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0"/>
  </bookViews>
  <sheets>
    <sheet name="Rekapitulace stavby" sheetId="1" r:id="rId1"/>
    <sheet name="SO101 - Komunikace " sheetId="2" r:id="rId2"/>
    <sheet name="SO901 - Dopravně inženýrs..." sheetId="3" r:id="rId3"/>
    <sheet name="VRN01 - Vedlejší a ostatn..." sheetId="4" r:id="rId4"/>
    <sheet name="Pokyny pro vyplnění" sheetId="5" r:id="rId5"/>
  </sheets>
  <definedNames>
    <definedName name="_xlnm._FilterDatabase" localSheetId="1" hidden="1">'SO101 - Komunikace '!$C$87:$K$238</definedName>
    <definedName name="_xlnm._FilterDatabase" localSheetId="2" hidden="1">'SO901 - Dopravně inženýrs...'!$C$75:$K$84</definedName>
    <definedName name="_xlnm._FilterDatabase" localSheetId="3" hidden="1">'VRN01 - Vedlejší a ostatn...'!$C$77:$K$87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Area" localSheetId="1">'SO101 - Komunikace '!$C$4:$J$36,'SO101 - Komunikace '!$C$42:$J$69,'SO101 - Komunikace '!$C$75:$K$238</definedName>
    <definedName name="_xlnm.Print_Area" localSheetId="2">'SO901 - Dopravně inženýrs...'!$C$4:$J$36,'SO901 - Dopravně inženýrs...'!$C$42:$J$57,'SO901 - Dopravně inženýrs...'!$C$63:$K$84</definedName>
    <definedName name="_xlnm.Print_Area" localSheetId="3">'VRN01 - Vedlejší a ostatn...'!$C$4:$J$36,'VRN01 - Vedlejší a ostatn...'!$C$42:$J$59,'VRN01 - Vedlejší a ostatn...'!$C$65:$K$87</definedName>
    <definedName name="_xlnm.Print_Titles" localSheetId="0">'Rekapitulace stavby'!$49:$49</definedName>
    <definedName name="_xlnm.Print_Titles" localSheetId="1">'SO101 - Komunikace '!$87:$87</definedName>
    <definedName name="_xlnm.Print_Titles" localSheetId="2">'SO901 - Dopravně inženýrs...'!$75:$75</definedName>
    <definedName name="_xlnm.Print_Titles" localSheetId="3">'VRN01 - Vedlejší a ostatn...'!$77:$77</definedName>
  </definedNames>
  <calcPr calcId="162913"/>
</workbook>
</file>

<file path=xl/sharedStrings.xml><?xml version="1.0" encoding="utf-8"?>
<sst xmlns="http://schemas.openxmlformats.org/spreadsheetml/2006/main" count="2904" uniqueCount="756">
  <si>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</si>
  <si>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</si>
  <si>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</si>
  <si>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</si>
  <si>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</si>
  <si>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</si>
  <si>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</si>
  <si>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{9f911b3f-516a-4f11-8401-ca835a8b5b03}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</si>
  <si>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</si>
  <si>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</si>
  <si>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</si>
  <si>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</si>
  <si>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</si>
  <si>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</si>
  <si>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</si>
  <si>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</si>
  <si>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2018_24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</si>
  <si>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</si>
  <si>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</si>
  <si>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Místní komunikace Roklinka v Benešově</t>
  </si>
  <si>
    <t>KSO:</t>
  </si>
  <si>
    <t>822 29 3</t>
  </si>
  <si>
    <t>CC-CZ:</t>
  </si>
  <si>
    <t>21121</t>
  </si>
  <si>
    <t>Místo:</t>
  </si>
  <si>
    <t>Benešov</t>
  </si>
  <si>
    <t>Datum:</t>
  </si>
  <si>
    <t>5. 11. 2018</t>
  </si>
  <si>
    <t>CZ-CPV:</t>
  </si>
  <si>
    <t>45233100-0</t>
  </si>
  <si>
    <t>Zadavatel:</t>
  </si>
  <si>
    <t>IČ:</t>
  </si>
  <si>
    <t>00231401</t>
  </si>
  <si>
    <t xml:space="preserve">Město Benešov </t>
  </si>
  <si>
    <t>DIČ:</t>
  </si>
  <si>
    <t/>
  </si>
  <si>
    <t>Uchazeč:</t>
  </si>
  <si>
    <t>Vyplň údaj</t>
  </si>
  <si>
    <t>Projektant:</t>
  </si>
  <si>
    <t>45061319</t>
  </si>
  <si>
    <t xml:space="preserve">Ing. Roman Tichovský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</si>
  <si>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</si>
  <si>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</si>
  <si>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</si>
  <si>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</si>
  <si>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</si>
  <si>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</si>
  <si>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</si>
  <si>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</si>
  <si>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</si>
  <si>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</si>
  <si>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</si>
  <si>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</si>
  <si>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</si>
  <si>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</si>
  <si>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</si>
  <si>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</si>
  <si>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</si>
  <si>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</si>
  <si>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</si>
  <si>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</si>
  <si>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</si>
  <si>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</si>
  <si>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</si>
  <si>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</si>
  <si>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</si>
  <si>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</si>
  <si>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</si>
  <si>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</si>
  <si>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</si>
  <si>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</si>
  <si>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</si>
  <si>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</si>
  <si>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</si>
  <si>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</si>
  <si>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</si>
  <si>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</si>
  <si>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</si>
  <si>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</si>
  <si>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</si>
  <si>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</si>
  <si>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</si>
  <si>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SO101</t>
  </si>
  <si>
    <t xml:space="preserve">Komunikace </t>
  </si>
  <si>
    <t>STA</t>
  </si>
  <si>
    <t>1</t>
  </si>
  <si>
    <t>{b7aab09b-f881-46ce-96d7-b4989d93a028}</t>
  </si>
  <si>
    <t>2</t>
  </si>
  <si>
    <t>SO901</t>
  </si>
  <si>
    <t xml:space="preserve">Dopravně inženýrské opatření </t>
  </si>
  <si>
    <t>{e4a69287-cdb3-438b-9baa-0f12075ae647}</t>
  </si>
  <si>
    <t>VRN01</t>
  </si>
  <si>
    <t xml:space="preserve">Vedlejší a ostatní náklady </t>
  </si>
  <si>
    <t>{589ed95a-c09d-41a4-8d55-97c7966dfff9}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</si>
  <si>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</si>
  <si>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</si>
  <si>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</si>
  <si>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</si>
  <si>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</si>
  <si>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</si>
  <si>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</si>
  <si>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 xml:space="preserve">SO101 - Komunikace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</si>
  <si>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</si>
  <si>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</si>
  <si>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</si>
  <si>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</si>
  <si>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</si>
  <si>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</si>
  <si>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</si>
  <si>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  12 - Zemní práce - odkopávky a prokopávky</t>
  </si>
  <si>
    <t xml:space="preserve">      17 - Zemní práce - konstrukce ze zemin</t>
  </si>
  <si>
    <t xml:space="preserve">      18 - Zemní práce - povrchové úpravy terénu</t>
  </si>
  <si>
    <t xml:space="preserve">    2 - Zakládání</t>
  </si>
  <si>
    <t xml:space="preserve">    5 - Komunikace</t>
  </si>
  <si>
    <t xml:space="preserve">    8 - Trubní vedení</t>
  </si>
  <si>
    <t xml:space="preserve">    9 - Ostatní konstrukce a práce, bourání</t>
  </si>
  <si>
    <t xml:space="preserve">    93 - Různé dokončovací konstrukce a práce inženýrských staveb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</si>
  <si>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</si>
  <si>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</si>
  <si>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</si>
  <si>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</si>
  <si>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</si>
  <si>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</si>
  <si>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</si>
  <si>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</si>
  <si>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</si>
  <si>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</si>
  <si>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</si>
  <si>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</si>
  <si>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</si>
  <si>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</si>
  <si>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</si>
  <si>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</si>
  <si>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</si>
  <si>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</si>
  <si>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</si>
  <si>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</si>
  <si>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64</t>
  </si>
  <si>
    <t>K</t>
  </si>
  <si>
    <t>111201101</t>
  </si>
  <si>
    <t>Odstranění křovin a stromů s odstraněním kořenů průměru kmene do 100 mm do sklonu terénu 1 : 5, při celkové ploše do 1 000 m2</t>
  </si>
  <si>
    <t>m2</t>
  </si>
  <si>
    <t>CS ÚRS 2014 02</t>
  </si>
  <si>
    <t>4</t>
  </si>
  <si>
    <t>78611305</t>
  </si>
  <si>
    <t>VV</t>
  </si>
  <si>
    <t>18,5*1,25+6*1,25</t>
  </si>
  <si>
    <t>65</t>
  </si>
  <si>
    <t>111201401</t>
  </si>
  <si>
    <t>Spálení odstraněných křovin a stromů na hromadách průměru kmene do 100 mm pro jakoukoliv plochu</t>
  </si>
  <si>
    <t>-2118615819</t>
  </si>
  <si>
    <t>96</t>
  </si>
  <si>
    <t>112151011</t>
  </si>
  <si>
    <t>Pokácení stromu volné v celku s odřezáním kmene a s odvětvením průměru kmene přes 100 do 200 mm</t>
  </si>
  <si>
    <t>kus</t>
  </si>
  <si>
    <t>CS ÚRS 2018 02</t>
  </si>
  <si>
    <t>273337533</t>
  </si>
  <si>
    <t>97</t>
  </si>
  <si>
    <t>112201111</t>
  </si>
  <si>
    <t>Odstranění pařezu v rovině nebo na svahu do 1:5 o průměru pařezu na řezné ploše do 200 mm</t>
  </si>
  <si>
    <t>-464520775</t>
  </si>
  <si>
    <t>62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</si>
  <si>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</si>
  <si>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</si>
  <si>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1173253387</t>
  </si>
  <si>
    <t>1,5*3,6</t>
  </si>
  <si>
    <t>59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</si>
  <si>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</si>
  <si>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</si>
  <si>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1532598703</t>
  </si>
  <si>
    <t>9,8+5,85*1</t>
  </si>
  <si>
    <t>63</t>
  </si>
  <si>
    <t>113107132</t>
  </si>
  <si>
    <t>Odstranění podkladů nebo krytů ručně s přemístěním hmot na skládku na vzdálenost do 3 m nebo s naložením na dopravní prostředek z betonu prostého, o tl. vrstvy přes 150 do 300 mm</t>
  </si>
  <si>
    <t>-298916067</t>
  </si>
  <si>
    <t>3,2</t>
  </si>
  <si>
    <t>113107224</t>
  </si>
  <si>
    <t>Odstranění podkladů nebo krytů s přemístěním hmot na skládku na vzdálenost do 20 m nebo s naložením na dopravní prostředek v ploše jednotlivě přes 200 m2 z kameniva hrubého drceného, o tl. vrstvy přes 300 do 400 mm</t>
  </si>
  <si>
    <t>CS ÚRS 2017 01</t>
  </si>
  <si>
    <t>-1319480901</t>
  </si>
  <si>
    <t>433,8</t>
  </si>
  <si>
    <t>60</t>
  </si>
  <si>
    <t>113201112</t>
  </si>
  <si>
    <t>Vytrhání obrub  s vybouráním lože, s přemístěním hmot na skládku na vzdálenost do 3 m nebo s naložením na dopravní prostředek silničních ležatých</t>
  </si>
  <si>
    <t>m</t>
  </si>
  <si>
    <t>1658743481</t>
  </si>
  <si>
    <t>4,4+15,9</t>
  </si>
  <si>
    <t>61</t>
  </si>
  <si>
    <t>113204111</t>
  </si>
  <si>
    <t>Vytrhání obrub  s vybouráním lože, s přemístěním hmot na skládku na vzdálenost do 3 m nebo s naložením na dopravní prostředek záhonových</t>
  </si>
  <si>
    <t>-1122455386</t>
  </si>
  <si>
    <t>4,6</t>
  </si>
  <si>
    <t>122201102</t>
  </si>
  <si>
    <t>Odkopávky a prokopávky nezapažené s přehozením výkopku na vzdálenost do 3 m nebo s naložením na dopravní prostředek v hornině tř. 3 přes 100 do 1 000 m3</t>
  </si>
  <si>
    <t>m3</t>
  </si>
  <si>
    <t>-962267921</t>
  </si>
  <si>
    <t>568,7*0,3</t>
  </si>
  <si>
    <t>66</t>
  </si>
  <si>
    <t>132201201</t>
  </si>
  <si>
    <t>Hloubení zapažených i nezapažených rýh šířky přes 600 do 2 000 mm s urovnáním dna do předepsaného profilu a spádu v hornině tř. 3 do 100 m3</t>
  </si>
  <si>
    <t>394405168</t>
  </si>
  <si>
    <t>2,5*2,5*3,5*4</t>
  </si>
  <si>
    <t>132203302</t>
  </si>
  <si>
    <t>Hloubení rýh pro drény ve sklonu terénu do 15 st. v jakémkoliv množství, s úpravou do předepsaného spádu, v suchu, mokru i ve vodě sběrné i svodné DN do 200 hloubky do 1,10 m v hornině tř. 3</t>
  </si>
  <si>
    <t>-1975449606</t>
  </si>
  <si>
    <t>87,25</t>
  </si>
  <si>
    <t>6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</si>
  <si>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</si>
  <si>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</si>
  <si>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-1120234823</t>
  </si>
  <si>
    <t>170,61+87,50*0,3+87,25*0,5*0,5</t>
  </si>
  <si>
    <t>7</t>
  </si>
  <si>
    <t>167101101</t>
  </si>
  <si>
    <t>Nakládání, skládání a překládání neulehlého výkopku nebo sypaniny nakládání, množství do 100 m3, z hornin tř. 1 až 4</t>
  </si>
  <si>
    <t>965062785</t>
  </si>
  <si>
    <t>279,923</t>
  </si>
  <si>
    <t>8</t>
  </si>
  <si>
    <t>171201201</t>
  </si>
  <si>
    <t>Uložení sypaniny na skládky</t>
  </si>
  <si>
    <t>CS ÚRS 2016 01</t>
  </si>
  <si>
    <t>-1931036717</t>
  </si>
  <si>
    <t>9</t>
  </si>
  <si>
    <t>171201211</t>
  </si>
  <si>
    <t>Uložení sypaniny poplatek za uložení sypaniny na skládce (skládkovné)</t>
  </si>
  <si>
    <t>t</t>
  </si>
  <si>
    <t>31097671</t>
  </si>
  <si>
    <t>279,923*1,8</t>
  </si>
  <si>
    <t>10</t>
  </si>
  <si>
    <t>174101101</t>
  </si>
  <si>
    <t>Zásyp sypaninou z jakékoliv horniny s uložením výkopku ve vrstvách se zhutněním jam, šachet, rýh nebo kolem objektů v těchto vykopávkách</t>
  </si>
  <si>
    <t>920355266</t>
  </si>
  <si>
    <t>87,5*0,6</t>
  </si>
  <si>
    <t>11</t>
  </si>
  <si>
    <t>M</t>
  </si>
  <si>
    <t>583441970</t>
  </si>
  <si>
    <t>štěrkodrť frakce 0-63</t>
  </si>
  <si>
    <t>CS ÚRS 2017 02</t>
  </si>
  <si>
    <t>-1077177699</t>
  </si>
  <si>
    <t>52,5*2,2</t>
  </si>
  <si>
    <t>13</t>
  </si>
  <si>
    <t>174203301</t>
  </si>
  <si>
    <t>Zásyp rýh pro drény bez zhutnění, pro jakékoliv množství sběrné a svodné drény hloubky do 1,10 m</t>
  </si>
  <si>
    <t>580301521</t>
  </si>
  <si>
    <t>14</t>
  </si>
  <si>
    <t>583439310</t>
  </si>
  <si>
    <t>kamenivo drcené hrubé horninová směs frakce 16-32</t>
  </si>
  <si>
    <t>1714875338</t>
  </si>
  <si>
    <t>P</t>
  </si>
  <si>
    <t>Poznámka k položce:
Drcené kamenivo dle ČSN EN 13043 (kamenivo pro asfaltové směsi …..)</t>
  </si>
  <si>
    <t>87,25*0,5*0,5*2,4</t>
  </si>
  <si>
    <t>98</t>
  </si>
  <si>
    <t>183111314</t>
  </si>
  <si>
    <t>Hloubení jamek pro vysazování rostlin v zemině tř.1 až 4 s výměnou půdy z 100% v rovině nebo na svahu do 1:5, objemu přes 0,01 do 0,02 m3</t>
  </si>
  <si>
    <t>228948216</t>
  </si>
  <si>
    <t>150</t>
  </si>
  <si>
    <t>99</t>
  </si>
  <si>
    <t>10321100</t>
  </si>
  <si>
    <t>zahradní substrát pro výsadbu VL</t>
  </si>
  <si>
    <t>-2132852403</t>
  </si>
  <si>
    <t>2,2</t>
  </si>
  <si>
    <t>2,2*0,02 'Přepočtené koeficientem množství</t>
  </si>
  <si>
    <t>100</t>
  </si>
  <si>
    <t>184102211</t>
  </si>
  <si>
    <t>Výsadba keře bez balu do předem vyhloubené jamky se zalitím  v rovině nebo na svahu do 1:5 výšky do 1 m v terénu</t>
  </si>
  <si>
    <t>-294782872</t>
  </si>
  <si>
    <t>101</t>
  </si>
  <si>
    <t>00572600</t>
  </si>
  <si>
    <t>sazenice trvalek pro vegetační střechy průměr 5-6 cm</t>
  </si>
  <si>
    <t>1904155045</t>
  </si>
  <si>
    <t>12</t>
  </si>
  <si>
    <t>Zemní práce - odkopávky a prokopávky</t>
  </si>
  <si>
    <t>17</t>
  </si>
  <si>
    <t>121101103</t>
  </si>
  <si>
    <t>Sejmutí ornice nebo lesní půdy s vodorovným přemístěním na hromady v místě upotřebení nebo na dočasné či trvalé skládky se složením, na vzdálenost přes 100 do 250 m</t>
  </si>
  <si>
    <t>3</t>
  </si>
  <si>
    <t>-1148568266</t>
  </si>
  <si>
    <t>92,9*2,25*0,15</t>
  </si>
  <si>
    <t>Zemní práce - konstrukce ze zemin</t>
  </si>
  <si>
    <t>18</t>
  </si>
  <si>
    <t>171102103</t>
  </si>
  <si>
    <t>Uložení sypaniny do zhutněných násypů pro dálnice a letiště s rozprostřením sypaniny ve vrstvách, s hrubým urovnáním a uzavřením povrchu násypu z hornin soudržných s předepsanou mírou zhutnění v procentech výsledků zkoušek Proctor-Standard (dále jen PS) na 100 % PS</t>
  </si>
  <si>
    <t>734195904</t>
  </si>
  <si>
    <t>6,78</t>
  </si>
  <si>
    <t>Zemní práce - povrchové úpravy terénu</t>
  </si>
  <si>
    <t>20</t>
  </si>
  <si>
    <t>181301113</t>
  </si>
  <si>
    <t>Rozprostření a urovnání ornice v rovině nebo ve svahu sklonu do 1:5 při souvislé ploše přes 500 m2, tl. vrstvy přes 150 do 200 mm</t>
  </si>
  <si>
    <t>-277738662</t>
  </si>
  <si>
    <t>19,89+34,58+9,1+10,14+6,80+10,12+3,85+13,70+4,29+12,78+25,11</t>
  </si>
  <si>
    <t>183405211</t>
  </si>
  <si>
    <t>Výsev trávníku hydroosevem na ornici</t>
  </si>
  <si>
    <t>762282687</t>
  </si>
  <si>
    <t>150,360</t>
  </si>
  <si>
    <t>22</t>
  </si>
  <si>
    <t>005724700</t>
  </si>
  <si>
    <t>osiva pícnin směsi travní balení obvykle 25 kg univerzál</t>
  </si>
  <si>
    <t>kg</t>
  </si>
  <si>
    <t>-1021180583</t>
  </si>
  <si>
    <t>150,360*0,09</t>
  </si>
  <si>
    <t>Zakládání</t>
  </si>
  <si>
    <t>23</t>
  </si>
  <si>
    <t>211971110</t>
  </si>
  <si>
    <t>Zřízení opláštění výplně z geotextilie odvodňovacích žeber nebo trativodů v rýze nebo zářezu se stěnami šikmými o sklonu do 1:2</t>
  </si>
  <si>
    <t>1908913709</t>
  </si>
  <si>
    <t>87,25*(0,5+0,5+0,5+0,7)</t>
  </si>
  <si>
    <t>24</t>
  </si>
  <si>
    <t>693111460</t>
  </si>
  <si>
    <t>geotextilie netkaná PP 300 g/m2 do š 8,8 m</t>
  </si>
  <si>
    <t>-2065631316</t>
  </si>
  <si>
    <t>191,95*1,1 'Přepočtené koeficientem množství</t>
  </si>
  <si>
    <t>25</t>
  </si>
  <si>
    <t>212532111</t>
  </si>
  <si>
    <t>Lože pro trativody z kameniva hrubého drceného</t>
  </si>
  <si>
    <t>-1331138709</t>
  </si>
  <si>
    <t>87,25*0,5*0,1</t>
  </si>
  <si>
    <t>26</t>
  </si>
  <si>
    <t>212755214</t>
  </si>
  <si>
    <t>Trativody bez lože z drenážních trubek plastových flexibilních D 100 mm</t>
  </si>
  <si>
    <t>-112055985</t>
  </si>
  <si>
    <t>27</t>
  </si>
  <si>
    <t>213141112</t>
  </si>
  <si>
    <t>Zřízení vrstvy z geotextilie  filtrační, separační, odvodňovací, ochranné, výztužné nebo protierozní v rovině nebo ve sklonu do 1:5, šířky přes 3 do 6 m</t>
  </si>
  <si>
    <t>CS ÚRS 2018 01</t>
  </si>
  <si>
    <t>-319602591</t>
  </si>
  <si>
    <t>92,90*5,5</t>
  </si>
  <si>
    <t>28</t>
  </si>
  <si>
    <t>69311009</t>
  </si>
  <si>
    <t>geotextilie tkaná PP 60kN/m</t>
  </si>
  <si>
    <t>-1355247572</t>
  </si>
  <si>
    <t>510,95*1,1 'Přepočtené koeficientem množství</t>
  </si>
  <si>
    <t>5</t>
  </si>
  <si>
    <t>Komunikace</t>
  </si>
  <si>
    <t>30</t>
  </si>
  <si>
    <t>564851111</t>
  </si>
  <si>
    <t>Podklad ze štěrkodrti ŠD s rozprostřením a zhutněním, po zhutnění tl. 150 mm</t>
  </si>
  <si>
    <t>-1079332744</t>
  </si>
  <si>
    <t>1,15*1,2+8,23</t>
  </si>
  <si>
    <t>67</t>
  </si>
  <si>
    <t>564861111</t>
  </si>
  <si>
    <t>Podklad ze štěrkodrti ŠD  s rozprostřením a zhutněním, po zhutnění tl. 200 mm</t>
  </si>
  <si>
    <t>-496862688</t>
  </si>
  <si>
    <t>568,65</t>
  </si>
  <si>
    <t>93</t>
  </si>
  <si>
    <t>566901172</t>
  </si>
  <si>
    <t>Vyspravení podkladu po překopech inženýrských sítí plochy do 15 m2 s rozprostřením a zhutněním směsí zpevněnou cementem SC C 20/25 (PB I) tl. 150 mm</t>
  </si>
  <si>
    <t>1830667934</t>
  </si>
  <si>
    <t>15,7*0,75</t>
  </si>
  <si>
    <t>68</t>
  </si>
  <si>
    <t>567122114</t>
  </si>
  <si>
    <t>Podklad ze směsi stmelené cementem SC bez dilatačních spár, s rozprostřením a zhutněním SC C 8/10 (KSC I), po zhutnění tl. 150 mm</t>
  </si>
  <si>
    <t>1386836624</t>
  </si>
  <si>
    <t>95</t>
  </si>
  <si>
    <t>572340112</t>
  </si>
  <si>
    <t>Vyspravení krytu komunikací po překopech inženýrských sítí plochy do 15 m2 asfaltovým betonem ACO (AB), po zhutnění tl. přes 50 do 70 mm</t>
  </si>
  <si>
    <t>-559287896</t>
  </si>
  <si>
    <t>72</t>
  </si>
  <si>
    <t>596211111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</si>
  <si>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</si>
  <si>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-1966914746</t>
  </si>
  <si>
    <t>1,15*1,2+8,3+0,4*10,6+7,4*0,8+0,4*(6+3,5+4,7+7,8+9+7)</t>
  </si>
  <si>
    <t>73</t>
  </si>
  <si>
    <t>59245015</t>
  </si>
  <si>
    <t>dlažba zámková profilová základní 20x16,5x6 cm přírodní</t>
  </si>
  <si>
    <t>-1570767468</t>
  </si>
  <si>
    <t>1,15*1,2+8,3</t>
  </si>
  <si>
    <t>9,68*1,03 'Přepočtené koeficientem množství</t>
  </si>
  <si>
    <t>74</t>
  </si>
  <si>
    <t>59245006</t>
  </si>
  <si>
    <t>dlažba skladebná betonová základní pro nevidomé 20 x 10 x 6 cm barevná</t>
  </si>
  <si>
    <t>1042592330</t>
  </si>
  <si>
    <t>0,4*10,6+7,4*0,8+0,4*(6+3,5+4,7+7,8+9+7)</t>
  </si>
  <si>
    <t>25,36*1,03 'Přepočtené koeficientem množství</t>
  </si>
  <si>
    <t>69</t>
  </si>
  <si>
    <t>596212213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</si>
  <si>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</si>
  <si>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753941718</t>
  </si>
  <si>
    <t>70</t>
  </si>
  <si>
    <t>59245213</t>
  </si>
  <si>
    <t>dlažba zámková profilová základní 19,6x16,1x8 cm přírodní</t>
  </si>
  <si>
    <t>547370255</t>
  </si>
  <si>
    <t>Poznámka k položce:
Spotřeba: 36 kus/m2</t>
  </si>
  <si>
    <t>351,3</t>
  </si>
  <si>
    <t>71</t>
  </si>
  <si>
    <t>59245203</t>
  </si>
  <si>
    <t>dlažba zámková profilová základní 19,6x16,1x8 cm barevná</t>
  </si>
  <si>
    <t>2111083146</t>
  </si>
  <si>
    <t>449,81-351,30</t>
  </si>
  <si>
    <t>Trubní vedení</t>
  </si>
  <si>
    <t>82</t>
  </si>
  <si>
    <t>871315231</t>
  </si>
  <si>
    <t>Kanalizační potrubí z tvrdého PVC v otevřeném výkopu ve sklonu do 20 %, hladkého plnostěnného jednovrstvého, tuhost třídy SN 10 DN 160</t>
  </si>
  <si>
    <t>654894283</t>
  </si>
  <si>
    <t>4*2,5</t>
  </si>
  <si>
    <t>83</t>
  </si>
  <si>
    <t>877310310</t>
  </si>
  <si>
    <t>Montáž tvarovek na kanalizačním plastovém potrubí z polypropylenu PP hladkého plnostěnného kolen DN 150</t>
  </si>
  <si>
    <t>-1259045328</t>
  </si>
  <si>
    <t>84</t>
  </si>
  <si>
    <t>28617172</t>
  </si>
  <si>
    <t>koleno kanalizační PP SN 16 30 ° DN 150</t>
  </si>
  <si>
    <t>1695298967</t>
  </si>
  <si>
    <t>75</t>
  </si>
  <si>
    <t>895941111</t>
  </si>
  <si>
    <t>Zřízení vpusti kanalizační  uliční z betonových dílců typ UV-50 normální</t>
  </si>
  <si>
    <t>-1501273764</t>
  </si>
  <si>
    <t>76</t>
  </si>
  <si>
    <t>59223852</t>
  </si>
  <si>
    <t>dno betonové pro uliční vpusť s kalovou prohlubní 45x30x5 cm</t>
  </si>
  <si>
    <t>1677940668</t>
  </si>
  <si>
    <t>77</t>
  </si>
  <si>
    <t>59223854</t>
  </si>
  <si>
    <t>skruž betonová pro uliční vpusť s výtokovým otvorem PVC, 45x35x5 cm</t>
  </si>
  <si>
    <t>-422701074</t>
  </si>
  <si>
    <t>78</t>
  </si>
  <si>
    <t>59223858</t>
  </si>
  <si>
    <t>skruž betonová pro uliční vpusť horní 45 x 57 x 5 cm</t>
  </si>
  <si>
    <t>-924175220</t>
  </si>
  <si>
    <t>79</t>
  </si>
  <si>
    <t>59223864</t>
  </si>
  <si>
    <t>prstenec betonový pro uliční vpusť vyrovnávací 39 x 6 x 13 cm</t>
  </si>
  <si>
    <t>-876588640</t>
  </si>
  <si>
    <t>80</t>
  </si>
  <si>
    <t>899204112</t>
  </si>
  <si>
    <t>Osazení mříží litinových včetně rámů a košů na bahno pro třídu zatížení D400, E600</t>
  </si>
  <si>
    <t>-896994232</t>
  </si>
  <si>
    <t>81</t>
  </si>
  <si>
    <t>28661938</t>
  </si>
  <si>
    <t>mříž litinová 600/40T, 420X620 D400</t>
  </si>
  <si>
    <t>-700962118</t>
  </si>
  <si>
    <t>85</t>
  </si>
  <si>
    <t>59223874</t>
  </si>
  <si>
    <t>koš vysoký pro uliční vpusti, žárově zinkovaný plech,pro rám 500/300</t>
  </si>
  <si>
    <t>-1140554137</t>
  </si>
  <si>
    <t>90</t>
  </si>
  <si>
    <t>899623131</t>
  </si>
  <si>
    <t>Obetonování potrubí nebo zdiva stok betonem prostým v otevřeném výkopu, beton tř. C 8/10</t>
  </si>
  <si>
    <t>358390662</t>
  </si>
  <si>
    <t>87,5*0,15</t>
  </si>
  <si>
    <t>Ostatní konstrukce a práce, bourání</t>
  </si>
  <si>
    <t>39</t>
  </si>
  <si>
    <t>914111111</t>
  </si>
  <si>
    <t>Montáž svislé dopravní značky základní  velikosti do 1 m2 objímkami na sloupky nebo konzoly</t>
  </si>
  <si>
    <t>203150639</t>
  </si>
  <si>
    <t>42</t>
  </si>
  <si>
    <t>914511111</t>
  </si>
  <si>
    <t>Montáž sloupku dopravních značek  délky do 3,5 m do betonového základu</t>
  </si>
  <si>
    <t>2035272184</t>
  </si>
  <si>
    <t>43</t>
  </si>
  <si>
    <t>40445225</t>
  </si>
  <si>
    <t>sloupek Zn pro dopravní značku D 60mm v 350mm</t>
  </si>
  <si>
    <t>-1727320988</t>
  </si>
  <si>
    <t>44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</si>
  <si>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</si>
  <si>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</si>
  <si>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-693831294</t>
  </si>
  <si>
    <t>203,1-4+18*1,5</t>
  </si>
  <si>
    <t>45</t>
  </si>
  <si>
    <t>59217016</t>
  </si>
  <si>
    <t>obrubník betonový chodníkový 100x8x25 cm</t>
  </si>
  <si>
    <t>1028304659</t>
  </si>
  <si>
    <t>199,1+3,5-15,8+18*1,5</t>
  </si>
  <si>
    <t>86</t>
  </si>
  <si>
    <t>59217034</t>
  </si>
  <si>
    <t>obrubník betonový silniční 100x15x30 cm</t>
  </si>
  <si>
    <t>-1326153333</t>
  </si>
  <si>
    <t>88</t>
  </si>
  <si>
    <t>916231212</t>
  </si>
  <si>
    <t>Osazení chodníkového obrubníku betonového se zřízením lože, s vyplněním a zatřením spár cementovou maltou stojatého bez boční opěry, do lože z betonu prostého</t>
  </si>
  <si>
    <t>-1591416217</t>
  </si>
  <si>
    <t>89</t>
  </si>
  <si>
    <t>59217037</t>
  </si>
  <si>
    <t>obrubník parkový betonový přírodní 50x5x20cm</t>
  </si>
  <si>
    <t>836797610</t>
  </si>
  <si>
    <t>4,8*2</t>
  </si>
  <si>
    <t>87</t>
  </si>
  <si>
    <t>916991121</t>
  </si>
  <si>
    <t>Lože pod obrubníky, krajníky nebo obruby z dlažebních kostek  z betonu prostého tř. C 16/20</t>
  </si>
  <si>
    <t>-567357886</t>
  </si>
  <si>
    <t>(226,1+5)*0,2*0,3</t>
  </si>
  <si>
    <t>46</t>
  </si>
  <si>
    <t>919111221</t>
  </si>
  <si>
    <t>Řezání dilatačních spár v čerstvém cementobetonovém krytu  vytvoření komůrky pro těsnící zálivku šířky 15 mm, hloubky 20 mm</t>
  </si>
  <si>
    <t>-765041685</t>
  </si>
  <si>
    <t>17,5</t>
  </si>
  <si>
    <t>47</t>
  </si>
  <si>
    <t>919122121</t>
  </si>
  <si>
    <t>Utěsnění dilatačních spár zálivkou za tepla  v cementobetonovém nebo živičném krytu včetně adhezního nátěru s těsnicím profilem pod zálivkou, pro komůrky šířky 15 mm, hloubky 25 mm</t>
  </si>
  <si>
    <t>-1588664234</t>
  </si>
  <si>
    <t>91</t>
  </si>
  <si>
    <t>936001001</t>
  </si>
  <si>
    <t>Montáž prvků městské a zahradní architektury  hmotnosti do 0,1 t</t>
  </si>
  <si>
    <t>154281383</t>
  </si>
  <si>
    <t>92</t>
  </si>
  <si>
    <t>59231475</t>
  </si>
  <si>
    <t>sloupek dělící betonový kuželový pro pěší zónu tryskaný D21-30x100 cm</t>
  </si>
  <si>
    <t>-1216586583</t>
  </si>
  <si>
    <t>52</t>
  </si>
  <si>
    <t>966006132</t>
  </si>
  <si>
    <t>Odstranění dopravních nebo orientačních značek se sloupkem  s uložením hmot na vzdálenost do 20 m nebo s naložením na dopravní prostředek, se zásypem jam a jeho zhutněním s betonovou patkou</t>
  </si>
  <si>
    <t>129429814</t>
  </si>
  <si>
    <t>Různé dokončovací konstrukce a práce inženýrských staveb</t>
  </si>
  <si>
    <t>53</t>
  </si>
  <si>
    <t>938902205</t>
  </si>
  <si>
    <t>Čištění příkopů komunikací ručně při šířce dna přes 400 mm a objemu nánosu přes 0,15 do 0,30 m3/m</t>
  </si>
  <si>
    <t>61627835</t>
  </si>
  <si>
    <t>997</t>
  </si>
  <si>
    <t>Přesun sutě</t>
  </si>
  <si>
    <t>54</t>
  </si>
  <si>
    <t>997002611</t>
  </si>
  <si>
    <t>Nakládání suti a vybouraných hmot na dopravní prostředek pro vodorovné přemístění</t>
  </si>
  <si>
    <t>-222652014</t>
  </si>
  <si>
    <t>55</t>
  </si>
  <si>
    <t>997221855</t>
  </si>
  <si>
    <t>Poplatek za uložení stavebního odpadu na skládce (skládkovné) z kameniva</t>
  </si>
  <si>
    <t>-58042543</t>
  </si>
  <si>
    <t>998</t>
  </si>
  <si>
    <t>Přesun hmot</t>
  </si>
  <si>
    <t>56</t>
  </si>
  <si>
    <t>997002511</t>
  </si>
  <si>
    <t>Vodorovné přemístění suti a vybouraných hmot bez naložení, se složením a hrubým urovnáním na vzdálenost do 1 km</t>
  </si>
  <si>
    <t>-831097895</t>
  </si>
  <si>
    <t>57</t>
  </si>
  <si>
    <t>997006519</t>
  </si>
  <si>
    <t>Vodorovná doprava suti na skládku s naložením na dopravní prostředek a složením Příplatek k ceně za každý další i započatý 1 km</t>
  </si>
  <si>
    <t>-1528704698</t>
  </si>
  <si>
    <t>265,531*9</t>
  </si>
  <si>
    <t>58</t>
  </si>
  <si>
    <t>998225111</t>
  </si>
  <si>
    <t>Přesun hmot pro komunikace s krytem z kameniva, monolitickým betonovým nebo živičným dopravní vzdálenost do 200 m jakékoliv délky objektu</t>
  </si>
  <si>
    <t>-44770649</t>
  </si>
  <si>
    <t xml:space="preserve">SO901 - Dopravně inženýrské opatření </t>
  </si>
  <si>
    <t>913121111</t>
  </si>
  <si>
    <t>Montáž a demontáž dočasných dopravních značek kompletních značek vč. podstavce a sloupku základních</t>
  </si>
  <si>
    <t>1037753676</t>
  </si>
  <si>
    <t>913121211</t>
  </si>
  <si>
    <t>Montáž a demontáž dočasných dopravních značek Příplatek za první a každý další den použití dočasných dopravních značek k ceně 12-1111</t>
  </si>
  <si>
    <t>545213176</t>
  </si>
  <si>
    <t>"90dní" 14*90</t>
  </si>
  <si>
    <t>913211113</t>
  </si>
  <si>
    <t>Montáž a demontáž dočasných dopravních zábran Z2 reflexních, šířky 3 m</t>
  </si>
  <si>
    <t>-1379675472</t>
  </si>
  <si>
    <t>913211213</t>
  </si>
  <si>
    <t>Montáž a demontáž dočasných dopravních zábran Z2 Příplatek za první a každý další den použití dočasných dopravních zábran Z2 k ceně 21-1113</t>
  </si>
  <si>
    <t>1535036196</t>
  </si>
  <si>
    <t>"90dní"   2*90</t>
  </si>
  <si>
    <t xml:space="preserve">VRN01 - Vedlejší a ostatní náklady </t>
  </si>
  <si>
    <t>VRN - Vedlejší rozpočtové náklady</t>
  </si>
  <si>
    <t xml:space="preserve">    0 - Vedlejší rozpočtové náklady</t>
  </si>
  <si>
    <t>VRN</t>
  </si>
  <si>
    <t>Vedlejší rozpočtové náklady</t>
  </si>
  <si>
    <t>012002000</t>
  </si>
  <si>
    <t>Geodetické práce</t>
  </si>
  <si>
    <t>Kč</t>
  </si>
  <si>
    <t>CS ÚRS 2013 01</t>
  </si>
  <si>
    <t>1024</t>
  </si>
  <si>
    <t>-1776035168</t>
  </si>
  <si>
    <t>013002000</t>
  </si>
  <si>
    <t>Projektové práce</t>
  </si>
  <si>
    <t>-1519984210</t>
  </si>
  <si>
    <t>Poznámka k položce:
Vypracovnání dokumentace RDS, DSPS.</t>
  </si>
  <si>
    <t>030001000</t>
  </si>
  <si>
    <t>Zařízení staveniště</t>
  </si>
  <si>
    <t>1355806121</t>
  </si>
  <si>
    <t>034203000</t>
  </si>
  <si>
    <t>Oplocení staveniště - dodávka, montáž a demontáž</t>
  </si>
  <si>
    <t>komplet</t>
  </si>
  <si>
    <t>1569991645</t>
  </si>
  <si>
    <t>040001000</t>
  </si>
  <si>
    <t>Inženýrská činnost</t>
  </si>
  <si>
    <t>212816614</t>
  </si>
  <si>
    <t>043002000-1</t>
  </si>
  <si>
    <t xml:space="preserve">Inženýrská činnost - zkoušky dle KZP </t>
  </si>
  <si>
    <t>-1552810984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</si>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</sst>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1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0" t="s">
        <v>16</v>
      </c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26"/>
      <c r="AQ5" s="28"/>
      <c r="BE5" s="311" t="s">
        <v>17</v>
      </c>
      <c r="BS5" s="21" t="s">
        <v>8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42" t="s">
        <v>19</v>
      </c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26"/>
      <c r="AQ6" s="28"/>
      <c r="BE6" s="312"/>
      <c r="BS6" s="21" t="s">
        <v>8</v>
      </c>
    </row>
    <row r="7" spans="2:71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23</v>
      </c>
      <c r="AO7" s="26"/>
      <c r="AP7" s="26"/>
      <c r="AQ7" s="28"/>
      <c r="BE7" s="312"/>
      <c r="BS7" s="21" t="s">
        <v>8</v>
      </c>
    </row>
    <row r="8" spans="2:71" ht="14.45" customHeight="1">
      <c r="B8" s="25"/>
      <c r="C8" s="26"/>
      <c r="D8" s="34" t="s">
        <v>24</v>
      </c>
      <c r="E8" s="26"/>
      <c r="F8" s="26"/>
      <c r="G8" s="26"/>
      <c r="H8" s="26"/>
      <c r="I8" s="26"/>
      <c r="J8" s="26"/>
      <c r="K8" s="32" t="s">
        <v>25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26</v>
      </c>
      <c r="AL8" s="26"/>
      <c r="AM8" s="26"/>
      <c r="AN8" s="35" t="s">
        <v>27</v>
      </c>
      <c r="AO8" s="26"/>
      <c r="AP8" s="26"/>
      <c r="AQ8" s="28"/>
      <c r="BE8" s="312"/>
      <c r="BS8" s="21" t="s">
        <v>8</v>
      </c>
    </row>
    <row r="9" spans="2:71" ht="29.25" customHeight="1">
      <c r="B9" s="25"/>
      <c r="C9" s="26"/>
      <c r="D9" s="31" t="s">
        <v>28</v>
      </c>
      <c r="E9" s="26"/>
      <c r="F9" s="26"/>
      <c r="G9" s="26"/>
      <c r="H9" s="26"/>
      <c r="I9" s="26"/>
      <c r="J9" s="26"/>
      <c r="K9" s="36" t="s">
        <v>29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12"/>
      <c r="BS9" s="21" t="s">
        <v>8</v>
      </c>
    </row>
    <row r="10" spans="2:71" ht="14.45" customHeight="1">
      <c r="B10" s="25"/>
      <c r="C10" s="26"/>
      <c r="D10" s="34" t="s">
        <v>30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31</v>
      </c>
      <c r="AL10" s="26"/>
      <c r="AM10" s="26"/>
      <c r="AN10" s="32" t="s">
        <v>32</v>
      </c>
      <c r="AO10" s="26"/>
      <c r="AP10" s="26"/>
      <c r="AQ10" s="28"/>
      <c r="BE10" s="312"/>
      <c r="BS10" s="21" t="s">
        <v>8</v>
      </c>
    </row>
    <row r="11" spans="2:71" ht="18.4" customHeight="1">
      <c r="B11" s="25"/>
      <c r="C11" s="26"/>
      <c r="D11" s="26"/>
      <c r="E11" s="32" t="s">
        <v>33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34</v>
      </c>
      <c r="AL11" s="26"/>
      <c r="AM11" s="26"/>
      <c r="AN11" s="32" t="s">
        <v>35</v>
      </c>
      <c r="AO11" s="26"/>
      <c r="AP11" s="26"/>
      <c r="AQ11" s="28"/>
      <c r="BE11" s="312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12"/>
      <c r="BS12" s="21" t="s">
        <v>8</v>
      </c>
    </row>
    <row r="13" spans="2:71" ht="14.45" customHeight="1">
      <c r="B13" s="25"/>
      <c r="C13" s="26"/>
      <c r="D13" s="34" t="s">
        <v>36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31</v>
      </c>
      <c r="AL13" s="26"/>
      <c r="AM13" s="26"/>
      <c r="AN13" s="37" t="s">
        <v>37</v>
      </c>
      <c r="AO13" s="26"/>
      <c r="AP13" s="26"/>
      <c r="AQ13" s="28"/>
      <c r="BE13" s="312"/>
      <c r="BS13" s="21" t="s">
        <v>8</v>
      </c>
    </row>
    <row r="14" spans="2:71" ht="13.5">
      <c r="B14" s="25"/>
      <c r="C14" s="26"/>
      <c r="D14" s="26"/>
      <c r="E14" s="336" t="s">
        <v>37</v>
      </c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4" t="s">
        <v>34</v>
      </c>
      <c r="AL14" s="26"/>
      <c r="AM14" s="26"/>
      <c r="AN14" s="37" t="s">
        <v>37</v>
      </c>
      <c r="AO14" s="26"/>
      <c r="AP14" s="26"/>
      <c r="AQ14" s="28"/>
      <c r="BE14" s="312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12"/>
      <c r="BS15" s="21" t="s">
        <v>6</v>
      </c>
    </row>
    <row r="16" spans="2:71" ht="14.45" customHeight="1">
      <c r="B16" s="25"/>
      <c r="C16" s="26"/>
      <c r="D16" s="34" t="s">
        <v>38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31</v>
      </c>
      <c r="AL16" s="26"/>
      <c r="AM16" s="26"/>
      <c r="AN16" s="32" t="s">
        <v>39</v>
      </c>
      <c r="AO16" s="26"/>
      <c r="AP16" s="26"/>
      <c r="AQ16" s="28"/>
      <c r="BE16" s="312"/>
      <c r="BS16" s="21" t="s">
        <v>6</v>
      </c>
    </row>
    <row r="17" spans="2:71" ht="18.4" customHeight="1">
      <c r="B17" s="25"/>
      <c r="C17" s="26"/>
      <c r="D17" s="26"/>
      <c r="E17" s="32" t="s">
        <v>40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34</v>
      </c>
      <c r="AL17" s="26"/>
      <c r="AM17" s="26"/>
      <c r="AN17" s="32" t="s">
        <v>35</v>
      </c>
      <c r="AO17" s="26"/>
      <c r="AP17" s="26"/>
      <c r="AQ17" s="28"/>
      <c r="BE17" s="312"/>
      <c r="BS17" s="21" t="s">
        <v>41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12"/>
      <c r="BS18" s="21" t="s">
        <v>8</v>
      </c>
    </row>
    <row r="19" spans="2:71" ht="14.45" customHeight="1">
      <c r="B19" s="25"/>
      <c r="C19" s="26"/>
      <c r="D19" s="34" t="s">
        <v>42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12"/>
      <c r="BS19" s="21" t="s">
        <v>8</v>
      </c>
    </row>
    <row r="20" spans="2:71" ht="16.5" customHeight="1">
      <c r="B20" s="25"/>
      <c r="C20" s="26"/>
      <c r="D20" s="26"/>
      <c r="E20" s="338" t="s">
        <v>35</v>
      </c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26"/>
      <c r="AP20" s="26"/>
      <c r="AQ20" s="28"/>
      <c r="BE20" s="312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12"/>
    </row>
    <row r="22" spans="2:57" ht="6.95" customHeight="1">
      <c r="B22" s="25"/>
      <c r="C22" s="2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6"/>
      <c r="AQ22" s="28"/>
      <c r="BE22" s="312"/>
    </row>
    <row r="23" spans="2:57" s="1" customFormat="1" ht="25.9" customHeight="1">
      <c r="B23" s="39"/>
      <c r="C23" s="40"/>
      <c r="D23" s="41" t="s">
        <v>43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39">
        <f>ROUND(AG51,2)</f>
        <v>0</v>
      </c>
      <c r="AL23" s="340"/>
      <c r="AM23" s="340"/>
      <c r="AN23" s="340"/>
      <c r="AO23" s="340"/>
      <c r="AP23" s="40"/>
      <c r="AQ23" s="43"/>
      <c r="BE23" s="312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12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41" t="s">
        <v>44</v>
      </c>
      <c r="M25" s="341"/>
      <c r="N25" s="341"/>
      <c r="O25" s="341"/>
      <c r="P25" s="40"/>
      <c r="Q25" s="40"/>
      <c r="R25" s="40"/>
      <c r="S25" s="40"/>
      <c r="T25" s="40"/>
      <c r="U25" s="40"/>
      <c r="V25" s="40"/>
      <c r="W25" s="341" t="s">
        <v>45</v>
      </c>
      <c r="X25" s="341"/>
      <c r="Y25" s="341"/>
      <c r="Z25" s="341"/>
      <c r="AA25" s="341"/>
      <c r="AB25" s="341"/>
      <c r="AC25" s="341"/>
      <c r="AD25" s="341"/>
      <c r="AE25" s="341"/>
      <c r="AF25" s="40"/>
      <c r="AG25" s="40"/>
      <c r="AH25" s="40"/>
      <c r="AI25" s="40"/>
      <c r="AJ25" s="40"/>
      <c r="AK25" s="341" t="s">
        <v>46</v>
      </c>
      <c r="AL25" s="341"/>
      <c r="AM25" s="341"/>
      <c r="AN25" s="341"/>
      <c r="AO25" s="341"/>
      <c r="AP25" s="40"/>
      <c r="AQ25" s="43"/>
      <c r="BE25" s="312"/>
    </row>
    <row r="26" spans="2:57" s="2" customFormat="1" ht="14.45" customHeight="1">
      <c r="B26" s="45"/>
      <c r="C26" s="46"/>
      <c r="D26" s="47" t="s">
        <v>47</v>
      </c>
      <c r="E26" s="46"/>
      <c r="F26" s="47" t="s">
        <v>48</v>
      </c>
      <c r="G26" s="46"/>
      <c r="H26" s="46"/>
      <c r="I26" s="46"/>
      <c r="J26" s="46"/>
      <c r="K26" s="46"/>
      <c r="L26" s="335">
        <v>0.21</v>
      </c>
      <c r="M26" s="314"/>
      <c r="N26" s="314"/>
      <c r="O26" s="314"/>
      <c r="P26" s="46"/>
      <c r="Q26" s="46"/>
      <c r="R26" s="46"/>
      <c r="S26" s="46"/>
      <c r="T26" s="46"/>
      <c r="U26" s="46"/>
      <c r="V26" s="46"/>
      <c r="W26" s="313">
        <f>ROUND(AZ51,2)</f>
        <v>0</v>
      </c>
      <c r="X26" s="314"/>
      <c r="Y26" s="314"/>
      <c r="Z26" s="314"/>
      <c r="AA26" s="314"/>
      <c r="AB26" s="314"/>
      <c r="AC26" s="314"/>
      <c r="AD26" s="314"/>
      <c r="AE26" s="314"/>
      <c r="AF26" s="46"/>
      <c r="AG26" s="46"/>
      <c r="AH26" s="46"/>
      <c r="AI26" s="46"/>
      <c r="AJ26" s="46"/>
      <c r="AK26" s="313">
        <f>ROUND(AV51,2)</f>
        <v>0</v>
      </c>
      <c r="AL26" s="314"/>
      <c r="AM26" s="314"/>
      <c r="AN26" s="314"/>
      <c r="AO26" s="314"/>
      <c r="AP26" s="46"/>
      <c r="AQ26" s="48"/>
      <c r="BE26" s="312"/>
    </row>
    <row r="27" spans="2:57" s="2" customFormat="1" ht="14.45" customHeight="1">
      <c r="B27" s="45"/>
      <c r="C27" s="46"/>
      <c r="D27" s="46"/>
      <c r="E27" s="46"/>
      <c r="F27" s="47" t="s">
        <v>49</v>
      </c>
      <c r="G27" s="46"/>
      <c r="H27" s="46"/>
      <c r="I27" s="46"/>
      <c r="J27" s="46"/>
      <c r="K27" s="46"/>
      <c r="L27" s="335">
        <v>0.15</v>
      </c>
      <c r="M27" s="314"/>
      <c r="N27" s="314"/>
      <c r="O27" s="314"/>
      <c r="P27" s="46"/>
      <c r="Q27" s="46"/>
      <c r="R27" s="46"/>
      <c r="S27" s="46"/>
      <c r="T27" s="46"/>
      <c r="U27" s="46"/>
      <c r="V27" s="46"/>
      <c r="W27" s="313">
        <f>ROUND(BA51,2)</f>
        <v>0</v>
      </c>
      <c r="X27" s="314"/>
      <c r="Y27" s="314"/>
      <c r="Z27" s="314"/>
      <c r="AA27" s="314"/>
      <c r="AB27" s="314"/>
      <c r="AC27" s="314"/>
      <c r="AD27" s="314"/>
      <c r="AE27" s="314"/>
      <c r="AF27" s="46"/>
      <c r="AG27" s="46"/>
      <c r="AH27" s="46"/>
      <c r="AI27" s="46"/>
      <c r="AJ27" s="46"/>
      <c r="AK27" s="313">
        <f>ROUND(AW51,2)</f>
        <v>0</v>
      </c>
      <c r="AL27" s="314"/>
      <c r="AM27" s="314"/>
      <c r="AN27" s="314"/>
      <c r="AO27" s="314"/>
      <c r="AP27" s="46"/>
      <c r="AQ27" s="48"/>
      <c r="BE27" s="312"/>
    </row>
    <row r="28" spans="2:57" s="2" customFormat="1" ht="14.45" customHeight="1" hidden="1">
      <c r="B28" s="45"/>
      <c r="C28" s="46"/>
      <c r="D28" s="46"/>
      <c r="E28" s="46"/>
      <c r="F28" s="47" t="s">
        <v>50</v>
      </c>
      <c r="G28" s="46"/>
      <c r="H28" s="46"/>
      <c r="I28" s="46"/>
      <c r="J28" s="46"/>
      <c r="K28" s="46"/>
      <c r="L28" s="335">
        <v>0.21</v>
      </c>
      <c r="M28" s="314"/>
      <c r="N28" s="314"/>
      <c r="O28" s="314"/>
      <c r="P28" s="46"/>
      <c r="Q28" s="46"/>
      <c r="R28" s="46"/>
      <c r="S28" s="46"/>
      <c r="T28" s="46"/>
      <c r="U28" s="46"/>
      <c r="V28" s="46"/>
      <c r="W28" s="313">
        <f>ROUND(BB51,2)</f>
        <v>0</v>
      </c>
      <c r="X28" s="314"/>
      <c r="Y28" s="314"/>
      <c r="Z28" s="314"/>
      <c r="AA28" s="314"/>
      <c r="AB28" s="314"/>
      <c r="AC28" s="314"/>
      <c r="AD28" s="314"/>
      <c r="AE28" s="314"/>
      <c r="AF28" s="46"/>
      <c r="AG28" s="46"/>
      <c r="AH28" s="46"/>
      <c r="AI28" s="46"/>
      <c r="AJ28" s="46"/>
      <c r="AK28" s="313">
        <v>0</v>
      </c>
      <c r="AL28" s="314"/>
      <c r="AM28" s="314"/>
      <c r="AN28" s="314"/>
      <c r="AO28" s="314"/>
      <c r="AP28" s="46"/>
      <c r="AQ28" s="48"/>
      <c r="BE28" s="312"/>
    </row>
    <row r="29" spans="2:57" s="2" customFormat="1" ht="14.45" customHeight="1" hidden="1">
      <c r="B29" s="45"/>
      <c r="C29" s="46"/>
      <c r="D29" s="46"/>
      <c r="E29" s="46"/>
      <c r="F29" s="47" t="s">
        <v>51</v>
      </c>
      <c r="G29" s="46"/>
      <c r="H29" s="46"/>
      <c r="I29" s="46"/>
      <c r="J29" s="46"/>
      <c r="K29" s="46"/>
      <c r="L29" s="335">
        <v>0.15</v>
      </c>
      <c r="M29" s="314"/>
      <c r="N29" s="314"/>
      <c r="O29" s="314"/>
      <c r="P29" s="46"/>
      <c r="Q29" s="46"/>
      <c r="R29" s="46"/>
      <c r="S29" s="46"/>
      <c r="T29" s="46"/>
      <c r="U29" s="46"/>
      <c r="V29" s="46"/>
      <c r="W29" s="313">
        <f>ROUND(BC51,2)</f>
        <v>0</v>
      </c>
      <c r="X29" s="314"/>
      <c r="Y29" s="314"/>
      <c r="Z29" s="314"/>
      <c r="AA29" s="314"/>
      <c r="AB29" s="314"/>
      <c r="AC29" s="314"/>
      <c r="AD29" s="314"/>
      <c r="AE29" s="314"/>
      <c r="AF29" s="46"/>
      <c r="AG29" s="46"/>
      <c r="AH29" s="46"/>
      <c r="AI29" s="46"/>
      <c r="AJ29" s="46"/>
      <c r="AK29" s="313">
        <v>0</v>
      </c>
      <c r="AL29" s="314"/>
      <c r="AM29" s="314"/>
      <c r="AN29" s="314"/>
      <c r="AO29" s="314"/>
      <c r="AP29" s="46"/>
      <c r="AQ29" s="48"/>
      <c r="BE29" s="312"/>
    </row>
    <row r="30" spans="2:57" s="2" customFormat="1" ht="14.45" customHeight="1" hidden="1">
      <c r="B30" s="45"/>
      <c r="C30" s="46"/>
      <c r="D30" s="46"/>
      <c r="E30" s="46"/>
      <c r="F30" s="47" t="s">
        <v>52</v>
      </c>
      <c r="G30" s="46"/>
      <c r="H30" s="46"/>
      <c r="I30" s="46"/>
      <c r="J30" s="46"/>
      <c r="K30" s="46"/>
      <c r="L30" s="335">
        <v>0</v>
      </c>
      <c r="M30" s="314"/>
      <c r="N30" s="314"/>
      <c r="O30" s="314"/>
      <c r="P30" s="46"/>
      <c r="Q30" s="46"/>
      <c r="R30" s="46"/>
      <c r="S30" s="46"/>
      <c r="T30" s="46"/>
      <c r="U30" s="46"/>
      <c r="V30" s="46"/>
      <c r="W30" s="313">
        <f>ROUND(BD51,2)</f>
        <v>0</v>
      </c>
      <c r="X30" s="314"/>
      <c r="Y30" s="314"/>
      <c r="Z30" s="314"/>
      <c r="AA30" s="314"/>
      <c r="AB30" s="314"/>
      <c r="AC30" s="314"/>
      <c r="AD30" s="314"/>
      <c r="AE30" s="314"/>
      <c r="AF30" s="46"/>
      <c r="AG30" s="46"/>
      <c r="AH30" s="46"/>
      <c r="AI30" s="46"/>
      <c r="AJ30" s="46"/>
      <c r="AK30" s="313">
        <v>0</v>
      </c>
      <c r="AL30" s="314"/>
      <c r="AM30" s="314"/>
      <c r="AN30" s="314"/>
      <c r="AO30" s="314"/>
      <c r="AP30" s="46"/>
      <c r="AQ30" s="48"/>
      <c r="BE30" s="312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12"/>
    </row>
    <row r="32" spans="2:57" s="1" customFormat="1" ht="25.9" customHeight="1">
      <c r="B32" s="39"/>
      <c r="C32" s="49"/>
      <c r="D32" s="50" t="s">
        <v>53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54</v>
      </c>
      <c r="U32" s="51"/>
      <c r="V32" s="51"/>
      <c r="W32" s="51"/>
      <c r="X32" s="315" t="s">
        <v>55</v>
      </c>
      <c r="Y32" s="316"/>
      <c r="Z32" s="316"/>
      <c r="AA32" s="316"/>
      <c r="AB32" s="316"/>
      <c r="AC32" s="51"/>
      <c r="AD32" s="51"/>
      <c r="AE32" s="51"/>
      <c r="AF32" s="51"/>
      <c r="AG32" s="51"/>
      <c r="AH32" s="51"/>
      <c r="AI32" s="51"/>
      <c r="AJ32" s="51"/>
      <c r="AK32" s="317">
        <f>SUM(AK23:AK30)</f>
        <v>0</v>
      </c>
      <c r="AL32" s="316"/>
      <c r="AM32" s="316"/>
      <c r="AN32" s="316"/>
      <c r="AO32" s="318"/>
      <c r="AP32" s="49"/>
      <c r="AQ32" s="53"/>
      <c r="BE32" s="312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56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2018_24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45" t="str">
        <f>K6</f>
        <v>Místní komunikace Roklinka v Benešově</v>
      </c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3.5">
      <c r="B44" s="39"/>
      <c r="C44" s="63" t="s">
        <v>24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Benešov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26</v>
      </c>
      <c r="AJ44" s="61"/>
      <c r="AK44" s="61"/>
      <c r="AL44" s="61"/>
      <c r="AM44" s="347" t="str">
        <f>IF(AN8="","",AN8)</f>
        <v>5. 11. 2018</v>
      </c>
      <c r="AN44" s="347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3.5">
      <c r="B46" s="39"/>
      <c r="C46" s="63" t="s">
        <v>30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 xml:space="preserve">Město Benešov 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38</v>
      </c>
      <c r="AJ46" s="61"/>
      <c r="AK46" s="61"/>
      <c r="AL46" s="61"/>
      <c r="AM46" s="330" t="str">
        <f>IF(E17="","",E17)</f>
        <v xml:space="preserve">Ing. Roman Tichovský </v>
      </c>
      <c r="AN46" s="330"/>
      <c r="AO46" s="330"/>
      <c r="AP46" s="330"/>
      <c r="AQ46" s="61"/>
      <c r="AR46" s="59"/>
      <c r="AS46" s="322" t="s">
        <v>57</v>
      </c>
      <c r="AT46" s="323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3.5">
      <c r="B47" s="39"/>
      <c r="C47" s="63" t="s">
        <v>36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24"/>
      <c r="AT47" s="325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26"/>
      <c r="AT48" s="327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44" t="s">
        <v>58</v>
      </c>
      <c r="D49" s="332"/>
      <c r="E49" s="332"/>
      <c r="F49" s="332"/>
      <c r="G49" s="332"/>
      <c r="H49" s="77"/>
      <c r="I49" s="331" t="s">
        <v>59</v>
      </c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48" t="s">
        <v>60</v>
      </c>
      <c r="AH49" s="332"/>
      <c r="AI49" s="332"/>
      <c r="AJ49" s="332"/>
      <c r="AK49" s="332"/>
      <c r="AL49" s="332"/>
      <c r="AM49" s="332"/>
      <c r="AN49" s="331" t="s">
        <v>61</v>
      </c>
      <c r="AO49" s="332"/>
      <c r="AP49" s="332"/>
      <c r="AQ49" s="78" t="s">
        <v>62</v>
      </c>
      <c r="AR49" s="59"/>
      <c r="AS49" s="79" t="s">
        <v>63</v>
      </c>
      <c r="AT49" s="80" t="s">
        <v>64</v>
      </c>
      <c r="AU49" s="80" t="s">
        <v>65</v>
      </c>
      <c r="AV49" s="80" t="s">
        <v>66</v>
      </c>
      <c r="AW49" s="80" t="s">
        <v>67</v>
      </c>
      <c r="AX49" s="80" t="s">
        <v>68</v>
      </c>
      <c r="AY49" s="80" t="s">
        <v>69</v>
      </c>
      <c r="AZ49" s="80" t="s">
        <v>70</v>
      </c>
      <c r="BA49" s="80" t="s">
        <v>71</v>
      </c>
      <c r="BB49" s="80" t="s">
        <v>72</v>
      </c>
      <c r="BC49" s="80" t="s">
        <v>73</v>
      </c>
      <c r="BD49" s="81" t="s">
        <v>74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75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33">
        <f>ROUND(SUM(AG52:AG54),2)</f>
        <v>0</v>
      </c>
      <c r="AH51" s="333"/>
      <c r="AI51" s="333"/>
      <c r="AJ51" s="333"/>
      <c r="AK51" s="333"/>
      <c r="AL51" s="333"/>
      <c r="AM51" s="333"/>
      <c r="AN51" s="334">
        <f>SUM(AG51,AT51)</f>
        <v>0</v>
      </c>
      <c r="AO51" s="334"/>
      <c r="AP51" s="334"/>
      <c r="AQ51" s="87" t="s">
        <v>35</v>
      </c>
      <c r="AR51" s="69"/>
      <c r="AS51" s="88">
        <f>ROUND(SUM(AS52:AS54),2)</f>
        <v>0</v>
      </c>
      <c r="AT51" s="89">
        <f>ROUND(SUM(AV51:AW51),2)</f>
        <v>0</v>
      </c>
      <c r="AU51" s="90">
        <f>ROUND(SUM(AU52:AU54),5)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ROUND(SUM(AZ52:AZ54),2)</f>
        <v>0</v>
      </c>
      <c r="BA51" s="89">
        <f>ROUND(SUM(BA52:BA54),2)</f>
        <v>0</v>
      </c>
      <c r="BB51" s="89">
        <f>ROUND(SUM(BB52:BB54),2)</f>
        <v>0</v>
      </c>
      <c r="BC51" s="89">
        <f>ROUND(SUM(BC52:BC54),2)</f>
        <v>0</v>
      </c>
      <c r="BD51" s="91">
        <f>ROUND(SUM(BD52:BD54),2)</f>
        <v>0</v>
      </c>
      <c r="BS51" s="92" t="s">
        <v>76</v>
      </c>
      <c r="BT51" s="92" t="s">
        <v>77</v>
      </c>
      <c r="BU51" s="93" t="s">
        <v>78</v>
      </c>
      <c r="BV51" s="92" t="s">
        <v>79</v>
      </c>
      <c r="BW51" s="92" t="s">
        <v>7</v>
      </c>
      <c r="BX51" s="92" t="s">
        <v>80</v>
      </c>
      <c r="CL51" s="92" t="s">
        <v>21</v>
      </c>
    </row>
    <row r="52" spans="1:91" s="5" customFormat="1" ht="16.5" customHeight="1">
      <c r="A52" s="94" t="s">
        <v>81</v>
      </c>
      <c r="B52" s="95"/>
      <c r="C52" s="96"/>
      <c r="D52" s="343" t="s">
        <v>82</v>
      </c>
      <c r="E52" s="343"/>
      <c r="F52" s="343"/>
      <c r="G52" s="343"/>
      <c r="H52" s="343"/>
      <c r="I52" s="97"/>
      <c r="J52" s="343" t="s">
        <v>83</v>
      </c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28">
        <f>'SO101 - Komunikace '!J27</f>
        <v>0</v>
      </c>
      <c r="AH52" s="329"/>
      <c r="AI52" s="329"/>
      <c r="AJ52" s="329"/>
      <c r="AK52" s="329"/>
      <c r="AL52" s="329"/>
      <c r="AM52" s="329"/>
      <c r="AN52" s="328">
        <f>SUM(AG52,AT52)</f>
        <v>0</v>
      </c>
      <c r="AO52" s="329"/>
      <c r="AP52" s="329"/>
      <c r="AQ52" s="98" t="s">
        <v>84</v>
      </c>
      <c r="AR52" s="99"/>
      <c r="AS52" s="100">
        <v>0</v>
      </c>
      <c r="AT52" s="101">
        <f>ROUND(SUM(AV52:AW52),2)</f>
        <v>0</v>
      </c>
      <c r="AU52" s="102">
        <f>'SO101 - Komunikace '!P88</f>
        <v>0</v>
      </c>
      <c r="AV52" s="101">
        <f>'SO101 - Komunikace '!J30</f>
        <v>0</v>
      </c>
      <c r="AW52" s="101">
        <f>'SO101 - Komunikace '!J31</f>
        <v>0</v>
      </c>
      <c r="AX52" s="101">
        <f>'SO101 - Komunikace '!J32</f>
        <v>0</v>
      </c>
      <c r="AY52" s="101">
        <f>'SO101 - Komunikace '!J33</f>
        <v>0</v>
      </c>
      <c r="AZ52" s="101">
        <f>'SO101 - Komunikace '!F30</f>
        <v>0</v>
      </c>
      <c r="BA52" s="101">
        <f>'SO101 - Komunikace '!F31</f>
        <v>0</v>
      </c>
      <c r="BB52" s="101">
        <f>'SO101 - Komunikace '!F32</f>
        <v>0</v>
      </c>
      <c r="BC52" s="101">
        <f>'SO101 - Komunikace '!F33</f>
        <v>0</v>
      </c>
      <c r="BD52" s="103">
        <f>'SO101 - Komunikace '!F34</f>
        <v>0</v>
      </c>
      <c r="BT52" s="104" t="s">
        <v>85</v>
      </c>
      <c r="BV52" s="104" t="s">
        <v>79</v>
      </c>
      <c r="BW52" s="104" t="s">
        <v>86</v>
      </c>
      <c r="BX52" s="104" t="s">
        <v>7</v>
      </c>
      <c r="CL52" s="104" t="s">
        <v>21</v>
      </c>
      <c r="CM52" s="104" t="s">
        <v>87</v>
      </c>
    </row>
    <row r="53" spans="1:91" s="5" customFormat="1" ht="16.5" customHeight="1">
      <c r="A53" s="94" t="s">
        <v>81</v>
      </c>
      <c r="B53" s="95"/>
      <c r="C53" s="96"/>
      <c r="D53" s="343" t="s">
        <v>88</v>
      </c>
      <c r="E53" s="343"/>
      <c r="F53" s="343"/>
      <c r="G53" s="343"/>
      <c r="H53" s="343"/>
      <c r="I53" s="97"/>
      <c r="J53" s="343" t="s">
        <v>89</v>
      </c>
      <c r="K53" s="343"/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28">
        <f>'SO901 - Dopravně inženýrs...'!J27</f>
        <v>0</v>
      </c>
      <c r="AH53" s="329"/>
      <c r="AI53" s="329"/>
      <c r="AJ53" s="329"/>
      <c r="AK53" s="329"/>
      <c r="AL53" s="329"/>
      <c r="AM53" s="329"/>
      <c r="AN53" s="328">
        <f>SUM(AG53,AT53)</f>
        <v>0</v>
      </c>
      <c r="AO53" s="329"/>
      <c r="AP53" s="329"/>
      <c r="AQ53" s="98" t="s">
        <v>84</v>
      </c>
      <c r="AR53" s="99"/>
      <c r="AS53" s="100">
        <v>0</v>
      </c>
      <c r="AT53" s="101">
        <f>ROUND(SUM(AV53:AW53),2)</f>
        <v>0</v>
      </c>
      <c r="AU53" s="102">
        <f>'SO901 - Dopravně inženýrs...'!P76</f>
        <v>0</v>
      </c>
      <c r="AV53" s="101">
        <f>'SO901 - Dopravně inženýrs...'!J30</f>
        <v>0</v>
      </c>
      <c r="AW53" s="101">
        <f>'SO901 - Dopravně inženýrs...'!J31</f>
        <v>0</v>
      </c>
      <c r="AX53" s="101">
        <f>'SO901 - Dopravně inženýrs...'!J32</f>
        <v>0</v>
      </c>
      <c r="AY53" s="101">
        <f>'SO901 - Dopravně inženýrs...'!J33</f>
        <v>0</v>
      </c>
      <c r="AZ53" s="101">
        <f>'SO901 - Dopravně inženýrs...'!F30</f>
        <v>0</v>
      </c>
      <c r="BA53" s="101">
        <f>'SO901 - Dopravně inženýrs...'!F31</f>
        <v>0</v>
      </c>
      <c r="BB53" s="101">
        <f>'SO901 - Dopravně inženýrs...'!F32</f>
        <v>0</v>
      </c>
      <c r="BC53" s="101">
        <f>'SO901 - Dopravně inženýrs...'!F33</f>
        <v>0</v>
      </c>
      <c r="BD53" s="103">
        <f>'SO901 - Dopravně inženýrs...'!F34</f>
        <v>0</v>
      </c>
      <c r="BT53" s="104" t="s">
        <v>85</v>
      </c>
      <c r="BV53" s="104" t="s">
        <v>79</v>
      </c>
      <c r="BW53" s="104" t="s">
        <v>90</v>
      </c>
      <c r="BX53" s="104" t="s">
        <v>7</v>
      </c>
      <c r="CL53" s="104" t="s">
        <v>21</v>
      </c>
      <c r="CM53" s="104" t="s">
        <v>87</v>
      </c>
    </row>
    <row r="54" spans="1:91" s="5" customFormat="1" ht="16.5" customHeight="1">
      <c r="A54" s="94" t="s">
        <v>81</v>
      </c>
      <c r="B54" s="95"/>
      <c r="C54" s="96"/>
      <c r="D54" s="343" t="s">
        <v>91</v>
      </c>
      <c r="E54" s="343"/>
      <c r="F54" s="343"/>
      <c r="G54" s="343"/>
      <c r="H54" s="343"/>
      <c r="I54" s="97"/>
      <c r="J54" s="343" t="s">
        <v>92</v>
      </c>
      <c r="K54" s="343"/>
      <c r="L54" s="343"/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343"/>
      <c r="AD54" s="343"/>
      <c r="AE54" s="343"/>
      <c r="AF54" s="343"/>
      <c r="AG54" s="328">
        <f>'VRN01 - Vedlejší a ostatn...'!J27</f>
        <v>0</v>
      </c>
      <c r="AH54" s="329"/>
      <c r="AI54" s="329"/>
      <c r="AJ54" s="329"/>
      <c r="AK54" s="329"/>
      <c r="AL54" s="329"/>
      <c r="AM54" s="329"/>
      <c r="AN54" s="328">
        <f>SUM(AG54,AT54)</f>
        <v>0</v>
      </c>
      <c r="AO54" s="329"/>
      <c r="AP54" s="329"/>
      <c r="AQ54" s="98" t="s">
        <v>84</v>
      </c>
      <c r="AR54" s="99"/>
      <c r="AS54" s="105">
        <v>0</v>
      </c>
      <c r="AT54" s="106">
        <f>ROUND(SUM(AV54:AW54),2)</f>
        <v>0</v>
      </c>
      <c r="AU54" s="107">
        <f>'VRN01 - Vedlejší a ostatn...'!P78</f>
        <v>0</v>
      </c>
      <c r="AV54" s="106">
        <f>'VRN01 - Vedlejší a ostatn...'!J30</f>
        <v>0</v>
      </c>
      <c r="AW54" s="106">
        <f>'VRN01 - Vedlejší a ostatn...'!J31</f>
        <v>0</v>
      </c>
      <c r="AX54" s="106">
        <f>'VRN01 - Vedlejší a ostatn...'!J32</f>
        <v>0</v>
      </c>
      <c r="AY54" s="106">
        <f>'VRN01 - Vedlejší a ostatn...'!J33</f>
        <v>0</v>
      </c>
      <c r="AZ54" s="106">
        <f>'VRN01 - Vedlejší a ostatn...'!F30</f>
        <v>0</v>
      </c>
      <c r="BA54" s="106">
        <f>'VRN01 - Vedlejší a ostatn...'!F31</f>
        <v>0</v>
      </c>
      <c r="BB54" s="106">
        <f>'VRN01 - Vedlejší a ostatn...'!F32</f>
        <v>0</v>
      </c>
      <c r="BC54" s="106">
        <f>'VRN01 - Vedlejší a ostatn...'!F33</f>
        <v>0</v>
      </c>
      <c r="BD54" s="108">
        <f>'VRN01 - Vedlejší a ostatn...'!F34</f>
        <v>0</v>
      </c>
      <c r="BT54" s="104" t="s">
        <v>85</v>
      </c>
      <c r="BV54" s="104" t="s">
        <v>79</v>
      </c>
      <c r="BW54" s="104" t="s">
        <v>93</v>
      </c>
      <c r="BX54" s="104" t="s">
        <v>7</v>
      </c>
      <c r="CL54" s="104" t="s">
        <v>21</v>
      </c>
      <c r="CM54" s="104" t="s">
        <v>87</v>
      </c>
    </row>
    <row r="55" spans="2:44" s="1" customFormat="1" ht="30" customHeight="1">
      <c r="B55" s="39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59"/>
    </row>
    <row r="56" spans="2:44" s="1" customFormat="1" ht="6.95" customHeight="1"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9"/>
    </row>
  </sheetData>
  <sheetProtection algorithmName="SHA-512" hashValue="dUPwzViQEP/bZD1FiyILbC/Yq10QTz7a4CcBJ1tfIxgT/0g5Hq9tAPrVBX7BTRSEBO699QVOroI7ovJyO2/StA==" saltValue="dnhSiga3DOCXionr9ubj0BP4stsry1wOZAuP1iOcAvhm064Uz1L65ZdNB2Gbw2DflY7E1PWQ+TBCq8t6fHP5LQ==" spinCount="100000" sheet="1" objects="1" scenarios="1" formatColumns="0" formatRows="0"/>
  <mergeCells count="49">
    <mergeCell ref="D53:H53"/>
    <mergeCell ref="J53:AF53"/>
    <mergeCell ref="D54:H54"/>
    <mergeCell ref="J54:AF54"/>
    <mergeCell ref="K6:AO6"/>
    <mergeCell ref="J52:AF52"/>
    <mergeCell ref="W29:AE29"/>
    <mergeCell ref="AK29:AO29"/>
    <mergeCell ref="C49:G49"/>
    <mergeCell ref="L42:AO42"/>
    <mergeCell ref="AM44:AN44"/>
    <mergeCell ref="I49:AF49"/>
    <mergeCell ref="AG49:AM49"/>
    <mergeCell ref="D52:H52"/>
    <mergeCell ref="W26:AE26"/>
    <mergeCell ref="AK26:AO26"/>
    <mergeCell ref="L27:O27"/>
    <mergeCell ref="W27:AE27"/>
    <mergeCell ref="AK27:AO27"/>
    <mergeCell ref="AN54:AP54"/>
    <mergeCell ref="AG54:AM54"/>
    <mergeCell ref="AG51:AM51"/>
    <mergeCell ref="AN51:AP51"/>
    <mergeCell ref="L29:O29"/>
    <mergeCell ref="L30:O30"/>
    <mergeCell ref="AK30:AO30"/>
    <mergeCell ref="AS46:AT48"/>
    <mergeCell ref="AN53:AP53"/>
    <mergeCell ref="AN52:AP52"/>
    <mergeCell ref="AM46:AP46"/>
    <mergeCell ref="AN49:AP49"/>
    <mergeCell ref="AG52:AM52"/>
    <mergeCell ref="AG53:AM53"/>
    <mergeCell ref="BE5:BE32"/>
    <mergeCell ref="W30:AE30"/>
    <mergeCell ref="X32:AB32"/>
    <mergeCell ref="AK32:AO32"/>
    <mergeCell ref="AR2:BE2"/>
    <mergeCell ref="K5:AO5"/>
    <mergeCell ref="W28:AE28"/>
    <mergeCell ref="AK28:AO28"/>
    <mergeCell ref="L28:O28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display="1) Rekapitulace stavby"/>
    <hyperlink ref="W1:AI1" location="C51" display="2) Rekapitulace objektů stavby a soupisů prací"/>
    <hyperlink ref="A52" location="'SO101 - Komunikace '!C2" display="/"/>
    <hyperlink ref="A53" location="'SO901 - Dopravně inženýrs...'!C2" display="/"/>
    <hyperlink ref="A54" location="'VRN01 - Vedlejší a ostat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10"/>
      <c r="C1" s="110"/>
      <c r="D1" s="111" t="s">
        <v>1</v>
      </c>
      <c r="E1" s="110"/>
      <c r="F1" s="112" t="s">
        <v>94</v>
      </c>
      <c r="G1" s="357" t="s">
        <v>95</v>
      </c>
      <c r="H1" s="357"/>
      <c r="I1" s="113"/>
      <c r="J1" s="112" t="s">
        <v>96</v>
      </c>
      <c r="K1" s="111" t="s">
        <v>97</v>
      </c>
      <c r="L1" s="112" t="s">
        <v>98</v>
      </c>
      <c r="M1" s="112"/>
      <c r="N1" s="112"/>
      <c r="O1" s="112"/>
      <c r="P1" s="112"/>
      <c r="Q1" s="112"/>
      <c r="R1" s="112"/>
      <c r="S1" s="112"/>
      <c r="T1" s="112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21" t="s">
        <v>86</v>
      </c>
    </row>
    <row r="3" spans="2:46" ht="6.95" customHeight="1">
      <c r="B3" s="22"/>
      <c r="C3" s="23"/>
      <c r="D3" s="23"/>
      <c r="E3" s="23"/>
      <c r="F3" s="23"/>
      <c r="G3" s="23"/>
      <c r="H3" s="23"/>
      <c r="I3" s="114"/>
      <c r="J3" s="23"/>
      <c r="K3" s="24"/>
      <c r="AT3" s="21" t="s">
        <v>87</v>
      </c>
    </row>
    <row r="4" spans="2:46" ht="36.95" customHeight="1">
      <c r="B4" s="25"/>
      <c r="C4" s="26"/>
      <c r="D4" s="27" t="s">
        <v>99</v>
      </c>
      <c r="E4" s="26"/>
      <c r="F4" s="26"/>
      <c r="G4" s="26"/>
      <c r="H4" s="26"/>
      <c r="I4" s="115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5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5"/>
      <c r="J6" s="26"/>
      <c r="K6" s="28"/>
    </row>
    <row r="7" spans="2:11" ht="16.5" customHeight="1">
      <c r="B7" s="25"/>
      <c r="C7" s="26"/>
      <c r="D7" s="26"/>
      <c r="E7" s="349" t="str">
        <f>'Rekapitulace stavby'!K6</f>
        <v>Místní komunikace Roklinka v Benešově</v>
      </c>
      <c r="F7" s="350"/>
      <c r="G7" s="350"/>
      <c r="H7" s="350"/>
      <c r="I7" s="115"/>
      <c r="J7" s="26"/>
      <c r="K7" s="28"/>
    </row>
    <row r="8" spans="2:11" s="1" customFormat="1" ht="13.5">
      <c r="B8" s="39"/>
      <c r="C8" s="40"/>
      <c r="D8" s="34" t="s">
        <v>100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51" t="s">
        <v>101</v>
      </c>
      <c r="F9" s="352"/>
      <c r="G9" s="352"/>
      <c r="H9" s="352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4" t="s">
        <v>20</v>
      </c>
      <c r="E11" s="40"/>
      <c r="F11" s="32" t="s">
        <v>21</v>
      </c>
      <c r="G11" s="40"/>
      <c r="H11" s="40"/>
      <c r="I11" s="117" t="s">
        <v>22</v>
      </c>
      <c r="J11" s="32" t="s">
        <v>35</v>
      </c>
      <c r="K11" s="43"/>
    </row>
    <row r="12" spans="2:11" s="1" customFormat="1" ht="14.45" customHeight="1">
      <c r="B12" s="39"/>
      <c r="C12" s="40"/>
      <c r="D12" s="34" t="s">
        <v>24</v>
      </c>
      <c r="E12" s="40"/>
      <c r="F12" s="32" t="s">
        <v>25</v>
      </c>
      <c r="G12" s="40"/>
      <c r="H12" s="40"/>
      <c r="I12" s="117" t="s">
        <v>26</v>
      </c>
      <c r="J12" s="118" t="str">
        <f>'Rekapitulace stavby'!AN8</f>
        <v>5. 11. 2018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4" t="s">
        <v>30</v>
      </c>
      <c r="E14" s="40"/>
      <c r="F14" s="40"/>
      <c r="G14" s="40"/>
      <c r="H14" s="40"/>
      <c r="I14" s="117" t="s">
        <v>31</v>
      </c>
      <c r="J14" s="32" t="s">
        <v>32</v>
      </c>
      <c r="K14" s="43"/>
    </row>
    <row r="15" spans="2:11" s="1" customFormat="1" ht="18" customHeight="1">
      <c r="B15" s="39"/>
      <c r="C15" s="40"/>
      <c r="D15" s="40"/>
      <c r="E15" s="32" t="s">
        <v>33</v>
      </c>
      <c r="F15" s="40"/>
      <c r="G15" s="40"/>
      <c r="H15" s="40"/>
      <c r="I15" s="117" t="s">
        <v>34</v>
      </c>
      <c r="J15" s="32" t="s">
        <v>35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4" t="s">
        <v>36</v>
      </c>
      <c r="E17" s="40"/>
      <c r="F17" s="40"/>
      <c r="G17" s="40"/>
      <c r="H17" s="40"/>
      <c r="I17" s="117" t="s">
        <v>31</v>
      </c>
      <c r="J17" s="32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2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34</v>
      </c>
      <c r="J18" s="32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4" t="s">
        <v>38</v>
      </c>
      <c r="E20" s="40"/>
      <c r="F20" s="40"/>
      <c r="G20" s="40"/>
      <c r="H20" s="40"/>
      <c r="I20" s="117" t="s">
        <v>31</v>
      </c>
      <c r="J20" s="32" t="s">
        <v>39</v>
      </c>
      <c r="K20" s="43"/>
    </row>
    <row r="21" spans="2:11" s="1" customFormat="1" ht="18" customHeight="1">
      <c r="B21" s="39"/>
      <c r="C21" s="40"/>
      <c r="D21" s="40"/>
      <c r="E21" s="32" t="s">
        <v>40</v>
      </c>
      <c r="F21" s="40"/>
      <c r="G21" s="40"/>
      <c r="H21" s="40"/>
      <c r="I21" s="117" t="s">
        <v>34</v>
      </c>
      <c r="J21" s="32" t="s">
        <v>35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4" t="s">
        <v>42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38" t="s">
        <v>35</v>
      </c>
      <c r="F24" s="338"/>
      <c r="G24" s="338"/>
      <c r="H24" s="338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43</v>
      </c>
      <c r="E27" s="40"/>
      <c r="F27" s="40"/>
      <c r="G27" s="40"/>
      <c r="H27" s="40"/>
      <c r="I27" s="116"/>
      <c r="J27" s="126">
        <f>ROUND(J88,2)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45</v>
      </c>
      <c r="G29" s="40"/>
      <c r="H29" s="40"/>
      <c r="I29" s="127" t="s">
        <v>44</v>
      </c>
      <c r="J29" s="44" t="s">
        <v>46</v>
      </c>
      <c r="K29" s="43"/>
    </row>
    <row r="30" spans="2:11" s="1" customFormat="1" ht="14.45" customHeight="1">
      <c r="B30" s="39"/>
      <c r="C30" s="40"/>
      <c r="D30" s="47" t="s">
        <v>47</v>
      </c>
      <c r="E30" s="47" t="s">
        <v>48</v>
      </c>
      <c r="F30" s="128">
        <f>ROUND(SUM(BE88:BE238),2)</f>
        <v>0</v>
      </c>
      <c r="G30" s="40"/>
      <c r="H30" s="40"/>
      <c r="I30" s="129">
        <v>0.21</v>
      </c>
      <c r="J30" s="128">
        <f>ROUND(ROUND((SUM(BE88:BE238)),2)*I30,2)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49</v>
      </c>
      <c r="F31" s="128">
        <f>ROUND(SUM(BF88:BF238),2)</f>
        <v>0</v>
      </c>
      <c r="G31" s="40"/>
      <c r="H31" s="40"/>
      <c r="I31" s="129">
        <v>0.15</v>
      </c>
      <c r="J31" s="128">
        <f>ROUND(ROUND((SUM(BF88:BF238)),2)*I31,2)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50</v>
      </c>
      <c r="F32" s="128">
        <f>ROUND(SUM(BG88:BG238),2)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51</v>
      </c>
      <c r="F33" s="128">
        <f>ROUND(SUM(BH88:BH238),2)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52</v>
      </c>
      <c r="F34" s="128">
        <f>ROUND(SUM(BI88:BI238),2)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53</v>
      </c>
      <c r="E36" s="77"/>
      <c r="F36" s="77"/>
      <c r="G36" s="132" t="s">
        <v>54</v>
      </c>
      <c r="H36" s="133" t="s">
        <v>55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7" t="s">
        <v>102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4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49" t="str">
        <f>E7</f>
        <v>Místní komunikace Roklinka v Benešově</v>
      </c>
      <c r="F45" s="350"/>
      <c r="G45" s="350"/>
      <c r="H45" s="350"/>
      <c r="I45" s="116"/>
      <c r="J45" s="40"/>
      <c r="K45" s="43"/>
    </row>
    <row r="46" spans="2:11" s="1" customFormat="1" ht="14.45" customHeight="1">
      <c r="B46" s="39"/>
      <c r="C46" s="34" t="s">
        <v>100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51" t="str">
        <f>E9</f>
        <v xml:space="preserve">SO101 - Komunikace </v>
      </c>
      <c r="F47" s="352"/>
      <c r="G47" s="352"/>
      <c r="H47" s="352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4" t="s">
        <v>24</v>
      </c>
      <c r="D49" s="40"/>
      <c r="E49" s="40"/>
      <c r="F49" s="32" t="str">
        <f>F12</f>
        <v>Benešov</v>
      </c>
      <c r="G49" s="40"/>
      <c r="H49" s="40"/>
      <c r="I49" s="117" t="s">
        <v>26</v>
      </c>
      <c r="J49" s="118" t="str">
        <f>IF(J12="","",J12)</f>
        <v>5. 11. 2018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5">
      <c r="B51" s="39"/>
      <c r="C51" s="34" t="s">
        <v>30</v>
      </c>
      <c r="D51" s="40"/>
      <c r="E51" s="40"/>
      <c r="F51" s="32" t="str">
        <f>E15</f>
        <v xml:space="preserve">Město Benešov </v>
      </c>
      <c r="G51" s="40"/>
      <c r="H51" s="40"/>
      <c r="I51" s="117" t="s">
        <v>38</v>
      </c>
      <c r="J51" s="338" t="str">
        <f>E21</f>
        <v xml:space="preserve">Ing. Roman Tichovský </v>
      </c>
      <c r="K51" s="43"/>
    </row>
    <row r="52" spans="2:11" s="1" customFormat="1" ht="14.45" customHeight="1">
      <c r="B52" s="39"/>
      <c r="C52" s="34" t="s">
        <v>36</v>
      </c>
      <c r="D52" s="40"/>
      <c r="E52" s="40"/>
      <c r="F52" s="32" t="str">
        <f>IF(E18="","",E18)</f>
        <v/>
      </c>
      <c r="G52" s="40"/>
      <c r="H52" s="40"/>
      <c r="I52" s="116"/>
      <c r="J52" s="353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103</v>
      </c>
      <c r="D54" s="130"/>
      <c r="E54" s="130"/>
      <c r="F54" s="130"/>
      <c r="G54" s="130"/>
      <c r="H54" s="130"/>
      <c r="I54" s="143"/>
      <c r="J54" s="144" t="s">
        <v>104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105</v>
      </c>
      <c r="D56" s="40"/>
      <c r="E56" s="40"/>
      <c r="F56" s="40"/>
      <c r="G56" s="40"/>
      <c r="H56" s="40"/>
      <c r="I56" s="116"/>
      <c r="J56" s="126">
        <f>J88</f>
        <v>0</v>
      </c>
      <c r="K56" s="43"/>
      <c r="AU56" s="21" t="s">
        <v>106</v>
      </c>
    </row>
    <row r="57" spans="2:11" s="7" customFormat="1" ht="24.95" customHeight="1">
      <c r="B57" s="147"/>
      <c r="C57" s="148"/>
      <c r="D57" s="149" t="s">
        <v>107</v>
      </c>
      <c r="E57" s="150"/>
      <c r="F57" s="150"/>
      <c r="G57" s="150"/>
      <c r="H57" s="150"/>
      <c r="I57" s="151"/>
      <c r="J57" s="152">
        <f>J89</f>
        <v>0</v>
      </c>
      <c r="K57" s="153"/>
    </row>
    <row r="58" spans="2:11" s="8" customFormat="1" ht="19.9" customHeight="1">
      <c r="B58" s="154"/>
      <c r="C58" s="155"/>
      <c r="D58" s="156" t="s">
        <v>108</v>
      </c>
      <c r="E58" s="157"/>
      <c r="F58" s="157"/>
      <c r="G58" s="157"/>
      <c r="H58" s="157"/>
      <c r="I58" s="158"/>
      <c r="J58" s="159">
        <f>J90</f>
        <v>0</v>
      </c>
      <c r="K58" s="160"/>
    </row>
    <row r="59" spans="2:11" s="8" customFormat="1" ht="14.85" customHeight="1">
      <c r="B59" s="154"/>
      <c r="C59" s="155"/>
      <c r="D59" s="156" t="s">
        <v>109</v>
      </c>
      <c r="E59" s="157"/>
      <c r="F59" s="157"/>
      <c r="G59" s="157"/>
      <c r="H59" s="157"/>
      <c r="I59" s="158"/>
      <c r="J59" s="159">
        <f>J139</f>
        <v>0</v>
      </c>
      <c r="K59" s="160"/>
    </row>
    <row r="60" spans="2:11" s="8" customFormat="1" ht="14.85" customHeight="1">
      <c r="B60" s="154"/>
      <c r="C60" s="155"/>
      <c r="D60" s="156" t="s">
        <v>110</v>
      </c>
      <c r="E60" s="157"/>
      <c r="F60" s="157"/>
      <c r="G60" s="157"/>
      <c r="H60" s="157"/>
      <c r="I60" s="158"/>
      <c r="J60" s="159">
        <f>J142</f>
        <v>0</v>
      </c>
      <c r="K60" s="160"/>
    </row>
    <row r="61" spans="2:11" s="8" customFormat="1" ht="14.85" customHeight="1">
      <c r="B61" s="154"/>
      <c r="C61" s="155"/>
      <c r="D61" s="156" t="s">
        <v>111</v>
      </c>
      <c r="E61" s="157"/>
      <c r="F61" s="157"/>
      <c r="G61" s="157"/>
      <c r="H61" s="157"/>
      <c r="I61" s="158"/>
      <c r="J61" s="159">
        <f>J145</f>
        <v>0</v>
      </c>
      <c r="K61" s="160"/>
    </row>
    <row r="62" spans="2:11" s="8" customFormat="1" ht="19.9" customHeight="1">
      <c r="B62" s="154"/>
      <c r="C62" s="155"/>
      <c r="D62" s="156" t="s">
        <v>112</v>
      </c>
      <c r="E62" s="157"/>
      <c r="F62" s="157"/>
      <c r="G62" s="157"/>
      <c r="H62" s="157"/>
      <c r="I62" s="158"/>
      <c r="J62" s="159">
        <f>J152</f>
        <v>0</v>
      </c>
      <c r="K62" s="160"/>
    </row>
    <row r="63" spans="2:11" s="8" customFormat="1" ht="19.9" customHeight="1">
      <c r="B63" s="154"/>
      <c r="C63" s="155"/>
      <c r="D63" s="156" t="s">
        <v>113</v>
      </c>
      <c r="E63" s="157"/>
      <c r="F63" s="157"/>
      <c r="G63" s="157"/>
      <c r="H63" s="157"/>
      <c r="I63" s="158"/>
      <c r="J63" s="159">
        <f>J165</f>
        <v>0</v>
      </c>
      <c r="K63" s="160"/>
    </row>
    <row r="64" spans="2:11" s="8" customFormat="1" ht="19.9" customHeight="1">
      <c r="B64" s="154"/>
      <c r="C64" s="155"/>
      <c r="D64" s="156" t="s">
        <v>114</v>
      </c>
      <c r="E64" s="157"/>
      <c r="F64" s="157"/>
      <c r="G64" s="157"/>
      <c r="H64" s="157"/>
      <c r="I64" s="158"/>
      <c r="J64" s="159">
        <f>J189</f>
        <v>0</v>
      </c>
      <c r="K64" s="160"/>
    </row>
    <row r="65" spans="2:11" s="8" customFormat="1" ht="19.9" customHeight="1">
      <c r="B65" s="154"/>
      <c r="C65" s="155"/>
      <c r="D65" s="156" t="s">
        <v>115</v>
      </c>
      <c r="E65" s="157"/>
      <c r="F65" s="157"/>
      <c r="G65" s="157"/>
      <c r="H65" s="157"/>
      <c r="I65" s="158"/>
      <c r="J65" s="159">
        <f>J204</f>
        <v>0</v>
      </c>
      <c r="K65" s="160"/>
    </row>
    <row r="66" spans="2:11" s="8" customFormat="1" ht="19.9" customHeight="1">
      <c r="B66" s="154"/>
      <c r="C66" s="155"/>
      <c r="D66" s="156" t="s">
        <v>116</v>
      </c>
      <c r="E66" s="157"/>
      <c r="F66" s="157"/>
      <c r="G66" s="157"/>
      <c r="H66" s="157"/>
      <c r="I66" s="158"/>
      <c r="J66" s="159">
        <f>J228</f>
        <v>0</v>
      </c>
      <c r="K66" s="160"/>
    </row>
    <row r="67" spans="2:11" s="8" customFormat="1" ht="19.9" customHeight="1">
      <c r="B67" s="154"/>
      <c r="C67" s="155"/>
      <c r="D67" s="156" t="s">
        <v>117</v>
      </c>
      <c r="E67" s="157"/>
      <c r="F67" s="157"/>
      <c r="G67" s="157"/>
      <c r="H67" s="157"/>
      <c r="I67" s="158"/>
      <c r="J67" s="159">
        <f>J231</f>
        <v>0</v>
      </c>
      <c r="K67" s="160"/>
    </row>
    <row r="68" spans="2:11" s="8" customFormat="1" ht="19.9" customHeight="1">
      <c r="B68" s="154"/>
      <c r="C68" s="155"/>
      <c r="D68" s="156" t="s">
        <v>118</v>
      </c>
      <c r="E68" s="157"/>
      <c r="F68" s="157"/>
      <c r="G68" s="157"/>
      <c r="H68" s="157"/>
      <c r="I68" s="158"/>
      <c r="J68" s="159">
        <f>J234</f>
        <v>0</v>
      </c>
      <c r="K68" s="160"/>
    </row>
    <row r="69" spans="2:11" s="1" customFormat="1" ht="21.75" customHeight="1">
      <c r="B69" s="39"/>
      <c r="C69" s="40"/>
      <c r="D69" s="40"/>
      <c r="E69" s="40"/>
      <c r="F69" s="40"/>
      <c r="G69" s="40"/>
      <c r="H69" s="40"/>
      <c r="I69" s="116"/>
      <c r="J69" s="40"/>
      <c r="K69" s="43"/>
    </row>
    <row r="70" spans="2:11" s="1" customFormat="1" ht="6.95" customHeight="1">
      <c r="B70" s="54"/>
      <c r="C70" s="55"/>
      <c r="D70" s="55"/>
      <c r="E70" s="55"/>
      <c r="F70" s="55"/>
      <c r="G70" s="55"/>
      <c r="H70" s="55"/>
      <c r="I70" s="137"/>
      <c r="J70" s="55"/>
      <c r="K70" s="56"/>
    </row>
    <row r="74" spans="2:12" s="1" customFormat="1" ht="6.95" customHeight="1">
      <c r="B74" s="57"/>
      <c r="C74" s="58"/>
      <c r="D74" s="58"/>
      <c r="E74" s="58"/>
      <c r="F74" s="58"/>
      <c r="G74" s="58"/>
      <c r="H74" s="58"/>
      <c r="I74" s="140"/>
      <c r="J74" s="58"/>
      <c r="K74" s="58"/>
      <c r="L74" s="59"/>
    </row>
    <row r="75" spans="2:12" s="1" customFormat="1" ht="36.95" customHeight="1">
      <c r="B75" s="39"/>
      <c r="C75" s="60" t="s">
        <v>119</v>
      </c>
      <c r="D75" s="61"/>
      <c r="E75" s="61"/>
      <c r="F75" s="61"/>
      <c r="G75" s="61"/>
      <c r="H75" s="61"/>
      <c r="I75" s="161"/>
      <c r="J75" s="61"/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14.45" customHeight="1">
      <c r="B77" s="39"/>
      <c r="C77" s="63" t="s">
        <v>18</v>
      </c>
      <c r="D77" s="61"/>
      <c r="E77" s="61"/>
      <c r="F77" s="61"/>
      <c r="G77" s="61"/>
      <c r="H77" s="61"/>
      <c r="I77" s="161"/>
      <c r="J77" s="61"/>
      <c r="K77" s="61"/>
      <c r="L77" s="59"/>
    </row>
    <row r="78" spans="2:12" s="1" customFormat="1" ht="16.5" customHeight="1">
      <c r="B78" s="39"/>
      <c r="C78" s="61"/>
      <c r="D78" s="61"/>
      <c r="E78" s="354" t="str">
        <f>E7</f>
        <v>Místní komunikace Roklinka v Benešově</v>
      </c>
      <c r="F78" s="355"/>
      <c r="G78" s="355"/>
      <c r="H78" s="355"/>
      <c r="I78" s="161"/>
      <c r="J78" s="61"/>
      <c r="K78" s="61"/>
      <c r="L78" s="59"/>
    </row>
    <row r="79" spans="2:12" s="1" customFormat="1" ht="14.45" customHeight="1">
      <c r="B79" s="39"/>
      <c r="C79" s="63" t="s">
        <v>100</v>
      </c>
      <c r="D79" s="61"/>
      <c r="E79" s="61"/>
      <c r="F79" s="61"/>
      <c r="G79" s="61"/>
      <c r="H79" s="61"/>
      <c r="I79" s="161"/>
      <c r="J79" s="61"/>
      <c r="K79" s="61"/>
      <c r="L79" s="59"/>
    </row>
    <row r="80" spans="2:12" s="1" customFormat="1" ht="17.25" customHeight="1">
      <c r="B80" s="39"/>
      <c r="C80" s="61"/>
      <c r="D80" s="61"/>
      <c r="E80" s="345" t="str">
        <f>E9</f>
        <v xml:space="preserve">SO101 - Komunikace </v>
      </c>
      <c r="F80" s="356"/>
      <c r="G80" s="356"/>
      <c r="H80" s="356"/>
      <c r="I80" s="161"/>
      <c r="J80" s="61"/>
      <c r="K80" s="61"/>
      <c r="L80" s="59"/>
    </row>
    <row r="81" spans="2:12" s="1" customFormat="1" ht="6.95" customHeight="1">
      <c r="B81" s="39"/>
      <c r="C81" s="61"/>
      <c r="D81" s="61"/>
      <c r="E81" s="61"/>
      <c r="F81" s="61"/>
      <c r="G81" s="61"/>
      <c r="H81" s="61"/>
      <c r="I81" s="161"/>
      <c r="J81" s="61"/>
      <c r="K81" s="61"/>
      <c r="L81" s="59"/>
    </row>
    <row r="82" spans="2:12" s="1" customFormat="1" ht="18" customHeight="1">
      <c r="B82" s="39"/>
      <c r="C82" s="63" t="s">
        <v>24</v>
      </c>
      <c r="D82" s="61"/>
      <c r="E82" s="61"/>
      <c r="F82" s="162" t="str">
        <f>F12</f>
        <v>Benešov</v>
      </c>
      <c r="G82" s="61"/>
      <c r="H82" s="61"/>
      <c r="I82" s="163" t="s">
        <v>26</v>
      </c>
      <c r="J82" s="71" t="str">
        <f>IF(J12="","",J12)</f>
        <v>5. 11. 2018</v>
      </c>
      <c r="K82" s="61"/>
      <c r="L82" s="59"/>
    </row>
    <row r="83" spans="2:12" s="1" customFormat="1" ht="6.95" customHeight="1">
      <c r="B83" s="39"/>
      <c r="C83" s="61"/>
      <c r="D83" s="61"/>
      <c r="E83" s="61"/>
      <c r="F83" s="61"/>
      <c r="G83" s="61"/>
      <c r="H83" s="61"/>
      <c r="I83" s="161"/>
      <c r="J83" s="61"/>
      <c r="K83" s="61"/>
      <c r="L83" s="59"/>
    </row>
    <row r="84" spans="2:12" s="1" customFormat="1" ht="13.5">
      <c r="B84" s="39"/>
      <c r="C84" s="63" t="s">
        <v>30</v>
      </c>
      <c r="D84" s="61"/>
      <c r="E84" s="61"/>
      <c r="F84" s="162" t="str">
        <f>E15</f>
        <v xml:space="preserve">Město Benešov </v>
      </c>
      <c r="G84" s="61"/>
      <c r="H84" s="61"/>
      <c r="I84" s="163" t="s">
        <v>38</v>
      </c>
      <c r="J84" s="162" t="str">
        <f>E21</f>
        <v xml:space="preserve">Ing. Roman Tichovský </v>
      </c>
      <c r="K84" s="61"/>
      <c r="L84" s="59"/>
    </row>
    <row r="85" spans="2:12" s="1" customFormat="1" ht="14.45" customHeight="1">
      <c r="B85" s="39"/>
      <c r="C85" s="63" t="s">
        <v>36</v>
      </c>
      <c r="D85" s="61"/>
      <c r="E85" s="61"/>
      <c r="F85" s="162" t="str">
        <f>IF(E18="","",E18)</f>
        <v/>
      </c>
      <c r="G85" s="61"/>
      <c r="H85" s="61"/>
      <c r="I85" s="161"/>
      <c r="J85" s="61"/>
      <c r="K85" s="61"/>
      <c r="L85" s="59"/>
    </row>
    <row r="86" spans="2:12" s="1" customFormat="1" ht="10.35" customHeight="1">
      <c r="B86" s="39"/>
      <c r="C86" s="61"/>
      <c r="D86" s="61"/>
      <c r="E86" s="61"/>
      <c r="F86" s="61"/>
      <c r="G86" s="61"/>
      <c r="H86" s="61"/>
      <c r="I86" s="161"/>
      <c r="J86" s="61"/>
      <c r="K86" s="61"/>
      <c r="L86" s="59"/>
    </row>
    <row r="87" spans="2:20" s="9" customFormat="1" ht="29.25" customHeight="1">
      <c r="B87" s="164"/>
      <c r="C87" s="165" t="s">
        <v>120</v>
      </c>
      <c r="D87" s="166" t="s">
        <v>62</v>
      </c>
      <c r="E87" s="166" t="s">
        <v>58</v>
      </c>
      <c r="F87" s="166" t="s">
        <v>121</v>
      </c>
      <c r="G87" s="166" t="s">
        <v>122</v>
      </c>
      <c r="H87" s="166" t="s">
        <v>123</v>
      </c>
      <c r="I87" s="167" t="s">
        <v>124</v>
      </c>
      <c r="J87" s="166" t="s">
        <v>104</v>
      </c>
      <c r="K87" s="168" t="s">
        <v>125</v>
      </c>
      <c r="L87" s="169"/>
      <c r="M87" s="79" t="s">
        <v>126</v>
      </c>
      <c r="N87" s="80" t="s">
        <v>47</v>
      </c>
      <c r="O87" s="80" t="s">
        <v>127</v>
      </c>
      <c r="P87" s="80" t="s">
        <v>128</v>
      </c>
      <c r="Q87" s="80" t="s">
        <v>129</v>
      </c>
      <c r="R87" s="80" t="s">
        <v>130</v>
      </c>
      <c r="S87" s="80" t="s">
        <v>131</v>
      </c>
      <c r="T87" s="81" t="s">
        <v>132</v>
      </c>
    </row>
    <row r="88" spans="2:63" s="1" customFormat="1" ht="29.25" customHeight="1">
      <c r="B88" s="39"/>
      <c r="C88" s="85" t="s">
        <v>105</v>
      </c>
      <c r="D88" s="61"/>
      <c r="E88" s="61"/>
      <c r="F88" s="61"/>
      <c r="G88" s="61"/>
      <c r="H88" s="61"/>
      <c r="I88" s="161"/>
      <c r="J88" s="170">
        <f>BK88</f>
        <v>0</v>
      </c>
      <c r="K88" s="61"/>
      <c r="L88" s="59"/>
      <c r="M88" s="82"/>
      <c r="N88" s="83"/>
      <c r="O88" s="83"/>
      <c r="P88" s="171">
        <f>P89</f>
        <v>0</v>
      </c>
      <c r="Q88" s="83"/>
      <c r="R88" s="171">
        <f>R89</f>
        <v>391.66833259</v>
      </c>
      <c r="S88" s="83"/>
      <c r="T88" s="172">
        <f>T89</f>
        <v>265.53100000000006</v>
      </c>
      <c r="AT88" s="21" t="s">
        <v>76</v>
      </c>
      <c r="AU88" s="21" t="s">
        <v>106</v>
      </c>
      <c r="BK88" s="173">
        <f>BK89</f>
        <v>0</v>
      </c>
    </row>
    <row r="89" spans="2:63" s="10" customFormat="1" ht="37.35" customHeight="1">
      <c r="B89" s="174"/>
      <c r="C89" s="175"/>
      <c r="D89" s="176" t="s">
        <v>76</v>
      </c>
      <c r="E89" s="177" t="s">
        <v>133</v>
      </c>
      <c r="F89" s="177" t="s">
        <v>134</v>
      </c>
      <c r="G89" s="175"/>
      <c r="H89" s="175"/>
      <c r="I89" s="178"/>
      <c r="J89" s="179">
        <f>BK89</f>
        <v>0</v>
      </c>
      <c r="K89" s="175"/>
      <c r="L89" s="180"/>
      <c r="M89" s="181"/>
      <c r="N89" s="182"/>
      <c r="O89" s="182"/>
      <c r="P89" s="183">
        <f>P90+P152+P165+P189+P204+P228+P231+P234</f>
        <v>0</v>
      </c>
      <c r="Q89" s="182"/>
      <c r="R89" s="183">
        <f>R90+R152+R165+R189+R204+R228+R231+R234</f>
        <v>391.66833259</v>
      </c>
      <c r="S89" s="182"/>
      <c r="T89" s="184">
        <f>T90+T152+T165+T189+T204+T228+T231+T234</f>
        <v>265.53100000000006</v>
      </c>
      <c r="AR89" s="185" t="s">
        <v>85</v>
      </c>
      <c r="AT89" s="186" t="s">
        <v>76</v>
      </c>
      <c r="AU89" s="186" t="s">
        <v>77</v>
      </c>
      <c r="AY89" s="185" t="s">
        <v>135</v>
      </c>
      <c r="BK89" s="187">
        <f>BK90+BK152+BK165+BK189+BK204+BK228+BK231+BK234</f>
        <v>0</v>
      </c>
    </row>
    <row r="90" spans="2:63" s="10" customFormat="1" ht="19.9" customHeight="1">
      <c r="B90" s="174"/>
      <c r="C90" s="175"/>
      <c r="D90" s="176" t="s">
        <v>76</v>
      </c>
      <c r="E90" s="188" t="s">
        <v>85</v>
      </c>
      <c r="F90" s="188" t="s">
        <v>136</v>
      </c>
      <c r="G90" s="175"/>
      <c r="H90" s="175"/>
      <c r="I90" s="178"/>
      <c r="J90" s="189">
        <f>BK90</f>
        <v>0</v>
      </c>
      <c r="K90" s="175"/>
      <c r="L90" s="180"/>
      <c r="M90" s="181"/>
      <c r="N90" s="182"/>
      <c r="O90" s="182"/>
      <c r="P90" s="183">
        <f>P91+SUM(P92:P139)+P142+P145</f>
        <v>0</v>
      </c>
      <c r="Q90" s="182"/>
      <c r="R90" s="183">
        <f>R91+SUM(R92:R139)+R142+R145</f>
        <v>168.4260061</v>
      </c>
      <c r="S90" s="182"/>
      <c r="T90" s="184">
        <f>T91+SUM(T92:T139)+T142+T145</f>
        <v>265.12100000000004</v>
      </c>
      <c r="AR90" s="185" t="s">
        <v>85</v>
      </c>
      <c r="AT90" s="186" t="s">
        <v>76</v>
      </c>
      <c r="AU90" s="186" t="s">
        <v>85</v>
      </c>
      <c r="AY90" s="185" t="s">
        <v>135</v>
      </c>
      <c r="BK90" s="187">
        <f>BK91+SUM(BK92:BK139)+BK142+BK145</f>
        <v>0</v>
      </c>
    </row>
    <row r="91" spans="2:65" s="1" customFormat="1" ht="25.5" customHeight="1">
      <c r="B91" s="39"/>
      <c r="C91" s="190" t="s">
        <v>137</v>
      </c>
      <c r="D91" s="190" t="s">
        <v>138</v>
      </c>
      <c r="E91" s="191" t="s">
        <v>139</v>
      </c>
      <c r="F91" s="192" t="s">
        <v>140</v>
      </c>
      <c r="G91" s="193" t="s">
        <v>141</v>
      </c>
      <c r="H91" s="194">
        <v>30.625</v>
      </c>
      <c r="I91" s="195"/>
      <c r="J91" s="196">
        <f>ROUND(I91*H91,2)</f>
        <v>0</v>
      </c>
      <c r="K91" s="192" t="s">
        <v>142</v>
      </c>
      <c r="L91" s="59"/>
      <c r="M91" s="197" t="s">
        <v>35</v>
      </c>
      <c r="N91" s="198" t="s">
        <v>48</v>
      </c>
      <c r="O91" s="40"/>
      <c r="P91" s="199">
        <f>O91*H91</f>
        <v>0</v>
      </c>
      <c r="Q91" s="199">
        <v>0</v>
      </c>
      <c r="R91" s="199">
        <f>Q91*H91</f>
        <v>0</v>
      </c>
      <c r="S91" s="199">
        <v>0</v>
      </c>
      <c r="T91" s="200">
        <f>S91*H91</f>
        <v>0</v>
      </c>
      <c r="AR91" s="21" t="s">
        <v>143</v>
      </c>
      <c r="AT91" s="21" t="s">
        <v>138</v>
      </c>
      <c r="AU91" s="21" t="s">
        <v>87</v>
      </c>
      <c r="AY91" s="21" t="s">
        <v>135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1" t="s">
        <v>85</v>
      </c>
      <c r="BK91" s="201">
        <f>ROUND(I91*H91,2)</f>
        <v>0</v>
      </c>
      <c r="BL91" s="21" t="s">
        <v>143</v>
      </c>
      <c r="BM91" s="21" t="s">
        <v>144</v>
      </c>
    </row>
    <row r="92" spans="2:51" s="11" customFormat="1" ht="13.5">
      <c r="B92" s="202"/>
      <c r="C92" s="203"/>
      <c r="D92" s="204" t="s">
        <v>145</v>
      </c>
      <c r="E92" s="205" t="s">
        <v>35</v>
      </c>
      <c r="F92" s="206" t="s">
        <v>146</v>
      </c>
      <c r="G92" s="203"/>
      <c r="H92" s="207">
        <v>30.625</v>
      </c>
      <c r="I92" s="208"/>
      <c r="J92" s="203"/>
      <c r="K92" s="203"/>
      <c r="L92" s="209"/>
      <c r="M92" s="210"/>
      <c r="N92" s="211"/>
      <c r="O92" s="211"/>
      <c r="P92" s="211"/>
      <c r="Q92" s="211"/>
      <c r="R92" s="211"/>
      <c r="S92" s="211"/>
      <c r="T92" s="212"/>
      <c r="AT92" s="213" t="s">
        <v>145</v>
      </c>
      <c r="AU92" s="213" t="s">
        <v>87</v>
      </c>
      <c r="AV92" s="11" t="s">
        <v>87</v>
      </c>
      <c r="AW92" s="11" t="s">
        <v>41</v>
      </c>
      <c r="AX92" s="11" t="s">
        <v>85</v>
      </c>
      <c r="AY92" s="213" t="s">
        <v>135</v>
      </c>
    </row>
    <row r="93" spans="2:65" s="1" customFormat="1" ht="25.5" customHeight="1">
      <c r="B93" s="39"/>
      <c r="C93" s="190" t="s">
        <v>147</v>
      </c>
      <c r="D93" s="190" t="s">
        <v>138</v>
      </c>
      <c r="E93" s="191" t="s">
        <v>148</v>
      </c>
      <c r="F93" s="192" t="s">
        <v>149</v>
      </c>
      <c r="G93" s="193" t="s">
        <v>141</v>
      </c>
      <c r="H93" s="194">
        <v>30.625</v>
      </c>
      <c r="I93" s="195"/>
      <c r="J93" s="196">
        <f>ROUND(I93*H93,2)</f>
        <v>0</v>
      </c>
      <c r="K93" s="192" t="s">
        <v>142</v>
      </c>
      <c r="L93" s="59"/>
      <c r="M93" s="197" t="s">
        <v>35</v>
      </c>
      <c r="N93" s="198" t="s">
        <v>48</v>
      </c>
      <c r="O93" s="40"/>
      <c r="P93" s="199">
        <f>O93*H93</f>
        <v>0</v>
      </c>
      <c r="Q93" s="199">
        <v>0.00018</v>
      </c>
      <c r="R93" s="199">
        <f>Q93*H93</f>
        <v>0.0055125</v>
      </c>
      <c r="S93" s="199">
        <v>0</v>
      </c>
      <c r="T93" s="200">
        <f>S93*H93</f>
        <v>0</v>
      </c>
      <c r="AR93" s="21" t="s">
        <v>143</v>
      </c>
      <c r="AT93" s="21" t="s">
        <v>138</v>
      </c>
      <c r="AU93" s="21" t="s">
        <v>87</v>
      </c>
      <c r="AY93" s="21" t="s">
        <v>135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21" t="s">
        <v>85</v>
      </c>
      <c r="BK93" s="201">
        <f>ROUND(I93*H93,2)</f>
        <v>0</v>
      </c>
      <c r="BL93" s="21" t="s">
        <v>143</v>
      </c>
      <c r="BM93" s="21" t="s">
        <v>150</v>
      </c>
    </row>
    <row r="94" spans="2:65" s="1" customFormat="1" ht="25.5" customHeight="1">
      <c r="B94" s="39"/>
      <c r="C94" s="190" t="s">
        <v>151</v>
      </c>
      <c r="D94" s="190" t="s">
        <v>138</v>
      </c>
      <c r="E94" s="191" t="s">
        <v>152</v>
      </c>
      <c r="F94" s="192" t="s">
        <v>153</v>
      </c>
      <c r="G94" s="193" t="s">
        <v>154</v>
      </c>
      <c r="H94" s="194">
        <v>1</v>
      </c>
      <c r="I94" s="195"/>
      <c r="J94" s="196">
        <f>ROUND(I94*H94,2)</f>
        <v>0</v>
      </c>
      <c r="K94" s="192" t="s">
        <v>155</v>
      </c>
      <c r="L94" s="59"/>
      <c r="M94" s="197" t="s">
        <v>35</v>
      </c>
      <c r="N94" s="198" t="s">
        <v>48</v>
      </c>
      <c r="O94" s="40"/>
      <c r="P94" s="199">
        <f>O94*H94</f>
        <v>0</v>
      </c>
      <c r="Q94" s="199">
        <v>0</v>
      </c>
      <c r="R94" s="199">
        <f>Q94*H94</f>
        <v>0</v>
      </c>
      <c r="S94" s="199">
        <v>0</v>
      </c>
      <c r="T94" s="200">
        <f>S94*H94</f>
        <v>0</v>
      </c>
      <c r="AR94" s="21" t="s">
        <v>143</v>
      </c>
      <c r="AT94" s="21" t="s">
        <v>138</v>
      </c>
      <c r="AU94" s="21" t="s">
        <v>87</v>
      </c>
      <c r="AY94" s="21" t="s">
        <v>135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1" t="s">
        <v>85</v>
      </c>
      <c r="BK94" s="201">
        <f>ROUND(I94*H94,2)</f>
        <v>0</v>
      </c>
      <c r="BL94" s="21" t="s">
        <v>143</v>
      </c>
      <c r="BM94" s="21" t="s">
        <v>156</v>
      </c>
    </row>
    <row r="95" spans="2:65" s="1" customFormat="1" ht="25.5" customHeight="1">
      <c r="B95" s="39"/>
      <c r="C95" s="190" t="s">
        <v>157</v>
      </c>
      <c r="D95" s="190" t="s">
        <v>138</v>
      </c>
      <c r="E95" s="191" t="s">
        <v>158</v>
      </c>
      <c r="F95" s="192" t="s">
        <v>159</v>
      </c>
      <c r="G95" s="193" t="s">
        <v>154</v>
      </c>
      <c r="H95" s="194">
        <v>1</v>
      </c>
      <c r="I95" s="195"/>
      <c r="J95" s="196">
        <f>ROUND(I95*H95,2)</f>
        <v>0</v>
      </c>
      <c r="K95" s="192" t="s">
        <v>155</v>
      </c>
      <c r="L95" s="59"/>
      <c r="M95" s="197" t="s">
        <v>35</v>
      </c>
      <c r="N95" s="198" t="s">
        <v>48</v>
      </c>
      <c r="O95" s="40"/>
      <c r="P95" s="199">
        <f>O95*H95</f>
        <v>0</v>
      </c>
      <c r="Q95" s="199">
        <v>0</v>
      </c>
      <c r="R95" s="199">
        <f>Q95*H95</f>
        <v>0</v>
      </c>
      <c r="S95" s="199">
        <v>0</v>
      </c>
      <c r="T95" s="200">
        <f>S95*H95</f>
        <v>0</v>
      </c>
      <c r="AR95" s="21" t="s">
        <v>143</v>
      </c>
      <c r="AT95" s="21" t="s">
        <v>138</v>
      </c>
      <c r="AU95" s="21" t="s">
        <v>87</v>
      </c>
      <c r="AY95" s="21" t="s">
        <v>135</v>
      </c>
      <c r="BE95" s="201">
        <f>IF(N95="základní",J95,0)</f>
        <v>0</v>
      </c>
      <c r="BF95" s="201">
        <f>IF(N95="snížená",J95,0)</f>
        <v>0</v>
      </c>
      <c r="BG95" s="201">
        <f>IF(N95="zákl. přenesená",J95,0)</f>
        <v>0</v>
      </c>
      <c r="BH95" s="201">
        <f>IF(N95="sníž. přenesená",J95,0)</f>
        <v>0</v>
      </c>
      <c r="BI95" s="201">
        <f>IF(N95="nulová",J95,0)</f>
        <v>0</v>
      </c>
      <c r="BJ95" s="21" t="s">
        <v>85</v>
      </c>
      <c r="BK95" s="201">
        <f>ROUND(I95*H95,2)</f>
        <v>0</v>
      </c>
      <c r="BL95" s="21" t="s">
        <v>143</v>
      </c>
      <c r="BM95" s="21" t="s">
        <v>160</v>
      </c>
    </row>
    <row r="96" spans="2:65" s="1" customFormat="1" ht="51" customHeight="1">
      <c r="B96" s="39"/>
      <c r="C96" s="190" t="s">
        <v>161</v>
      </c>
      <c r="D96" s="190" t="s">
        <v>138</v>
      </c>
      <c r="E96" s="191" t="s">
        <v>162</v>
      </c>
      <c r="F96" s="192" t="s">
        <v>163</v>
      </c>
      <c r="G96" s="193" t="s">
        <v>141</v>
      </c>
      <c r="H96" s="194">
        <v>5.4</v>
      </c>
      <c r="I96" s="195"/>
      <c r="J96" s="196">
        <f>ROUND(I96*H96,2)</f>
        <v>0</v>
      </c>
      <c r="K96" s="192" t="s">
        <v>155</v>
      </c>
      <c r="L96" s="59"/>
      <c r="M96" s="197" t="s">
        <v>35</v>
      </c>
      <c r="N96" s="198" t="s">
        <v>48</v>
      </c>
      <c r="O96" s="40"/>
      <c r="P96" s="199">
        <f>O96*H96</f>
        <v>0</v>
      </c>
      <c r="Q96" s="199">
        <v>0</v>
      </c>
      <c r="R96" s="199">
        <f>Q96*H96</f>
        <v>0</v>
      </c>
      <c r="S96" s="199">
        <v>0.255</v>
      </c>
      <c r="T96" s="200">
        <f>S96*H96</f>
        <v>1.3770000000000002</v>
      </c>
      <c r="AR96" s="21" t="s">
        <v>143</v>
      </c>
      <c r="AT96" s="21" t="s">
        <v>138</v>
      </c>
      <c r="AU96" s="21" t="s">
        <v>87</v>
      </c>
      <c r="AY96" s="21" t="s">
        <v>135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1" t="s">
        <v>85</v>
      </c>
      <c r="BK96" s="201">
        <f>ROUND(I96*H96,2)</f>
        <v>0</v>
      </c>
      <c r="BL96" s="21" t="s">
        <v>143</v>
      </c>
      <c r="BM96" s="21" t="s">
        <v>164</v>
      </c>
    </row>
    <row r="97" spans="2:51" s="11" customFormat="1" ht="13.5">
      <c r="B97" s="202"/>
      <c r="C97" s="203"/>
      <c r="D97" s="204" t="s">
        <v>145</v>
      </c>
      <c r="E97" s="205" t="s">
        <v>35</v>
      </c>
      <c r="F97" s="206" t="s">
        <v>165</v>
      </c>
      <c r="G97" s="203"/>
      <c r="H97" s="207">
        <v>5.4</v>
      </c>
      <c r="I97" s="208"/>
      <c r="J97" s="203"/>
      <c r="K97" s="203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145</v>
      </c>
      <c r="AU97" s="213" t="s">
        <v>87</v>
      </c>
      <c r="AV97" s="11" t="s">
        <v>87</v>
      </c>
      <c r="AW97" s="11" t="s">
        <v>41</v>
      </c>
      <c r="AX97" s="11" t="s">
        <v>85</v>
      </c>
      <c r="AY97" s="213" t="s">
        <v>135</v>
      </c>
    </row>
    <row r="98" spans="2:65" s="1" customFormat="1" ht="38.25" customHeight="1">
      <c r="B98" s="39"/>
      <c r="C98" s="190" t="s">
        <v>166</v>
      </c>
      <c r="D98" s="190" t="s">
        <v>138</v>
      </c>
      <c r="E98" s="191" t="s">
        <v>167</v>
      </c>
      <c r="F98" s="192" t="s">
        <v>168</v>
      </c>
      <c r="G98" s="193" t="s">
        <v>141</v>
      </c>
      <c r="H98" s="194">
        <v>15.65</v>
      </c>
      <c r="I98" s="195"/>
      <c r="J98" s="196">
        <f>ROUND(I98*H98,2)</f>
        <v>0</v>
      </c>
      <c r="K98" s="192" t="s">
        <v>155</v>
      </c>
      <c r="L98" s="59"/>
      <c r="M98" s="197" t="s">
        <v>35</v>
      </c>
      <c r="N98" s="198" t="s">
        <v>48</v>
      </c>
      <c r="O98" s="40"/>
      <c r="P98" s="199">
        <f>O98*H98</f>
        <v>0</v>
      </c>
      <c r="Q98" s="199">
        <v>0</v>
      </c>
      <c r="R98" s="199">
        <f>Q98*H98</f>
        <v>0</v>
      </c>
      <c r="S98" s="199">
        <v>0.26</v>
      </c>
      <c r="T98" s="200">
        <f>S98*H98</f>
        <v>4.069</v>
      </c>
      <c r="AR98" s="21" t="s">
        <v>143</v>
      </c>
      <c r="AT98" s="21" t="s">
        <v>138</v>
      </c>
      <c r="AU98" s="21" t="s">
        <v>87</v>
      </c>
      <c r="AY98" s="21" t="s">
        <v>135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1" t="s">
        <v>85</v>
      </c>
      <c r="BK98" s="201">
        <f>ROUND(I98*H98,2)</f>
        <v>0</v>
      </c>
      <c r="BL98" s="21" t="s">
        <v>143</v>
      </c>
      <c r="BM98" s="21" t="s">
        <v>169</v>
      </c>
    </row>
    <row r="99" spans="2:51" s="11" customFormat="1" ht="13.5">
      <c r="B99" s="202"/>
      <c r="C99" s="203"/>
      <c r="D99" s="204" t="s">
        <v>145</v>
      </c>
      <c r="E99" s="205" t="s">
        <v>35</v>
      </c>
      <c r="F99" s="206" t="s">
        <v>170</v>
      </c>
      <c r="G99" s="203"/>
      <c r="H99" s="207">
        <v>15.65</v>
      </c>
      <c r="I99" s="208"/>
      <c r="J99" s="203"/>
      <c r="K99" s="203"/>
      <c r="L99" s="209"/>
      <c r="M99" s="210"/>
      <c r="N99" s="211"/>
      <c r="O99" s="211"/>
      <c r="P99" s="211"/>
      <c r="Q99" s="211"/>
      <c r="R99" s="211"/>
      <c r="S99" s="211"/>
      <c r="T99" s="212"/>
      <c r="AT99" s="213" t="s">
        <v>145</v>
      </c>
      <c r="AU99" s="213" t="s">
        <v>87</v>
      </c>
      <c r="AV99" s="11" t="s">
        <v>87</v>
      </c>
      <c r="AW99" s="11" t="s">
        <v>41</v>
      </c>
      <c r="AX99" s="11" t="s">
        <v>85</v>
      </c>
      <c r="AY99" s="213" t="s">
        <v>135</v>
      </c>
    </row>
    <row r="100" spans="2:65" s="1" customFormat="1" ht="38.25" customHeight="1">
      <c r="B100" s="39"/>
      <c r="C100" s="190" t="s">
        <v>171</v>
      </c>
      <c r="D100" s="190" t="s">
        <v>138</v>
      </c>
      <c r="E100" s="191" t="s">
        <v>172</v>
      </c>
      <c r="F100" s="192" t="s">
        <v>173</v>
      </c>
      <c r="G100" s="193" t="s">
        <v>141</v>
      </c>
      <c r="H100" s="194">
        <v>3.2</v>
      </c>
      <c r="I100" s="195"/>
      <c r="J100" s="196">
        <f>ROUND(I100*H100,2)</f>
        <v>0</v>
      </c>
      <c r="K100" s="192" t="s">
        <v>155</v>
      </c>
      <c r="L100" s="59"/>
      <c r="M100" s="197" t="s">
        <v>35</v>
      </c>
      <c r="N100" s="198" t="s">
        <v>48</v>
      </c>
      <c r="O100" s="40"/>
      <c r="P100" s="199">
        <f>O100*H100</f>
        <v>0</v>
      </c>
      <c r="Q100" s="199">
        <v>0</v>
      </c>
      <c r="R100" s="199">
        <f>Q100*H100</f>
        <v>0</v>
      </c>
      <c r="S100" s="199">
        <v>0.625</v>
      </c>
      <c r="T100" s="200">
        <f>S100*H100</f>
        <v>2</v>
      </c>
      <c r="AR100" s="21" t="s">
        <v>143</v>
      </c>
      <c r="AT100" s="21" t="s">
        <v>138</v>
      </c>
      <c r="AU100" s="21" t="s">
        <v>87</v>
      </c>
      <c r="AY100" s="21" t="s">
        <v>135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1" t="s">
        <v>85</v>
      </c>
      <c r="BK100" s="201">
        <f>ROUND(I100*H100,2)</f>
        <v>0</v>
      </c>
      <c r="BL100" s="21" t="s">
        <v>143</v>
      </c>
      <c r="BM100" s="21" t="s">
        <v>174</v>
      </c>
    </row>
    <row r="101" spans="2:51" s="11" customFormat="1" ht="13.5">
      <c r="B101" s="202"/>
      <c r="C101" s="203"/>
      <c r="D101" s="204" t="s">
        <v>145</v>
      </c>
      <c r="E101" s="205" t="s">
        <v>35</v>
      </c>
      <c r="F101" s="206" t="s">
        <v>175</v>
      </c>
      <c r="G101" s="203"/>
      <c r="H101" s="207">
        <v>3.2</v>
      </c>
      <c r="I101" s="208"/>
      <c r="J101" s="203"/>
      <c r="K101" s="203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145</v>
      </c>
      <c r="AU101" s="213" t="s">
        <v>87</v>
      </c>
      <c r="AV101" s="11" t="s">
        <v>87</v>
      </c>
      <c r="AW101" s="11" t="s">
        <v>41</v>
      </c>
      <c r="AX101" s="11" t="s">
        <v>85</v>
      </c>
      <c r="AY101" s="213" t="s">
        <v>135</v>
      </c>
    </row>
    <row r="102" spans="2:65" s="1" customFormat="1" ht="38.25" customHeight="1">
      <c r="B102" s="39"/>
      <c r="C102" s="190" t="s">
        <v>85</v>
      </c>
      <c r="D102" s="190" t="s">
        <v>138</v>
      </c>
      <c r="E102" s="191" t="s">
        <v>176</v>
      </c>
      <c r="F102" s="192" t="s">
        <v>177</v>
      </c>
      <c r="G102" s="193" t="s">
        <v>141</v>
      </c>
      <c r="H102" s="194">
        <v>433.8</v>
      </c>
      <c r="I102" s="195"/>
      <c r="J102" s="196">
        <f>ROUND(I102*H102,2)</f>
        <v>0</v>
      </c>
      <c r="K102" s="192" t="s">
        <v>178</v>
      </c>
      <c r="L102" s="59"/>
      <c r="M102" s="197" t="s">
        <v>35</v>
      </c>
      <c r="N102" s="198" t="s">
        <v>48</v>
      </c>
      <c r="O102" s="40"/>
      <c r="P102" s="199">
        <f>O102*H102</f>
        <v>0</v>
      </c>
      <c r="Q102" s="199">
        <v>0</v>
      </c>
      <c r="R102" s="199">
        <f>Q102*H102</f>
        <v>0</v>
      </c>
      <c r="S102" s="199">
        <v>0.58</v>
      </c>
      <c r="T102" s="200">
        <f>S102*H102</f>
        <v>251.60399999999998</v>
      </c>
      <c r="AR102" s="21" t="s">
        <v>143</v>
      </c>
      <c r="AT102" s="21" t="s">
        <v>138</v>
      </c>
      <c r="AU102" s="21" t="s">
        <v>87</v>
      </c>
      <c r="AY102" s="21" t="s">
        <v>135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1" t="s">
        <v>85</v>
      </c>
      <c r="BK102" s="201">
        <f>ROUND(I102*H102,2)</f>
        <v>0</v>
      </c>
      <c r="BL102" s="21" t="s">
        <v>143</v>
      </c>
      <c r="BM102" s="21" t="s">
        <v>179</v>
      </c>
    </row>
    <row r="103" spans="2:51" s="11" customFormat="1" ht="13.5">
      <c r="B103" s="202"/>
      <c r="C103" s="203"/>
      <c r="D103" s="204" t="s">
        <v>145</v>
      </c>
      <c r="E103" s="205" t="s">
        <v>35</v>
      </c>
      <c r="F103" s="206" t="s">
        <v>180</v>
      </c>
      <c r="G103" s="203"/>
      <c r="H103" s="207">
        <v>433.8</v>
      </c>
      <c r="I103" s="208"/>
      <c r="J103" s="203"/>
      <c r="K103" s="203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145</v>
      </c>
      <c r="AU103" s="213" t="s">
        <v>87</v>
      </c>
      <c r="AV103" s="11" t="s">
        <v>87</v>
      </c>
      <c r="AW103" s="11" t="s">
        <v>41</v>
      </c>
      <c r="AX103" s="11" t="s">
        <v>85</v>
      </c>
      <c r="AY103" s="213" t="s">
        <v>135</v>
      </c>
    </row>
    <row r="104" spans="2:65" s="1" customFormat="1" ht="38.25" customHeight="1">
      <c r="B104" s="39"/>
      <c r="C104" s="190" t="s">
        <v>181</v>
      </c>
      <c r="D104" s="190" t="s">
        <v>138</v>
      </c>
      <c r="E104" s="191" t="s">
        <v>182</v>
      </c>
      <c r="F104" s="192" t="s">
        <v>183</v>
      </c>
      <c r="G104" s="193" t="s">
        <v>184</v>
      </c>
      <c r="H104" s="194">
        <v>20.3</v>
      </c>
      <c r="I104" s="195"/>
      <c r="J104" s="196">
        <f>ROUND(I104*H104,2)</f>
        <v>0</v>
      </c>
      <c r="K104" s="192" t="s">
        <v>155</v>
      </c>
      <c r="L104" s="59"/>
      <c r="M104" s="197" t="s">
        <v>35</v>
      </c>
      <c r="N104" s="198" t="s">
        <v>48</v>
      </c>
      <c r="O104" s="40"/>
      <c r="P104" s="199">
        <f>O104*H104</f>
        <v>0</v>
      </c>
      <c r="Q104" s="199">
        <v>0</v>
      </c>
      <c r="R104" s="199">
        <f>Q104*H104</f>
        <v>0</v>
      </c>
      <c r="S104" s="199">
        <v>0.29</v>
      </c>
      <c r="T104" s="200">
        <f>S104*H104</f>
        <v>5.887</v>
      </c>
      <c r="AR104" s="21" t="s">
        <v>143</v>
      </c>
      <c r="AT104" s="21" t="s">
        <v>138</v>
      </c>
      <c r="AU104" s="21" t="s">
        <v>87</v>
      </c>
      <c r="AY104" s="21" t="s">
        <v>135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1" t="s">
        <v>85</v>
      </c>
      <c r="BK104" s="201">
        <f>ROUND(I104*H104,2)</f>
        <v>0</v>
      </c>
      <c r="BL104" s="21" t="s">
        <v>143</v>
      </c>
      <c r="BM104" s="21" t="s">
        <v>185</v>
      </c>
    </row>
    <row r="105" spans="2:51" s="11" customFormat="1" ht="13.5">
      <c r="B105" s="202"/>
      <c r="C105" s="203"/>
      <c r="D105" s="204" t="s">
        <v>145</v>
      </c>
      <c r="E105" s="205" t="s">
        <v>35</v>
      </c>
      <c r="F105" s="206" t="s">
        <v>186</v>
      </c>
      <c r="G105" s="203"/>
      <c r="H105" s="207">
        <v>20.3</v>
      </c>
      <c r="I105" s="208"/>
      <c r="J105" s="203"/>
      <c r="K105" s="203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145</v>
      </c>
      <c r="AU105" s="213" t="s">
        <v>87</v>
      </c>
      <c r="AV105" s="11" t="s">
        <v>87</v>
      </c>
      <c r="AW105" s="11" t="s">
        <v>41</v>
      </c>
      <c r="AX105" s="11" t="s">
        <v>85</v>
      </c>
      <c r="AY105" s="213" t="s">
        <v>135</v>
      </c>
    </row>
    <row r="106" spans="2:65" s="1" customFormat="1" ht="25.5" customHeight="1">
      <c r="B106" s="39"/>
      <c r="C106" s="190" t="s">
        <v>187</v>
      </c>
      <c r="D106" s="190" t="s">
        <v>138</v>
      </c>
      <c r="E106" s="191" t="s">
        <v>188</v>
      </c>
      <c r="F106" s="192" t="s">
        <v>189</v>
      </c>
      <c r="G106" s="193" t="s">
        <v>184</v>
      </c>
      <c r="H106" s="194">
        <v>4.6</v>
      </c>
      <c r="I106" s="195"/>
      <c r="J106" s="196">
        <f>ROUND(I106*H106,2)</f>
        <v>0</v>
      </c>
      <c r="K106" s="192" t="s">
        <v>155</v>
      </c>
      <c r="L106" s="59"/>
      <c r="M106" s="197" t="s">
        <v>35</v>
      </c>
      <c r="N106" s="198" t="s">
        <v>48</v>
      </c>
      <c r="O106" s="40"/>
      <c r="P106" s="199">
        <f>O106*H106</f>
        <v>0</v>
      </c>
      <c r="Q106" s="199">
        <v>0</v>
      </c>
      <c r="R106" s="199">
        <f>Q106*H106</f>
        <v>0</v>
      </c>
      <c r="S106" s="199">
        <v>0.04</v>
      </c>
      <c r="T106" s="200">
        <f>S106*H106</f>
        <v>0.184</v>
      </c>
      <c r="AR106" s="21" t="s">
        <v>143</v>
      </c>
      <c r="AT106" s="21" t="s">
        <v>138</v>
      </c>
      <c r="AU106" s="21" t="s">
        <v>87</v>
      </c>
      <c r="AY106" s="21" t="s">
        <v>135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1" t="s">
        <v>85</v>
      </c>
      <c r="BK106" s="201">
        <f>ROUND(I106*H106,2)</f>
        <v>0</v>
      </c>
      <c r="BL106" s="21" t="s">
        <v>143</v>
      </c>
      <c r="BM106" s="21" t="s">
        <v>190</v>
      </c>
    </row>
    <row r="107" spans="2:51" s="11" customFormat="1" ht="13.5">
      <c r="B107" s="202"/>
      <c r="C107" s="203"/>
      <c r="D107" s="204" t="s">
        <v>145</v>
      </c>
      <c r="E107" s="205" t="s">
        <v>35</v>
      </c>
      <c r="F107" s="206" t="s">
        <v>191</v>
      </c>
      <c r="G107" s="203"/>
      <c r="H107" s="207">
        <v>4.6</v>
      </c>
      <c r="I107" s="208"/>
      <c r="J107" s="203"/>
      <c r="K107" s="203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145</v>
      </c>
      <c r="AU107" s="213" t="s">
        <v>87</v>
      </c>
      <c r="AV107" s="11" t="s">
        <v>87</v>
      </c>
      <c r="AW107" s="11" t="s">
        <v>41</v>
      </c>
      <c r="AX107" s="11" t="s">
        <v>85</v>
      </c>
      <c r="AY107" s="213" t="s">
        <v>135</v>
      </c>
    </row>
    <row r="108" spans="2:65" s="1" customFormat="1" ht="38.25" customHeight="1">
      <c r="B108" s="39"/>
      <c r="C108" s="190" t="s">
        <v>87</v>
      </c>
      <c r="D108" s="190" t="s">
        <v>138</v>
      </c>
      <c r="E108" s="191" t="s">
        <v>192</v>
      </c>
      <c r="F108" s="192" t="s">
        <v>193</v>
      </c>
      <c r="G108" s="193" t="s">
        <v>194</v>
      </c>
      <c r="H108" s="194">
        <v>170.61</v>
      </c>
      <c r="I108" s="195"/>
      <c r="J108" s="196">
        <f>ROUND(I108*H108,2)</f>
        <v>0</v>
      </c>
      <c r="K108" s="192" t="s">
        <v>178</v>
      </c>
      <c r="L108" s="59"/>
      <c r="M108" s="197" t="s">
        <v>35</v>
      </c>
      <c r="N108" s="198" t="s">
        <v>48</v>
      </c>
      <c r="O108" s="40"/>
      <c r="P108" s="199">
        <f>O108*H108</f>
        <v>0</v>
      </c>
      <c r="Q108" s="199">
        <v>0</v>
      </c>
      <c r="R108" s="199">
        <f>Q108*H108</f>
        <v>0</v>
      </c>
      <c r="S108" s="199">
        <v>0</v>
      </c>
      <c r="T108" s="200">
        <f>S108*H108</f>
        <v>0</v>
      </c>
      <c r="AR108" s="21" t="s">
        <v>143</v>
      </c>
      <c r="AT108" s="21" t="s">
        <v>138</v>
      </c>
      <c r="AU108" s="21" t="s">
        <v>87</v>
      </c>
      <c r="AY108" s="21" t="s">
        <v>135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1" t="s">
        <v>85</v>
      </c>
      <c r="BK108" s="201">
        <f>ROUND(I108*H108,2)</f>
        <v>0</v>
      </c>
      <c r="BL108" s="21" t="s">
        <v>143</v>
      </c>
      <c r="BM108" s="21" t="s">
        <v>195</v>
      </c>
    </row>
    <row r="109" spans="2:51" s="11" customFormat="1" ht="13.5">
      <c r="B109" s="202"/>
      <c r="C109" s="203"/>
      <c r="D109" s="204" t="s">
        <v>145</v>
      </c>
      <c r="E109" s="205" t="s">
        <v>35</v>
      </c>
      <c r="F109" s="206" t="s">
        <v>196</v>
      </c>
      <c r="G109" s="203"/>
      <c r="H109" s="207">
        <v>170.61</v>
      </c>
      <c r="I109" s="208"/>
      <c r="J109" s="203"/>
      <c r="K109" s="203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145</v>
      </c>
      <c r="AU109" s="213" t="s">
        <v>87</v>
      </c>
      <c r="AV109" s="11" t="s">
        <v>87</v>
      </c>
      <c r="AW109" s="11" t="s">
        <v>41</v>
      </c>
      <c r="AX109" s="11" t="s">
        <v>85</v>
      </c>
      <c r="AY109" s="213" t="s">
        <v>135</v>
      </c>
    </row>
    <row r="110" spans="2:65" s="1" customFormat="1" ht="25.5" customHeight="1">
      <c r="B110" s="39"/>
      <c r="C110" s="190" t="s">
        <v>197</v>
      </c>
      <c r="D110" s="190" t="s">
        <v>138</v>
      </c>
      <c r="E110" s="191" t="s">
        <v>198</v>
      </c>
      <c r="F110" s="192" t="s">
        <v>199</v>
      </c>
      <c r="G110" s="193" t="s">
        <v>194</v>
      </c>
      <c r="H110" s="194">
        <v>87.5</v>
      </c>
      <c r="I110" s="195"/>
      <c r="J110" s="196">
        <f>ROUND(I110*H110,2)</f>
        <v>0</v>
      </c>
      <c r="K110" s="192" t="s">
        <v>178</v>
      </c>
      <c r="L110" s="59"/>
      <c r="M110" s="197" t="s">
        <v>35</v>
      </c>
      <c r="N110" s="198" t="s">
        <v>48</v>
      </c>
      <c r="O110" s="40"/>
      <c r="P110" s="199">
        <f>O110*H110</f>
        <v>0</v>
      </c>
      <c r="Q110" s="199">
        <v>0</v>
      </c>
      <c r="R110" s="199">
        <f>Q110*H110</f>
        <v>0</v>
      </c>
      <c r="S110" s="199">
        <v>0</v>
      </c>
      <c r="T110" s="200">
        <f>S110*H110</f>
        <v>0</v>
      </c>
      <c r="AR110" s="21" t="s">
        <v>143</v>
      </c>
      <c r="AT110" s="21" t="s">
        <v>138</v>
      </c>
      <c r="AU110" s="21" t="s">
        <v>87</v>
      </c>
      <c r="AY110" s="21" t="s">
        <v>135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1" t="s">
        <v>85</v>
      </c>
      <c r="BK110" s="201">
        <f>ROUND(I110*H110,2)</f>
        <v>0</v>
      </c>
      <c r="BL110" s="21" t="s">
        <v>143</v>
      </c>
      <c r="BM110" s="21" t="s">
        <v>200</v>
      </c>
    </row>
    <row r="111" spans="2:51" s="11" customFormat="1" ht="13.5">
      <c r="B111" s="202"/>
      <c r="C111" s="203"/>
      <c r="D111" s="204" t="s">
        <v>145</v>
      </c>
      <c r="E111" s="205" t="s">
        <v>35</v>
      </c>
      <c r="F111" s="206" t="s">
        <v>201</v>
      </c>
      <c r="G111" s="203"/>
      <c r="H111" s="207">
        <v>87.5</v>
      </c>
      <c r="I111" s="208"/>
      <c r="J111" s="203"/>
      <c r="K111" s="203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145</v>
      </c>
      <c r="AU111" s="213" t="s">
        <v>87</v>
      </c>
      <c r="AV111" s="11" t="s">
        <v>87</v>
      </c>
      <c r="AW111" s="11" t="s">
        <v>41</v>
      </c>
      <c r="AX111" s="11" t="s">
        <v>85</v>
      </c>
      <c r="AY111" s="213" t="s">
        <v>135</v>
      </c>
    </row>
    <row r="112" spans="2:65" s="1" customFormat="1" ht="38.25" customHeight="1">
      <c r="B112" s="39"/>
      <c r="C112" s="190" t="s">
        <v>143</v>
      </c>
      <c r="D112" s="190" t="s">
        <v>138</v>
      </c>
      <c r="E112" s="191" t="s">
        <v>202</v>
      </c>
      <c r="F112" s="192" t="s">
        <v>203</v>
      </c>
      <c r="G112" s="193" t="s">
        <v>184</v>
      </c>
      <c r="H112" s="194">
        <v>87.25</v>
      </c>
      <c r="I112" s="195"/>
      <c r="J112" s="196">
        <f>ROUND(I112*H112,2)</f>
        <v>0</v>
      </c>
      <c r="K112" s="192" t="s">
        <v>178</v>
      </c>
      <c r="L112" s="59"/>
      <c r="M112" s="197" t="s">
        <v>35</v>
      </c>
      <c r="N112" s="198" t="s">
        <v>48</v>
      </c>
      <c r="O112" s="40"/>
      <c r="P112" s="199">
        <f>O112*H112</f>
        <v>0</v>
      </c>
      <c r="Q112" s="199">
        <v>0</v>
      </c>
      <c r="R112" s="199">
        <f>Q112*H112</f>
        <v>0</v>
      </c>
      <c r="S112" s="199">
        <v>0</v>
      </c>
      <c r="T112" s="200">
        <f>S112*H112</f>
        <v>0</v>
      </c>
      <c r="AR112" s="21" t="s">
        <v>143</v>
      </c>
      <c r="AT112" s="21" t="s">
        <v>138</v>
      </c>
      <c r="AU112" s="21" t="s">
        <v>87</v>
      </c>
      <c r="AY112" s="21" t="s">
        <v>135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1" t="s">
        <v>85</v>
      </c>
      <c r="BK112" s="201">
        <f>ROUND(I112*H112,2)</f>
        <v>0</v>
      </c>
      <c r="BL112" s="21" t="s">
        <v>143</v>
      </c>
      <c r="BM112" s="21" t="s">
        <v>204</v>
      </c>
    </row>
    <row r="113" spans="2:51" s="11" customFormat="1" ht="13.5">
      <c r="B113" s="202"/>
      <c r="C113" s="203"/>
      <c r="D113" s="204" t="s">
        <v>145</v>
      </c>
      <c r="E113" s="205" t="s">
        <v>35</v>
      </c>
      <c r="F113" s="206" t="s">
        <v>205</v>
      </c>
      <c r="G113" s="203"/>
      <c r="H113" s="207">
        <v>87.25</v>
      </c>
      <c r="I113" s="208"/>
      <c r="J113" s="203"/>
      <c r="K113" s="203"/>
      <c r="L113" s="209"/>
      <c r="M113" s="210"/>
      <c r="N113" s="211"/>
      <c r="O113" s="211"/>
      <c r="P113" s="211"/>
      <c r="Q113" s="211"/>
      <c r="R113" s="211"/>
      <c r="S113" s="211"/>
      <c r="T113" s="212"/>
      <c r="AT113" s="213" t="s">
        <v>145</v>
      </c>
      <c r="AU113" s="213" t="s">
        <v>87</v>
      </c>
      <c r="AV113" s="11" t="s">
        <v>87</v>
      </c>
      <c r="AW113" s="11" t="s">
        <v>41</v>
      </c>
      <c r="AX113" s="11" t="s">
        <v>85</v>
      </c>
      <c r="AY113" s="213" t="s">
        <v>135</v>
      </c>
    </row>
    <row r="114" spans="2:65" s="1" customFormat="1" ht="38.25" customHeight="1">
      <c r="B114" s="39"/>
      <c r="C114" s="190" t="s">
        <v>206</v>
      </c>
      <c r="D114" s="190" t="s">
        <v>138</v>
      </c>
      <c r="E114" s="191" t="s">
        <v>207</v>
      </c>
      <c r="F114" s="192" t="s">
        <v>208</v>
      </c>
      <c r="G114" s="193" t="s">
        <v>194</v>
      </c>
      <c r="H114" s="194">
        <v>218.673</v>
      </c>
      <c r="I114" s="195"/>
      <c r="J114" s="196">
        <f>ROUND(I114*H114,2)</f>
        <v>0</v>
      </c>
      <c r="K114" s="192" t="s">
        <v>178</v>
      </c>
      <c r="L114" s="59"/>
      <c r="M114" s="197" t="s">
        <v>35</v>
      </c>
      <c r="N114" s="198" t="s">
        <v>48</v>
      </c>
      <c r="O114" s="40"/>
      <c r="P114" s="199">
        <f>O114*H114</f>
        <v>0</v>
      </c>
      <c r="Q114" s="199">
        <v>0</v>
      </c>
      <c r="R114" s="199">
        <f>Q114*H114</f>
        <v>0</v>
      </c>
      <c r="S114" s="199">
        <v>0</v>
      </c>
      <c r="T114" s="200">
        <f>S114*H114</f>
        <v>0</v>
      </c>
      <c r="AR114" s="21" t="s">
        <v>143</v>
      </c>
      <c r="AT114" s="21" t="s">
        <v>138</v>
      </c>
      <c r="AU114" s="21" t="s">
        <v>87</v>
      </c>
      <c r="AY114" s="21" t="s">
        <v>135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1" t="s">
        <v>85</v>
      </c>
      <c r="BK114" s="201">
        <f>ROUND(I114*H114,2)</f>
        <v>0</v>
      </c>
      <c r="BL114" s="21" t="s">
        <v>143</v>
      </c>
      <c r="BM114" s="21" t="s">
        <v>209</v>
      </c>
    </row>
    <row r="115" spans="2:51" s="11" customFormat="1" ht="13.5">
      <c r="B115" s="202"/>
      <c r="C115" s="203"/>
      <c r="D115" s="204" t="s">
        <v>145</v>
      </c>
      <c r="E115" s="205" t="s">
        <v>35</v>
      </c>
      <c r="F115" s="206" t="s">
        <v>210</v>
      </c>
      <c r="G115" s="203"/>
      <c r="H115" s="207">
        <v>218.673</v>
      </c>
      <c r="I115" s="208"/>
      <c r="J115" s="203"/>
      <c r="K115" s="203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145</v>
      </c>
      <c r="AU115" s="213" t="s">
        <v>87</v>
      </c>
      <c r="AV115" s="11" t="s">
        <v>87</v>
      </c>
      <c r="AW115" s="11" t="s">
        <v>41</v>
      </c>
      <c r="AX115" s="11" t="s">
        <v>85</v>
      </c>
      <c r="AY115" s="213" t="s">
        <v>135</v>
      </c>
    </row>
    <row r="116" spans="2:65" s="1" customFormat="1" ht="25.5" customHeight="1">
      <c r="B116" s="39"/>
      <c r="C116" s="190" t="s">
        <v>211</v>
      </c>
      <c r="D116" s="190" t="s">
        <v>138</v>
      </c>
      <c r="E116" s="191" t="s">
        <v>212</v>
      </c>
      <c r="F116" s="192" t="s">
        <v>213</v>
      </c>
      <c r="G116" s="193" t="s">
        <v>194</v>
      </c>
      <c r="H116" s="194">
        <v>279.923</v>
      </c>
      <c r="I116" s="195"/>
      <c r="J116" s="196">
        <f>ROUND(I116*H116,2)</f>
        <v>0</v>
      </c>
      <c r="K116" s="192" t="s">
        <v>178</v>
      </c>
      <c r="L116" s="59"/>
      <c r="M116" s="197" t="s">
        <v>35</v>
      </c>
      <c r="N116" s="198" t="s">
        <v>48</v>
      </c>
      <c r="O116" s="40"/>
      <c r="P116" s="199">
        <f>O116*H116</f>
        <v>0</v>
      </c>
      <c r="Q116" s="199">
        <v>0</v>
      </c>
      <c r="R116" s="199">
        <f>Q116*H116</f>
        <v>0</v>
      </c>
      <c r="S116" s="199">
        <v>0</v>
      </c>
      <c r="T116" s="200">
        <f>S116*H116</f>
        <v>0</v>
      </c>
      <c r="AR116" s="21" t="s">
        <v>143</v>
      </c>
      <c r="AT116" s="21" t="s">
        <v>138</v>
      </c>
      <c r="AU116" s="21" t="s">
        <v>87</v>
      </c>
      <c r="AY116" s="21" t="s">
        <v>135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1" t="s">
        <v>85</v>
      </c>
      <c r="BK116" s="201">
        <f>ROUND(I116*H116,2)</f>
        <v>0</v>
      </c>
      <c r="BL116" s="21" t="s">
        <v>143</v>
      </c>
      <c r="BM116" s="21" t="s">
        <v>214</v>
      </c>
    </row>
    <row r="117" spans="2:51" s="11" customFormat="1" ht="13.5">
      <c r="B117" s="202"/>
      <c r="C117" s="203"/>
      <c r="D117" s="204" t="s">
        <v>145</v>
      </c>
      <c r="E117" s="205" t="s">
        <v>35</v>
      </c>
      <c r="F117" s="206" t="s">
        <v>215</v>
      </c>
      <c r="G117" s="203"/>
      <c r="H117" s="207">
        <v>279.923</v>
      </c>
      <c r="I117" s="208"/>
      <c r="J117" s="203"/>
      <c r="K117" s="203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145</v>
      </c>
      <c r="AU117" s="213" t="s">
        <v>87</v>
      </c>
      <c r="AV117" s="11" t="s">
        <v>87</v>
      </c>
      <c r="AW117" s="11" t="s">
        <v>41</v>
      </c>
      <c r="AX117" s="11" t="s">
        <v>85</v>
      </c>
      <c r="AY117" s="213" t="s">
        <v>135</v>
      </c>
    </row>
    <row r="118" spans="2:65" s="1" customFormat="1" ht="16.5" customHeight="1">
      <c r="B118" s="39"/>
      <c r="C118" s="190" t="s">
        <v>216</v>
      </c>
      <c r="D118" s="190" t="s">
        <v>138</v>
      </c>
      <c r="E118" s="191" t="s">
        <v>217</v>
      </c>
      <c r="F118" s="192" t="s">
        <v>218</v>
      </c>
      <c r="G118" s="193" t="s">
        <v>194</v>
      </c>
      <c r="H118" s="194">
        <v>279.923</v>
      </c>
      <c r="I118" s="195"/>
      <c r="J118" s="196">
        <f>ROUND(I118*H118,2)</f>
        <v>0</v>
      </c>
      <c r="K118" s="192" t="s">
        <v>219</v>
      </c>
      <c r="L118" s="59"/>
      <c r="M118" s="197" t="s">
        <v>35</v>
      </c>
      <c r="N118" s="198" t="s">
        <v>48</v>
      </c>
      <c r="O118" s="40"/>
      <c r="P118" s="199">
        <f>O118*H118</f>
        <v>0</v>
      </c>
      <c r="Q118" s="199">
        <v>0</v>
      </c>
      <c r="R118" s="199">
        <f>Q118*H118</f>
        <v>0</v>
      </c>
      <c r="S118" s="199">
        <v>0</v>
      </c>
      <c r="T118" s="200">
        <f>S118*H118</f>
        <v>0</v>
      </c>
      <c r="AR118" s="21" t="s">
        <v>143</v>
      </c>
      <c r="AT118" s="21" t="s">
        <v>138</v>
      </c>
      <c r="AU118" s="21" t="s">
        <v>87</v>
      </c>
      <c r="AY118" s="21" t="s">
        <v>135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1" t="s">
        <v>85</v>
      </c>
      <c r="BK118" s="201">
        <f>ROUND(I118*H118,2)</f>
        <v>0</v>
      </c>
      <c r="BL118" s="21" t="s">
        <v>143</v>
      </c>
      <c r="BM118" s="21" t="s">
        <v>220</v>
      </c>
    </row>
    <row r="119" spans="2:51" s="11" customFormat="1" ht="13.5">
      <c r="B119" s="202"/>
      <c r="C119" s="203"/>
      <c r="D119" s="204" t="s">
        <v>145</v>
      </c>
      <c r="E119" s="205" t="s">
        <v>35</v>
      </c>
      <c r="F119" s="206" t="s">
        <v>215</v>
      </c>
      <c r="G119" s="203"/>
      <c r="H119" s="207">
        <v>279.923</v>
      </c>
      <c r="I119" s="208"/>
      <c r="J119" s="203"/>
      <c r="K119" s="203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145</v>
      </c>
      <c r="AU119" s="213" t="s">
        <v>87</v>
      </c>
      <c r="AV119" s="11" t="s">
        <v>87</v>
      </c>
      <c r="AW119" s="11" t="s">
        <v>41</v>
      </c>
      <c r="AX119" s="11" t="s">
        <v>85</v>
      </c>
      <c r="AY119" s="213" t="s">
        <v>135</v>
      </c>
    </row>
    <row r="120" spans="2:65" s="1" customFormat="1" ht="16.5" customHeight="1">
      <c r="B120" s="39"/>
      <c r="C120" s="190" t="s">
        <v>221</v>
      </c>
      <c r="D120" s="190" t="s">
        <v>138</v>
      </c>
      <c r="E120" s="191" t="s">
        <v>222</v>
      </c>
      <c r="F120" s="192" t="s">
        <v>223</v>
      </c>
      <c r="G120" s="193" t="s">
        <v>224</v>
      </c>
      <c r="H120" s="194">
        <v>503.861</v>
      </c>
      <c r="I120" s="195"/>
      <c r="J120" s="196">
        <f>ROUND(I120*H120,2)</f>
        <v>0</v>
      </c>
      <c r="K120" s="192" t="s">
        <v>219</v>
      </c>
      <c r="L120" s="59"/>
      <c r="M120" s="197" t="s">
        <v>35</v>
      </c>
      <c r="N120" s="198" t="s">
        <v>48</v>
      </c>
      <c r="O120" s="40"/>
      <c r="P120" s="199">
        <f>O120*H120</f>
        <v>0</v>
      </c>
      <c r="Q120" s="199">
        <v>0</v>
      </c>
      <c r="R120" s="199">
        <f>Q120*H120</f>
        <v>0</v>
      </c>
      <c r="S120" s="199">
        <v>0</v>
      </c>
      <c r="T120" s="200">
        <f>S120*H120</f>
        <v>0</v>
      </c>
      <c r="AR120" s="21" t="s">
        <v>143</v>
      </c>
      <c r="AT120" s="21" t="s">
        <v>138</v>
      </c>
      <c r="AU120" s="21" t="s">
        <v>87</v>
      </c>
      <c r="AY120" s="21" t="s">
        <v>135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21" t="s">
        <v>85</v>
      </c>
      <c r="BK120" s="201">
        <f>ROUND(I120*H120,2)</f>
        <v>0</v>
      </c>
      <c r="BL120" s="21" t="s">
        <v>143</v>
      </c>
      <c r="BM120" s="21" t="s">
        <v>225</v>
      </c>
    </row>
    <row r="121" spans="2:51" s="11" customFormat="1" ht="13.5">
      <c r="B121" s="202"/>
      <c r="C121" s="203"/>
      <c r="D121" s="204" t="s">
        <v>145</v>
      </c>
      <c r="E121" s="205" t="s">
        <v>35</v>
      </c>
      <c r="F121" s="206" t="s">
        <v>226</v>
      </c>
      <c r="G121" s="203"/>
      <c r="H121" s="207">
        <v>503.861</v>
      </c>
      <c r="I121" s="208"/>
      <c r="J121" s="203"/>
      <c r="K121" s="203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145</v>
      </c>
      <c r="AU121" s="213" t="s">
        <v>87</v>
      </c>
      <c r="AV121" s="11" t="s">
        <v>87</v>
      </c>
      <c r="AW121" s="11" t="s">
        <v>41</v>
      </c>
      <c r="AX121" s="11" t="s">
        <v>85</v>
      </c>
      <c r="AY121" s="213" t="s">
        <v>135</v>
      </c>
    </row>
    <row r="122" spans="2:65" s="1" customFormat="1" ht="25.5" customHeight="1">
      <c r="B122" s="39"/>
      <c r="C122" s="190" t="s">
        <v>227</v>
      </c>
      <c r="D122" s="190" t="s">
        <v>138</v>
      </c>
      <c r="E122" s="191" t="s">
        <v>228</v>
      </c>
      <c r="F122" s="192" t="s">
        <v>229</v>
      </c>
      <c r="G122" s="193" t="s">
        <v>194</v>
      </c>
      <c r="H122" s="194">
        <v>52.5</v>
      </c>
      <c r="I122" s="195"/>
      <c r="J122" s="196">
        <f>ROUND(I122*H122,2)</f>
        <v>0</v>
      </c>
      <c r="K122" s="192" t="s">
        <v>178</v>
      </c>
      <c r="L122" s="59"/>
      <c r="M122" s="197" t="s">
        <v>35</v>
      </c>
      <c r="N122" s="198" t="s">
        <v>48</v>
      </c>
      <c r="O122" s="40"/>
      <c r="P122" s="199">
        <f>O122*H122</f>
        <v>0</v>
      </c>
      <c r="Q122" s="199">
        <v>0</v>
      </c>
      <c r="R122" s="199">
        <f>Q122*H122</f>
        <v>0</v>
      </c>
      <c r="S122" s="199">
        <v>0</v>
      </c>
      <c r="T122" s="200">
        <f>S122*H122</f>
        <v>0</v>
      </c>
      <c r="AR122" s="21" t="s">
        <v>143</v>
      </c>
      <c r="AT122" s="21" t="s">
        <v>138</v>
      </c>
      <c r="AU122" s="21" t="s">
        <v>87</v>
      </c>
      <c r="AY122" s="21" t="s">
        <v>135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1" t="s">
        <v>85</v>
      </c>
      <c r="BK122" s="201">
        <f>ROUND(I122*H122,2)</f>
        <v>0</v>
      </c>
      <c r="BL122" s="21" t="s">
        <v>143</v>
      </c>
      <c r="BM122" s="21" t="s">
        <v>230</v>
      </c>
    </row>
    <row r="123" spans="2:51" s="11" customFormat="1" ht="13.5">
      <c r="B123" s="202"/>
      <c r="C123" s="203"/>
      <c r="D123" s="204" t="s">
        <v>145</v>
      </c>
      <c r="E123" s="205" t="s">
        <v>35</v>
      </c>
      <c r="F123" s="206" t="s">
        <v>231</v>
      </c>
      <c r="G123" s="203"/>
      <c r="H123" s="207">
        <v>52.5</v>
      </c>
      <c r="I123" s="208"/>
      <c r="J123" s="203"/>
      <c r="K123" s="203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145</v>
      </c>
      <c r="AU123" s="213" t="s">
        <v>87</v>
      </c>
      <c r="AV123" s="11" t="s">
        <v>87</v>
      </c>
      <c r="AW123" s="11" t="s">
        <v>41</v>
      </c>
      <c r="AX123" s="11" t="s">
        <v>85</v>
      </c>
      <c r="AY123" s="213" t="s">
        <v>135</v>
      </c>
    </row>
    <row r="124" spans="2:65" s="1" customFormat="1" ht="16.5" customHeight="1">
      <c r="B124" s="39"/>
      <c r="C124" s="214" t="s">
        <v>232</v>
      </c>
      <c r="D124" s="214" t="s">
        <v>233</v>
      </c>
      <c r="E124" s="215" t="s">
        <v>234</v>
      </c>
      <c r="F124" s="216" t="s">
        <v>235</v>
      </c>
      <c r="G124" s="217" t="s">
        <v>224</v>
      </c>
      <c r="H124" s="218">
        <v>115.5</v>
      </c>
      <c r="I124" s="219"/>
      <c r="J124" s="220">
        <f>ROUND(I124*H124,2)</f>
        <v>0</v>
      </c>
      <c r="K124" s="216" t="s">
        <v>236</v>
      </c>
      <c r="L124" s="221"/>
      <c r="M124" s="222" t="s">
        <v>35</v>
      </c>
      <c r="N124" s="223" t="s">
        <v>48</v>
      </c>
      <c r="O124" s="40"/>
      <c r="P124" s="199">
        <f>O124*H124</f>
        <v>0</v>
      </c>
      <c r="Q124" s="199">
        <v>1</v>
      </c>
      <c r="R124" s="199">
        <f>Q124*H124</f>
        <v>115.5</v>
      </c>
      <c r="S124" s="199">
        <v>0</v>
      </c>
      <c r="T124" s="200">
        <f>S124*H124</f>
        <v>0</v>
      </c>
      <c r="AR124" s="21" t="s">
        <v>216</v>
      </c>
      <c r="AT124" s="21" t="s">
        <v>233</v>
      </c>
      <c r="AU124" s="21" t="s">
        <v>87</v>
      </c>
      <c r="AY124" s="21" t="s">
        <v>135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1" t="s">
        <v>85</v>
      </c>
      <c r="BK124" s="201">
        <f>ROUND(I124*H124,2)</f>
        <v>0</v>
      </c>
      <c r="BL124" s="21" t="s">
        <v>143</v>
      </c>
      <c r="BM124" s="21" t="s">
        <v>237</v>
      </c>
    </row>
    <row r="125" spans="2:51" s="11" customFormat="1" ht="13.5">
      <c r="B125" s="202"/>
      <c r="C125" s="203"/>
      <c r="D125" s="204" t="s">
        <v>145</v>
      </c>
      <c r="E125" s="205" t="s">
        <v>35</v>
      </c>
      <c r="F125" s="206" t="s">
        <v>238</v>
      </c>
      <c r="G125" s="203"/>
      <c r="H125" s="207">
        <v>115.5</v>
      </c>
      <c r="I125" s="208"/>
      <c r="J125" s="203"/>
      <c r="K125" s="203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145</v>
      </c>
      <c r="AU125" s="213" t="s">
        <v>87</v>
      </c>
      <c r="AV125" s="11" t="s">
        <v>87</v>
      </c>
      <c r="AW125" s="11" t="s">
        <v>41</v>
      </c>
      <c r="AX125" s="11" t="s">
        <v>85</v>
      </c>
      <c r="AY125" s="213" t="s">
        <v>135</v>
      </c>
    </row>
    <row r="126" spans="2:65" s="1" customFormat="1" ht="25.5" customHeight="1">
      <c r="B126" s="39"/>
      <c r="C126" s="190" t="s">
        <v>239</v>
      </c>
      <c r="D126" s="190" t="s">
        <v>138</v>
      </c>
      <c r="E126" s="191" t="s">
        <v>240</v>
      </c>
      <c r="F126" s="192" t="s">
        <v>241</v>
      </c>
      <c r="G126" s="193" t="s">
        <v>184</v>
      </c>
      <c r="H126" s="194">
        <v>87.25</v>
      </c>
      <c r="I126" s="195"/>
      <c r="J126" s="196">
        <f>ROUND(I126*H126,2)</f>
        <v>0</v>
      </c>
      <c r="K126" s="192" t="s">
        <v>178</v>
      </c>
      <c r="L126" s="59"/>
      <c r="M126" s="197" t="s">
        <v>35</v>
      </c>
      <c r="N126" s="198" t="s">
        <v>48</v>
      </c>
      <c r="O126" s="40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AR126" s="21" t="s">
        <v>143</v>
      </c>
      <c r="AT126" s="21" t="s">
        <v>138</v>
      </c>
      <c r="AU126" s="21" t="s">
        <v>87</v>
      </c>
      <c r="AY126" s="21" t="s">
        <v>135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21" t="s">
        <v>85</v>
      </c>
      <c r="BK126" s="201">
        <f>ROUND(I126*H126,2)</f>
        <v>0</v>
      </c>
      <c r="BL126" s="21" t="s">
        <v>143</v>
      </c>
      <c r="BM126" s="21" t="s">
        <v>242</v>
      </c>
    </row>
    <row r="127" spans="2:51" s="11" customFormat="1" ht="13.5">
      <c r="B127" s="202"/>
      <c r="C127" s="203"/>
      <c r="D127" s="204" t="s">
        <v>145</v>
      </c>
      <c r="E127" s="205" t="s">
        <v>35</v>
      </c>
      <c r="F127" s="206" t="s">
        <v>205</v>
      </c>
      <c r="G127" s="203"/>
      <c r="H127" s="207">
        <v>87.25</v>
      </c>
      <c r="I127" s="208"/>
      <c r="J127" s="203"/>
      <c r="K127" s="203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145</v>
      </c>
      <c r="AU127" s="213" t="s">
        <v>87</v>
      </c>
      <c r="AV127" s="11" t="s">
        <v>87</v>
      </c>
      <c r="AW127" s="11" t="s">
        <v>41</v>
      </c>
      <c r="AX127" s="11" t="s">
        <v>85</v>
      </c>
      <c r="AY127" s="213" t="s">
        <v>135</v>
      </c>
    </row>
    <row r="128" spans="2:65" s="1" customFormat="1" ht="16.5" customHeight="1">
      <c r="B128" s="39"/>
      <c r="C128" s="214" t="s">
        <v>243</v>
      </c>
      <c r="D128" s="214" t="s">
        <v>233</v>
      </c>
      <c r="E128" s="215" t="s">
        <v>244</v>
      </c>
      <c r="F128" s="216" t="s">
        <v>245</v>
      </c>
      <c r="G128" s="217" t="s">
        <v>224</v>
      </c>
      <c r="H128" s="218">
        <v>52.35</v>
      </c>
      <c r="I128" s="219"/>
      <c r="J128" s="220">
        <f>ROUND(I128*H128,2)</f>
        <v>0</v>
      </c>
      <c r="K128" s="216" t="s">
        <v>178</v>
      </c>
      <c r="L128" s="221"/>
      <c r="M128" s="222" t="s">
        <v>35</v>
      </c>
      <c r="N128" s="223" t="s">
        <v>48</v>
      </c>
      <c r="O128" s="40"/>
      <c r="P128" s="199">
        <f>O128*H128</f>
        <v>0</v>
      </c>
      <c r="Q128" s="199">
        <v>1</v>
      </c>
      <c r="R128" s="199">
        <f>Q128*H128</f>
        <v>52.35</v>
      </c>
      <c r="S128" s="199">
        <v>0</v>
      </c>
      <c r="T128" s="200">
        <f>S128*H128</f>
        <v>0</v>
      </c>
      <c r="AR128" s="21" t="s">
        <v>216</v>
      </c>
      <c r="AT128" s="21" t="s">
        <v>233</v>
      </c>
      <c r="AU128" s="21" t="s">
        <v>87</v>
      </c>
      <c r="AY128" s="21" t="s">
        <v>135</v>
      </c>
      <c r="BE128" s="201">
        <f>IF(N128="základní",J128,0)</f>
        <v>0</v>
      </c>
      <c r="BF128" s="201">
        <f>IF(N128="snížená",J128,0)</f>
        <v>0</v>
      </c>
      <c r="BG128" s="201">
        <f>IF(N128="zákl. přenesená",J128,0)</f>
        <v>0</v>
      </c>
      <c r="BH128" s="201">
        <f>IF(N128="sníž. přenesená",J128,0)</f>
        <v>0</v>
      </c>
      <c r="BI128" s="201">
        <f>IF(N128="nulová",J128,0)</f>
        <v>0</v>
      </c>
      <c r="BJ128" s="21" t="s">
        <v>85</v>
      </c>
      <c r="BK128" s="201">
        <f>ROUND(I128*H128,2)</f>
        <v>0</v>
      </c>
      <c r="BL128" s="21" t="s">
        <v>143</v>
      </c>
      <c r="BM128" s="21" t="s">
        <v>246</v>
      </c>
    </row>
    <row r="129" spans="2:47" s="1" customFormat="1" ht="27">
      <c r="B129" s="39"/>
      <c r="C129" s="61"/>
      <c r="D129" s="204" t="s">
        <v>247</v>
      </c>
      <c r="E129" s="61"/>
      <c r="F129" s="224" t="s">
        <v>248</v>
      </c>
      <c r="G129" s="61"/>
      <c r="H129" s="61"/>
      <c r="I129" s="161"/>
      <c r="J129" s="61"/>
      <c r="K129" s="61"/>
      <c r="L129" s="59"/>
      <c r="M129" s="225"/>
      <c r="N129" s="40"/>
      <c r="O129" s="40"/>
      <c r="P129" s="40"/>
      <c r="Q129" s="40"/>
      <c r="R129" s="40"/>
      <c r="S129" s="40"/>
      <c r="T129" s="76"/>
      <c r="AT129" s="21" t="s">
        <v>247</v>
      </c>
      <c r="AU129" s="21" t="s">
        <v>87</v>
      </c>
    </row>
    <row r="130" spans="2:51" s="11" customFormat="1" ht="13.5">
      <c r="B130" s="202"/>
      <c r="C130" s="203"/>
      <c r="D130" s="204" t="s">
        <v>145</v>
      </c>
      <c r="E130" s="205" t="s">
        <v>35</v>
      </c>
      <c r="F130" s="206" t="s">
        <v>249</v>
      </c>
      <c r="G130" s="203"/>
      <c r="H130" s="207">
        <v>52.35</v>
      </c>
      <c r="I130" s="208"/>
      <c r="J130" s="203"/>
      <c r="K130" s="203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145</v>
      </c>
      <c r="AU130" s="213" t="s">
        <v>87</v>
      </c>
      <c r="AV130" s="11" t="s">
        <v>87</v>
      </c>
      <c r="AW130" s="11" t="s">
        <v>41</v>
      </c>
      <c r="AX130" s="11" t="s">
        <v>85</v>
      </c>
      <c r="AY130" s="213" t="s">
        <v>135</v>
      </c>
    </row>
    <row r="131" spans="2:65" s="1" customFormat="1" ht="25.5" customHeight="1">
      <c r="B131" s="39"/>
      <c r="C131" s="190" t="s">
        <v>250</v>
      </c>
      <c r="D131" s="190" t="s">
        <v>138</v>
      </c>
      <c r="E131" s="191" t="s">
        <v>251</v>
      </c>
      <c r="F131" s="192" t="s">
        <v>252</v>
      </c>
      <c r="G131" s="193" t="s">
        <v>154</v>
      </c>
      <c r="H131" s="194">
        <v>150</v>
      </c>
      <c r="I131" s="195"/>
      <c r="J131" s="196">
        <f>ROUND(I131*H131,2)</f>
        <v>0</v>
      </c>
      <c r="K131" s="192" t="s">
        <v>155</v>
      </c>
      <c r="L131" s="59"/>
      <c r="M131" s="197" t="s">
        <v>35</v>
      </c>
      <c r="N131" s="198" t="s">
        <v>48</v>
      </c>
      <c r="O131" s="40"/>
      <c r="P131" s="199">
        <f>O131*H131</f>
        <v>0</v>
      </c>
      <c r="Q131" s="199">
        <v>0</v>
      </c>
      <c r="R131" s="199">
        <f>Q131*H131</f>
        <v>0</v>
      </c>
      <c r="S131" s="199">
        <v>0</v>
      </c>
      <c r="T131" s="200">
        <f>S131*H131</f>
        <v>0</v>
      </c>
      <c r="AR131" s="21" t="s">
        <v>143</v>
      </c>
      <c r="AT131" s="21" t="s">
        <v>138</v>
      </c>
      <c r="AU131" s="21" t="s">
        <v>87</v>
      </c>
      <c r="AY131" s="21" t="s">
        <v>135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21" t="s">
        <v>85</v>
      </c>
      <c r="BK131" s="201">
        <f>ROUND(I131*H131,2)</f>
        <v>0</v>
      </c>
      <c r="BL131" s="21" t="s">
        <v>143</v>
      </c>
      <c r="BM131" s="21" t="s">
        <v>253</v>
      </c>
    </row>
    <row r="132" spans="2:51" s="11" customFormat="1" ht="13.5">
      <c r="B132" s="202"/>
      <c r="C132" s="203"/>
      <c r="D132" s="204" t="s">
        <v>145</v>
      </c>
      <c r="E132" s="205" t="s">
        <v>35</v>
      </c>
      <c r="F132" s="206" t="s">
        <v>254</v>
      </c>
      <c r="G132" s="203"/>
      <c r="H132" s="207">
        <v>150</v>
      </c>
      <c r="I132" s="208"/>
      <c r="J132" s="203"/>
      <c r="K132" s="203"/>
      <c r="L132" s="209"/>
      <c r="M132" s="210"/>
      <c r="N132" s="211"/>
      <c r="O132" s="211"/>
      <c r="P132" s="211"/>
      <c r="Q132" s="211"/>
      <c r="R132" s="211"/>
      <c r="S132" s="211"/>
      <c r="T132" s="212"/>
      <c r="AT132" s="213" t="s">
        <v>145</v>
      </c>
      <c r="AU132" s="213" t="s">
        <v>87</v>
      </c>
      <c r="AV132" s="11" t="s">
        <v>87</v>
      </c>
      <c r="AW132" s="11" t="s">
        <v>41</v>
      </c>
      <c r="AX132" s="11" t="s">
        <v>85</v>
      </c>
      <c r="AY132" s="213" t="s">
        <v>135</v>
      </c>
    </row>
    <row r="133" spans="2:65" s="1" customFormat="1" ht="16.5" customHeight="1">
      <c r="B133" s="39"/>
      <c r="C133" s="214" t="s">
        <v>255</v>
      </c>
      <c r="D133" s="214" t="s">
        <v>233</v>
      </c>
      <c r="E133" s="215" t="s">
        <v>256</v>
      </c>
      <c r="F133" s="216" t="s">
        <v>257</v>
      </c>
      <c r="G133" s="217" t="s">
        <v>194</v>
      </c>
      <c r="H133" s="218">
        <v>0.044</v>
      </c>
      <c r="I133" s="219"/>
      <c r="J133" s="220">
        <f>ROUND(I133*H133,2)</f>
        <v>0</v>
      </c>
      <c r="K133" s="216" t="s">
        <v>155</v>
      </c>
      <c r="L133" s="221"/>
      <c r="M133" s="222" t="s">
        <v>35</v>
      </c>
      <c r="N133" s="223" t="s">
        <v>48</v>
      </c>
      <c r="O133" s="40"/>
      <c r="P133" s="199">
        <f>O133*H133</f>
        <v>0</v>
      </c>
      <c r="Q133" s="199">
        <v>0.22</v>
      </c>
      <c r="R133" s="199">
        <f>Q133*H133</f>
        <v>0.00968</v>
      </c>
      <c r="S133" s="199">
        <v>0</v>
      </c>
      <c r="T133" s="200">
        <f>S133*H133</f>
        <v>0</v>
      </c>
      <c r="AR133" s="21" t="s">
        <v>216</v>
      </c>
      <c r="AT133" s="21" t="s">
        <v>233</v>
      </c>
      <c r="AU133" s="21" t="s">
        <v>87</v>
      </c>
      <c r="AY133" s="21" t="s">
        <v>135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21" t="s">
        <v>85</v>
      </c>
      <c r="BK133" s="201">
        <f>ROUND(I133*H133,2)</f>
        <v>0</v>
      </c>
      <c r="BL133" s="21" t="s">
        <v>143</v>
      </c>
      <c r="BM133" s="21" t="s">
        <v>258</v>
      </c>
    </row>
    <row r="134" spans="2:51" s="11" customFormat="1" ht="13.5">
      <c r="B134" s="202"/>
      <c r="C134" s="203"/>
      <c r="D134" s="204" t="s">
        <v>145</v>
      </c>
      <c r="E134" s="205" t="s">
        <v>35</v>
      </c>
      <c r="F134" s="206" t="s">
        <v>259</v>
      </c>
      <c r="G134" s="203"/>
      <c r="H134" s="207">
        <v>2.2</v>
      </c>
      <c r="I134" s="208"/>
      <c r="J134" s="203"/>
      <c r="K134" s="203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145</v>
      </c>
      <c r="AU134" s="213" t="s">
        <v>87</v>
      </c>
      <c r="AV134" s="11" t="s">
        <v>87</v>
      </c>
      <c r="AW134" s="11" t="s">
        <v>41</v>
      </c>
      <c r="AX134" s="11" t="s">
        <v>85</v>
      </c>
      <c r="AY134" s="213" t="s">
        <v>135</v>
      </c>
    </row>
    <row r="135" spans="2:51" s="11" customFormat="1" ht="13.5">
      <c r="B135" s="202"/>
      <c r="C135" s="203"/>
      <c r="D135" s="204" t="s">
        <v>145</v>
      </c>
      <c r="E135" s="203"/>
      <c r="F135" s="206" t="s">
        <v>260</v>
      </c>
      <c r="G135" s="203"/>
      <c r="H135" s="207">
        <v>0.044</v>
      </c>
      <c r="I135" s="208"/>
      <c r="J135" s="203"/>
      <c r="K135" s="203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145</v>
      </c>
      <c r="AU135" s="213" t="s">
        <v>87</v>
      </c>
      <c r="AV135" s="11" t="s">
        <v>87</v>
      </c>
      <c r="AW135" s="11" t="s">
        <v>6</v>
      </c>
      <c r="AX135" s="11" t="s">
        <v>85</v>
      </c>
      <c r="AY135" s="213" t="s">
        <v>135</v>
      </c>
    </row>
    <row r="136" spans="2:65" s="1" customFormat="1" ht="25.5" customHeight="1">
      <c r="B136" s="39"/>
      <c r="C136" s="190" t="s">
        <v>261</v>
      </c>
      <c r="D136" s="190" t="s">
        <v>138</v>
      </c>
      <c r="E136" s="191" t="s">
        <v>262</v>
      </c>
      <c r="F136" s="192" t="s">
        <v>263</v>
      </c>
      <c r="G136" s="193" t="s">
        <v>154</v>
      </c>
      <c r="H136" s="194">
        <v>150</v>
      </c>
      <c r="I136" s="195"/>
      <c r="J136" s="196">
        <f>ROUND(I136*H136,2)</f>
        <v>0</v>
      </c>
      <c r="K136" s="192" t="s">
        <v>155</v>
      </c>
      <c r="L136" s="59"/>
      <c r="M136" s="197" t="s">
        <v>35</v>
      </c>
      <c r="N136" s="198" t="s">
        <v>48</v>
      </c>
      <c r="O136" s="40"/>
      <c r="P136" s="199">
        <f>O136*H136</f>
        <v>0</v>
      </c>
      <c r="Q136" s="199">
        <v>0</v>
      </c>
      <c r="R136" s="199">
        <f>Q136*H136</f>
        <v>0</v>
      </c>
      <c r="S136" s="199">
        <v>0</v>
      </c>
      <c r="T136" s="200">
        <f>S136*H136</f>
        <v>0</v>
      </c>
      <c r="AR136" s="21" t="s">
        <v>143</v>
      </c>
      <c r="AT136" s="21" t="s">
        <v>138</v>
      </c>
      <c r="AU136" s="21" t="s">
        <v>87</v>
      </c>
      <c r="AY136" s="21" t="s">
        <v>135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21" t="s">
        <v>85</v>
      </c>
      <c r="BK136" s="201">
        <f>ROUND(I136*H136,2)</f>
        <v>0</v>
      </c>
      <c r="BL136" s="21" t="s">
        <v>143</v>
      </c>
      <c r="BM136" s="21" t="s">
        <v>264</v>
      </c>
    </row>
    <row r="137" spans="2:51" s="11" customFormat="1" ht="13.5">
      <c r="B137" s="202"/>
      <c r="C137" s="203"/>
      <c r="D137" s="204" t="s">
        <v>145</v>
      </c>
      <c r="E137" s="205" t="s">
        <v>35</v>
      </c>
      <c r="F137" s="206" t="s">
        <v>254</v>
      </c>
      <c r="G137" s="203"/>
      <c r="H137" s="207">
        <v>150</v>
      </c>
      <c r="I137" s="208"/>
      <c r="J137" s="203"/>
      <c r="K137" s="203"/>
      <c r="L137" s="209"/>
      <c r="M137" s="210"/>
      <c r="N137" s="211"/>
      <c r="O137" s="211"/>
      <c r="P137" s="211"/>
      <c r="Q137" s="211"/>
      <c r="R137" s="211"/>
      <c r="S137" s="211"/>
      <c r="T137" s="212"/>
      <c r="AT137" s="213" t="s">
        <v>145</v>
      </c>
      <c r="AU137" s="213" t="s">
        <v>87</v>
      </c>
      <c r="AV137" s="11" t="s">
        <v>87</v>
      </c>
      <c r="AW137" s="11" t="s">
        <v>41</v>
      </c>
      <c r="AX137" s="11" t="s">
        <v>85</v>
      </c>
      <c r="AY137" s="213" t="s">
        <v>135</v>
      </c>
    </row>
    <row r="138" spans="2:65" s="1" customFormat="1" ht="16.5" customHeight="1">
      <c r="B138" s="39"/>
      <c r="C138" s="214" t="s">
        <v>265</v>
      </c>
      <c r="D138" s="214" t="s">
        <v>233</v>
      </c>
      <c r="E138" s="215" t="s">
        <v>266</v>
      </c>
      <c r="F138" s="216" t="s">
        <v>267</v>
      </c>
      <c r="G138" s="217" t="s">
        <v>154</v>
      </c>
      <c r="H138" s="218">
        <v>150</v>
      </c>
      <c r="I138" s="219"/>
      <c r="J138" s="220">
        <f>ROUND(I138*H138,2)</f>
        <v>0</v>
      </c>
      <c r="K138" s="216" t="s">
        <v>155</v>
      </c>
      <c r="L138" s="221"/>
      <c r="M138" s="222" t="s">
        <v>35</v>
      </c>
      <c r="N138" s="223" t="s">
        <v>48</v>
      </c>
      <c r="O138" s="40"/>
      <c r="P138" s="199">
        <f>O138*H138</f>
        <v>0</v>
      </c>
      <c r="Q138" s="199">
        <v>8E-05</v>
      </c>
      <c r="R138" s="199">
        <f>Q138*H138</f>
        <v>0.012</v>
      </c>
      <c r="S138" s="199">
        <v>0</v>
      </c>
      <c r="T138" s="200">
        <f>S138*H138</f>
        <v>0</v>
      </c>
      <c r="AR138" s="21" t="s">
        <v>216</v>
      </c>
      <c r="AT138" s="21" t="s">
        <v>233</v>
      </c>
      <c r="AU138" s="21" t="s">
        <v>87</v>
      </c>
      <c r="AY138" s="21" t="s">
        <v>135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21" t="s">
        <v>85</v>
      </c>
      <c r="BK138" s="201">
        <f>ROUND(I138*H138,2)</f>
        <v>0</v>
      </c>
      <c r="BL138" s="21" t="s">
        <v>143</v>
      </c>
      <c r="BM138" s="21" t="s">
        <v>268</v>
      </c>
    </row>
    <row r="139" spans="2:63" s="10" customFormat="1" ht="22.35" customHeight="1">
      <c r="B139" s="174"/>
      <c r="C139" s="175"/>
      <c r="D139" s="176" t="s">
        <v>76</v>
      </c>
      <c r="E139" s="188" t="s">
        <v>269</v>
      </c>
      <c r="F139" s="188" t="s">
        <v>270</v>
      </c>
      <c r="G139" s="175"/>
      <c r="H139" s="175"/>
      <c r="I139" s="178"/>
      <c r="J139" s="189">
        <f>BK139</f>
        <v>0</v>
      </c>
      <c r="K139" s="175"/>
      <c r="L139" s="180"/>
      <c r="M139" s="181"/>
      <c r="N139" s="182"/>
      <c r="O139" s="182"/>
      <c r="P139" s="183">
        <f>SUM(P140:P141)</f>
        <v>0</v>
      </c>
      <c r="Q139" s="182"/>
      <c r="R139" s="183">
        <f>SUM(R140:R141)</f>
        <v>0</v>
      </c>
      <c r="S139" s="182"/>
      <c r="T139" s="184">
        <f>SUM(T140:T141)</f>
        <v>0</v>
      </c>
      <c r="AR139" s="185" t="s">
        <v>85</v>
      </c>
      <c r="AT139" s="186" t="s">
        <v>76</v>
      </c>
      <c r="AU139" s="186" t="s">
        <v>87</v>
      </c>
      <c r="AY139" s="185" t="s">
        <v>135</v>
      </c>
      <c r="BK139" s="187">
        <f>SUM(BK140:BK141)</f>
        <v>0</v>
      </c>
    </row>
    <row r="140" spans="2:65" s="1" customFormat="1" ht="38.25" customHeight="1">
      <c r="B140" s="39"/>
      <c r="C140" s="190" t="s">
        <v>271</v>
      </c>
      <c r="D140" s="190" t="s">
        <v>138</v>
      </c>
      <c r="E140" s="191" t="s">
        <v>272</v>
      </c>
      <c r="F140" s="192" t="s">
        <v>273</v>
      </c>
      <c r="G140" s="193" t="s">
        <v>194</v>
      </c>
      <c r="H140" s="194">
        <v>31.354</v>
      </c>
      <c r="I140" s="195"/>
      <c r="J140" s="196">
        <f>ROUND(I140*H140,2)</f>
        <v>0</v>
      </c>
      <c r="K140" s="192" t="s">
        <v>142</v>
      </c>
      <c r="L140" s="59"/>
      <c r="M140" s="197" t="s">
        <v>35</v>
      </c>
      <c r="N140" s="198" t="s">
        <v>48</v>
      </c>
      <c r="O140" s="40"/>
      <c r="P140" s="199">
        <f>O140*H140</f>
        <v>0</v>
      </c>
      <c r="Q140" s="199">
        <v>0</v>
      </c>
      <c r="R140" s="199">
        <f>Q140*H140</f>
        <v>0</v>
      </c>
      <c r="S140" s="199">
        <v>0</v>
      </c>
      <c r="T140" s="200">
        <f>S140*H140</f>
        <v>0</v>
      </c>
      <c r="AR140" s="21" t="s">
        <v>143</v>
      </c>
      <c r="AT140" s="21" t="s">
        <v>138</v>
      </c>
      <c r="AU140" s="21" t="s">
        <v>274</v>
      </c>
      <c r="AY140" s="21" t="s">
        <v>135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21" t="s">
        <v>85</v>
      </c>
      <c r="BK140" s="201">
        <f>ROUND(I140*H140,2)</f>
        <v>0</v>
      </c>
      <c r="BL140" s="21" t="s">
        <v>143</v>
      </c>
      <c r="BM140" s="21" t="s">
        <v>275</v>
      </c>
    </row>
    <row r="141" spans="2:51" s="11" customFormat="1" ht="13.5">
      <c r="B141" s="202"/>
      <c r="C141" s="203"/>
      <c r="D141" s="204" t="s">
        <v>145</v>
      </c>
      <c r="E141" s="205" t="s">
        <v>35</v>
      </c>
      <c r="F141" s="206" t="s">
        <v>276</v>
      </c>
      <c r="G141" s="203"/>
      <c r="H141" s="207">
        <v>31.354</v>
      </c>
      <c r="I141" s="208"/>
      <c r="J141" s="203"/>
      <c r="K141" s="203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145</v>
      </c>
      <c r="AU141" s="213" t="s">
        <v>274</v>
      </c>
      <c r="AV141" s="11" t="s">
        <v>87</v>
      </c>
      <c r="AW141" s="11" t="s">
        <v>41</v>
      </c>
      <c r="AX141" s="11" t="s">
        <v>85</v>
      </c>
      <c r="AY141" s="213" t="s">
        <v>135</v>
      </c>
    </row>
    <row r="142" spans="2:63" s="10" customFormat="1" ht="22.35" customHeight="1">
      <c r="B142" s="174"/>
      <c r="C142" s="175"/>
      <c r="D142" s="176" t="s">
        <v>76</v>
      </c>
      <c r="E142" s="188" t="s">
        <v>271</v>
      </c>
      <c r="F142" s="188" t="s">
        <v>277</v>
      </c>
      <c r="G142" s="175"/>
      <c r="H142" s="175"/>
      <c r="I142" s="178"/>
      <c r="J142" s="189">
        <f>BK142</f>
        <v>0</v>
      </c>
      <c r="K142" s="175"/>
      <c r="L142" s="180"/>
      <c r="M142" s="181"/>
      <c r="N142" s="182"/>
      <c r="O142" s="182"/>
      <c r="P142" s="183">
        <f>SUM(P143:P144)</f>
        <v>0</v>
      </c>
      <c r="Q142" s="182"/>
      <c r="R142" s="183">
        <f>SUM(R143:R144)</f>
        <v>0</v>
      </c>
      <c r="S142" s="182"/>
      <c r="T142" s="184">
        <f>SUM(T143:T144)</f>
        <v>0</v>
      </c>
      <c r="AR142" s="185" t="s">
        <v>85</v>
      </c>
      <c r="AT142" s="186" t="s">
        <v>76</v>
      </c>
      <c r="AU142" s="186" t="s">
        <v>87</v>
      </c>
      <c r="AY142" s="185" t="s">
        <v>135</v>
      </c>
      <c r="BK142" s="187">
        <f>SUM(BK143:BK144)</f>
        <v>0</v>
      </c>
    </row>
    <row r="143" spans="2:65" s="1" customFormat="1" ht="51" customHeight="1">
      <c r="B143" s="39"/>
      <c r="C143" s="190" t="s">
        <v>278</v>
      </c>
      <c r="D143" s="190" t="s">
        <v>138</v>
      </c>
      <c r="E143" s="191" t="s">
        <v>279</v>
      </c>
      <c r="F143" s="192" t="s">
        <v>280</v>
      </c>
      <c r="G143" s="193" t="s">
        <v>194</v>
      </c>
      <c r="H143" s="194">
        <v>6.78</v>
      </c>
      <c r="I143" s="195"/>
      <c r="J143" s="196">
        <f>ROUND(I143*H143,2)</f>
        <v>0</v>
      </c>
      <c r="K143" s="192" t="s">
        <v>142</v>
      </c>
      <c r="L143" s="59"/>
      <c r="M143" s="197" t="s">
        <v>35</v>
      </c>
      <c r="N143" s="198" t="s">
        <v>48</v>
      </c>
      <c r="O143" s="40"/>
      <c r="P143" s="199">
        <f>O143*H143</f>
        <v>0</v>
      </c>
      <c r="Q143" s="199">
        <v>0</v>
      </c>
      <c r="R143" s="199">
        <f>Q143*H143</f>
        <v>0</v>
      </c>
      <c r="S143" s="199">
        <v>0</v>
      </c>
      <c r="T143" s="200">
        <f>S143*H143</f>
        <v>0</v>
      </c>
      <c r="AR143" s="21" t="s">
        <v>143</v>
      </c>
      <c r="AT143" s="21" t="s">
        <v>138</v>
      </c>
      <c r="AU143" s="21" t="s">
        <v>274</v>
      </c>
      <c r="AY143" s="21" t="s">
        <v>135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21" t="s">
        <v>85</v>
      </c>
      <c r="BK143" s="201">
        <f>ROUND(I143*H143,2)</f>
        <v>0</v>
      </c>
      <c r="BL143" s="21" t="s">
        <v>143</v>
      </c>
      <c r="BM143" s="21" t="s">
        <v>281</v>
      </c>
    </row>
    <row r="144" spans="2:51" s="11" customFormat="1" ht="13.5">
      <c r="B144" s="202"/>
      <c r="C144" s="203"/>
      <c r="D144" s="204" t="s">
        <v>145</v>
      </c>
      <c r="E144" s="205" t="s">
        <v>35</v>
      </c>
      <c r="F144" s="206" t="s">
        <v>282</v>
      </c>
      <c r="G144" s="203"/>
      <c r="H144" s="207">
        <v>6.78</v>
      </c>
      <c r="I144" s="208"/>
      <c r="J144" s="203"/>
      <c r="K144" s="203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145</v>
      </c>
      <c r="AU144" s="213" t="s">
        <v>274</v>
      </c>
      <c r="AV144" s="11" t="s">
        <v>87</v>
      </c>
      <c r="AW144" s="11" t="s">
        <v>41</v>
      </c>
      <c r="AX144" s="11" t="s">
        <v>85</v>
      </c>
      <c r="AY144" s="213" t="s">
        <v>135</v>
      </c>
    </row>
    <row r="145" spans="2:63" s="10" customFormat="1" ht="22.35" customHeight="1">
      <c r="B145" s="174"/>
      <c r="C145" s="175"/>
      <c r="D145" s="176" t="s">
        <v>76</v>
      </c>
      <c r="E145" s="188" t="s">
        <v>278</v>
      </c>
      <c r="F145" s="188" t="s">
        <v>283</v>
      </c>
      <c r="G145" s="175"/>
      <c r="H145" s="175"/>
      <c r="I145" s="178"/>
      <c r="J145" s="189">
        <f>BK145</f>
        <v>0</v>
      </c>
      <c r="K145" s="175"/>
      <c r="L145" s="180"/>
      <c r="M145" s="181"/>
      <c r="N145" s="182"/>
      <c r="O145" s="182"/>
      <c r="P145" s="183">
        <f>SUM(P146:P151)</f>
        <v>0</v>
      </c>
      <c r="Q145" s="182"/>
      <c r="R145" s="183">
        <f>SUM(R146:R151)</f>
        <v>0.5488136</v>
      </c>
      <c r="S145" s="182"/>
      <c r="T145" s="184">
        <f>SUM(T146:T151)</f>
        <v>0</v>
      </c>
      <c r="AR145" s="185" t="s">
        <v>85</v>
      </c>
      <c r="AT145" s="186" t="s">
        <v>76</v>
      </c>
      <c r="AU145" s="186" t="s">
        <v>87</v>
      </c>
      <c r="AY145" s="185" t="s">
        <v>135</v>
      </c>
      <c r="BK145" s="187">
        <f>SUM(BK146:BK151)</f>
        <v>0</v>
      </c>
    </row>
    <row r="146" spans="2:65" s="1" customFormat="1" ht="25.5" customHeight="1">
      <c r="B146" s="39"/>
      <c r="C146" s="190" t="s">
        <v>284</v>
      </c>
      <c r="D146" s="190" t="s">
        <v>138</v>
      </c>
      <c r="E146" s="191" t="s">
        <v>285</v>
      </c>
      <c r="F146" s="192" t="s">
        <v>286</v>
      </c>
      <c r="G146" s="193" t="s">
        <v>141</v>
      </c>
      <c r="H146" s="194">
        <v>150.36</v>
      </c>
      <c r="I146" s="195"/>
      <c r="J146" s="196">
        <f>ROUND(I146*H146,2)</f>
        <v>0</v>
      </c>
      <c r="K146" s="192" t="s">
        <v>142</v>
      </c>
      <c r="L146" s="59"/>
      <c r="M146" s="197" t="s">
        <v>35</v>
      </c>
      <c r="N146" s="198" t="s">
        <v>48</v>
      </c>
      <c r="O146" s="40"/>
      <c r="P146" s="199">
        <f>O146*H146</f>
        <v>0</v>
      </c>
      <c r="Q146" s="199">
        <v>0</v>
      </c>
      <c r="R146" s="199">
        <f>Q146*H146</f>
        <v>0</v>
      </c>
      <c r="S146" s="199">
        <v>0</v>
      </c>
      <c r="T146" s="200">
        <f>S146*H146</f>
        <v>0</v>
      </c>
      <c r="AR146" s="21" t="s">
        <v>143</v>
      </c>
      <c r="AT146" s="21" t="s">
        <v>138</v>
      </c>
      <c r="AU146" s="21" t="s">
        <v>274</v>
      </c>
      <c r="AY146" s="21" t="s">
        <v>135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21" t="s">
        <v>85</v>
      </c>
      <c r="BK146" s="201">
        <f>ROUND(I146*H146,2)</f>
        <v>0</v>
      </c>
      <c r="BL146" s="21" t="s">
        <v>143</v>
      </c>
      <c r="BM146" s="21" t="s">
        <v>287</v>
      </c>
    </row>
    <row r="147" spans="2:51" s="11" customFormat="1" ht="13.5">
      <c r="B147" s="202"/>
      <c r="C147" s="203"/>
      <c r="D147" s="204" t="s">
        <v>145</v>
      </c>
      <c r="E147" s="205" t="s">
        <v>35</v>
      </c>
      <c r="F147" s="206" t="s">
        <v>288</v>
      </c>
      <c r="G147" s="203"/>
      <c r="H147" s="207">
        <v>150.36</v>
      </c>
      <c r="I147" s="208"/>
      <c r="J147" s="203"/>
      <c r="K147" s="203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145</v>
      </c>
      <c r="AU147" s="213" t="s">
        <v>274</v>
      </c>
      <c r="AV147" s="11" t="s">
        <v>87</v>
      </c>
      <c r="AW147" s="11" t="s">
        <v>41</v>
      </c>
      <c r="AX147" s="11" t="s">
        <v>85</v>
      </c>
      <c r="AY147" s="213" t="s">
        <v>135</v>
      </c>
    </row>
    <row r="148" spans="2:65" s="1" customFormat="1" ht="16.5" customHeight="1">
      <c r="B148" s="39"/>
      <c r="C148" s="190" t="s">
        <v>9</v>
      </c>
      <c r="D148" s="190" t="s">
        <v>138</v>
      </c>
      <c r="E148" s="191" t="s">
        <v>289</v>
      </c>
      <c r="F148" s="192" t="s">
        <v>290</v>
      </c>
      <c r="G148" s="193" t="s">
        <v>141</v>
      </c>
      <c r="H148" s="194">
        <v>150.36</v>
      </c>
      <c r="I148" s="195"/>
      <c r="J148" s="196">
        <f>ROUND(I148*H148,2)</f>
        <v>0</v>
      </c>
      <c r="K148" s="192" t="s">
        <v>142</v>
      </c>
      <c r="L148" s="59"/>
      <c r="M148" s="197" t="s">
        <v>35</v>
      </c>
      <c r="N148" s="198" t="s">
        <v>48</v>
      </c>
      <c r="O148" s="40"/>
      <c r="P148" s="199">
        <f>O148*H148</f>
        <v>0</v>
      </c>
      <c r="Q148" s="199">
        <v>0.00356</v>
      </c>
      <c r="R148" s="199">
        <f>Q148*H148</f>
        <v>0.5352816</v>
      </c>
      <c r="S148" s="199">
        <v>0</v>
      </c>
      <c r="T148" s="200">
        <f>S148*H148</f>
        <v>0</v>
      </c>
      <c r="AR148" s="21" t="s">
        <v>143</v>
      </c>
      <c r="AT148" s="21" t="s">
        <v>138</v>
      </c>
      <c r="AU148" s="21" t="s">
        <v>274</v>
      </c>
      <c r="AY148" s="21" t="s">
        <v>135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21" t="s">
        <v>85</v>
      </c>
      <c r="BK148" s="201">
        <f>ROUND(I148*H148,2)</f>
        <v>0</v>
      </c>
      <c r="BL148" s="21" t="s">
        <v>143</v>
      </c>
      <c r="BM148" s="21" t="s">
        <v>291</v>
      </c>
    </row>
    <row r="149" spans="2:51" s="11" customFormat="1" ht="13.5">
      <c r="B149" s="202"/>
      <c r="C149" s="203"/>
      <c r="D149" s="204" t="s">
        <v>145</v>
      </c>
      <c r="E149" s="205" t="s">
        <v>35</v>
      </c>
      <c r="F149" s="206" t="s">
        <v>292</v>
      </c>
      <c r="G149" s="203"/>
      <c r="H149" s="207">
        <v>150.36</v>
      </c>
      <c r="I149" s="208"/>
      <c r="J149" s="203"/>
      <c r="K149" s="203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145</v>
      </c>
      <c r="AU149" s="213" t="s">
        <v>274</v>
      </c>
      <c r="AV149" s="11" t="s">
        <v>87</v>
      </c>
      <c r="AW149" s="11" t="s">
        <v>41</v>
      </c>
      <c r="AX149" s="11" t="s">
        <v>85</v>
      </c>
      <c r="AY149" s="213" t="s">
        <v>135</v>
      </c>
    </row>
    <row r="150" spans="2:65" s="1" customFormat="1" ht="16.5" customHeight="1">
      <c r="B150" s="39"/>
      <c r="C150" s="214" t="s">
        <v>293</v>
      </c>
      <c r="D150" s="214" t="s">
        <v>233</v>
      </c>
      <c r="E150" s="215" t="s">
        <v>294</v>
      </c>
      <c r="F150" s="216" t="s">
        <v>295</v>
      </c>
      <c r="G150" s="217" t="s">
        <v>296</v>
      </c>
      <c r="H150" s="218">
        <v>13.532</v>
      </c>
      <c r="I150" s="219"/>
      <c r="J150" s="220">
        <f>ROUND(I150*H150,2)</f>
        <v>0</v>
      </c>
      <c r="K150" s="216" t="s">
        <v>142</v>
      </c>
      <c r="L150" s="221"/>
      <c r="M150" s="222" t="s">
        <v>35</v>
      </c>
      <c r="N150" s="223" t="s">
        <v>48</v>
      </c>
      <c r="O150" s="40"/>
      <c r="P150" s="199">
        <f>O150*H150</f>
        <v>0</v>
      </c>
      <c r="Q150" s="199">
        <v>0.001</v>
      </c>
      <c r="R150" s="199">
        <f>Q150*H150</f>
        <v>0.013532</v>
      </c>
      <c r="S150" s="199">
        <v>0</v>
      </c>
      <c r="T150" s="200">
        <f>S150*H150</f>
        <v>0</v>
      </c>
      <c r="AR150" s="21" t="s">
        <v>216</v>
      </c>
      <c r="AT150" s="21" t="s">
        <v>233</v>
      </c>
      <c r="AU150" s="21" t="s">
        <v>274</v>
      </c>
      <c r="AY150" s="21" t="s">
        <v>135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21" t="s">
        <v>85</v>
      </c>
      <c r="BK150" s="201">
        <f>ROUND(I150*H150,2)</f>
        <v>0</v>
      </c>
      <c r="BL150" s="21" t="s">
        <v>143</v>
      </c>
      <c r="BM150" s="21" t="s">
        <v>297</v>
      </c>
    </row>
    <row r="151" spans="2:51" s="11" customFormat="1" ht="13.5">
      <c r="B151" s="202"/>
      <c r="C151" s="203"/>
      <c r="D151" s="204" t="s">
        <v>145</v>
      </c>
      <c r="E151" s="205" t="s">
        <v>35</v>
      </c>
      <c r="F151" s="206" t="s">
        <v>298</v>
      </c>
      <c r="G151" s="203"/>
      <c r="H151" s="207">
        <v>13.532</v>
      </c>
      <c r="I151" s="208"/>
      <c r="J151" s="203"/>
      <c r="K151" s="203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145</v>
      </c>
      <c r="AU151" s="213" t="s">
        <v>274</v>
      </c>
      <c r="AV151" s="11" t="s">
        <v>87</v>
      </c>
      <c r="AW151" s="11" t="s">
        <v>41</v>
      </c>
      <c r="AX151" s="11" t="s">
        <v>85</v>
      </c>
      <c r="AY151" s="213" t="s">
        <v>135</v>
      </c>
    </row>
    <row r="152" spans="2:63" s="10" customFormat="1" ht="29.85" customHeight="1">
      <c r="B152" s="174"/>
      <c r="C152" s="175"/>
      <c r="D152" s="176" t="s">
        <v>76</v>
      </c>
      <c r="E152" s="188" t="s">
        <v>87</v>
      </c>
      <c r="F152" s="188" t="s">
        <v>299</v>
      </c>
      <c r="G152" s="175"/>
      <c r="H152" s="175"/>
      <c r="I152" s="178"/>
      <c r="J152" s="189">
        <f>BK152</f>
        <v>0</v>
      </c>
      <c r="K152" s="175"/>
      <c r="L152" s="180"/>
      <c r="M152" s="181"/>
      <c r="N152" s="182"/>
      <c r="O152" s="182"/>
      <c r="P152" s="183">
        <f>SUM(P153:P164)</f>
        <v>0</v>
      </c>
      <c r="Q152" s="182"/>
      <c r="R152" s="183">
        <f>SUM(R153:R164)</f>
        <v>0.36763309999999993</v>
      </c>
      <c r="S152" s="182"/>
      <c r="T152" s="184">
        <f>SUM(T153:T164)</f>
        <v>0</v>
      </c>
      <c r="AR152" s="185" t="s">
        <v>85</v>
      </c>
      <c r="AT152" s="186" t="s">
        <v>76</v>
      </c>
      <c r="AU152" s="186" t="s">
        <v>85</v>
      </c>
      <c r="AY152" s="185" t="s">
        <v>135</v>
      </c>
      <c r="BK152" s="187">
        <f>SUM(BK153:BK164)</f>
        <v>0</v>
      </c>
    </row>
    <row r="153" spans="2:65" s="1" customFormat="1" ht="25.5" customHeight="1">
      <c r="B153" s="39"/>
      <c r="C153" s="190" t="s">
        <v>300</v>
      </c>
      <c r="D153" s="190" t="s">
        <v>138</v>
      </c>
      <c r="E153" s="191" t="s">
        <v>301</v>
      </c>
      <c r="F153" s="192" t="s">
        <v>302</v>
      </c>
      <c r="G153" s="193" t="s">
        <v>141</v>
      </c>
      <c r="H153" s="194">
        <v>191.95</v>
      </c>
      <c r="I153" s="195"/>
      <c r="J153" s="196">
        <f>ROUND(I153*H153,2)</f>
        <v>0</v>
      </c>
      <c r="K153" s="192" t="s">
        <v>178</v>
      </c>
      <c r="L153" s="59"/>
      <c r="M153" s="197" t="s">
        <v>35</v>
      </c>
      <c r="N153" s="198" t="s">
        <v>48</v>
      </c>
      <c r="O153" s="40"/>
      <c r="P153" s="199">
        <f>O153*H153</f>
        <v>0</v>
      </c>
      <c r="Q153" s="199">
        <v>0.00017</v>
      </c>
      <c r="R153" s="199">
        <f>Q153*H153</f>
        <v>0.0326315</v>
      </c>
      <c r="S153" s="199">
        <v>0</v>
      </c>
      <c r="T153" s="200">
        <f>S153*H153</f>
        <v>0</v>
      </c>
      <c r="AR153" s="21" t="s">
        <v>143</v>
      </c>
      <c r="AT153" s="21" t="s">
        <v>138</v>
      </c>
      <c r="AU153" s="21" t="s">
        <v>87</v>
      </c>
      <c r="AY153" s="21" t="s">
        <v>135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21" t="s">
        <v>85</v>
      </c>
      <c r="BK153" s="201">
        <f>ROUND(I153*H153,2)</f>
        <v>0</v>
      </c>
      <c r="BL153" s="21" t="s">
        <v>143</v>
      </c>
      <c r="BM153" s="21" t="s">
        <v>303</v>
      </c>
    </row>
    <row r="154" spans="2:51" s="11" customFormat="1" ht="13.5">
      <c r="B154" s="202"/>
      <c r="C154" s="203"/>
      <c r="D154" s="204" t="s">
        <v>145</v>
      </c>
      <c r="E154" s="205" t="s">
        <v>35</v>
      </c>
      <c r="F154" s="206" t="s">
        <v>304</v>
      </c>
      <c r="G154" s="203"/>
      <c r="H154" s="207">
        <v>191.95</v>
      </c>
      <c r="I154" s="208"/>
      <c r="J154" s="203"/>
      <c r="K154" s="203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145</v>
      </c>
      <c r="AU154" s="213" t="s">
        <v>87</v>
      </c>
      <c r="AV154" s="11" t="s">
        <v>87</v>
      </c>
      <c r="AW154" s="11" t="s">
        <v>41</v>
      </c>
      <c r="AX154" s="11" t="s">
        <v>85</v>
      </c>
      <c r="AY154" s="213" t="s">
        <v>135</v>
      </c>
    </row>
    <row r="155" spans="2:65" s="1" customFormat="1" ht="16.5" customHeight="1">
      <c r="B155" s="39"/>
      <c r="C155" s="214" t="s">
        <v>305</v>
      </c>
      <c r="D155" s="214" t="s">
        <v>233</v>
      </c>
      <c r="E155" s="215" t="s">
        <v>306</v>
      </c>
      <c r="F155" s="216" t="s">
        <v>307</v>
      </c>
      <c r="G155" s="217" t="s">
        <v>141</v>
      </c>
      <c r="H155" s="218">
        <v>211.145</v>
      </c>
      <c r="I155" s="219"/>
      <c r="J155" s="220">
        <f>ROUND(I155*H155,2)</f>
        <v>0</v>
      </c>
      <c r="K155" s="216" t="s">
        <v>178</v>
      </c>
      <c r="L155" s="221"/>
      <c r="M155" s="222" t="s">
        <v>35</v>
      </c>
      <c r="N155" s="223" t="s">
        <v>48</v>
      </c>
      <c r="O155" s="40"/>
      <c r="P155" s="199">
        <f>O155*H155</f>
        <v>0</v>
      </c>
      <c r="Q155" s="199">
        <v>0.0003</v>
      </c>
      <c r="R155" s="199">
        <f>Q155*H155</f>
        <v>0.0633435</v>
      </c>
      <c r="S155" s="199">
        <v>0</v>
      </c>
      <c r="T155" s="200">
        <f>S155*H155</f>
        <v>0</v>
      </c>
      <c r="AR155" s="21" t="s">
        <v>216</v>
      </c>
      <c r="AT155" s="21" t="s">
        <v>233</v>
      </c>
      <c r="AU155" s="21" t="s">
        <v>87</v>
      </c>
      <c r="AY155" s="21" t="s">
        <v>135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21" t="s">
        <v>85</v>
      </c>
      <c r="BK155" s="201">
        <f>ROUND(I155*H155,2)</f>
        <v>0</v>
      </c>
      <c r="BL155" s="21" t="s">
        <v>143</v>
      </c>
      <c r="BM155" s="21" t="s">
        <v>308</v>
      </c>
    </row>
    <row r="156" spans="2:51" s="11" customFormat="1" ht="13.5">
      <c r="B156" s="202"/>
      <c r="C156" s="203"/>
      <c r="D156" s="204" t="s">
        <v>145</v>
      </c>
      <c r="E156" s="203"/>
      <c r="F156" s="206" t="s">
        <v>309</v>
      </c>
      <c r="G156" s="203"/>
      <c r="H156" s="207">
        <v>211.145</v>
      </c>
      <c r="I156" s="208"/>
      <c r="J156" s="203"/>
      <c r="K156" s="203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145</v>
      </c>
      <c r="AU156" s="213" t="s">
        <v>87</v>
      </c>
      <c r="AV156" s="11" t="s">
        <v>87</v>
      </c>
      <c r="AW156" s="11" t="s">
        <v>6</v>
      </c>
      <c r="AX156" s="11" t="s">
        <v>85</v>
      </c>
      <c r="AY156" s="213" t="s">
        <v>135</v>
      </c>
    </row>
    <row r="157" spans="2:65" s="1" customFormat="1" ht="16.5" customHeight="1">
      <c r="B157" s="39"/>
      <c r="C157" s="190" t="s">
        <v>310</v>
      </c>
      <c r="D157" s="190" t="s">
        <v>138</v>
      </c>
      <c r="E157" s="191" t="s">
        <v>311</v>
      </c>
      <c r="F157" s="192" t="s">
        <v>312</v>
      </c>
      <c r="G157" s="193" t="s">
        <v>194</v>
      </c>
      <c r="H157" s="194">
        <v>4.363</v>
      </c>
      <c r="I157" s="195"/>
      <c r="J157" s="196">
        <f>ROUND(I157*H157,2)</f>
        <v>0</v>
      </c>
      <c r="K157" s="192" t="s">
        <v>178</v>
      </c>
      <c r="L157" s="59"/>
      <c r="M157" s="197" t="s">
        <v>35</v>
      </c>
      <c r="N157" s="198" t="s">
        <v>48</v>
      </c>
      <c r="O157" s="40"/>
      <c r="P157" s="199">
        <f>O157*H157</f>
        <v>0</v>
      </c>
      <c r="Q157" s="199">
        <v>0</v>
      </c>
      <c r="R157" s="199">
        <f>Q157*H157</f>
        <v>0</v>
      </c>
      <c r="S157" s="199">
        <v>0</v>
      </c>
      <c r="T157" s="200">
        <f>S157*H157</f>
        <v>0</v>
      </c>
      <c r="AR157" s="21" t="s">
        <v>143</v>
      </c>
      <c r="AT157" s="21" t="s">
        <v>138</v>
      </c>
      <c r="AU157" s="21" t="s">
        <v>87</v>
      </c>
      <c r="AY157" s="21" t="s">
        <v>135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21" t="s">
        <v>85</v>
      </c>
      <c r="BK157" s="201">
        <f>ROUND(I157*H157,2)</f>
        <v>0</v>
      </c>
      <c r="BL157" s="21" t="s">
        <v>143</v>
      </c>
      <c r="BM157" s="21" t="s">
        <v>313</v>
      </c>
    </row>
    <row r="158" spans="2:51" s="11" customFormat="1" ht="13.5">
      <c r="B158" s="202"/>
      <c r="C158" s="203"/>
      <c r="D158" s="204" t="s">
        <v>145</v>
      </c>
      <c r="E158" s="205" t="s">
        <v>35</v>
      </c>
      <c r="F158" s="206" t="s">
        <v>314</v>
      </c>
      <c r="G158" s="203"/>
      <c r="H158" s="207">
        <v>4.363</v>
      </c>
      <c r="I158" s="208"/>
      <c r="J158" s="203"/>
      <c r="K158" s="203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145</v>
      </c>
      <c r="AU158" s="213" t="s">
        <v>87</v>
      </c>
      <c r="AV158" s="11" t="s">
        <v>87</v>
      </c>
      <c r="AW158" s="11" t="s">
        <v>41</v>
      </c>
      <c r="AX158" s="11" t="s">
        <v>85</v>
      </c>
      <c r="AY158" s="213" t="s">
        <v>135</v>
      </c>
    </row>
    <row r="159" spans="2:65" s="1" customFormat="1" ht="16.5" customHeight="1">
      <c r="B159" s="39"/>
      <c r="C159" s="190" t="s">
        <v>315</v>
      </c>
      <c r="D159" s="190" t="s">
        <v>138</v>
      </c>
      <c r="E159" s="191" t="s">
        <v>316</v>
      </c>
      <c r="F159" s="192" t="s">
        <v>317</v>
      </c>
      <c r="G159" s="193" t="s">
        <v>184</v>
      </c>
      <c r="H159" s="194">
        <v>87.25</v>
      </c>
      <c r="I159" s="195"/>
      <c r="J159" s="196">
        <f>ROUND(I159*H159,2)</f>
        <v>0</v>
      </c>
      <c r="K159" s="192" t="s">
        <v>178</v>
      </c>
      <c r="L159" s="59"/>
      <c r="M159" s="197" t="s">
        <v>35</v>
      </c>
      <c r="N159" s="198" t="s">
        <v>48</v>
      </c>
      <c r="O159" s="40"/>
      <c r="P159" s="199">
        <f>O159*H159</f>
        <v>0</v>
      </c>
      <c r="Q159" s="199">
        <v>0.00049</v>
      </c>
      <c r="R159" s="199">
        <f>Q159*H159</f>
        <v>0.0427525</v>
      </c>
      <c r="S159" s="199">
        <v>0</v>
      </c>
      <c r="T159" s="200">
        <f>S159*H159</f>
        <v>0</v>
      </c>
      <c r="AR159" s="21" t="s">
        <v>143</v>
      </c>
      <c r="AT159" s="21" t="s">
        <v>138</v>
      </c>
      <c r="AU159" s="21" t="s">
        <v>87</v>
      </c>
      <c r="AY159" s="21" t="s">
        <v>135</v>
      </c>
      <c r="BE159" s="201">
        <f>IF(N159="základní",J159,0)</f>
        <v>0</v>
      </c>
      <c r="BF159" s="201">
        <f>IF(N159="snížená",J159,0)</f>
        <v>0</v>
      </c>
      <c r="BG159" s="201">
        <f>IF(N159="zákl. přenesená",J159,0)</f>
        <v>0</v>
      </c>
      <c r="BH159" s="201">
        <f>IF(N159="sníž. přenesená",J159,0)</f>
        <v>0</v>
      </c>
      <c r="BI159" s="201">
        <f>IF(N159="nulová",J159,0)</f>
        <v>0</v>
      </c>
      <c r="BJ159" s="21" t="s">
        <v>85</v>
      </c>
      <c r="BK159" s="201">
        <f>ROUND(I159*H159,2)</f>
        <v>0</v>
      </c>
      <c r="BL159" s="21" t="s">
        <v>143</v>
      </c>
      <c r="BM159" s="21" t="s">
        <v>318</v>
      </c>
    </row>
    <row r="160" spans="2:51" s="11" customFormat="1" ht="13.5">
      <c r="B160" s="202"/>
      <c r="C160" s="203"/>
      <c r="D160" s="204" t="s">
        <v>145</v>
      </c>
      <c r="E160" s="205" t="s">
        <v>35</v>
      </c>
      <c r="F160" s="206" t="s">
        <v>205</v>
      </c>
      <c r="G160" s="203"/>
      <c r="H160" s="207">
        <v>87.25</v>
      </c>
      <c r="I160" s="208"/>
      <c r="J160" s="203"/>
      <c r="K160" s="203"/>
      <c r="L160" s="209"/>
      <c r="M160" s="210"/>
      <c r="N160" s="211"/>
      <c r="O160" s="211"/>
      <c r="P160" s="211"/>
      <c r="Q160" s="211"/>
      <c r="R160" s="211"/>
      <c r="S160" s="211"/>
      <c r="T160" s="212"/>
      <c r="AT160" s="213" t="s">
        <v>145</v>
      </c>
      <c r="AU160" s="213" t="s">
        <v>87</v>
      </c>
      <c r="AV160" s="11" t="s">
        <v>87</v>
      </c>
      <c r="AW160" s="11" t="s">
        <v>41</v>
      </c>
      <c r="AX160" s="11" t="s">
        <v>85</v>
      </c>
      <c r="AY160" s="213" t="s">
        <v>135</v>
      </c>
    </row>
    <row r="161" spans="2:65" s="1" customFormat="1" ht="38.25" customHeight="1">
      <c r="B161" s="39"/>
      <c r="C161" s="190" t="s">
        <v>319</v>
      </c>
      <c r="D161" s="190" t="s">
        <v>138</v>
      </c>
      <c r="E161" s="191" t="s">
        <v>320</v>
      </c>
      <c r="F161" s="192" t="s">
        <v>321</v>
      </c>
      <c r="G161" s="193" t="s">
        <v>141</v>
      </c>
      <c r="H161" s="194">
        <v>510.95</v>
      </c>
      <c r="I161" s="195"/>
      <c r="J161" s="196">
        <f>ROUND(I161*H161,2)</f>
        <v>0</v>
      </c>
      <c r="K161" s="192" t="s">
        <v>322</v>
      </c>
      <c r="L161" s="59"/>
      <c r="M161" s="197" t="s">
        <v>35</v>
      </c>
      <c r="N161" s="198" t="s">
        <v>48</v>
      </c>
      <c r="O161" s="40"/>
      <c r="P161" s="199">
        <f>O161*H161</f>
        <v>0</v>
      </c>
      <c r="Q161" s="199">
        <v>0.00014</v>
      </c>
      <c r="R161" s="199">
        <f>Q161*H161</f>
        <v>0.07153299999999999</v>
      </c>
      <c r="S161" s="199">
        <v>0</v>
      </c>
      <c r="T161" s="200">
        <f>S161*H161</f>
        <v>0</v>
      </c>
      <c r="AR161" s="21" t="s">
        <v>143</v>
      </c>
      <c r="AT161" s="21" t="s">
        <v>138</v>
      </c>
      <c r="AU161" s="21" t="s">
        <v>87</v>
      </c>
      <c r="AY161" s="21" t="s">
        <v>135</v>
      </c>
      <c r="BE161" s="201">
        <f>IF(N161="základní",J161,0)</f>
        <v>0</v>
      </c>
      <c r="BF161" s="201">
        <f>IF(N161="snížená",J161,0)</f>
        <v>0</v>
      </c>
      <c r="BG161" s="201">
        <f>IF(N161="zákl. přenesená",J161,0)</f>
        <v>0</v>
      </c>
      <c r="BH161" s="201">
        <f>IF(N161="sníž. přenesená",J161,0)</f>
        <v>0</v>
      </c>
      <c r="BI161" s="201">
        <f>IF(N161="nulová",J161,0)</f>
        <v>0</v>
      </c>
      <c r="BJ161" s="21" t="s">
        <v>85</v>
      </c>
      <c r="BK161" s="201">
        <f>ROUND(I161*H161,2)</f>
        <v>0</v>
      </c>
      <c r="BL161" s="21" t="s">
        <v>143</v>
      </c>
      <c r="BM161" s="21" t="s">
        <v>323</v>
      </c>
    </row>
    <row r="162" spans="2:51" s="11" customFormat="1" ht="13.5">
      <c r="B162" s="202"/>
      <c r="C162" s="203"/>
      <c r="D162" s="204" t="s">
        <v>145</v>
      </c>
      <c r="E162" s="205" t="s">
        <v>35</v>
      </c>
      <c r="F162" s="206" t="s">
        <v>324</v>
      </c>
      <c r="G162" s="203"/>
      <c r="H162" s="207">
        <v>510.95</v>
      </c>
      <c r="I162" s="208"/>
      <c r="J162" s="203"/>
      <c r="K162" s="203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145</v>
      </c>
      <c r="AU162" s="213" t="s">
        <v>87</v>
      </c>
      <c r="AV162" s="11" t="s">
        <v>87</v>
      </c>
      <c r="AW162" s="11" t="s">
        <v>41</v>
      </c>
      <c r="AX162" s="11" t="s">
        <v>85</v>
      </c>
      <c r="AY162" s="213" t="s">
        <v>135</v>
      </c>
    </row>
    <row r="163" spans="2:65" s="1" customFormat="1" ht="16.5" customHeight="1">
      <c r="B163" s="39"/>
      <c r="C163" s="214" t="s">
        <v>325</v>
      </c>
      <c r="D163" s="214" t="s">
        <v>233</v>
      </c>
      <c r="E163" s="215" t="s">
        <v>326</v>
      </c>
      <c r="F163" s="216" t="s">
        <v>327</v>
      </c>
      <c r="G163" s="217" t="s">
        <v>141</v>
      </c>
      <c r="H163" s="218">
        <v>562.045</v>
      </c>
      <c r="I163" s="219"/>
      <c r="J163" s="220">
        <f>ROUND(I163*H163,2)</f>
        <v>0</v>
      </c>
      <c r="K163" s="216" t="s">
        <v>322</v>
      </c>
      <c r="L163" s="221"/>
      <c r="M163" s="222" t="s">
        <v>35</v>
      </c>
      <c r="N163" s="223" t="s">
        <v>48</v>
      </c>
      <c r="O163" s="40"/>
      <c r="P163" s="199">
        <f>O163*H163</f>
        <v>0</v>
      </c>
      <c r="Q163" s="199">
        <v>0.00028</v>
      </c>
      <c r="R163" s="199">
        <f>Q163*H163</f>
        <v>0.15737259999999997</v>
      </c>
      <c r="S163" s="199">
        <v>0</v>
      </c>
      <c r="T163" s="200">
        <f>S163*H163</f>
        <v>0</v>
      </c>
      <c r="AR163" s="21" t="s">
        <v>216</v>
      </c>
      <c r="AT163" s="21" t="s">
        <v>233</v>
      </c>
      <c r="AU163" s="21" t="s">
        <v>87</v>
      </c>
      <c r="AY163" s="21" t="s">
        <v>135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21" t="s">
        <v>85</v>
      </c>
      <c r="BK163" s="201">
        <f>ROUND(I163*H163,2)</f>
        <v>0</v>
      </c>
      <c r="BL163" s="21" t="s">
        <v>143</v>
      </c>
      <c r="BM163" s="21" t="s">
        <v>328</v>
      </c>
    </row>
    <row r="164" spans="2:51" s="11" customFormat="1" ht="13.5">
      <c r="B164" s="202"/>
      <c r="C164" s="203"/>
      <c r="D164" s="204" t="s">
        <v>145</v>
      </c>
      <c r="E164" s="203"/>
      <c r="F164" s="206" t="s">
        <v>329</v>
      </c>
      <c r="G164" s="203"/>
      <c r="H164" s="207">
        <v>562.045</v>
      </c>
      <c r="I164" s="208"/>
      <c r="J164" s="203"/>
      <c r="K164" s="203"/>
      <c r="L164" s="209"/>
      <c r="M164" s="210"/>
      <c r="N164" s="211"/>
      <c r="O164" s="211"/>
      <c r="P164" s="211"/>
      <c r="Q164" s="211"/>
      <c r="R164" s="211"/>
      <c r="S164" s="211"/>
      <c r="T164" s="212"/>
      <c r="AT164" s="213" t="s">
        <v>145</v>
      </c>
      <c r="AU164" s="213" t="s">
        <v>87</v>
      </c>
      <c r="AV164" s="11" t="s">
        <v>87</v>
      </c>
      <c r="AW164" s="11" t="s">
        <v>6</v>
      </c>
      <c r="AX164" s="11" t="s">
        <v>85</v>
      </c>
      <c r="AY164" s="213" t="s">
        <v>135</v>
      </c>
    </row>
    <row r="165" spans="2:63" s="10" customFormat="1" ht="29.85" customHeight="1">
      <c r="B165" s="174"/>
      <c r="C165" s="175"/>
      <c r="D165" s="176" t="s">
        <v>76</v>
      </c>
      <c r="E165" s="188" t="s">
        <v>330</v>
      </c>
      <c r="F165" s="188" t="s">
        <v>331</v>
      </c>
      <c r="G165" s="175"/>
      <c r="H165" s="175"/>
      <c r="I165" s="178"/>
      <c r="J165" s="189">
        <f>BK165</f>
        <v>0</v>
      </c>
      <c r="K165" s="175"/>
      <c r="L165" s="180"/>
      <c r="M165" s="181"/>
      <c r="N165" s="182"/>
      <c r="O165" s="182"/>
      <c r="P165" s="183">
        <f>SUM(P166:P188)</f>
        <v>0</v>
      </c>
      <c r="Q165" s="182"/>
      <c r="R165" s="183">
        <f>SUM(R166:R188)</f>
        <v>140.13904095</v>
      </c>
      <c r="S165" s="182"/>
      <c r="T165" s="184">
        <f>SUM(T166:T188)</f>
        <v>0</v>
      </c>
      <c r="AR165" s="185" t="s">
        <v>85</v>
      </c>
      <c r="AT165" s="186" t="s">
        <v>76</v>
      </c>
      <c r="AU165" s="186" t="s">
        <v>85</v>
      </c>
      <c r="AY165" s="185" t="s">
        <v>135</v>
      </c>
      <c r="BK165" s="187">
        <f>SUM(BK166:BK188)</f>
        <v>0</v>
      </c>
    </row>
    <row r="166" spans="2:65" s="1" customFormat="1" ht="25.5" customHeight="1">
      <c r="B166" s="39"/>
      <c r="C166" s="190" t="s">
        <v>332</v>
      </c>
      <c r="D166" s="190" t="s">
        <v>138</v>
      </c>
      <c r="E166" s="191" t="s">
        <v>333</v>
      </c>
      <c r="F166" s="192" t="s">
        <v>334</v>
      </c>
      <c r="G166" s="193" t="s">
        <v>141</v>
      </c>
      <c r="H166" s="194">
        <v>9.61</v>
      </c>
      <c r="I166" s="195"/>
      <c r="J166" s="196">
        <f>ROUND(I166*H166,2)</f>
        <v>0</v>
      </c>
      <c r="K166" s="192" t="s">
        <v>236</v>
      </c>
      <c r="L166" s="59"/>
      <c r="M166" s="197" t="s">
        <v>35</v>
      </c>
      <c r="N166" s="198" t="s">
        <v>48</v>
      </c>
      <c r="O166" s="40"/>
      <c r="P166" s="199">
        <f>O166*H166</f>
        <v>0</v>
      </c>
      <c r="Q166" s="199">
        <v>0</v>
      </c>
      <c r="R166" s="199">
        <f>Q166*H166</f>
        <v>0</v>
      </c>
      <c r="S166" s="199">
        <v>0</v>
      </c>
      <c r="T166" s="200">
        <f>S166*H166</f>
        <v>0</v>
      </c>
      <c r="AR166" s="21" t="s">
        <v>143</v>
      </c>
      <c r="AT166" s="21" t="s">
        <v>138</v>
      </c>
      <c r="AU166" s="21" t="s">
        <v>87</v>
      </c>
      <c r="AY166" s="21" t="s">
        <v>135</v>
      </c>
      <c r="BE166" s="201">
        <f>IF(N166="základní",J166,0)</f>
        <v>0</v>
      </c>
      <c r="BF166" s="201">
        <f>IF(N166="snížená",J166,0)</f>
        <v>0</v>
      </c>
      <c r="BG166" s="201">
        <f>IF(N166="zákl. přenesená",J166,0)</f>
        <v>0</v>
      </c>
      <c r="BH166" s="201">
        <f>IF(N166="sníž. přenesená",J166,0)</f>
        <v>0</v>
      </c>
      <c r="BI166" s="201">
        <f>IF(N166="nulová",J166,0)</f>
        <v>0</v>
      </c>
      <c r="BJ166" s="21" t="s">
        <v>85</v>
      </c>
      <c r="BK166" s="201">
        <f>ROUND(I166*H166,2)</f>
        <v>0</v>
      </c>
      <c r="BL166" s="21" t="s">
        <v>143</v>
      </c>
      <c r="BM166" s="21" t="s">
        <v>335</v>
      </c>
    </row>
    <row r="167" spans="2:51" s="11" customFormat="1" ht="13.5">
      <c r="B167" s="202"/>
      <c r="C167" s="203"/>
      <c r="D167" s="204" t="s">
        <v>145</v>
      </c>
      <c r="E167" s="205" t="s">
        <v>35</v>
      </c>
      <c r="F167" s="206" t="s">
        <v>336</v>
      </c>
      <c r="G167" s="203"/>
      <c r="H167" s="207">
        <v>9.61</v>
      </c>
      <c r="I167" s="208"/>
      <c r="J167" s="203"/>
      <c r="K167" s="203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145</v>
      </c>
      <c r="AU167" s="213" t="s">
        <v>87</v>
      </c>
      <c r="AV167" s="11" t="s">
        <v>87</v>
      </c>
      <c r="AW167" s="11" t="s">
        <v>41</v>
      </c>
      <c r="AX167" s="11" t="s">
        <v>85</v>
      </c>
      <c r="AY167" s="213" t="s">
        <v>135</v>
      </c>
    </row>
    <row r="168" spans="2:65" s="1" customFormat="1" ht="25.5" customHeight="1">
      <c r="B168" s="39"/>
      <c r="C168" s="190" t="s">
        <v>337</v>
      </c>
      <c r="D168" s="190" t="s">
        <v>138</v>
      </c>
      <c r="E168" s="191" t="s">
        <v>338</v>
      </c>
      <c r="F168" s="192" t="s">
        <v>339</v>
      </c>
      <c r="G168" s="193" t="s">
        <v>141</v>
      </c>
      <c r="H168" s="194">
        <v>568.65</v>
      </c>
      <c r="I168" s="195"/>
      <c r="J168" s="196">
        <f>ROUND(I168*H168,2)</f>
        <v>0</v>
      </c>
      <c r="K168" s="192" t="s">
        <v>155</v>
      </c>
      <c r="L168" s="59"/>
      <c r="M168" s="197" t="s">
        <v>35</v>
      </c>
      <c r="N168" s="198" t="s">
        <v>48</v>
      </c>
      <c r="O168" s="40"/>
      <c r="P168" s="199">
        <f>O168*H168</f>
        <v>0</v>
      </c>
      <c r="Q168" s="199">
        <v>0</v>
      </c>
      <c r="R168" s="199">
        <f>Q168*H168</f>
        <v>0</v>
      </c>
      <c r="S168" s="199">
        <v>0</v>
      </c>
      <c r="T168" s="200">
        <f>S168*H168</f>
        <v>0</v>
      </c>
      <c r="AR168" s="21" t="s">
        <v>143</v>
      </c>
      <c r="AT168" s="21" t="s">
        <v>138</v>
      </c>
      <c r="AU168" s="21" t="s">
        <v>87</v>
      </c>
      <c r="AY168" s="21" t="s">
        <v>135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21" t="s">
        <v>85</v>
      </c>
      <c r="BK168" s="201">
        <f>ROUND(I168*H168,2)</f>
        <v>0</v>
      </c>
      <c r="BL168" s="21" t="s">
        <v>143</v>
      </c>
      <c r="BM168" s="21" t="s">
        <v>340</v>
      </c>
    </row>
    <row r="169" spans="2:51" s="11" customFormat="1" ht="13.5">
      <c r="B169" s="202"/>
      <c r="C169" s="203"/>
      <c r="D169" s="204" t="s">
        <v>145</v>
      </c>
      <c r="E169" s="205" t="s">
        <v>35</v>
      </c>
      <c r="F169" s="206" t="s">
        <v>341</v>
      </c>
      <c r="G169" s="203"/>
      <c r="H169" s="207">
        <v>568.65</v>
      </c>
      <c r="I169" s="208"/>
      <c r="J169" s="203"/>
      <c r="K169" s="203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145</v>
      </c>
      <c r="AU169" s="213" t="s">
        <v>87</v>
      </c>
      <c r="AV169" s="11" t="s">
        <v>87</v>
      </c>
      <c r="AW169" s="11" t="s">
        <v>41</v>
      </c>
      <c r="AX169" s="11" t="s">
        <v>85</v>
      </c>
      <c r="AY169" s="213" t="s">
        <v>135</v>
      </c>
    </row>
    <row r="170" spans="2:65" s="1" customFormat="1" ht="38.25" customHeight="1">
      <c r="B170" s="39"/>
      <c r="C170" s="190" t="s">
        <v>342</v>
      </c>
      <c r="D170" s="190" t="s">
        <v>138</v>
      </c>
      <c r="E170" s="191" t="s">
        <v>343</v>
      </c>
      <c r="F170" s="192" t="s">
        <v>344</v>
      </c>
      <c r="G170" s="193" t="s">
        <v>141</v>
      </c>
      <c r="H170" s="194">
        <v>11.775</v>
      </c>
      <c r="I170" s="195"/>
      <c r="J170" s="196">
        <f>ROUND(I170*H170,2)</f>
        <v>0</v>
      </c>
      <c r="K170" s="192" t="s">
        <v>155</v>
      </c>
      <c r="L170" s="59"/>
      <c r="M170" s="197" t="s">
        <v>35</v>
      </c>
      <c r="N170" s="198" t="s">
        <v>48</v>
      </c>
      <c r="O170" s="40"/>
      <c r="P170" s="199">
        <f>O170*H170</f>
        <v>0</v>
      </c>
      <c r="Q170" s="199">
        <v>0.37536</v>
      </c>
      <c r="R170" s="199">
        <f>Q170*H170</f>
        <v>4.4198640000000005</v>
      </c>
      <c r="S170" s="199">
        <v>0</v>
      </c>
      <c r="T170" s="200">
        <f>S170*H170</f>
        <v>0</v>
      </c>
      <c r="AR170" s="21" t="s">
        <v>143</v>
      </c>
      <c r="AT170" s="21" t="s">
        <v>138</v>
      </c>
      <c r="AU170" s="21" t="s">
        <v>87</v>
      </c>
      <c r="AY170" s="21" t="s">
        <v>135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21" t="s">
        <v>85</v>
      </c>
      <c r="BK170" s="201">
        <f>ROUND(I170*H170,2)</f>
        <v>0</v>
      </c>
      <c r="BL170" s="21" t="s">
        <v>143</v>
      </c>
      <c r="BM170" s="21" t="s">
        <v>345</v>
      </c>
    </row>
    <row r="171" spans="2:51" s="11" customFormat="1" ht="13.5">
      <c r="B171" s="202"/>
      <c r="C171" s="203"/>
      <c r="D171" s="204" t="s">
        <v>145</v>
      </c>
      <c r="E171" s="205" t="s">
        <v>35</v>
      </c>
      <c r="F171" s="206" t="s">
        <v>346</v>
      </c>
      <c r="G171" s="203"/>
      <c r="H171" s="207">
        <v>11.775</v>
      </c>
      <c r="I171" s="208"/>
      <c r="J171" s="203"/>
      <c r="K171" s="203"/>
      <c r="L171" s="209"/>
      <c r="M171" s="210"/>
      <c r="N171" s="211"/>
      <c r="O171" s="211"/>
      <c r="P171" s="211"/>
      <c r="Q171" s="211"/>
      <c r="R171" s="211"/>
      <c r="S171" s="211"/>
      <c r="T171" s="212"/>
      <c r="AT171" s="213" t="s">
        <v>145</v>
      </c>
      <c r="AU171" s="213" t="s">
        <v>87</v>
      </c>
      <c r="AV171" s="11" t="s">
        <v>87</v>
      </c>
      <c r="AW171" s="11" t="s">
        <v>41</v>
      </c>
      <c r="AX171" s="11" t="s">
        <v>85</v>
      </c>
      <c r="AY171" s="213" t="s">
        <v>135</v>
      </c>
    </row>
    <row r="172" spans="2:65" s="1" customFormat="1" ht="25.5" customHeight="1">
      <c r="B172" s="39"/>
      <c r="C172" s="190" t="s">
        <v>347</v>
      </c>
      <c r="D172" s="190" t="s">
        <v>138</v>
      </c>
      <c r="E172" s="191" t="s">
        <v>348</v>
      </c>
      <c r="F172" s="192" t="s">
        <v>349</v>
      </c>
      <c r="G172" s="193" t="s">
        <v>141</v>
      </c>
      <c r="H172" s="194">
        <v>449.81</v>
      </c>
      <c r="I172" s="195"/>
      <c r="J172" s="196">
        <f>ROUND(I172*H172,2)</f>
        <v>0</v>
      </c>
      <c r="K172" s="192" t="s">
        <v>155</v>
      </c>
      <c r="L172" s="59"/>
      <c r="M172" s="197" t="s">
        <v>35</v>
      </c>
      <c r="N172" s="198" t="s">
        <v>48</v>
      </c>
      <c r="O172" s="40"/>
      <c r="P172" s="199">
        <f>O172*H172</f>
        <v>0</v>
      </c>
      <c r="Q172" s="199">
        <v>0</v>
      </c>
      <c r="R172" s="199">
        <f>Q172*H172</f>
        <v>0</v>
      </c>
      <c r="S172" s="199">
        <v>0</v>
      </c>
      <c r="T172" s="200">
        <f>S172*H172</f>
        <v>0</v>
      </c>
      <c r="AR172" s="21" t="s">
        <v>143</v>
      </c>
      <c r="AT172" s="21" t="s">
        <v>138</v>
      </c>
      <c r="AU172" s="21" t="s">
        <v>87</v>
      </c>
      <c r="AY172" s="21" t="s">
        <v>135</v>
      </c>
      <c r="BE172" s="201">
        <f>IF(N172="základní",J172,0)</f>
        <v>0</v>
      </c>
      <c r="BF172" s="201">
        <f>IF(N172="snížená",J172,0)</f>
        <v>0</v>
      </c>
      <c r="BG172" s="201">
        <f>IF(N172="zákl. přenesená",J172,0)</f>
        <v>0</v>
      </c>
      <c r="BH172" s="201">
        <f>IF(N172="sníž. přenesená",J172,0)</f>
        <v>0</v>
      </c>
      <c r="BI172" s="201">
        <f>IF(N172="nulová",J172,0)</f>
        <v>0</v>
      </c>
      <c r="BJ172" s="21" t="s">
        <v>85</v>
      </c>
      <c r="BK172" s="201">
        <f>ROUND(I172*H172,2)</f>
        <v>0</v>
      </c>
      <c r="BL172" s="21" t="s">
        <v>143</v>
      </c>
      <c r="BM172" s="21" t="s">
        <v>350</v>
      </c>
    </row>
    <row r="173" spans="2:65" s="1" customFormat="1" ht="25.5" customHeight="1">
      <c r="B173" s="39"/>
      <c r="C173" s="190" t="s">
        <v>351</v>
      </c>
      <c r="D173" s="190" t="s">
        <v>138</v>
      </c>
      <c r="E173" s="191" t="s">
        <v>352</v>
      </c>
      <c r="F173" s="192" t="s">
        <v>353</v>
      </c>
      <c r="G173" s="193" t="s">
        <v>141</v>
      </c>
      <c r="H173" s="194">
        <v>11.775</v>
      </c>
      <c r="I173" s="195"/>
      <c r="J173" s="196">
        <f>ROUND(I173*H173,2)</f>
        <v>0</v>
      </c>
      <c r="K173" s="192" t="s">
        <v>155</v>
      </c>
      <c r="L173" s="59"/>
      <c r="M173" s="197" t="s">
        <v>35</v>
      </c>
      <c r="N173" s="198" t="s">
        <v>48</v>
      </c>
      <c r="O173" s="40"/>
      <c r="P173" s="199">
        <f>O173*H173</f>
        <v>0</v>
      </c>
      <c r="Q173" s="199">
        <v>0.20745</v>
      </c>
      <c r="R173" s="199">
        <f>Q173*H173</f>
        <v>2.44272375</v>
      </c>
      <c r="S173" s="199">
        <v>0</v>
      </c>
      <c r="T173" s="200">
        <f>S173*H173</f>
        <v>0</v>
      </c>
      <c r="AR173" s="21" t="s">
        <v>143</v>
      </c>
      <c r="AT173" s="21" t="s">
        <v>138</v>
      </c>
      <c r="AU173" s="21" t="s">
        <v>87</v>
      </c>
      <c r="AY173" s="21" t="s">
        <v>135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21" t="s">
        <v>85</v>
      </c>
      <c r="BK173" s="201">
        <f>ROUND(I173*H173,2)</f>
        <v>0</v>
      </c>
      <c r="BL173" s="21" t="s">
        <v>143</v>
      </c>
      <c r="BM173" s="21" t="s">
        <v>354</v>
      </c>
    </row>
    <row r="174" spans="2:65" s="1" customFormat="1" ht="51" customHeight="1">
      <c r="B174" s="39"/>
      <c r="C174" s="190" t="s">
        <v>355</v>
      </c>
      <c r="D174" s="190" t="s">
        <v>138</v>
      </c>
      <c r="E174" s="191" t="s">
        <v>356</v>
      </c>
      <c r="F174" s="192" t="s">
        <v>357</v>
      </c>
      <c r="G174" s="193" t="s">
        <v>141</v>
      </c>
      <c r="H174" s="194">
        <v>35.04</v>
      </c>
      <c r="I174" s="195"/>
      <c r="J174" s="196">
        <f>ROUND(I174*H174,2)</f>
        <v>0</v>
      </c>
      <c r="K174" s="192" t="s">
        <v>155</v>
      </c>
      <c r="L174" s="59"/>
      <c r="M174" s="197" t="s">
        <v>35</v>
      </c>
      <c r="N174" s="198" t="s">
        <v>48</v>
      </c>
      <c r="O174" s="40"/>
      <c r="P174" s="199">
        <f>O174*H174</f>
        <v>0</v>
      </c>
      <c r="Q174" s="199">
        <v>0.08425</v>
      </c>
      <c r="R174" s="199">
        <f>Q174*H174</f>
        <v>2.9521200000000003</v>
      </c>
      <c r="S174" s="199">
        <v>0</v>
      </c>
      <c r="T174" s="200">
        <f>S174*H174</f>
        <v>0</v>
      </c>
      <c r="AR174" s="21" t="s">
        <v>143</v>
      </c>
      <c r="AT174" s="21" t="s">
        <v>138</v>
      </c>
      <c r="AU174" s="21" t="s">
        <v>87</v>
      </c>
      <c r="AY174" s="21" t="s">
        <v>135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21" t="s">
        <v>85</v>
      </c>
      <c r="BK174" s="201">
        <f>ROUND(I174*H174,2)</f>
        <v>0</v>
      </c>
      <c r="BL174" s="21" t="s">
        <v>143</v>
      </c>
      <c r="BM174" s="21" t="s">
        <v>358</v>
      </c>
    </row>
    <row r="175" spans="2:51" s="11" customFormat="1" ht="13.5">
      <c r="B175" s="202"/>
      <c r="C175" s="203"/>
      <c r="D175" s="204" t="s">
        <v>145</v>
      </c>
      <c r="E175" s="205" t="s">
        <v>35</v>
      </c>
      <c r="F175" s="206" t="s">
        <v>359</v>
      </c>
      <c r="G175" s="203"/>
      <c r="H175" s="207">
        <v>35.04</v>
      </c>
      <c r="I175" s="208"/>
      <c r="J175" s="203"/>
      <c r="K175" s="203"/>
      <c r="L175" s="209"/>
      <c r="M175" s="210"/>
      <c r="N175" s="211"/>
      <c r="O175" s="211"/>
      <c r="P175" s="211"/>
      <c r="Q175" s="211"/>
      <c r="R175" s="211"/>
      <c r="S175" s="211"/>
      <c r="T175" s="212"/>
      <c r="AT175" s="213" t="s">
        <v>145</v>
      </c>
      <c r="AU175" s="213" t="s">
        <v>87</v>
      </c>
      <c r="AV175" s="11" t="s">
        <v>87</v>
      </c>
      <c r="AW175" s="11" t="s">
        <v>41</v>
      </c>
      <c r="AX175" s="11" t="s">
        <v>85</v>
      </c>
      <c r="AY175" s="213" t="s">
        <v>135</v>
      </c>
    </row>
    <row r="176" spans="2:65" s="1" customFormat="1" ht="16.5" customHeight="1">
      <c r="B176" s="39"/>
      <c r="C176" s="214" t="s">
        <v>360</v>
      </c>
      <c r="D176" s="214" t="s">
        <v>233</v>
      </c>
      <c r="E176" s="215" t="s">
        <v>361</v>
      </c>
      <c r="F176" s="216" t="s">
        <v>362</v>
      </c>
      <c r="G176" s="217" t="s">
        <v>141</v>
      </c>
      <c r="H176" s="218">
        <v>9.97</v>
      </c>
      <c r="I176" s="219"/>
      <c r="J176" s="220">
        <f>ROUND(I176*H176,2)</f>
        <v>0</v>
      </c>
      <c r="K176" s="216" t="s">
        <v>155</v>
      </c>
      <c r="L176" s="221"/>
      <c r="M176" s="222" t="s">
        <v>35</v>
      </c>
      <c r="N176" s="223" t="s">
        <v>48</v>
      </c>
      <c r="O176" s="40"/>
      <c r="P176" s="199">
        <f>O176*H176</f>
        <v>0</v>
      </c>
      <c r="Q176" s="199">
        <v>0.113</v>
      </c>
      <c r="R176" s="199">
        <f>Q176*H176</f>
        <v>1.1266100000000001</v>
      </c>
      <c r="S176" s="199">
        <v>0</v>
      </c>
      <c r="T176" s="200">
        <f>S176*H176</f>
        <v>0</v>
      </c>
      <c r="AR176" s="21" t="s">
        <v>216</v>
      </c>
      <c r="AT176" s="21" t="s">
        <v>233</v>
      </c>
      <c r="AU176" s="21" t="s">
        <v>87</v>
      </c>
      <c r="AY176" s="21" t="s">
        <v>135</v>
      </c>
      <c r="BE176" s="201">
        <f>IF(N176="základní",J176,0)</f>
        <v>0</v>
      </c>
      <c r="BF176" s="201">
        <f>IF(N176="snížená",J176,0)</f>
        <v>0</v>
      </c>
      <c r="BG176" s="201">
        <f>IF(N176="zákl. přenesená",J176,0)</f>
        <v>0</v>
      </c>
      <c r="BH176" s="201">
        <f>IF(N176="sníž. přenesená",J176,0)</f>
        <v>0</v>
      </c>
      <c r="BI176" s="201">
        <f>IF(N176="nulová",J176,0)</f>
        <v>0</v>
      </c>
      <c r="BJ176" s="21" t="s">
        <v>85</v>
      </c>
      <c r="BK176" s="201">
        <f>ROUND(I176*H176,2)</f>
        <v>0</v>
      </c>
      <c r="BL176" s="21" t="s">
        <v>143</v>
      </c>
      <c r="BM176" s="21" t="s">
        <v>363</v>
      </c>
    </row>
    <row r="177" spans="2:51" s="11" customFormat="1" ht="13.5">
      <c r="B177" s="202"/>
      <c r="C177" s="203"/>
      <c r="D177" s="204" t="s">
        <v>145</v>
      </c>
      <c r="E177" s="205" t="s">
        <v>35</v>
      </c>
      <c r="F177" s="206" t="s">
        <v>364</v>
      </c>
      <c r="G177" s="203"/>
      <c r="H177" s="207">
        <v>9.68</v>
      </c>
      <c r="I177" s="208"/>
      <c r="J177" s="203"/>
      <c r="K177" s="203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145</v>
      </c>
      <c r="AU177" s="213" t="s">
        <v>87</v>
      </c>
      <c r="AV177" s="11" t="s">
        <v>87</v>
      </c>
      <c r="AW177" s="11" t="s">
        <v>41</v>
      </c>
      <c r="AX177" s="11" t="s">
        <v>85</v>
      </c>
      <c r="AY177" s="213" t="s">
        <v>135</v>
      </c>
    </row>
    <row r="178" spans="2:51" s="11" customFormat="1" ht="13.5">
      <c r="B178" s="202"/>
      <c r="C178" s="203"/>
      <c r="D178" s="204" t="s">
        <v>145</v>
      </c>
      <c r="E178" s="203"/>
      <c r="F178" s="206" t="s">
        <v>365</v>
      </c>
      <c r="G178" s="203"/>
      <c r="H178" s="207">
        <v>9.97</v>
      </c>
      <c r="I178" s="208"/>
      <c r="J178" s="203"/>
      <c r="K178" s="203"/>
      <c r="L178" s="209"/>
      <c r="M178" s="210"/>
      <c r="N178" s="211"/>
      <c r="O178" s="211"/>
      <c r="P178" s="211"/>
      <c r="Q178" s="211"/>
      <c r="R178" s="211"/>
      <c r="S178" s="211"/>
      <c r="T178" s="212"/>
      <c r="AT178" s="213" t="s">
        <v>145</v>
      </c>
      <c r="AU178" s="213" t="s">
        <v>87</v>
      </c>
      <c r="AV178" s="11" t="s">
        <v>87</v>
      </c>
      <c r="AW178" s="11" t="s">
        <v>6</v>
      </c>
      <c r="AX178" s="11" t="s">
        <v>85</v>
      </c>
      <c r="AY178" s="213" t="s">
        <v>135</v>
      </c>
    </row>
    <row r="179" spans="2:65" s="1" customFormat="1" ht="16.5" customHeight="1">
      <c r="B179" s="39"/>
      <c r="C179" s="214" t="s">
        <v>366</v>
      </c>
      <c r="D179" s="214" t="s">
        <v>233</v>
      </c>
      <c r="E179" s="215" t="s">
        <v>367</v>
      </c>
      <c r="F179" s="216" t="s">
        <v>368</v>
      </c>
      <c r="G179" s="217" t="s">
        <v>141</v>
      </c>
      <c r="H179" s="218">
        <v>26.121</v>
      </c>
      <c r="I179" s="219"/>
      <c r="J179" s="220">
        <f>ROUND(I179*H179,2)</f>
        <v>0</v>
      </c>
      <c r="K179" s="216" t="s">
        <v>155</v>
      </c>
      <c r="L179" s="221"/>
      <c r="M179" s="222" t="s">
        <v>35</v>
      </c>
      <c r="N179" s="223" t="s">
        <v>48</v>
      </c>
      <c r="O179" s="40"/>
      <c r="P179" s="199">
        <f>O179*H179</f>
        <v>0</v>
      </c>
      <c r="Q179" s="199">
        <v>0.131</v>
      </c>
      <c r="R179" s="199">
        <f>Q179*H179</f>
        <v>3.4218509999999998</v>
      </c>
      <c r="S179" s="199">
        <v>0</v>
      </c>
      <c r="T179" s="200">
        <f>S179*H179</f>
        <v>0</v>
      </c>
      <c r="AR179" s="21" t="s">
        <v>216</v>
      </c>
      <c r="AT179" s="21" t="s">
        <v>233</v>
      </c>
      <c r="AU179" s="21" t="s">
        <v>87</v>
      </c>
      <c r="AY179" s="21" t="s">
        <v>135</v>
      </c>
      <c r="BE179" s="201">
        <f>IF(N179="základní",J179,0)</f>
        <v>0</v>
      </c>
      <c r="BF179" s="201">
        <f>IF(N179="snížená",J179,0)</f>
        <v>0</v>
      </c>
      <c r="BG179" s="201">
        <f>IF(N179="zákl. přenesená",J179,0)</f>
        <v>0</v>
      </c>
      <c r="BH179" s="201">
        <f>IF(N179="sníž. přenesená",J179,0)</f>
        <v>0</v>
      </c>
      <c r="BI179" s="201">
        <f>IF(N179="nulová",J179,0)</f>
        <v>0</v>
      </c>
      <c r="BJ179" s="21" t="s">
        <v>85</v>
      </c>
      <c r="BK179" s="201">
        <f>ROUND(I179*H179,2)</f>
        <v>0</v>
      </c>
      <c r="BL179" s="21" t="s">
        <v>143</v>
      </c>
      <c r="BM179" s="21" t="s">
        <v>369</v>
      </c>
    </row>
    <row r="180" spans="2:51" s="11" customFormat="1" ht="13.5">
      <c r="B180" s="202"/>
      <c r="C180" s="203"/>
      <c r="D180" s="204" t="s">
        <v>145</v>
      </c>
      <c r="E180" s="205" t="s">
        <v>35</v>
      </c>
      <c r="F180" s="206" t="s">
        <v>370</v>
      </c>
      <c r="G180" s="203"/>
      <c r="H180" s="207">
        <v>25.36</v>
      </c>
      <c r="I180" s="208"/>
      <c r="J180" s="203"/>
      <c r="K180" s="203"/>
      <c r="L180" s="209"/>
      <c r="M180" s="210"/>
      <c r="N180" s="211"/>
      <c r="O180" s="211"/>
      <c r="P180" s="211"/>
      <c r="Q180" s="211"/>
      <c r="R180" s="211"/>
      <c r="S180" s="211"/>
      <c r="T180" s="212"/>
      <c r="AT180" s="213" t="s">
        <v>145</v>
      </c>
      <c r="AU180" s="213" t="s">
        <v>87</v>
      </c>
      <c r="AV180" s="11" t="s">
        <v>87</v>
      </c>
      <c r="AW180" s="11" t="s">
        <v>41</v>
      </c>
      <c r="AX180" s="11" t="s">
        <v>85</v>
      </c>
      <c r="AY180" s="213" t="s">
        <v>135</v>
      </c>
    </row>
    <row r="181" spans="2:51" s="11" customFormat="1" ht="13.5">
      <c r="B181" s="202"/>
      <c r="C181" s="203"/>
      <c r="D181" s="204" t="s">
        <v>145</v>
      </c>
      <c r="E181" s="203"/>
      <c r="F181" s="206" t="s">
        <v>371</v>
      </c>
      <c r="G181" s="203"/>
      <c r="H181" s="207">
        <v>26.121</v>
      </c>
      <c r="I181" s="208"/>
      <c r="J181" s="203"/>
      <c r="K181" s="203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145</v>
      </c>
      <c r="AU181" s="213" t="s">
        <v>87</v>
      </c>
      <c r="AV181" s="11" t="s">
        <v>87</v>
      </c>
      <c r="AW181" s="11" t="s">
        <v>6</v>
      </c>
      <c r="AX181" s="11" t="s">
        <v>85</v>
      </c>
      <c r="AY181" s="213" t="s">
        <v>135</v>
      </c>
    </row>
    <row r="182" spans="2:65" s="1" customFormat="1" ht="51" customHeight="1">
      <c r="B182" s="39"/>
      <c r="C182" s="190" t="s">
        <v>372</v>
      </c>
      <c r="D182" s="190" t="s">
        <v>138</v>
      </c>
      <c r="E182" s="191" t="s">
        <v>373</v>
      </c>
      <c r="F182" s="192" t="s">
        <v>374</v>
      </c>
      <c r="G182" s="193" t="s">
        <v>141</v>
      </c>
      <c r="H182" s="194">
        <v>449.81</v>
      </c>
      <c r="I182" s="195"/>
      <c r="J182" s="196">
        <f>ROUND(I182*H182,2)</f>
        <v>0</v>
      </c>
      <c r="K182" s="192" t="s">
        <v>155</v>
      </c>
      <c r="L182" s="59"/>
      <c r="M182" s="197" t="s">
        <v>35</v>
      </c>
      <c r="N182" s="198" t="s">
        <v>48</v>
      </c>
      <c r="O182" s="40"/>
      <c r="P182" s="199">
        <f>O182*H182</f>
        <v>0</v>
      </c>
      <c r="Q182" s="199">
        <v>0.10362</v>
      </c>
      <c r="R182" s="199">
        <f>Q182*H182</f>
        <v>46.609312200000005</v>
      </c>
      <c r="S182" s="199">
        <v>0</v>
      </c>
      <c r="T182" s="200">
        <f>S182*H182</f>
        <v>0</v>
      </c>
      <c r="AR182" s="21" t="s">
        <v>143</v>
      </c>
      <c r="AT182" s="21" t="s">
        <v>138</v>
      </c>
      <c r="AU182" s="21" t="s">
        <v>87</v>
      </c>
      <c r="AY182" s="21" t="s">
        <v>135</v>
      </c>
      <c r="BE182" s="201">
        <f>IF(N182="základní",J182,0)</f>
        <v>0</v>
      </c>
      <c r="BF182" s="201">
        <f>IF(N182="snížená",J182,0)</f>
        <v>0</v>
      </c>
      <c r="BG182" s="201">
        <f>IF(N182="zákl. přenesená",J182,0)</f>
        <v>0</v>
      </c>
      <c r="BH182" s="201">
        <f>IF(N182="sníž. přenesená",J182,0)</f>
        <v>0</v>
      </c>
      <c r="BI182" s="201">
        <f>IF(N182="nulová",J182,0)</f>
        <v>0</v>
      </c>
      <c r="BJ182" s="21" t="s">
        <v>85</v>
      </c>
      <c r="BK182" s="201">
        <f>ROUND(I182*H182,2)</f>
        <v>0</v>
      </c>
      <c r="BL182" s="21" t="s">
        <v>143</v>
      </c>
      <c r="BM182" s="21" t="s">
        <v>375</v>
      </c>
    </row>
    <row r="183" spans="2:65" s="1" customFormat="1" ht="16.5" customHeight="1">
      <c r="B183" s="39"/>
      <c r="C183" s="214" t="s">
        <v>376</v>
      </c>
      <c r="D183" s="214" t="s">
        <v>233</v>
      </c>
      <c r="E183" s="215" t="s">
        <v>377</v>
      </c>
      <c r="F183" s="216" t="s">
        <v>378</v>
      </c>
      <c r="G183" s="217" t="s">
        <v>141</v>
      </c>
      <c r="H183" s="218">
        <v>351.3</v>
      </c>
      <c r="I183" s="219"/>
      <c r="J183" s="220">
        <f>ROUND(I183*H183,2)</f>
        <v>0</v>
      </c>
      <c r="K183" s="216" t="s">
        <v>155</v>
      </c>
      <c r="L183" s="221"/>
      <c r="M183" s="222" t="s">
        <v>35</v>
      </c>
      <c r="N183" s="223" t="s">
        <v>48</v>
      </c>
      <c r="O183" s="40"/>
      <c r="P183" s="199">
        <f>O183*H183</f>
        <v>0</v>
      </c>
      <c r="Q183" s="199">
        <v>0.176</v>
      </c>
      <c r="R183" s="199">
        <f>Q183*H183</f>
        <v>61.8288</v>
      </c>
      <c r="S183" s="199">
        <v>0</v>
      </c>
      <c r="T183" s="200">
        <f>S183*H183</f>
        <v>0</v>
      </c>
      <c r="AR183" s="21" t="s">
        <v>216</v>
      </c>
      <c r="AT183" s="21" t="s">
        <v>233</v>
      </c>
      <c r="AU183" s="21" t="s">
        <v>87</v>
      </c>
      <c r="AY183" s="21" t="s">
        <v>135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21" t="s">
        <v>85</v>
      </c>
      <c r="BK183" s="201">
        <f>ROUND(I183*H183,2)</f>
        <v>0</v>
      </c>
      <c r="BL183" s="21" t="s">
        <v>143</v>
      </c>
      <c r="BM183" s="21" t="s">
        <v>379</v>
      </c>
    </row>
    <row r="184" spans="2:47" s="1" customFormat="1" ht="27">
      <c r="B184" s="39"/>
      <c r="C184" s="61"/>
      <c r="D184" s="204" t="s">
        <v>247</v>
      </c>
      <c r="E184" s="61"/>
      <c r="F184" s="224" t="s">
        <v>380</v>
      </c>
      <c r="G184" s="61"/>
      <c r="H184" s="61"/>
      <c r="I184" s="161"/>
      <c r="J184" s="61"/>
      <c r="K184" s="61"/>
      <c r="L184" s="59"/>
      <c r="M184" s="225"/>
      <c r="N184" s="40"/>
      <c r="O184" s="40"/>
      <c r="P184" s="40"/>
      <c r="Q184" s="40"/>
      <c r="R184" s="40"/>
      <c r="S184" s="40"/>
      <c r="T184" s="76"/>
      <c r="AT184" s="21" t="s">
        <v>247</v>
      </c>
      <c r="AU184" s="21" t="s">
        <v>87</v>
      </c>
    </row>
    <row r="185" spans="2:51" s="11" customFormat="1" ht="13.5">
      <c r="B185" s="202"/>
      <c r="C185" s="203"/>
      <c r="D185" s="204" t="s">
        <v>145</v>
      </c>
      <c r="E185" s="205" t="s">
        <v>35</v>
      </c>
      <c r="F185" s="206" t="s">
        <v>381</v>
      </c>
      <c r="G185" s="203"/>
      <c r="H185" s="207">
        <v>351.3</v>
      </c>
      <c r="I185" s="208"/>
      <c r="J185" s="203"/>
      <c r="K185" s="203"/>
      <c r="L185" s="209"/>
      <c r="M185" s="210"/>
      <c r="N185" s="211"/>
      <c r="O185" s="211"/>
      <c r="P185" s="211"/>
      <c r="Q185" s="211"/>
      <c r="R185" s="211"/>
      <c r="S185" s="211"/>
      <c r="T185" s="212"/>
      <c r="AT185" s="213" t="s">
        <v>145</v>
      </c>
      <c r="AU185" s="213" t="s">
        <v>87</v>
      </c>
      <c r="AV185" s="11" t="s">
        <v>87</v>
      </c>
      <c r="AW185" s="11" t="s">
        <v>41</v>
      </c>
      <c r="AX185" s="11" t="s">
        <v>85</v>
      </c>
      <c r="AY185" s="213" t="s">
        <v>135</v>
      </c>
    </row>
    <row r="186" spans="2:65" s="1" customFormat="1" ht="16.5" customHeight="1">
      <c r="B186" s="39"/>
      <c r="C186" s="214" t="s">
        <v>382</v>
      </c>
      <c r="D186" s="214" t="s">
        <v>233</v>
      </c>
      <c r="E186" s="215" t="s">
        <v>383</v>
      </c>
      <c r="F186" s="216" t="s">
        <v>384</v>
      </c>
      <c r="G186" s="217" t="s">
        <v>141</v>
      </c>
      <c r="H186" s="218">
        <v>98.51</v>
      </c>
      <c r="I186" s="219"/>
      <c r="J186" s="220">
        <f>ROUND(I186*H186,2)</f>
        <v>0</v>
      </c>
      <c r="K186" s="216" t="s">
        <v>155</v>
      </c>
      <c r="L186" s="221"/>
      <c r="M186" s="222" t="s">
        <v>35</v>
      </c>
      <c r="N186" s="223" t="s">
        <v>48</v>
      </c>
      <c r="O186" s="40"/>
      <c r="P186" s="199">
        <f>O186*H186</f>
        <v>0</v>
      </c>
      <c r="Q186" s="199">
        <v>0.176</v>
      </c>
      <c r="R186" s="199">
        <f>Q186*H186</f>
        <v>17.33776</v>
      </c>
      <c r="S186" s="199">
        <v>0</v>
      </c>
      <c r="T186" s="200">
        <f>S186*H186</f>
        <v>0</v>
      </c>
      <c r="AR186" s="21" t="s">
        <v>216</v>
      </c>
      <c r="AT186" s="21" t="s">
        <v>233</v>
      </c>
      <c r="AU186" s="21" t="s">
        <v>87</v>
      </c>
      <c r="AY186" s="21" t="s">
        <v>135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21" t="s">
        <v>85</v>
      </c>
      <c r="BK186" s="201">
        <f>ROUND(I186*H186,2)</f>
        <v>0</v>
      </c>
      <c r="BL186" s="21" t="s">
        <v>143</v>
      </c>
      <c r="BM186" s="21" t="s">
        <v>385</v>
      </c>
    </row>
    <row r="187" spans="2:47" s="1" customFormat="1" ht="27">
      <c r="B187" s="39"/>
      <c r="C187" s="61"/>
      <c r="D187" s="204" t="s">
        <v>247</v>
      </c>
      <c r="E187" s="61"/>
      <c r="F187" s="224" t="s">
        <v>380</v>
      </c>
      <c r="G187" s="61"/>
      <c r="H187" s="61"/>
      <c r="I187" s="161"/>
      <c r="J187" s="61"/>
      <c r="K187" s="61"/>
      <c r="L187" s="59"/>
      <c r="M187" s="225"/>
      <c r="N187" s="40"/>
      <c r="O187" s="40"/>
      <c r="P187" s="40"/>
      <c r="Q187" s="40"/>
      <c r="R187" s="40"/>
      <c r="S187" s="40"/>
      <c r="T187" s="76"/>
      <c r="AT187" s="21" t="s">
        <v>247</v>
      </c>
      <c r="AU187" s="21" t="s">
        <v>87</v>
      </c>
    </row>
    <row r="188" spans="2:51" s="11" customFormat="1" ht="13.5">
      <c r="B188" s="202"/>
      <c r="C188" s="203"/>
      <c r="D188" s="204" t="s">
        <v>145</v>
      </c>
      <c r="E188" s="205" t="s">
        <v>35</v>
      </c>
      <c r="F188" s="206" t="s">
        <v>386</v>
      </c>
      <c r="G188" s="203"/>
      <c r="H188" s="207">
        <v>98.51</v>
      </c>
      <c r="I188" s="208"/>
      <c r="J188" s="203"/>
      <c r="K188" s="203"/>
      <c r="L188" s="209"/>
      <c r="M188" s="210"/>
      <c r="N188" s="211"/>
      <c r="O188" s="211"/>
      <c r="P188" s="211"/>
      <c r="Q188" s="211"/>
      <c r="R188" s="211"/>
      <c r="S188" s="211"/>
      <c r="T188" s="212"/>
      <c r="AT188" s="213" t="s">
        <v>145</v>
      </c>
      <c r="AU188" s="213" t="s">
        <v>87</v>
      </c>
      <c r="AV188" s="11" t="s">
        <v>87</v>
      </c>
      <c r="AW188" s="11" t="s">
        <v>41</v>
      </c>
      <c r="AX188" s="11" t="s">
        <v>85</v>
      </c>
      <c r="AY188" s="213" t="s">
        <v>135</v>
      </c>
    </row>
    <row r="189" spans="2:63" s="10" customFormat="1" ht="29.85" customHeight="1">
      <c r="B189" s="174"/>
      <c r="C189" s="175"/>
      <c r="D189" s="176" t="s">
        <v>76</v>
      </c>
      <c r="E189" s="188" t="s">
        <v>216</v>
      </c>
      <c r="F189" s="188" t="s">
        <v>387</v>
      </c>
      <c r="G189" s="175"/>
      <c r="H189" s="175"/>
      <c r="I189" s="178"/>
      <c r="J189" s="189">
        <f>BK189</f>
        <v>0</v>
      </c>
      <c r="K189" s="175"/>
      <c r="L189" s="180"/>
      <c r="M189" s="181"/>
      <c r="N189" s="182"/>
      <c r="O189" s="182"/>
      <c r="P189" s="183">
        <f>SUM(P190:P203)</f>
        <v>0</v>
      </c>
      <c r="Q189" s="182"/>
      <c r="R189" s="183">
        <f>SUM(R190:R203)</f>
        <v>3.61346</v>
      </c>
      <c r="S189" s="182"/>
      <c r="T189" s="184">
        <f>SUM(T190:T203)</f>
        <v>0</v>
      </c>
      <c r="AR189" s="185" t="s">
        <v>85</v>
      </c>
      <c r="AT189" s="186" t="s">
        <v>76</v>
      </c>
      <c r="AU189" s="186" t="s">
        <v>85</v>
      </c>
      <c r="AY189" s="185" t="s">
        <v>135</v>
      </c>
      <c r="BK189" s="187">
        <f>SUM(BK190:BK203)</f>
        <v>0</v>
      </c>
    </row>
    <row r="190" spans="2:65" s="1" customFormat="1" ht="25.5" customHeight="1">
      <c r="B190" s="39"/>
      <c r="C190" s="190" t="s">
        <v>388</v>
      </c>
      <c r="D190" s="190" t="s">
        <v>138</v>
      </c>
      <c r="E190" s="191" t="s">
        <v>389</v>
      </c>
      <c r="F190" s="192" t="s">
        <v>390</v>
      </c>
      <c r="G190" s="193" t="s">
        <v>184</v>
      </c>
      <c r="H190" s="194">
        <v>10</v>
      </c>
      <c r="I190" s="195"/>
      <c r="J190" s="196">
        <f>ROUND(I190*H190,2)</f>
        <v>0</v>
      </c>
      <c r="K190" s="192" t="s">
        <v>155</v>
      </c>
      <c r="L190" s="59"/>
      <c r="M190" s="197" t="s">
        <v>35</v>
      </c>
      <c r="N190" s="198" t="s">
        <v>48</v>
      </c>
      <c r="O190" s="40"/>
      <c r="P190" s="199">
        <f>O190*H190</f>
        <v>0</v>
      </c>
      <c r="Q190" s="199">
        <v>0.00241</v>
      </c>
      <c r="R190" s="199">
        <f>Q190*H190</f>
        <v>0.024099999999999996</v>
      </c>
      <c r="S190" s="199">
        <v>0</v>
      </c>
      <c r="T190" s="200">
        <f>S190*H190</f>
        <v>0</v>
      </c>
      <c r="AR190" s="21" t="s">
        <v>143</v>
      </c>
      <c r="AT190" s="21" t="s">
        <v>138</v>
      </c>
      <c r="AU190" s="21" t="s">
        <v>87</v>
      </c>
      <c r="AY190" s="21" t="s">
        <v>135</v>
      </c>
      <c r="BE190" s="201">
        <f>IF(N190="základní",J190,0)</f>
        <v>0</v>
      </c>
      <c r="BF190" s="201">
        <f>IF(N190="snížená",J190,0)</f>
        <v>0</v>
      </c>
      <c r="BG190" s="201">
        <f>IF(N190="zákl. přenesená",J190,0)</f>
        <v>0</v>
      </c>
      <c r="BH190" s="201">
        <f>IF(N190="sníž. přenesená",J190,0)</f>
        <v>0</v>
      </c>
      <c r="BI190" s="201">
        <f>IF(N190="nulová",J190,0)</f>
        <v>0</v>
      </c>
      <c r="BJ190" s="21" t="s">
        <v>85</v>
      </c>
      <c r="BK190" s="201">
        <f>ROUND(I190*H190,2)</f>
        <v>0</v>
      </c>
      <c r="BL190" s="21" t="s">
        <v>143</v>
      </c>
      <c r="BM190" s="21" t="s">
        <v>391</v>
      </c>
    </row>
    <row r="191" spans="2:51" s="11" customFormat="1" ht="13.5">
      <c r="B191" s="202"/>
      <c r="C191" s="203"/>
      <c r="D191" s="204" t="s">
        <v>145</v>
      </c>
      <c r="E191" s="205" t="s">
        <v>35</v>
      </c>
      <c r="F191" s="206" t="s">
        <v>392</v>
      </c>
      <c r="G191" s="203"/>
      <c r="H191" s="207">
        <v>10</v>
      </c>
      <c r="I191" s="208"/>
      <c r="J191" s="203"/>
      <c r="K191" s="203"/>
      <c r="L191" s="209"/>
      <c r="M191" s="210"/>
      <c r="N191" s="211"/>
      <c r="O191" s="211"/>
      <c r="P191" s="211"/>
      <c r="Q191" s="211"/>
      <c r="R191" s="211"/>
      <c r="S191" s="211"/>
      <c r="T191" s="212"/>
      <c r="AT191" s="213" t="s">
        <v>145</v>
      </c>
      <c r="AU191" s="213" t="s">
        <v>87</v>
      </c>
      <c r="AV191" s="11" t="s">
        <v>87</v>
      </c>
      <c r="AW191" s="11" t="s">
        <v>41</v>
      </c>
      <c r="AX191" s="11" t="s">
        <v>85</v>
      </c>
      <c r="AY191" s="213" t="s">
        <v>135</v>
      </c>
    </row>
    <row r="192" spans="2:65" s="1" customFormat="1" ht="25.5" customHeight="1">
      <c r="B192" s="39"/>
      <c r="C192" s="190" t="s">
        <v>393</v>
      </c>
      <c r="D192" s="190" t="s">
        <v>138</v>
      </c>
      <c r="E192" s="191" t="s">
        <v>394</v>
      </c>
      <c r="F192" s="192" t="s">
        <v>395</v>
      </c>
      <c r="G192" s="193" t="s">
        <v>154</v>
      </c>
      <c r="H192" s="194">
        <v>12</v>
      </c>
      <c r="I192" s="195"/>
      <c r="J192" s="196">
        <f aca="true" t="shared" si="0" ref="J192:J202">ROUND(I192*H192,2)</f>
        <v>0</v>
      </c>
      <c r="K192" s="192" t="s">
        <v>155</v>
      </c>
      <c r="L192" s="59"/>
      <c r="M192" s="197" t="s">
        <v>35</v>
      </c>
      <c r="N192" s="198" t="s">
        <v>48</v>
      </c>
      <c r="O192" s="40"/>
      <c r="P192" s="199">
        <f aca="true" t="shared" si="1" ref="P192:P202">O192*H192</f>
        <v>0</v>
      </c>
      <c r="Q192" s="199">
        <v>0</v>
      </c>
      <c r="R192" s="199">
        <f aca="true" t="shared" si="2" ref="R192:R202">Q192*H192</f>
        <v>0</v>
      </c>
      <c r="S192" s="199">
        <v>0</v>
      </c>
      <c r="T192" s="200">
        <f aca="true" t="shared" si="3" ref="T192:T202">S192*H192</f>
        <v>0</v>
      </c>
      <c r="AR192" s="21" t="s">
        <v>143</v>
      </c>
      <c r="AT192" s="21" t="s">
        <v>138</v>
      </c>
      <c r="AU192" s="21" t="s">
        <v>87</v>
      </c>
      <c r="AY192" s="21" t="s">
        <v>135</v>
      </c>
      <c r="BE192" s="201">
        <f aca="true" t="shared" si="4" ref="BE192:BE202">IF(N192="základní",J192,0)</f>
        <v>0</v>
      </c>
      <c r="BF192" s="201">
        <f aca="true" t="shared" si="5" ref="BF192:BF202">IF(N192="snížená",J192,0)</f>
        <v>0</v>
      </c>
      <c r="BG192" s="201">
        <f aca="true" t="shared" si="6" ref="BG192:BG202">IF(N192="zákl. přenesená",J192,0)</f>
        <v>0</v>
      </c>
      <c r="BH192" s="201">
        <f aca="true" t="shared" si="7" ref="BH192:BH202">IF(N192="sníž. přenesená",J192,0)</f>
        <v>0</v>
      </c>
      <c r="BI192" s="201">
        <f aca="true" t="shared" si="8" ref="BI192:BI202">IF(N192="nulová",J192,0)</f>
        <v>0</v>
      </c>
      <c r="BJ192" s="21" t="s">
        <v>85</v>
      </c>
      <c r="BK192" s="201">
        <f aca="true" t="shared" si="9" ref="BK192:BK202">ROUND(I192*H192,2)</f>
        <v>0</v>
      </c>
      <c r="BL192" s="21" t="s">
        <v>143</v>
      </c>
      <c r="BM192" s="21" t="s">
        <v>396</v>
      </c>
    </row>
    <row r="193" spans="2:65" s="1" customFormat="1" ht="16.5" customHeight="1">
      <c r="B193" s="39"/>
      <c r="C193" s="214" t="s">
        <v>397</v>
      </c>
      <c r="D193" s="214" t="s">
        <v>233</v>
      </c>
      <c r="E193" s="215" t="s">
        <v>398</v>
      </c>
      <c r="F193" s="216" t="s">
        <v>399</v>
      </c>
      <c r="G193" s="217" t="s">
        <v>154</v>
      </c>
      <c r="H193" s="218">
        <v>12</v>
      </c>
      <c r="I193" s="219"/>
      <c r="J193" s="220">
        <f t="shared" si="0"/>
        <v>0</v>
      </c>
      <c r="K193" s="216" t="s">
        <v>155</v>
      </c>
      <c r="L193" s="221"/>
      <c r="M193" s="222" t="s">
        <v>35</v>
      </c>
      <c r="N193" s="223" t="s">
        <v>48</v>
      </c>
      <c r="O193" s="40"/>
      <c r="P193" s="199">
        <f t="shared" si="1"/>
        <v>0</v>
      </c>
      <c r="Q193" s="199">
        <v>0.0007</v>
      </c>
      <c r="R193" s="199">
        <f t="shared" si="2"/>
        <v>0.0084</v>
      </c>
      <c r="S193" s="199">
        <v>0</v>
      </c>
      <c r="T193" s="200">
        <f t="shared" si="3"/>
        <v>0</v>
      </c>
      <c r="AR193" s="21" t="s">
        <v>216</v>
      </c>
      <c r="AT193" s="21" t="s">
        <v>233</v>
      </c>
      <c r="AU193" s="21" t="s">
        <v>87</v>
      </c>
      <c r="AY193" s="21" t="s">
        <v>135</v>
      </c>
      <c r="BE193" s="201">
        <f t="shared" si="4"/>
        <v>0</v>
      </c>
      <c r="BF193" s="201">
        <f t="shared" si="5"/>
        <v>0</v>
      </c>
      <c r="BG193" s="201">
        <f t="shared" si="6"/>
        <v>0</v>
      </c>
      <c r="BH193" s="201">
        <f t="shared" si="7"/>
        <v>0</v>
      </c>
      <c r="BI193" s="201">
        <f t="shared" si="8"/>
        <v>0</v>
      </c>
      <c r="BJ193" s="21" t="s">
        <v>85</v>
      </c>
      <c r="BK193" s="201">
        <f t="shared" si="9"/>
        <v>0</v>
      </c>
      <c r="BL193" s="21" t="s">
        <v>143</v>
      </c>
      <c r="BM193" s="21" t="s">
        <v>400</v>
      </c>
    </row>
    <row r="194" spans="2:65" s="1" customFormat="1" ht="16.5" customHeight="1">
      <c r="B194" s="39"/>
      <c r="C194" s="190" t="s">
        <v>401</v>
      </c>
      <c r="D194" s="190" t="s">
        <v>138</v>
      </c>
      <c r="E194" s="191" t="s">
        <v>402</v>
      </c>
      <c r="F194" s="192" t="s">
        <v>403</v>
      </c>
      <c r="G194" s="193" t="s">
        <v>154</v>
      </c>
      <c r="H194" s="194">
        <v>4</v>
      </c>
      <c r="I194" s="195"/>
      <c r="J194" s="196">
        <f t="shared" si="0"/>
        <v>0</v>
      </c>
      <c r="K194" s="192" t="s">
        <v>155</v>
      </c>
      <c r="L194" s="59"/>
      <c r="M194" s="197" t="s">
        <v>35</v>
      </c>
      <c r="N194" s="198" t="s">
        <v>48</v>
      </c>
      <c r="O194" s="40"/>
      <c r="P194" s="199">
        <f t="shared" si="1"/>
        <v>0</v>
      </c>
      <c r="Q194" s="199">
        <v>0.3409</v>
      </c>
      <c r="R194" s="199">
        <f t="shared" si="2"/>
        <v>1.3636</v>
      </c>
      <c r="S194" s="199">
        <v>0</v>
      </c>
      <c r="T194" s="200">
        <f t="shared" si="3"/>
        <v>0</v>
      </c>
      <c r="AR194" s="21" t="s">
        <v>143</v>
      </c>
      <c r="AT194" s="21" t="s">
        <v>138</v>
      </c>
      <c r="AU194" s="21" t="s">
        <v>87</v>
      </c>
      <c r="AY194" s="21" t="s">
        <v>135</v>
      </c>
      <c r="BE194" s="201">
        <f t="shared" si="4"/>
        <v>0</v>
      </c>
      <c r="BF194" s="201">
        <f t="shared" si="5"/>
        <v>0</v>
      </c>
      <c r="BG194" s="201">
        <f t="shared" si="6"/>
        <v>0</v>
      </c>
      <c r="BH194" s="201">
        <f t="shared" si="7"/>
        <v>0</v>
      </c>
      <c r="BI194" s="201">
        <f t="shared" si="8"/>
        <v>0</v>
      </c>
      <c r="BJ194" s="21" t="s">
        <v>85</v>
      </c>
      <c r="BK194" s="201">
        <f t="shared" si="9"/>
        <v>0</v>
      </c>
      <c r="BL194" s="21" t="s">
        <v>143</v>
      </c>
      <c r="BM194" s="21" t="s">
        <v>404</v>
      </c>
    </row>
    <row r="195" spans="2:65" s="1" customFormat="1" ht="16.5" customHeight="1">
      <c r="B195" s="39"/>
      <c r="C195" s="214" t="s">
        <v>405</v>
      </c>
      <c r="D195" s="214" t="s">
        <v>233</v>
      </c>
      <c r="E195" s="215" t="s">
        <v>406</v>
      </c>
      <c r="F195" s="216" t="s">
        <v>407</v>
      </c>
      <c r="G195" s="217" t="s">
        <v>154</v>
      </c>
      <c r="H195" s="218">
        <v>4</v>
      </c>
      <c r="I195" s="219"/>
      <c r="J195" s="220">
        <f t="shared" si="0"/>
        <v>0</v>
      </c>
      <c r="K195" s="216" t="s">
        <v>155</v>
      </c>
      <c r="L195" s="221"/>
      <c r="M195" s="222" t="s">
        <v>35</v>
      </c>
      <c r="N195" s="223" t="s">
        <v>48</v>
      </c>
      <c r="O195" s="40"/>
      <c r="P195" s="199">
        <f t="shared" si="1"/>
        <v>0</v>
      </c>
      <c r="Q195" s="199">
        <v>0.072</v>
      </c>
      <c r="R195" s="199">
        <f t="shared" si="2"/>
        <v>0.288</v>
      </c>
      <c r="S195" s="199">
        <v>0</v>
      </c>
      <c r="T195" s="200">
        <f t="shared" si="3"/>
        <v>0</v>
      </c>
      <c r="AR195" s="21" t="s">
        <v>216</v>
      </c>
      <c r="AT195" s="21" t="s">
        <v>233</v>
      </c>
      <c r="AU195" s="21" t="s">
        <v>87</v>
      </c>
      <c r="AY195" s="21" t="s">
        <v>135</v>
      </c>
      <c r="BE195" s="201">
        <f t="shared" si="4"/>
        <v>0</v>
      </c>
      <c r="BF195" s="201">
        <f t="shared" si="5"/>
        <v>0</v>
      </c>
      <c r="BG195" s="201">
        <f t="shared" si="6"/>
        <v>0</v>
      </c>
      <c r="BH195" s="201">
        <f t="shared" si="7"/>
        <v>0</v>
      </c>
      <c r="BI195" s="201">
        <f t="shared" si="8"/>
        <v>0</v>
      </c>
      <c r="BJ195" s="21" t="s">
        <v>85</v>
      </c>
      <c r="BK195" s="201">
        <f t="shared" si="9"/>
        <v>0</v>
      </c>
      <c r="BL195" s="21" t="s">
        <v>143</v>
      </c>
      <c r="BM195" s="21" t="s">
        <v>408</v>
      </c>
    </row>
    <row r="196" spans="2:65" s="1" customFormat="1" ht="16.5" customHeight="1">
      <c r="B196" s="39"/>
      <c r="C196" s="214" t="s">
        <v>409</v>
      </c>
      <c r="D196" s="214" t="s">
        <v>233</v>
      </c>
      <c r="E196" s="215" t="s">
        <v>410</v>
      </c>
      <c r="F196" s="216" t="s">
        <v>411</v>
      </c>
      <c r="G196" s="217" t="s">
        <v>154</v>
      </c>
      <c r="H196" s="218">
        <v>4</v>
      </c>
      <c r="I196" s="219"/>
      <c r="J196" s="220">
        <f t="shared" si="0"/>
        <v>0</v>
      </c>
      <c r="K196" s="216" t="s">
        <v>155</v>
      </c>
      <c r="L196" s="221"/>
      <c r="M196" s="222" t="s">
        <v>35</v>
      </c>
      <c r="N196" s="223" t="s">
        <v>48</v>
      </c>
      <c r="O196" s="40"/>
      <c r="P196" s="199">
        <f t="shared" si="1"/>
        <v>0</v>
      </c>
      <c r="Q196" s="199">
        <v>0.08</v>
      </c>
      <c r="R196" s="199">
        <f t="shared" si="2"/>
        <v>0.32</v>
      </c>
      <c r="S196" s="199">
        <v>0</v>
      </c>
      <c r="T196" s="200">
        <f t="shared" si="3"/>
        <v>0</v>
      </c>
      <c r="AR196" s="21" t="s">
        <v>216</v>
      </c>
      <c r="AT196" s="21" t="s">
        <v>233</v>
      </c>
      <c r="AU196" s="21" t="s">
        <v>87</v>
      </c>
      <c r="AY196" s="21" t="s">
        <v>135</v>
      </c>
      <c r="BE196" s="201">
        <f t="shared" si="4"/>
        <v>0</v>
      </c>
      <c r="BF196" s="201">
        <f t="shared" si="5"/>
        <v>0</v>
      </c>
      <c r="BG196" s="201">
        <f t="shared" si="6"/>
        <v>0</v>
      </c>
      <c r="BH196" s="201">
        <f t="shared" si="7"/>
        <v>0</v>
      </c>
      <c r="BI196" s="201">
        <f t="shared" si="8"/>
        <v>0</v>
      </c>
      <c r="BJ196" s="21" t="s">
        <v>85</v>
      </c>
      <c r="BK196" s="201">
        <f t="shared" si="9"/>
        <v>0</v>
      </c>
      <c r="BL196" s="21" t="s">
        <v>143</v>
      </c>
      <c r="BM196" s="21" t="s">
        <v>412</v>
      </c>
    </row>
    <row r="197" spans="2:65" s="1" customFormat="1" ht="16.5" customHeight="1">
      <c r="B197" s="39"/>
      <c r="C197" s="214" t="s">
        <v>413</v>
      </c>
      <c r="D197" s="214" t="s">
        <v>233</v>
      </c>
      <c r="E197" s="215" t="s">
        <v>414</v>
      </c>
      <c r="F197" s="216" t="s">
        <v>415</v>
      </c>
      <c r="G197" s="217" t="s">
        <v>154</v>
      </c>
      <c r="H197" s="218">
        <v>4</v>
      </c>
      <c r="I197" s="219"/>
      <c r="J197" s="220">
        <f t="shared" si="0"/>
        <v>0</v>
      </c>
      <c r="K197" s="216" t="s">
        <v>155</v>
      </c>
      <c r="L197" s="221"/>
      <c r="M197" s="222" t="s">
        <v>35</v>
      </c>
      <c r="N197" s="223" t="s">
        <v>48</v>
      </c>
      <c r="O197" s="40"/>
      <c r="P197" s="199">
        <f t="shared" si="1"/>
        <v>0</v>
      </c>
      <c r="Q197" s="199">
        <v>0.111</v>
      </c>
      <c r="R197" s="199">
        <f t="shared" si="2"/>
        <v>0.444</v>
      </c>
      <c r="S197" s="199">
        <v>0</v>
      </c>
      <c r="T197" s="200">
        <f t="shared" si="3"/>
        <v>0</v>
      </c>
      <c r="AR197" s="21" t="s">
        <v>216</v>
      </c>
      <c r="AT197" s="21" t="s">
        <v>233</v>
      </c>
      <c r="AU197" s="21" t="s">
        <v>87</v>
      </c>
      <c r="AY197" s="21" t="s">
        <v>135</v>
      </c>
      <c r="BE197" s="201">
        <f t="shared" si="4"/>
        <v>0</v>
      </c>
      <c r="BF197" s="201">
        <f t="shared" si="5"/>
        <v>0</v>
      </c>
      <c r="BG197" s="201">
        <f t="shared" si="6"/>
        <v>0</v>
      </c>
      <c r="BH197" s="201">
        <f t="shared" si="7"/>
        <v>0</v>
      </c>
      <c r="BI197" s="201">
        <f t="shared" si="8"/>
        <v>0</v>
      </c>
      <c r="BJ197" s="21" t="s">
        <v>85</v>
      </c>
      <c r="BK197" s="201">
        <f t="shared" si="9"/>
        <v>0</v>
      </c>
      <c r="BL197" s="21" t="s">
        <v>143</v>
      </c>
      <c r="BM197" s="21" t="s">
        <v>416</v>
      </c>
    </row>
    <row r="198" spans="2:65" s="1" customFormat="1" ht="16.5" customHeight="1">
      <c r="B198" s="39"/>
      <c r="C198" s="214" t="s">
        <v>417</v>
      </c>
      <c r="D198" s="214" t="s">
        <v>233</v>
      </c>
      <c r="E198" s="215" t="s">
        <v>418</v>
      </c>
      <c r="F198" s="216" t="s">
        <v>419</v>
      </c>
      <c r="G198" s="217" t="s">
        <v>154</v>
      </c>
      <c r="H198" s="218">
        <v>4</v>
      </c>
      <c r="I198" s="219"/>
      <c r="J198" s="220">
        <f t="shared" si="0"/>
        <v>0</v>
      </c>
      <c r="K198" s="216" t="s">
        <v>155</v>
      </c>
      <c r="L198" s="221"/>
      <c r="M198" s="222" t="s">
        <v>35</v>
      </c>
      <c r="N198" s="223" t="s">
        <v>48</v>
      </c>
      <c r="O198" s="40"/>
      <c r="P198" s="199">
        <f t="shared" si="1"/>
        <v>0</v>
      </c>
      <c r="Q198" s="199">
        <v>0.027</v>
      </c>
      <c r="R198" s="199">
        <f t="shared" si="2"/>
        <v>0.108</v>
      </c>
      <c r="S198" s="199">
        <v>0</v>
      </c>
      <c r="T198" s="200">
        <f t="shared" si="3"/>
        <v>0</v>
      </c>
      <c r="AR198" s="21" t="s">
        <v>216</v>
      </c>
      <c r="AT198" s="21" t="s">
        <v>233</v>
      </c>
      <c r="AU198" s="21" t="s">
        <v>87</v>
      </c>
      <c r="AY198" s="21" t="s">
        <v>135</v>
      </c>
      <c r="BE198" s="201">
        <f t="shared" si="4"/>
        <v>0</v>
      </c>
      <c r="BF198" s="201">
        <f t="shared" si="5"/>
        <v>0</v>
      </c>
      <c r="BG198" s="201">
        <f t="shared" si="6"/>
        <v>0</v>
      </c>
      <c r="BH198" s="201">
        <f t="shared" si="7"/>
        <v>0</v>
      </c>
      <c r="BI198" s="201">
        <f t="shared" si="8"/>
        <v>0</v>
      </c>
      <c r="BJ198" s="21" t="s">
        <v>85</v>
      </c>
      <c r="BK198" s="201">
        <f t="shared" si="9"/>
        <v>0</v>
      </c>
      <c r="BL198" s="21" t="s">
        <v>143</v>
      </c>
      <c r="BM198" s="21" t="s">
        <v>420</v>
      </c>
    </row>
    <row r="199" spans="2:65" s="1" customFormat="1" ht="25.5" customHeight="1">
      <c r="B199" s="39"/>
      <c r="C199" s="190" t="s">
        <v>421</v>
      </c>
      <c r="D199" s="190" t="s">
        <v>138</v>
      </c>
      <c r="E199" s="191" t="s">
        <v>422</v>
      </c>
      <c r="F199" s="192" t="s">
        <v>423</v>
      </c>
      <c r="G199" s="193" t="s">
        <v>154</v>
      </c>
      <c r="H199" s="194">
        <v>4</v>
      </c>
      <c r="I199" s="195"/>
      <c r="J199" s="196">
        <f t="shared" si="0"/>
        <v>0</v>
      </c>
      <c r="K199" s="192" t="s">
        <v>155</v>
      </c>
      <c r="L199" s="59"/>
      <c r="M199" s="197" t="s">
        <v>35</v>
      </c>
      <c r="N199" s="198" t="s">
        <v>48</v>
      </c>
      <c r="O199" s="40"/>
      <c r="P199" s="199">
        <f t="shared" si="1"/>
        <v>0</v>
      </c>
      <c r="Q199" s="199">
        <v>0.21734</v>
      </c>
      <c r="R199" s="199">
        <f t="shared" si="2"/>
        <v>0.86936</v>
      </c>
      <c r="S199" s="199">
        <v>0</v>
      </c>
      <c r="T199" s="200">
        <f t="shared" si="3"/>
        <v>0</v>
      </c>
      <c r="AR199" s="21" t="s">
        <v>143</v>
      </c>
      <c r="AT199" s="21" t="s">
        <v>138</v>
      </c>
      <c r="AU199" s="21" t="s">
        <v>87</v>
      </c>
      <c r="AY199" s="21" t="s">
        <v>135</v>
      </c>
      <c r="BE199" s="201">
        <f t="shared" si="4"/>
        <v>0</v>
      </c>
      <c r="BF199" s="201">
        <f t="shared" si="5"/>
        <v>0</v>
      </c>
      <c r="BG199" s="201">
        <f t="shared" si="6"/>
        <v>0</v>
      </c>
      <c r="BH199" s="201">
        <f t="shared" si="7"/>
        <v>0</v>
      </c>
      <c r="BI199" s="201">
        <f t="shared" si="8"/>
        <v>0</v>
      </c>
      <c r="BJ199" s="21" t="s">
        <v>85</v>
      </c>
      <c r="BK199" s="201">
        <f t="shared" si="9"/>
        <v>0</v>
      </c>
      <c r="BL199" s="21" t="s">
        <v>143</v>
      </c>
      <c r="BM199" s="21" t="s">
        <v>424</v>
      </c>
    </row>
    <row r="200" spans="2:65" s="1" customFormat="1" ht="16.5" customHeight="1">
      <c r="B200" s="39"/>
      <c r="C200" s="214" t="s">
        <v>425</v>
      </c>
      <c r="D200" s="214" t="s">
        <v>233</v>
      </c>
      <c r="E200" s="215" t="s">
        <v>426</v>
      </c>
      <c r="F200" s="216" t="s">
        <v>427</v>
      </c>
      <c r="G200" s="217" t="s">
        <v>154</v>
      </c>
      <c r="H200" s="218">
        <v>4</v>
      </c>
      <c r="I200" s="219"/>
      <c r="J200" s="220">
        <f t="shared" si="0"/>
        <v>0</v>
      </c>
      <c r="K200" s="216" t="s">
        <v>155</v>
      </c>
      <c r="L200" s="221"/>
      <c r="M200" s="222" t="s">
        <v>35</v>
      </c>
      <c r="N200" s="223" t="s">
        <v>48</v>
      </c>
      <c r="O200" s="40"/>
      <c r="P200" s="199">
        <f t="shared" si="1"/>
        <v>0</v>
      </c>
      <c r="Q200" s="199">
        <v>0.041</v>
      </c>
      <c r="R200" s="199">
        <f t="shared" si="2"/>
        <v>0.164</v>
      </c>
      <c r="S200" s="199">
        <v>0</v>
      </c>
      <c r="T200" s="200">
        <f t="shared" si="3"/>
        <v>0</v>
      </c>
      <c r="AR200" s="21" t="s">
        <v>216</v>
      </c>
      <c r="AT200" s="21" t="s">
        <v>233</v>
      </c>
      <c r="AU200" s="21" t="s">
        <v>87</v>
      </c>
      <c r="AY200" s="21" t="s">
        <v>135</v>
      </c>
      <c r="BE200" s="201">
        <f t="shared" si="4"/>
        <v>0</v>
      </c>
      <c r="BF200" s="201">
        <f t="shared" si="5"/>
        <v>0</v>
      </c>
      <c r="BG200" s="201">
        <f t="shared" si="6"/>
        <v>0</v>
      </c>
      <c r="BH200" s="201">
        <f t="shared" si="7"/>
        <v>0</v>
      </c>
      <c r="BI200" s="201">
        <f t="shared" si="8"/>
        <v>0</v>
      </c>
      <c r="BJ200" s="21" t="s">
        <v>85</v>
      </c>
      <c r="BK200" s="201">
        <f t="shared" si="9"/>
        <v>0</v>
      </c>
      <c r="BL200" s="21" t="s">
        <v>143</v>
      </c>
      <c r="BM200" s="21" t="s">
        <v>428</v>
      </c>
    </row>
    <row r="201" spans="2:65" s="1" customFormat="1" ht="16.5" customHeight="1">
      <c r="B201" s="39"/>
      <c r="C201" s="214" t="s">
        <v>429</v>
      </c>
      <c r="D201" s="214" t="s">
        <v>233</v>
      </c>
      <c r="E201" s="215" t="s">
        <v>430</v>
      </c>
      <c r="F201" s="216" t="s">
        <v>431</v>
      </c>
      <c r="G201" s="217" t="s">
        <v>154</v>
      </c>
      <c r="H201" s="218">
        <v>4</v>
      </c>
      <c r="I201" s="219"/>
      <c r="J201" s="220">
        <f t="shared" si="0"/>
        <v>0</v>
      </c>
      <c r="K201" s="216" t="s">
        <v>155</v>
      </c>
      <c r="L201" s="221"/>
      <c r="M201" s="222" t="s">
        <v>35</v>
      </c>
      <c r="N201" s="223" t="s">
        <v>48</v>
      </c>
      <c r="O201" s="40"/>
      <c r="P201" s="199">
        <f t="shared" si="1"/>
        <v>0</v>
      </c>
      <c r="Q201" s="199">
        <v>0.006</v>
      </c>
      <c r="R201" s="199">
        <f t="shared" si="2"/>
        <v>0.024</v>
      </c>
      <c r="S201" s="199">
        <v>0</v>
      </c>
      <c r="T201" s="200">
        <f t="shared" si="3"/>
        <v>0</v>
      </c>
      <c r="AR201" s="21" t="s">
        <v>216</v>
      </c>
      <c r="AT201" s="21" t="s">
        <v>233</v>
      </c>
      <c r="AU201" s="21" t="s">
        <v>87</v>
      </c>
      <c r="AY201" s="21" t="s">
        <v>135</v>
      </c>
      <c r="BE201" s="201">
        <f t="shared" si="4"/>
        <v>0</v>
      </c>
      <c r="BF201" s="201">
        <f t="shared" si="5"/>
        <v>0</v>
      </c>
      <c r="BG201" s="201">
        <f t="shared" si="6"/>
        <v>0</v>
      </c>
      <c r="BH201" s="201">
        <f t="shared" si="7"/>
        <v>0</v>
      </c>
      <c r="BI201" s="201">
        <f t="shared" si="8"/>
        <v>0</v>
      </c>
      <c r="BJ201" s="21" t="s">
        <v>85</v>
      </c>
      <c r="BK201" s="201">
        <f t="shared" si="9"/>
        <v>0</v>
      </c>
      <c r="BL201" s="21" t="s">
        <v>143</v>
      </c>
      <c r="BM201" s="21" t="s">
        <v>432</v>
      </c>
    </row>
    <row r="202" spans="2:65" s="1" customFormat="1" ht="25.5" customHeight="1">
      <c r="B202" s="39"/>
      <c r="C202" s="190" t="s">
        <v>433</v>
      </c>
      <c r="D202" s="190" t="s">
        <v>138</v>
      </c>
      <c r="E202" s="191" t="s">
        <v>434</v>
      </c>
      <c r="F202" s="192" t="s">
        <v>435</v>
      </c>
      <c r="G202" s="193" t="s">
        <v>194</v>
      </c>
      <c r="H202" s="194">
        <v>13.125</v>
      </c>
      <c r="I202" s="195"/>
      <c r="J202" s="196">
        <f t="shared" si="0"/>
        <v>0</v>
      </c>
      <c r="K202" s="192" t="s">
        <v>155</v>
      </c>
      <c r="L202" s="59"/>
      <c r="M202" s="197" t="s">
        <v>35</v>
      </c>
      <c r="N202" s="198" t="s">
        <v>48</v>
      </c>
      <c r="O202" s="40"/>
      <c r="P202" s="199">
        <f t="shared" si="1"/>
        <v>0</v>
      </c>
      <c r="Q202" s="199">
        <v>0</v>
      </c>
      <c r="R202" s="199">
        <f t="shared" si="2"/>
        <v>0</v>
      </c>
      <c r="S202" s="199">
        <v>0</v>
      </c>
      <c r="T202" s="200">
        <f t="shared" si="3"/>
        <v>0</v>
      </c>
      <c r="AR202" s="21" t="s">
        <v>143</v>
      </c>
      <c r="AT202" s="21" t="s">
        <v>138</v>
      </c>
      <c r="AU202" s="21" t="s">
        <v>87</v>
      </c>
      <c r="AY202" s="21" t="s">
        <v>135</v>
      </c>
      <c r="BE202" s="201">
        <f t="shared" si="4"/>
        <v>0</v>
      </c>
      <c r="BF202" s="201">
        <f t="shared" si="5"/>
        <v>0</v>
      </c>
      <c r="BG202" s="201">
        <f t="shared" si="6"/>
        <v>0</v>
      </c>
      <c r="BH202" s="201">
        <f t="shared" si="7"/>
        <v>0</v>
      </c>
      <c r="BI202" s="201">
        <f t="shared" si="8"/>
        <v>0</v>
      </c>
      <c r="BJ202" s="21" t="s">
        <v>85</v>
      </c>
      <c r="BK202" s="201">
        <f t="shared" si="9"/>
        <v>0</v>
      </c>
      <c r="BL202" s="21" t="s">
        <v>143</v>
      </c>
      <c r="BM202" s="21" t="s">
        <v>436</v>
      </c>
    </row>
    <row r="203" spans="2:51" s="11" customFormat="1" ht="13.5">
      <c r="B203" s="202"/>
      <c r="C203" s="203"/>
      <c r="D203" s="204" t="s">
        <v>145</v>
      </c>
      <c r="E203" s="205" t="s">
        <v>35</v>
      </c>
      <c r="F203" s="206" t="s">
        <v>437</v>
      </c>
      <c r="G203" s="203"/>
      <c r="H203" s="207">
        <v>13.125</v>
      </c>
      <c r="I203" s="208"/>
      <c r="J203" s="203"/>
      <c r="K203" s="203"/>
      <c r="L203" s="209"/>
      <c r="M203" s="210"/>
      <c r="N203" s="211"/>
      <c r="O203" s="211"/>
      <c r="P203" s="211"/>
      <c r="Q203" s="211"/>
      <c r="R203" s="211"/>
      <c r="S203" s="211"/>
      <c r="T203" s="212"/>
      <c r="AT203" s="213" t="s">
        <v>145</v>
      </c>
      <c r="AU203" s="213" t="s">
        <v>87</v>
      </c>
      <c r="AV203" s="11" t="s">
        <v>87</v>
      </c>
      <c r="AW203" s="11" t="s">
        <v>41</v>
      </c>
      <c r="AX203" s="11" t="s">
        <v>85</v>
      </c>
      <c r="AY203" s="213" t="s">
        <v>135</v>
      </c>
    </row>
    <row r="204" spans="2:63" s="10" customFormat="1" ht="29.85" customHeight="1">
      <c r="B204" s="174"/>
      <c r="C204" s="175"/>
      <c r="D204" s="176" t="s">
        <v>76</v>
      </c>
      <c r="E204" s="188" t="s">
        <v>221</v>
      </c>
      <c r="F204" s="188" t="s">
        <v>438</v>
      </c>
      <c r="G204" s="175"/>
      <c r="H204" s="175"/>
      <c r="I204" s="178"/>
      <c r="J204" s="189">
        <f>BK204</f>
        <v>0</v>
      </c>
      <c r="K204" s="175"/>
      <c r="L204" s="180"/>
      <c r="M204" s="181"/>
      <c r="N204" s="182"/>
      <c r="O204" s="182"/>
      <c r="P204" s="183">
        <f>SUM(P205:P227)</f>
        <v>0</v>
      </c>
      <c r="Q204" s="182"/>
      <c r="R204" s="183">
        <f>SUM(R205:R227)</f>
        <v>79.12219244</v>
      </c>
      <c r="S204" s="182"/>
      <c r="T204" s="184">
        <f>SUM(T205:T227)</f>
        <v>0.41000000000000003</v>
      </c>
      <c r="AR204" s="185" t="s">
        <v>85</v>
      </c>
      <c r="AT204" s="186" t="s">
        <v>76</v>
      </c>
      <c r="AU204" s="186" t="s">
        <v>85</v>
      </c>
      <c r="AY204" s="185" t="s">
        <v>135</v>
      </c>
      <c r="BK204" s="187">
        <f>SUM(BK205:BK227)</f>
        <v>0</v>
      </c>
    </row>
    <row r="205" spans="2:65" s="1" customFormat="1" ht="25.5" customHeight="1">
      <c r="B205" s="39"/>
      <c r="C205" s="190" t="s">
        <v>439</v>
      </c>
      <c r="D205" s="190" t="s">
        <v>138</v>
      </c>
      <c r="E205" s="191" t="s">
        <v>440</v>
      </c>
      <c r="F205" s="192" t="s">
        <v>441</v>
      </c>
      <c r="G205" s="193" t="s">
        <v>154</v>
      </c>
      <c r="H205" s="194">
        <v>5</v>
      </c>
      <c r="I205" s="195"/>
      <c r="J205" s="196">
        <f>ROUND(I205*H205,2)</f>
        <v>0</v>
      </c>
      <c r="K205" s="192" t="s">
        <v>322</v>
      </c>
      <c r="L205" s="59"/>
      <c r="M205" s="197" t="s">
        <v>35</v>
      </c>
      <c r="N205" s="198" t="s">
        <v>48</v>
      </c>
      <c r="O205" s="40"/>
      <c r="P205" s="199">
        <f>O205*H205</f>
        <v>0</v>
      </c>
      <c r="Q205" s="199">
        <v>0.0007</v>
      </c>
      <c r="R205" s="199">
        <f>Q205*H205</f>
        <v>0.0035</v>
      </c>
      <c r="S205" s="199">
        <v>0</v>
      </c>
      <c r="T205" s="200">
        <f>S205*H205</f>
        <v>0</v>
      </c>
      <c r="AR205" s="21" t="s">
        <v>143</v>
      </c>
      <c r="AT205" s="21" t="s">
        <v>138</v>
      </c>
      <c r="AU205" s="21" t="s">
        <v>87</v>
      </c>
      <c r="AY205" s="21" t="s">
        <v>135</v>
      </c>
      <c r="BE205" s="201">
        <f>IF(N205="základní",J205,0)</f>
        <v>0</v>
      </c>
      <c r="BF205" s="201">
        <f>IF(N205="snížená",J205,0)</f>
        <v>0</v>
      </c>
      <c r="BG205" s="201">
        <f>IF(N205="zákl. přenesená",J205,0)</f>
        <v>0</v>
      </c>
      <c r="BH205" s="201">
        <f>IF(N205="sníž. přenesená",J205,0)</f>
        <v>0</v>
      </c>
      <c r="BI205" s="201">
        <f>IF(N205="nulová",J205,0)</f>
        <v>0</v>
      </c>
      <c r="BJ205" s="21" t="s">
        <v>85</v>
      </c>
      <c r="BK205" s="201">
        <f>ROUND(I205*H205,2)</f>
        <v>0</v>
      </c>
      <c r="BL205" s="21" t="s">
        <v>143</v>
      </c>
      <c r="BM205" s="21" t="s">
        <v>442</v>
      </c>
    </row>
    <row r="206" spans="2:51" s="11" customFormat="1" ht="13.5">
      <c r="B206" s="202"/>
      <c r="C206" s="203"/>
      <c r="D206" s="204" t="s">
        <v>145</v>
      </c>
      <c r="E206" s="205" t="s">
        <v>35</v>
      </c>
      <c r="F206" s="206" t="s">
        <v>330</v>
      </c>
      <c r="G206" s="203"/>
      <c r="H206" s="207">
        <v>5</v>
      </c>
      <c r="I206" s="208"/>
      <c r="J206" s="203"/>
      <c r="K206" s="203"/>
      <c r="L206" s="209"/>
      <c r="M206" s="210"/>
      <c r="N206" s="211"/>
      <c r="O206" s="211"/>
      <c r="P206" s="211"/>
      <c r="Q206" s="211"/>
      <c r="R206" s="211"/>
      <c r="S206" s="211"/>
      <c r="T206" s="212"/>
      <c r="AT206" s="213" t="s">
        <v>145</v>
      </c>
      <c r="AU206" s="213" t="s">
        <v>87</v>
      </c>
      <c r="AV206" s="11" t="s">
        <v>87</v>
      </c>
      <c r="AW206" s="11" t="s">
        <v>41</v>
      </c>
      <c r="AX206" s="11" t="s">
        <v>85</v>
      </c>
      <c r="AY206" s="213" t="s">
        <v>135</v>
      </c>
    </row>
    <row r="207" spans="2:65" s="1" customFormat="1" ht="16.5" customHeight="1">
      <c r="B207" s="39"/>
      <c r="C207" s="190" t="s">
        <v>443</v>
      </c>
      <c r="D207" s="190" t="s">
        <v>138</v>
      </c>
      <c r="E207" s="191" t="s">
        <v>444</v>
      </c>
      <c r="F207" s="192" t="s">
        <v>445</v>
      </c>
      <c r="G207" s="193" t="s">
        <v>154</v>
      </c>
      <c r="H207" s="194">
        <v>4</v>
      </c>
      <c r="I207" s="195"/>
      <c r="J207" s="196">
        <f>ROUND(I207*H207,2)</f>
        <v>0</v>
      </c>
      <c r="K207" s="192" t="s">
        <v>322</v>
      </c>
      <c r="L207" s="59"/>
      <c r="M207" s="197" t="s">
        <v>35</v>
      </c>
      <c r="N207" s="198" t="s">
        <v>48</v>
      </c>
      <c r="O207" s="40"/>
      <c r="P207" s="199">
        <f>O207*H207</f>
        <v>0</v>
      </c>
      <c r="Q207" s="199">
        <v>0.10941</v>
      </c>
      <c r="R207" s="199">
        <f>Q207*H207</f>
        <v>0.43764</v>
      </c>
      <c r="S207" s="199">
        <v>0</v>
      </c>
      <c r="T207" s="200">
        <f>S207*H207</f>
        <v>0</v>
      </c>
      <c r="AR207" s="21" t="s">
        <v>143</v>
      </c>
      <c r="AT207" s="21" t="s">
        <v>138</v>
      </c>
      <c r="AU207" s="21" t="s">
        <v>87</v>
      </c>
      <c r="AY207" s="21" t="s">
        <v>135</v>
      </c>
      <c r="BE207" s="201">
        <f>IF(N207="základní",J207,0)</f>
        <v>0</v>
      </c>
      <c r="BF207" s="201">
        <f>IF(N207="snížená",J207,0)</f>
        <v>0</v>
      </c>
      <c r="BG207" s="201">
        <f>IF(N207="zákl. přenesená",J207,0)</f>
        <v>0</v>
      </c>
      <c r="BH207" s="201">
        <f>IF(N207="sníž. přenesená",J207,0)</f>
        <v>0</v>
      </c>
      <c r="BI207" s="201">
        <f>IF(N207="nulová",J207,0)</f>
        <v>0</v>
      </c>
      <c r="BJ207" s="21" t="s">
        <v>85</v>
      </c>
      <c r="BK207" s="201">
        <f>ROUND(I207*H207,2)</f>
        <v>0</v>
      </c>
      <c r="BL207" s="21" t="s">
        <v>143</v>
      </c>
      <c r="BM207" s="21" t="s">
        <v>446</v>
      </c>
    </row>
    <row r="208" spans="2:51" s="11" customFormat="1" ht="13.5">
      <c r="B208" s="202"/>
      <c r="C208" s="203"/>
      <c r="D208" s="204" t="s">
        <v>145</v>
      </c>
      <c r="E208" s="205" t="s">
        <v>35</v>
      </c>
      <c r="F208" s="206" t="s">
        <v>143</v>
      </c>
      <c r="G208" s="203"/>
      <c r="H208" s="207">
        <v>4</v>
      </c>
      <c r="I208" s="208"/>
      <c r="J208" s="203"/>
      <c r="K208" s="203"/>
      <c r="L208" s="209"/>
      <c r="M208" s="210"/>
      <c r="N208" s="211"/>
      <c r="O208" s="211"/>
      <c r="P208" s="211"/>
      <c r="Q208" s="211"/>
      <c r="R208" s="211"/>
      <c r="S208" s="211"/>
      <c r="T208" s="212"/>
      <c r="AT208" s="213" t="s">
        <v>145</v>
      </c>
      <c r="AU208" s="213" t="s">
        <v>87</v>
      </c>
      <c r="AV208" s="11" t="s">
        <v>87</v>
      </c>
      <c r="AW208" s="11" t="s">
        <v>41</v>
      </c>
      <c r="AX208" s="11" t="s">
        <v>85</v>
      </c>
      <c r="AY208" s="213" t="s">
        <v>135</v>
      </c>
    </row>
    <row r="209" spans="2:65" s="1" customFormat="1" ht="16.5" customHeight="1">
      <c r="B209" s="39"/>
      <c r="C209" s="214" t="s">
        <v>447</v>
      </c>
      <c r="D209" s="214" t="s">
        <v>233</v>
      </c>
      <c r="E209" s="215" t="s">
        <v>448</v>
      </c>
      <c r="F209" s="216" t="s">
        <v>449</v>
      </c>
      <c r="G209" s="217" t="s">
        <v>154</v>
      </c>
      <c r="H209" s="218">
        <v>4</v>
      </c>
      <c r="I209" s="219"/>
      <c r="J209" s="220">
        <f>ROUND(I209*H209,2)</f>
        <v>0</v>
      </c>
      <c r="K209" s="216" t="s">
        <v>322</v>
      </c>
      <c r="L209" s="221"/>
      <c r="M209" s="222" t="s">
        <v>35</v>
      </c>
      <c r="N209" s="223" t="s">
        <v>48</v>
      </c>
      <c r="O209" s="40"/>
      <c r="P209" s="199">
        <f>O209*H209</f>
        <v>0</v>
      </c>
      <c r="Q209" s="199">
        <v>0.0061</v>
      </c>
      <c r="R209" s="199">
        <f>Q209*H209</f>
        <v>0.0244</v>
      </c>
      <c r="S209" s="199">
        <v>0</v>
      </c>
      <c r="T209" s="200">
        <f>S209*H209</f>
        <v>0</v>
      </c>
      <c r="AR209" s="21" t="s">
        <v>216</v>
      </c>
      <c r="AT209" s="21" t="s">
        <v>233</v>
      </c>
      <c r="AU209" s="21" t="s">
        <v>87</v>
      </c>
      <c r="AY209" s="21" t="s">
        <v>135</v>
      </c>
      <c r="BE209" s="201">
        <f>IF(N209="základní",J209,0)</f>
        <v>0</v>
      </c>
      <c r="BF209" s="201">
        <f>IF(N209="snížená",J209,0)</f>
        <v>0</v>
      </c>
      <c r="BG209" s="201">
        <f>IF(N209="zákl. přenesená",J209,0)</f>
        <v>0</v>
      </c>
      <c r="BH209" s="201">
        <f>IF(N209="sníž. přenesená",J209,0)</f>
        <v>0</v>
      </c>
      <c r="BI209" s="201">
        <f>IF(N209="nulová",J209,0)</f>
        <v>0</v>
      </c>
      <c r="BJ209" s="21" t="s">
        <v>85</v>
      </c>
      <c r="BK209" s="201">
        <f>ROUND(I209*H209,2)</f>
        <v>0</v>
      </c>
      <c r="BL209" s="21" t="s">
        <v>143</v>
      </c>
      <c r="BM209" s="21" t="s">
        <v>450</v>
      </c>
    </row>
    <row r="210" spans="2:65" s="1" customFormat="1" ht="38.25" customHeight="1">
      <c r="B210" s="39"/>
      <c r="C210" s="190" t="s">
        <v>451</v>
      </c>
      <c r="D210" s="190" t="s">
        <v>138</v>
      </c>
      <c r="E210" s="191" t="s">
        <v>452</v>
      </c>
      <c r="F210" s="192" t="s">
        <v>453</v>
      </c>
      <c r="G210" s="193" t="s">
        <v>184</v>
      </c>
      <c r="H210" s="194">
        <v>226.1</v>
      </c>
      <c r="I210" s="195"/>
      <c r="J210" s="196">
        <f>ROUND(I210*H210,2)</f>
        <v>0</v>
      </c>
      <c r="K210" s="192" t="s">
        <v>322</v>
      </c>
      <c r="L210" s="59"/>
      <c r="M210" s="197" t="s">
        <v>35</v>
      </c>
      <c r="N210" s="198" t="s">
        <v>48</v>
      </c>
      <c r="O210" s="40"/>
      <c r="P210" s="199">
        <f>O210*H210</f>
        <v>0</v>
      </c>
      <c r="Q210" s="199">
        <v>0.1554</v>
      </c>
      <c r="R210" s="199">
        <f>Q210*H210</f>
        <v>35.13594</v>
      </c>
      <c r="S210" s="199">
        <v>0</v>
      </c>
      <c r="T210" s="200">
        <f>S210*H210</f>
        <v>0</v>
      </c>
      <c r="AR210" s="21" t="s">
        <v>143</v>
      </c>
      <c r="AT210" s="21" t="s">
        <v>138</v>
      </c>
      <c r="AU210" s="21" t="s">
        <v>87</v>
      </c>
      <c r="AY210" s="21" t="s">
        <v>135</v>
      </c>
      <c r="BE210" s="201">
        <f>IF(N210="základní",J210,0)</f>
        <v>0</v>
      </c>
      <c r="BF210" s="201">
        <f>IF(N210="snížená",J210,0)</f>
        <v>0</v>
      </c>
      <c r="BG210" s="201">
        <f>IF(N210="zákl. přenesená",J210,0)</f>
        <v>0</v>
      </c>
      <c r="BH210" s="201">
        <f>IF(N210="sníž. přenesená",J210,0)</f>
        <v>0</v>
      </c>
      <c r="BI210" s="201">
        <f>IF(N210="nulová",J210,0)</f>
        <v>0</v>
      </c>
      <c r="BJ210" s="21" t="s">
        <v>85</v>
      </c>
      <c r="BK210" s="201">
        <f>ROUND(I210*H210,2)</f>
        <v>0</v>
      </c>
      <c r="BL210" s="21" t="s">
        <v>143</v>
      </c>
      <c r="BM210" s="21" t="s">
        <v>454</v>
      </c>
    </row>
    <row r="211" spans="2:51" s="11" customFormat="1" ht="13.5">
      <c r="B211" s="202"/>
      <c r="C211" s="203"/>
      <c r="D211" s="204" t="s">
        <v>145</v>
      </c>
      <c r="E211" s="205" t="s">
        <v>35</v>
      </c>
      <c r="F211" s="206" t="s">
        <v>455</v>
      </c>
      <c r="G211" s="203"/>
      <c r="H211" s="207">
        <v>226.1</v>
      </c>
      <c r="I211" s="208"/>
      <c r="J211" s="203"/>
      <c r="K211" s="203"/>
      <c r="L211" s="209"/>
      <c r="M211" s="210"/>
      <c r="N211" s="211"/>
      <c r="O211" s="211"/>
      <c r="P211" s="211"/>
      <c r="Q211" s="211"/>
      <c r="R211" s="211"/>
      <c r="S211" s="211"/>
      <c r="T211" s="212"/>
      <c r="AT211" s="213" t="s">
        <v>145</v>
      </c>
      <c r="AU211" s="213" t="s">
        <v>87</v>
      </c>
      <c r="AV211" s="11" t="s">
        <v>87</v>
      </c>
      <c r="AW211" s="11" t="s">
        <v>41</v>
      </c>
      <c r="AX211" s="11" t="s">
        <v>85</v>
      </c>
      <c r="AY211" s="213" t="s">
        <v>135</v>
      </c>
    </row>
    <row r="212" spans="2:65" s="1" customFormat="1" ht="16.5" customHeight="1">
      <c r="B212" s="39"/>
      <c r="C212" s="214" t="s">
        <v>456</v>
      </c>
      <c r="D212" s="214" t="s">
        <v>233</v>
      </c>
      <c r="E212" s="215" t="s">
        <v>457</v>
      </c>
      <c r="F212" s="216" t="s">
        <v>458</v>
      </c>
      <c r="G212" s="217" t="s">
        <v>184</v>
      </c>
      <c r="H212" s="218">
        <v>213.8</v>
      </c>
      <c r="I212" s="219"/>
      <c r="J212" s="220">
        <f>ROUND(I212*H212,2)</f>
        <v>0</v>
      </c>
      <c r="K212" s="216" t="s">
        <v>322</v>
      </c>
      <c r="L212" s="221"/>
      <c r="M212" s="222" t="s">
        <v>35</v>
      </c>
      <c r="N212" s="223" t="s">
        <v>48</v>
      </c>
      <c r="O212" s="40"/>
      <c r="P212" s="199">
        <f>O212*H212</f>
        <v>0</v>
      </c>
      <c r="Q212" s="199">
        <v>0.045</v>
      </c>
      <c r="R212" s="199">
        <f>Q212*H212</f>
        <v>9.621</v>
      </c>
      <c r="S212" s="199">
        <v>0</v>
      </c>
      <c r="T212" s="200">
        <f>S212*H212</f>
        <v>0</v>
      </c>
      <c r="AR212" s="21" t="s">
        <v>216</v>
      </c>
      <c r="AT212" s="21" t="s">
        <v>233</v>
      </c>
      <c r="AU212" s="21" t="s">
        <v>87</v>
      </c>
      <c r="AY212" s="21" t="s">
        <v>135</v>
      </c>
      <c r="BE212" s="201">
        <f>IF(N212="základní",J212,0)</f>
        <v>0</v>
      </c>
      <c r="BF212" s="201">
        <f>IF(N212="snížená",J212,0)</f>
        <v>0</v>
      </c>
      <c r="BG212" s="201">
        <f>IF(N212="zákl. přenesená",J212,0)</f>
        <v>0</v>
      </c>
      <c r="BH212" s="201">
        <f>IF(N212="sníž. přenesená",J212,0)</f>
        <v>0</v>
      </c>
      <c r="BI212" s="201">
        <f>IF(N212="nulová",J212,0)</f>
        <v>0</v>
      </c>
      <c r="BJ212" s="21" t="s">
        <v>85</v>
      </c>
      <c r="BK212" s="201">
        <f>ROUND(I212*H212,2)</f>
        <v>0</v>
      </c>
      <c r="BL212" s="21" t="s">
        <v>143</v>
      </c>
      <c r="BM212" s="21" t="s">
        <v>459</v>
      </c>
    </row>
    <row r="213" spans="2:51" s="11" customFormat="1" ht="13.5">
      <c r="B213" s="202"/>
      <c r="C213" s="203"/>
      <c r="D213" s="204" t="s">
        <v>145</v>
      </c>
      <c r="E213" s="205" t="s">
        <v>35</v>
      </c>
      <c r="F213" s="206" t="s">
        <v>460</v>
      </c>
      <c r="G213" s="203"/>
      <c r="H213" s="207">
        <v>213.8</v>
      </c>
      <c r="I213" s="208"/>
      <c r="J213" s="203"/>
      <c r="K213" s="203"/>
      <c r="L213" s="209"/>
      <c r="M213" s="210"/>
      <c r="N213" s="211"/>
      <c r="O213" s="211"/>
      <c r="P213" s="211"/>
      <c r="Q213" s="211"/>
      <c r="R213" s="211"/>
      <c r="S213" s="211"/>
      <c r="T213" s="212"/>
      <c r="AT213" s="213" t="s">
        <v>145</v>
      </c>
      <c r="AU213" s="213" t="s">
        <v>87</v>
      </c>
      <c r="AV213" s="11" t="s">
        <v>87</v>
      </c>
      <c r="AW213" s="11" t="s">
        <v>41</v>
      </c>
      <c r="AX213" s="11" t="s">
        <v>85</v>
      </c>
      <c r="AY213" s="213" t="s">
        <v>135</v>
      </c>
    </row>
    <row r="214" spans="2:65" s="1" customFormat="1" ht="16.5" customHeight="1">
      <c r="B214" s="39"/>
      <c r="C214" s="214" t="s">
        <v>461</v>
      </c>
      <c r="D214" s="214" t="s">
        <v>233</v>
      </c>
      <c r="E214" s="215" t="s">
        <v>462</v>
      </c>
      <c r="F214" s="216" t="s">
        <v>463</v>
      </c>
      <c r="G214" s="217" t="s">
        <v>184</v>
      </c>
      <c r="H214" s="218">
        <v>15.8</v>
      </c>
      <c r="I214" s="219"/>
      <c r="J214" s="220">
        <f>ROUND(I214*H214,2)</f>
        <v>0</v>
      </c>
      <c r="K214" s="216" t="s">
        <v>155</v>
      </c>
      <c r="L214" s="221"/>
      <c r="M214" s="222" t="s">
        <v>35</v>
      </c>
      <c r="N214" s="223" t="s">
        <v>48</v>
      </c>
      <c r="O214" s="40"/>
      <c r="P214" s="199">
        <f>O214*H214</f>
        <v>0</v>
      </c>
      <c r="Q214" s="199">
        <v>0.102</v>
      </c>
      <c r="R214" s="199">
        <f>Q214*H214</f>
        <v>1.6116</v>
      </c>
      <c r="S214" s="199">
        <v>0</v>
      </c>
      <c r="T214" s="200">
        <f>S214*H214</f>
        <v>0</v>
      </c>
      <c r="AR214" s="21" t="s">
        <v>216</v>
      </c>
      <c r="AT214" s="21" t="s">
        <v>233</v>
      </c>
      <c r="AU214" s="21" t="s">
        <v>87</v>
      </c>
      <c r="AY214" s="21" t="s">
        <v>135</v>
      </c>
      <c r="BE214" s="201">
        <f>IF(N214="základní",J214,0)</f>
        <v>0</v>
      </c>
      <c r="BF214" s="201">
        <f>IF(N214="snížená",J214,0)</f>
        <v>0</v>
      </c>
      <c r="BG214" s="201">
        <f>IF(N214="zákl. přenesená",J214,0)</f>
        <v>0</v>
      </c>
      <c r="BH214" s="201">
        <f>IF(N214="sníž. přenesená",J214,0)</f>
        <v>0</v>
      </c>
      <c r="BI214" s="201">
        <f>IF(N214="nulová",J214,0)</f>
        <v>0</v>
      </c>
      <c r="BJ214" s="21" t="s">
        <v>85</v>
      </c>
      <c r="BK214" s="201">
        <f>ROUND(I214*H214,2)</f>
        <v>0</v>
      </c>
      <c r="BL214" s="21" t="s">
        <v>143</v>
      </c>
      <c r="BM214" s="21" t="s">
        <v>464</v>
      </c>
    </row>
    <row r="215" spans="2:65" s="1" customFormat="1" ht="38.25" customHeight="1">
      <c r="B215" s="39"/>
      <c r="C215" s="190" t="s">
        <v>465</v>
      </c>
      <c r="D215" s="190" t="s">
        <v>138</v>
      </c>
      <c r="E215" s="191" t="s">
        <v>466</v>
      </c>
      <c r="F215" s="192" t="s">
        <v>467</v>
      </c>
      <c r="G215" s="193" t="s">
        <v>184</v>
      </c>
      <c r="H215" s="194">
        <v>4.8</v>
      </c>
      <c r="I215" s="195"/>
      <c r="J215" s="196">
        <f>ROUND(I215*H215,2)</f>
        <v>0</v>
      </c>
      <c r="K215" s="192" t="s">
        <v>155</v>
      </c>
      <c r="L215" s="59"/>
      <c r="M215" s="197" t="s">
        <v>35</v>
      </c>
      <c r="N215" s="198" t="s">
        <v>48</v>
      </c>
      <c r="O215" s="40"/>
      <c r="P215" s="199">
        <f>O215*H215</f>
        <v>0</v>
      </c>
      <c r="Q215" s="199">
        <v>0.09599</v>
      </c>
      <c r="R215" s="199">
        <f>Q215*H215</f>
        <v>0.460752</v>
      </c>
      <c r="S215" s="199">
        <v>0</v>
      </c>
      <c r="T215" s="200">
        <f>S215*H215</f>
        <v>0</v>
      </c>
      <c r="AR215" s="21" t="s">
        <v>143</v>
      </c>
      <c r="AT215" s="21" t="s">
        <v>138</v>
      </c>
      <c r="AU215" s="21" t="s">
        <v>87</v>
      </c>
      <c r="AY215" s="21" t="s">
        <v>135</v>
      </c>
      <c r="BE215" s="201">
        <f>IF(N215="základní",J215,0)</f>
        <v>0</v>
      </c>
      <c r="BF215" s="201">
        <f>IF(N215="snížená",J215,0)</f>
        <v>0</v>
      </c>
      <c r="BG215" s="201">
        <f>IF(N215="zákl. přenesená",J215,0)</f>
        <v>0</v>
      </c>
      <c r="BH215" s="201">
        <f>IF(N215="sníž. přenesená",J215,0)</f>
        <v>0</v>
      </c>
      <c r="BI215" s="201">
        <f>IF(N215="nulová",J215,0)</f>
        <v>0</v>
      </c>
      <c r="BJ215" s="21" t="s">
        <v>85</v>
      </c>
      <c r="BK215" s="201">
        <f>ROUND(I215*H215,2)</f>
        <v>0</v>
      </c>
      <c r="BL215" s="21" t="s">
        <v>143</v>
      </c>
      <c r="BM215" s="21" t="s">
        <v>468</v>
      </c>
    </row>
    <row r="216" spans="2:65" s="1" customFormat="1" ht="16.5" customHeight="1">
      <c r="B216" s="39"/>
      <c r="C216" s="214" t="s">
        <v>469</v>
      </c>
      <c r="D216" s="214" t="s">
        <v>233</v>
      </c>
      <c r="E216" s="215" t="s">
        <v>470</v>
      </c>
      <c r="F216" s="216" t="s">
        <v>471</v>
      </c>
      <c r="G216" s="217" t="s">
        <v>184</v>
      </c>
      <c r="H216" s="218">
        <v>9.6</v>
      </c>
      <c r="I216" s="219"/>
      <c r="J216" s="220">
        <f>ROUND(I216*H216,2)</f>
        <v>0</v>
      </c>
      <c r="K216" s="216" t="s">
        <v>155</v>
      </c>
      <c r="L216" s="221"/>
      <c r="M216" s="222" t="s">
        <v>35</v>
      </c>
      <c r="N216" s="223" t="s">
        <v>48</v>
      </c>
      <c r="O216" s="40"/>
      <c r="P216" s="199">
        <f>O216*H216</f>
        <v>0</v>
      </c>
      <c r="Q216" s="199">
        <v>0.022</v>
      </c>
      <c r="R216" s="199">
        <f>Q216*H216</f>
        <v>0.21119999999999997</v>
      </c>
      <c r="S216" s="199">
        <v>0</v>
      </c>
      <c r="T216" s="200">
        <f>S216*H216</f>
        <v>0</v>
      </c>
      <c r="AR216" s="21" t="s">
        <v>216</v>
      </c>
      <c r="AT216" s="21" t="s">
        <v>233</v>
      </c>
      <c r="AU216" s="21" t="s">
        <v>87</v>
      </c>
      <c r="AY216" s="21" t="s">
        <v>135</v>
      </c>
      <c r="BE216" s="201">
        <f>IF(N216="základní",J216,0)</f>
        <v>0</v>
      </c>
      <c r="BF216" s="201">
        <f>IF(N216="snížená",J216,0)</f>
        <v>0</v>
      </c>
      <c r="BG216" s="201">
        <f>IF(N216="zákl. přenesená",J216,0)</f>
        <v>0</v>
      </c>
      <c r="BH216" s="201">
        <f>IF(N216="sníž. přenesená",J216,0)</f>
        <v>0</v>
      </c>
      <c r="BI216" s="201">
        <f>IF(N216="nulová",J216,0)</f>
        <v>0</v>
      </c>
      <c r="BJ216" s="21" t="s">
        <v>85</v>
      </c>
      <c r="BK216" s="201">
        <f>ROUND(I216*H216,2)</f>
        <v>0</v>
      </c>
      <c r="BL216" s="21" t="s">
        <v>143</v>
      </c>
      <c r="BM216" s="21" t="s">
        <v>472</v>
      </c>
    </row>
    <row r="217" spans="2:51" s="11" customFormat="1" ht="13.5">
      <c r="B217" s="202"/>
      <c r="C217" s="203"/>
      <c r="D217" s="204" t="s">
        <v>145</v>
      </c>
      <c r="E217" s="205" t="s">
        <v>35</v>
      </c>
      <c r="F217" s="206" t="s">
        <v>473</v>
      </c>
      <c r="G217" s="203"/>
      <c r="H217" s="207">
        <v>9.6</v>
      </c>
      <c r="I217" s="208"/>
      <c r="J217" s="203"/>
      <c r="K217" s="203"/>
      <c r="L217" s="209"/>
      <c r="M217" s="210"/>
      <c r="N217" s="211"/>
      <c r="O217" s="211"/>
      <c r="P217" s="211"/>
      <c r="Q217" s="211"/>
      <c r="R217" s="211"/>
      <c r="S217" s="211"/>
      <c r="T217" s="212"/>
      <c r="AT217" s="213" t="s">
        <v>145</v>
      </c>
      <c r="AU217" s="213" t="s">
        <v>87</v>
      </c>
      <c r="AV217" s="11" t="s">
        <v>87</v>
      </c>
      <c r="AW217" s="11" t="s">
        <v>41</v>
      </c>
      <c r="AX217" s="11" t="s">
        <v>85</v>
      </c>
      <c r="AY217" s="213" t="s">
        <v>135</v>
      </c>
    </row>
    <row r="218" spans="2:65" s="1" customFormat="1" ht="25.5" customHeight="1">
      <c r="B218" s="39"/>
      <c r="C218" s="190" t="s">
        <v>474</v>
      </c>
      <c r="D218" s="190" t="s">
        <v>138</v>
      </c>
      <c r="E218" s="191" t="s">
        <v>475</v>
      </c>
      <c r="F218" s="192" t="s">
        <v>476</v>
      </c>
      <c r="G218" s="193" t="s">
        <v>194</v>
      </c>
      <c r="H218" s="194">
        <v>13.866</v>
      </c>
      <c r="I218" s="195"/>
      <c r="J218" s="196">
        <f>ROUND(I218*H218,2)</f>
        <v>0</v>
      </c>
      <c r="K218" s="192" t="s">
        <v>155</v>
      </c>
      <c r="L218" s="59"/>
      <c r="M218" s="197" t="s">
        <v>35</v>
      </c>
      <c r="N218" s="198" t="s">
        <v>48</v>
      </c>
      <c r="O218" s="40"/>
      <c r="P218" s="199">
        <f>O218*H218</f>
        <v>0</v>
      </c>
      <c r="Q218" s="199">
        <v>2.25634</v>
      </c>
      <c r="R218" s="199">
        <f>Q218*H218</f>
        <v>31.286410439999997</v>
      </c>
      <c r="S218" s="199">
        <v>0</v>
      </c>
      <c r="T218" s="200">
        <f>S218*H218</f>
        <v>0</v>
      </c>
      <c r="AR218" s="21" t="s">
        <v>143</v>
      </c>
      <c r="AT218" s="21" t="s">
        <v>138</v>
      </c>
      <c r="AU218" s="21" t="s">
        <v>87</v>
      </c>
      <c r="AY218" s="21" t="s">
        <v>135</v>
      </c>
      <c r="BE218" s="201">
        <f>IF(N218="základní",J218,0)</f>
        <v>0</v>
      </c>
      <c r="BF218" s="201">
        <f>IF(N218="snížená",J218,0)</f>
        <v>0</v>
      </c>
      <c r="BG218" s="201">
        <f>IF(N218="zákl. přenesená",J218,0)</f>
        <v>0</v>
      </c>
      <c r="BH218" s="201">
        <f>IF(N218="sníž. přenesená",J218,0)</f>
        <v>0</v>
      </c>
      <c r="BI218" s="201">
        <f>IF(N218="nulová",J218,0)</f>
        <v>0</v>
      </c>
      <c r="BJ218" s="21" t="s">
        <v>85</v>
      </c>
      <c r="BK218" s="201">
        <f>ROUND(I218*H218,2)</f>
        <v>0</v>
      </c>
      <c r="BL218" s="21" t="s">
        <v>143</v>
      </c>
      <c r="BM218" s="21" t="s">
        <v>477</v>
      </c>
    </row>
    <row r="219" spans="2:51" s="11" customFormat="1" ht="13.5">
      <c r="B219" s="202"/>
      <c r="C219" s="203"/>
      <c r="D219" s="204" t="s">
        <v>145</v>
      </c>
      <c r="E219" s="205" t="s">
        <v>35</v>
      </c>
      <c r="F219" s="206" t="s">
        <v>478</v>
      </c>
      <c r="G219" s="203"/>
      <c r="H219" s="207">
        <v>13.866</v>
      </c>
      <c r="I219" s="208"/>
      <c r="J219" s="203"/>
      <c r="K219" s="203"/>
      <c r="L219" s="209"/>
      <c r="M219" s="210"/>
      <c r="N219" s="211"/>
      <c r="O219" s="211"/>
      <c r="P219" s="211"/>
      <c r="Q219" s="211"/>
      <c r="R219" s="211"/>
      <c r="S219" s="211"/>
      <c r="T219" s="212"/>
      <c r="AT219" s="213" t="s">
        <v>145</v>
      </c>
      <c r="AU219" s="213" t="s">
        <v>87</v>
      </c>
      <c r="AV219" s="11" t="s">
        <v>87</v>
      </c>
      <c r="AW219" s="11" t="s">
        <v>41</v>
      </c>
      <c r="AX219" s="11" t="s">
        <v>85</v>
      </c>
      <c r="AY219" s="213" t="s">
        <v>135</v>
      </c>
    </row>
    <row r="220" spans="2:65" s="1" customFormat="1" ht="25.5" customHeight="1">
      <c r="B220" s="39"/>
      <c r="C220" s="190" t="s">
        <v>479</v>
      </c>
      <c r="D220" s="190" t="s">
        <v>138</v>
      </c>
      <c r="E220" s="191" t="s">
        <v>480</v>
      </c>
      <c r="F220" s="192" t="s">
        <v>481</v>
      </c>
      <c r="G220" s="193" t="s">
        <v>184</v>
      </c>
      <c r="H220" s="194">
        <v>17.5</v>
      </c>
      <c r="I220" s="195"/>
      <c r="J220" s="196">
        <f>ROUND(I220*H220,2)</f>
        <v>0</v>
      </c>
      <c r="K220" s="192" t="s">
        <v>322</v>
      </c>
      <c r="L220" s="59"/>
      <c r="M220" s="197" t="s">
        <v>35</v>
      </c>
      <c r="N220" s="198" t="s">
        <v>48</v>
      </c>
      <c r="O220" s="40"/>
      <c r="P220" s="199">
        <f>O220*H220</f>
        <v>0</v>
      </c>
      <c r="Q220" s="199">
        <v>1E-05</v>
      </c>
      <c r="R220" s="199">
        <f>Q220*H220</f>
        <v>0.00017500000000000003</v>
      </c>
      <c r="S220" s="199">
        <v>0</v>
      </c>
      <c r="T220" s="200">
        <f>S220*H220</f>
        <v>0</v>
      </c>
      <c r="AR220" s="21" t="s">
        <v>143</v>
      </c>
      <c r="AT220" s="21" t="s">
        <v>138</v>
      </c>
      <c r="AU220" s="21" t="s">
        <v>87</v>
      </c>
      <c r="AY220" s="21" t="s">
        <v>135</v>
      </c>
      <c r="BE220" s="201">
        <f>IF(N220="základní",J220,0)</f>
        <v>0</v>
      </c>
      <c r="BF220" s="201">
        <f>IF(N220="snížená",J220,0)</f>
        <v>0</v>
      </c>
      <c r="BG220" s="201">
        <f>IF(N220="zákl. přenesená",J220,0)</f>
        <v>0</v>
      </c>
      <c r="BH220" s="201">
        <f>IF(N220="sníž. přenesená",J220,0)</f>
        <v>0</v>
      </c>
      <c r="BI220" s="201">
        <f>IF(N220="nulová",J220,0)</f>
        <v>0</v>
      </c>
      <c r="BJ220" s="21" t="s">
        <v>85</v>
      </c>
      <c r="BK220" s="201">
        <f>ROUND(I220*H220,2)</f>
        <v>0</v>
      </c>
      <c r="BL220" s="21" t="s">
        <v>143</v>
      </c>
      <c r="BM220" s="21" t="s">
        <v>482</v>
      </c>
    </row>
    <row r="221" spans="2:51" s="11" customFormat="1" ht="13.5">
      <c r="B221" s="202"/>
      <c r="C221" s="203"/>
      <c r="D221" s="204" t="s">
        <v>145</v>
      </c>
      <c r="E221" s="205" t="s">
        <v>35</v>
      </c>
      <c r="F221" s="206" t="s">
        <v>483</v>
      </c>
      <c r="G221" s="203"/>
      <c r="H221" s="207">
        <v>17.5</v>
      </c>
      <c r="I221" s="208"/>
      <c r="J221" s="203"/>
      <c r="K221" s="203"/>
      <c r="L221" s="209"/>
      <c r="M221" s="210"/>
      <c r="N221" s="211"/>
      <c r="O221" s="211"/>
      <c r="P221" s="211"/>
      <c r="Q221" s="211"/>
      <c r="R221" s="211"/>
      <c r="S221" s="211"/>
      <c r="T221" s="212"/>
      <c r="AT221" s="213" t="s">
        <v>145</v>
      </c>
      <c r="AU221" s="213" t="s">
        <v>87</v>
      </c>
      <c r="AV221" s="11" t="s">
        <v>87</v>
      </c>
      <c r="AW221" s="11" t="s">
        <v>41</v>
      </c>
      <c r="AX221" s="11" t="s">
        <v>85</v>
      </c>
      <c r="AY221" s="213" t="s">
        <v>135</v>
      </c>
    </row>
    <row r="222" spans="2:65" s="1" customFormat="1" ht="38.25" customHeight="1">
      <c r="B222" s="39"/>
      <c r="C222" s="190" t="s">
        <v>484</v>
      </c>
      <c r="D222" s="190" t="s">
        <v>138</v>
      </c>
      <c r="E222" s="191" t="s">
        <v>485</v>
      </c>
      <c r="F222" s="192" t="s">
        <v>486</v>
      </c>
      <c r="G222" s="193" t="s">
        <v>184</v>
      </c>
      <c r="H222" s="194">
        <v>17.5</v>
      </c>
      <c r="I222" s="195"/>
      <c r="J222" s="196">
        <f>ROUND(I222*H222,2)</f>
        <v>0</v>
      </c>
      <c r="K222" s="192" t="s">
        <v>322</v>
      </c>
      <c r="L222" s="59"/>
      <c r="M222" s="197" t="s">
        <v>35</v>
      </c>
      <c r="N222" s="198" t="s">
        <v>48</v>
      </c>
      <c r="O222" s="40"/>
      <c r="P222" s="199">
        <f>O222*H222</f>
        <v>0</v>
      </c>
      <c r="Q222" s="199">
        <v>9E-05</v>
      </c>
      <c r="R222" s="199">
        <f>Q222*H222</f>
        <v>0.001575</v>
      </c>
      <c r="S222" s="199">
        <v>0</v>
      </c>
      <c r="T222" s="200">
        <f>S222*H222</f>
        <v>0</v>
      </c>
      <c r="AR222" s="21" t="s">
        <v>143</v>
      </c>
      <c r="AT222" s="21" t="s">
        <v>138</v>
      </c>
      <c r="AU222" s="21" t="s">
        <v>87</v>
      </c>
      <c r="AY222" s="21" t="s">
        <v>135</v>
      </c>
      <c r="BE222" s="201">
        <f>IF(N222="základní",J222,0)</f>
        <v>0</v>
      </c>
      <c r="BF222" s="201">
        <f>IF(N222="snížená",J222,0)</f>
        <v>0</v>
      </c>
      <c r="BG222" s="201">
        <f>IF(N222="zákl. přenesená",J222,0)</f>
        <v>0</v>
      </c>
      <c r="BH222" s="201">
        <f>IF(N222="sníž. přenesená",J222,0)</f>
        <v>0</v>
      </c>
      <c r="BI222" s="201">
        <f>IF(N222="nulová",J222,0)</f>
        <v>0</v>
      </c>
      <c r="BJ222" s="21" t="s">
        <v>85</v>
      </c>
      <c r="BK222" s="201">
        <f>ROUND(I222*H222,2)</f>
        <v>0</v>
      </c>
      <c r="BL222" s="21" t="s">
        <v>143</v>
      </c>
      <c r="BM222" s="21" t="s">
        <v>487</v>
      </c>
    </row>
    <row r="223" spans="2:51" s="11" customFormat="1" ht="13.5">
      <c r="B223" s="202"/>
      <c r="C223" s="203"/>
      <c r="D223" s="204" t="s">
        <v>145</v>
      </c>
      <c r="E223" s="205" t="s">
        <v>35</v>
      </c>
      <c r="F223" s="206" t="s">
        <v>483</v>
      </c>
      <c r="G223" s="203"/>
      <c r="H223" s="207">
        <v>17.5</v>
      </c>
      <c r="I223" s="208"/>
      <c r="J223" s="203"/>
      <c r="K223" s="203"/>
      <c r="L223" s="209"/>
      <c r="M223" s="210"/>
      <c r="N223" s="211"/>
      <c r="O223" s="211"/>
      <c r="P223" s="211"/>
      <c r="Q223" s="211"/>
      <c r="R223" s="211"/>
      <c r="S223" s="211"/>
      <c r="T223" s="212"/>
      <c r="AT223" s="213" t="s">
        <v>145</v>
      </c>
      <c r="AU223" s="213" t="s">
        <v>87</v>
      </c>
      <c r="AV223" s="11" t="s">
        <v>87</v>
      </c>
      <c r="AW223" s="11" t="s">
        <v>41</v>
      </c>
      <c r="AX223" s="11" t="s">
        <v>85</v>
      </c>
      <c r="AY223" s="213" t="s">
        <v>135</v>
      </c>
    </row>
    <row r="224" spans="2:65" s="1" customFormat="1" ht="16.5" customHeight="1">
      <c r="B224" s="39"/>
      <c r="C224" s="190" t="s">
        <v>488</v>
      </c>
      <c r="D224" s="190" t="s">
        <v>138</v>
      </c>
      <c r="E224" s="191" t="s">
        <v>489</v>
      </c>
      <c r="F224" s="192" t="s">
        <v>490</v>
      </c>
      <c r="G224" s="193" t="s">
        <v>154</v>
      </c>
      <c r="H224" s="194">
        <v>2</v>
      </c>
      <c r="I224" s="195"/>
      <c r="J224" s="196">
        <f>ROUND(I224*H224,2)</f>
        <v>0</v>
      </c>
      <c r="K224" s="192" t="s">
        <v>155</v>
      </c>
      <c r="L224" s="59"/>
      <c r="M224" s="197" t="s">
        <v>35</v>
      </c>
      <c r="N224" s="198" t="s">
        <v>48</v>
      </c>
      <c r="O224" s="40"/>
      <c r="P224" s="199">
        <f>O224*H224</f>
        <v>0</v>
      </c>
      <c r="Q224" s="199">
        <v>0</v>
      </c>
      <c r="R224" s="199">
        <f>Q224*H224</f>
        <v>0</v>
      </c>
      <c r="S224" s="199">
        <v>0</v>
      </c>
      <c r="T224" s="200">
        <f>S224*H224</f>
        <v>0</v>
      </c>
      <c r="AR224" s="21" t="s">
        <v>143</v>
      </c>
      <c r="AT224" s="21" t="s">
        <v>138</v>
      </c>
      <c r="AU224" s="21" t="s">
        <v>87</v>
      </c>
      <c r="AY224" s="21" t="s">
        <v>135</v>
      </c>
      <c r="BE224" s="201">
        <f>IF(N224="základní",J224,0)</f>
        <v>0</v>
      </c>
      <c r="BF224" s="201">
        <f>IF(N224="snížená",J224,0)</f>
        <v>0</v>
      </c>
      <c r="BG224" s="201">
        <f>IF(N224="zákl. přenesená",J224,0)</f>
        <v>0</v>
      </c>
      <c r="BH224" s="201">
        <f>IF(N224="sníž. přenesená",J224,0)</f>
        <v>0</v>
      </c>
      <c r="BI224" s="201">
        <f>IF(N224="nulová",J224,0)</f>
        <v>0</v>
      </c>
      <c r="BJ224" s="21" t="s">
        <v>85</v>
      </c>
      <c r="BK224" s="201">
        <f>ROUND(I224*H224,2)</f>
        <v>0</v>
      </c>
      <c r="BL224" s="21" t="s">
        <v>143</v>
      </c>
      <c r="BM224" s="21" t="s">
        <v>491</v>
      </c>
    </row>
    <row r="225" spans="2:65" s="1" customFormat="1" ht="16.5" customHeight="1">
      <c r="B225" s="39"/>
      <c r="C225" s="214" t="s">
        <v>492</v>
      </c>
      <c r="D225" s="214" t="s">
        <v>233</v>
      </c>
      <c r="E225" s="215" t="s">
        <v>493</v>
      </c>
      <c r="F225" s="216" t="s">
        <v>494</v>
      </c>
      <c r="G225" s="217" t="s">
        <v>154</v>
      </c>
      <c r="H225" s="218">
        <v>2</v>
      </c>
      <c r="I225" s="219"/>
      <c r="J225" s="220">
        <f>ROUND(I225*H225,2)</f>
        <v>0</v>
      </c>
      <c r="K225" s="216" t="s">
        <v>155</v>
      </c>
      <c r="L225" s="221"/>
      <c r="M225" s="222" t="s">
        <v>35</v>
      </c>
      <c r="N225" s="223" t="s">
        <v>48</v>
      </c>
      <c r="O225" s="40"/>
      <c r="P225" s="199">
        <f>O225*H225</f>
        <v>0</v>
      </c>
      <c r="Q225" s="199">
        <v>0.164</v>
      </c>
      <c r="R225" s="199">
        <f>Q225*H225</f>
        <v>0.328</v>
      </c>
      <c r="S225" s="199">
        <v>0</v>
      </c>
      <c r="T225" s="200">
        <f>S225*H225</f>
        <v>0</v>
      </c>
      <c r="AR225" s="21" t="s">
        <v>216</v>
      </c>
      <c r="AT225" s="21" t="s">
        <v>233</v>
      </c>
      <c r="AU225" s="21" t="s">
        <v>87</v>
      </c>
      <c r="AY225" s="21" t="s">
        <v>135</v>
      </c>
      <c r="BE225" s="201">
        <f>IF(N225="základní",J225,0)</f>
        <v>0</v>
      </c>
      <c r="BF225" s="201">
        <f>IF(N225="snížená",J225,0)</f>
        <v>0</v>
      </c>
      <c r="BG225" s="201">
        <f>IF(N225="zákl. přenesená",J225,0)</f>
        <v>0</v>
      </c>
      <c r="BH225" s="201">
        <f>IF(N225="sníž. přenesená",J225,0)</f>
        <v>0</v>
      </c>
      <c r="BI225" s="201">
        <f>IF(N225="nulová",J225,0)</f>
        <v>0</v>
      </c>
      <c r="BJ225" s="21" t="s">
        <v>85</v>
      </c>
      <c r="BK225" s="201">
        <f>ROUND(I225*H225,2)</f>
        <v>0</v>
      </c>
      <c r="BL225" s="21" t="s">
        <v>143</v>
      </c>
      <c r="BM225" s="21" t="s">
        <v>495</v>
      </c>
    </row>
    <row r="226" spans="2:65" s="1" customFormat="1" ht="38.25" customHeight="1">
      <c r="B226" s="39"/>
      <c r="C226" s="190" t="s">
        <v>496</v>
      </c>
      <c r="D226" s="190" t="s">
        <v>138</v>
      </c>
      <c r="E226" s="191" t="s">
        <v>497</v>
      </c>
      <c r="F226" s="192" t="s">
        <v>498</v>
      </c>
      <c r="G226" s="193" t="s">
        <v>154</v>
      </c>
      <c r="H226" s="194">
        <v>5</v>
      </c>
      <c r="I226" s="195"/>
      <c r="J226" s="196">
        <f>ROUND(I226*H226,2)</f>
        <v>0</v>
      </c>
      <c r="K226" s="192" t="s">
        <v>322</v>
      </c>
      <c r="L226" s="59"/>
      <c r="M226" s="197" t="s">
        <v>35</v>
      </c>
      <c r="N226" s="198" t="s">
        <v>48</v>
      </c>
      <c r="O226" s="40"/>
      <c r="P226" s="199">
        <f>O226*H226</f>
        <v>0</v>
      </c>
      <c r="Q226" s="199">
        <v>0</v>
      </c>
      <c r="R226" s="199">
        <f>Q226*H226</f>
        <v>0</v>
      </c>
      <c r="S226" s="199">
        <v>0.082</v>
      </c>
      <c r="T226" s="200">
        <f>S226*H226</f>
        <v>0.41000000000000003</v>
      </c>
      <c r="AR226" s="21" t="s">
        <v>143</v>
      </c>
      <c r="AT226" s="21" t="s">
        <v>138</v>
      </c>
      <c r="AU226" s="21" t="s">
        <v>87</v>
      </c>
      <c r="AY226" s="21" t="s">
        <v>135</v>
      </c>
      <c r="BE226" s="201">
        <f>IF(N226="základní",J226,0)</f>
        <v>0</v>
      </c>
      <c r="BF226" s="201">
        <f>IF(N226="snížená",J226,0)</f>
        <v>0</v>
      </c>
      <c r="BG226" s="201">
        <f>IF(N226="zákl. přenesená",J226,0)</f>
        <v>0</v>
      </c>
      <c r="BH226" s="201">
        <f>IF(N226="sníž. přenesená",J226,0)</f>
        <v>0</v>
      </c>
      <c r="BI226" s="201">
        <f>IF(N226="nulová",J226,0)</f>
        <v>0</v>
      </c>
      <c r="BJ226" s="21" t="s">
        <v>85</v>
      </c>
      <c r="BK226" s="201">
        <f>ROUND(I226*H226,2)</f>
        <v>0</v>
      </c>
      <c r="BL226" s="21" t="s">
        <v>143</v>
      </c>
      <c r="BM226" s="21" t="s">
        <v>499</v>
      </c>
    </row>
    <row r="227" spans="2:51" s="11" customFormat="1" ht="13.5">
      <c r="B227" s="202"/>
      <c r="C227" s="203"/>
      <c r="D227" s="204" t="s">
        <v>145</v>
      </c>
      <c r="E227" s="205" t="s">
        <v>35</v>
      </c>
      <c r="F227" s="206" t="s">
        <v>330</v>
      </c>
      <c r="G227" s="203"/>
      <c r="H227" s="207">
        <v>5</v>
      </c>
      <c r="I227" s="208"/>
      <c r="J227" s="203"/>
      <c r="K227" s="203"/>
      <c r="L227" s="209"/>
      <c r="M227" s="210"/>
      <c r="N227" s="211"/>
      <c r="O227" s="211"/>
      <c r="P227" s="211"/>
      <c r="Q227" s="211"/>
      <c r="R227" s="211"/>
      <c r="S227" s="211"/>
      <c r="T227" s="212"/>
      <c r="AT227" s="213" t="s">
        <v>145</v>
      </c>
      <c r="AU227" s="213" t="s">
        <v>87</v>
      </c>
      <c r="AV227" s="11" t="s">
        <v>87</v>
      </c>
      <c r="AW227" s="11" t="s">
        <v>41</v>
      </c>
      <c r="AX227" s="11" t="s">
        <v>85</v>
      </c>
      <c r="AY227" s="213" t="s">
        <v>135</v>
      </c>
    </row>
    <row r="228" spans="2:63" s="10" customFormat="1" ht="29.85" customHeight="1">
      <c r="B228" s="174"/>
      <c r="C228" s="175"/>
      <c r="D228" s="176" t="s">
        <v>76</v>
      </c>
      <c r="E228" s="188" t="s">
        <v>342</v>
      </c>
      <c r="F228" s="188" t="s">
        <v>500</v>
      </c>
      <c r="G228" s="175"/>
      <c r="H228" s="175"/>
      <c r="I228" s="178"/>
      <c r="J228" s="189">
        <f>BK228</f>
        <v>0</v>
      </c>
      <c r="K228" s="175"/>
      <c r="L228" s="180"/>
      <c r="M228" s="181"/>
      <c r="N228" s="182"/>
      <c r="O228" s="182"/>
      <c r="P228" s="183">
        <f>SUM(P229:P230)</f>
        <v>0</v>
      </c>
      <c r="Q228" s="182"/>
      <c r="R228" s="183">
        <f>SUM(R229:R230)</f>
        <v>0</v>
      </c>
      <c r="S228" s="182"/>
      <c r="T228" s="184">
        <f>SUM(T229:T230)</f>
        <v>0</v>
      </c>
      <c r="AR228" s="185" t="s">
        <v>85</v>
      </c>
      <c r="AT228" s="186" t="s">
        <v>76</v>
      </c>
      <c r="AU228" s="186" t="s">
        <v>85</v>
      </c>
      <c r="AY228" s="185" t="s">
        <v>135</v>
      </c>
      <c r="BK228" s="187">
        <f>SUM(BK229:BK230)</f>
        <v>0</v>
      </c>
    </row>
    <row r="229" spans="2:65" s="1" customFormat="1" ht="25.5" customHeight="1">
      <c r="B229" s="39"/>
      <c r="C229" s="190" t="s">
        <v>501</v>
      </c>
      <c r="D229" s="190" t="s">
        <v>138</v>
      </c>
      <c r="E229" s="191" t="s">
        <v>502</v>
      </c>
      <c r="F229" s="192" t="s">
        <v>503</v>
      </c>
      <c r="G229" s="193" t="s">
        <v>184</v>
      </c>
      <c r="H229" s="194">
        <v>5</v>
      </c>
      <c r="I229" s="195"/>
      <c r="J229" s="196">
        <f>ROUND(I229*H229,2)</f>
        <v>0</v>
      </c>
      <c r="K229" s="192" t="s">
        <v>142</v>
      </c>
      <c r="L229" s="59"/>
      <c r="M229" s="197" t="s">
        <v>35</v>
      </c>
      <c r="N229" s="198" t="s">
        <v>48</v>
      </c>
      <c r="O229" s="40"/>
      <c r="P229" s="199">
        <f>O229*H229</f>
        <v>0</v>
      </c>
      <c r="Q229" s="199">
        <v>0</v>
      </c>
      <c r="R229" s="199">
        <f>Q229*H229</f>
        <v>0</v>
      </c>
      <c r="S229" s="199">
        <v>0</v>
      </c>
      <c r="T229" s="200">
        <f>S229*H229</f>
        <v>0</v>
      </c>
      <c r="AR229" s="21" t="s">
        <v>143</v>
      </c>
      <c r="AT229" s="21" t="s">
        <v>138</v>
      </c>
      <c r="AU229" s="21" t="s">
        <v>87</v>
      </c>
      <c r="AY229" s="21" t="s">
        <v>135</v>
      </c>
      <c r="BE229" s="201">
        <f>IF(N229="základní",J229,0)</f>
        <v>0</v>
      </c>
      <c r="BF229" s="201">
        <f>IF(N229="snížená",J229,0)</f>
        <v>0</v>
      </c>
      <c r="BG229" s="201">
        <f>IF(N229="zákl. přenesená",J229,0)</f>
        <v>0</v>
      </c>
      <c r="BH229" s="201">
        <f>IF(N229="sníž. přenesená",J229,0)</f>
        <v>0</v>
      </c>
      <c r="BI229" s="201">
        <f>IF(N229="nulová",J229,0)</f>
        <v>0</v>
      </c>
      <c r="BJ229" s="21" t="s">
        <v>85</v>
      </c>
      <c r="BK229" s="201">
        <f>ROUND(I229*H229,2)</f>
        <v>0</v>
      </c>
      <c r="BL229" s="21" t="s">
        <v>143</v>
      </c>
      <c r="BM229" s="21" t="s">
        <v>504</v>
      </c>
    </row>
    <row r="230" spans="2:51" s="11" customFormat="1" ht="13.5">
      <c r="B230" s="202"/>
      <c r="C230" s="203"/>
      <c r="D230" s="204" t="s">
        <v>145</v>
      </c>
      <c r="E230" s="205" t="s">
        <v>35</v>
      </c>
      <c r="F230" s="206" t="s">
        <v>330</v>
      </c>
      <c r="G230" s="203"/>
      <c r="H230" s="207">
        <v>5</v>
      </c>
      <c r="I230" s="208"/>
      <c r="J230" s="203"/>
      <c r="K230" s="203"/>
      <c r="L230" s="209"/>
      <c r="M230" s="210"/>
      <c r="N230" s="211"/>
      <c r="O230" s="211"/>
      <c r="P230" s="211"/>
      <c r="Q230" s="211"/>
      <c r="R230" s="211"/>
      <c r="S230" s="211"/>
      <c r="T230" s="212"/>
      <c r="AT230" s="213" t="s">
        <v>145</v>
      </c>
      <c r="AU230" s="213" t="s">
        <v>87</v>
      </c>
      <c r="AV230" s="11" t="s">
        <v>87</v>
      </c>
      <c r="AW230" s="11" t="s">
        <v>41</v>
      </c>
      <c r="AX230" s="11" t="s">
        <v>85</v>
      </c>
      <c r="AY230" s="213" t="s">
        <v>135</v>
      </c>
    </row>
    <row r="231" spans="2:63" s="10" customFormat="1" ht="29.85" customHeight="1">
      <c r="B231" s="174"/>
      <c r="C231" s="175"/>
      <c r="D231" s="176" t="s">
        <v>76</v>
      </c>
      <c r="E231" s="188" t="s">
        <v>505</v>
      </c>
      <c r="F231" s="188" t="s">
        <v>506</v>
      </c>
      <c r="G231" s="175"/>
      <c r="H231" s="175"/>
      <c r="I231" s="178"/>
      <c r="J231" s="189">
        <f>BK231</f>
        <v>0</v>
      </c>
      <c r="K231" s="175"/>
      <c r="L231" s="180"/>
      <c r="M231" s="181"/>
      <c r="N231" s="182"/>
      <c r="O231" s="182"/>
      <c r="P231" s="183">
        <f>SUM(P232:P233)</f>
        <v>0</v>
      </c>
      <c r="Q231" s="182"/>
      <c r="R231" s="183">
        <f>SUM(R232:R233)</f>
        <v>0</v>
      </c>
      <c r="S231" s="182"/>
      <c r="T231" s="184">
        <f>SUM(T232:T233)</f>
        <v>0</v>
      </c>
      <c r="AR231" s="185" t="s">
        <v>85</v>
      </c>
      <c r="AT231" s="186" t="s">
        <v>76</v>
      </c>
      <c r="AU231" s="186" t="s">
        <v>85</v>
      </c>
      <c r="AY231" s="185" t="s">
        <v>135</v>
      </c>
      <c r="BK231" s="187">
        <f>SUM(BK232:BK233)</f>
        <v>0</v>
      </c>
    </row>
    <row r="232" spans="2:65" s="1" customFormat="1" ht="25.5" customHeight="1">
      <c r="B232" s="39"/>
      <c r="C232" s="190" t="s">
        <v>507</v>
      </c>
      <c r="D232" s="190" t="s">
        <v>138</v>
      </c>
      <c r="E232" s="191" t="s">
        <v>508</v>
      </c>
      <c r="F232" s="192" t="s">
        <v>509</v>
      </c>
      <c r="G232" s="193" t="s">
        <v>224</v>
      </c>
      <c r="H232" s="194">
        <v>265.531</v>
      </c>
      <c r="I232" s="195"/>
      <c r="J232" s="196">
        <f>ROUND(I232*H232,2)</f>
        <v>0</v>
      </c>
      <c r="K232" s="192" t="s">
        <v>178</v>
      </c>
      <c r="L232" s="59"/>
      <c r="M232" s="197" t="s">
        <v>35</v>
      </c>
      <c r="N232" s="198" t="s">
        <v>48</v>
      </c>
      <c r="O232" s="40"/>
      <c r="P232" s="199">
        <f>O232*H232</f>
        <v>0</v>
      </c>
      <c r="Q232" s="199">
        <v>0</v>
      </c>
      <c r="R232" s="199">
        <f>Q232*H232</f>
        <v>0</v>
      </c>
      <c r="S232" s="199">
        <v>0</v>
      </c>
      <c r="T232" s="200">
        <f>S232*H232</f>
        <v>0</v>
      </c>
      <c r="AR232" s="21" t="s">
        <v>143</v>
      </c>
      <c r="AT232" s="21" t="s">
        <v>138</v>
      </c>
      <c r="AU232" s="21" t="s">
        <v>87</v>
      </c>
      <c r="AY232" s="21" t="s">
        <v>135</v>
      </c>
      <c r="BE232" s="201">
        <f>IF(N232="základní",J232,0)</f>
        <v>0</v>
      </c>
      <c r="BF232" s="201">
        <f>IF(N232="snížená",J232,0)</f>
        <v>0</v>
      </c>
      <c r="BG232" s="201">
        <f>IF(N232="zákl. přenesená",J232,0)</f>
        <v>0</v>
      </c>
      <c r="BH232" s="201">
        <f>IF(N232="sníž. přenesená",J232,0)</f>
        <v>0</v>
      </c>
      <c r="BI232" s="201">
        <f>IF(N232="nulová",J232,0)</f>
        <v>0</v>
      </c>
      <c r="BJ232" s="21" t="s">
        <v>85</v>
      </c>
      <c r="BK232" s="201">
        <f>ROUND(I232*H232,2)</f>
        <v>0</v>
      </c>
      <c r="BL232" s="21" t="s">
        <v>143</v>
      </c>
      <c r="BM232" s="21" t="s">
        <v>510</v>
      </c>
    </row>
    <row r="233" spans="2:65" s="1" customFormat="1" ht="16.5" customHeight="1">
      <c r="B233" s="39"/>
      <c r="C233" s="190" t="s">
        <v>511</v>
      </c>
      <c r="D233" s="190" t="s">
        <v>138</v>
      </c>
      <c r="E233" s="191" t="s">
        <v>512</v>
      </c>
      <c r="F233" s="192" t="s">
        <v>513</v>
      </c>
      <c r="G233" s="193" t="s">
        <v>224</v>
      </c>
      <c r="H233" s="194">
        <v>265.531</v>
      </c>
      <c r="I233" s="195"/>
      <c r="J233" s="196">
        <f>ROUND(I233*H233,2)</f>
        <v>0</v>
      </c>
      <c r="K233" s="192" t="s">
        <v>178</v>
      </c>
      <c r="L233" s="59"/>
      <c r="M233" s="197" t="s">
        <v>35</v>
      </c>
      <c r="N233" s="198" t="s">
        <v>48</v>
      </c>
      <c r="O233" s="40"/>
      <c r="P233" s="199">
        <f>O233*H233</f>
        <v>0</v>
      </c>
      <c r="Q233" s="199">
        <v>0</v>
      </c>
      <c r="R233" s="199">
        <f>Q233*H233</f>
        <v>0</v>
      </c>
      <c r="S233" s="199">
        <v>0</v>
      </c>
      <c r="T233" s="200">
        <f>S233*H233</f>
        <v>0</v>
      </c>
      <c r="AR233" s="21" t="s">
        <v>143</v>
      </c>
      <c r="AT233" s="21" t="s">
        <v>138</v>
      </c>
      <c r="AU233" s="21" t="s">
        <v>87</v>
      </c>
      <c r="AY233" s="21" t="s">
        <v>135</v>
      </c>
      <c r="BE233" s="201">
        <f>IF(N233="základní",J233,0)</f>
        <v>0</v>
      </c>
      <c r="BF233" s="201">
        <f>IF(N233="snížená",J233,0)</f>
        <v>0</v>
      </c>
      <c r="BG233" s="201">
        <f>IF(N233="zákl. přenesená",J233,0)</f>
        <v>0</v>
      </c>
      <c r="BH233" s="201">
        <f>IF(N233="sníž. přenesená",J233,0)</f>
        <v>0</v>
      </c>
      <c r="BI233" s="201">
        <f>IF(N233="nulová",J233,0)</f>
        <v>0</v>
      </c>
      <c r="BJ233" s="21" t="s">
        <v>85</v>
      </c>
      <c r="BK233" s="201">
        <f>ROUND(I233*H233,2)</f>
        <v>0</v>
      </c>
      <c r="BL233" s="21" t="s">
        <v>143</v>
      </c>
      <c r="BM233" s="21" t="s">
        <v>514</v>
      </c>
    </row>
    <row r="234" spans="2:63" s="10" customFormat="1" ht="29.85" customHeight="1">
      <c r="B234" s="174"/>
      <c r="C234" s="175"/>
      <c r="D234" s="176" t="s">
        <v>76</v>
      </c>
      <c r="E234" s="188" t="s">
        <v>515</v>
      </c>
      <c r="F234" s="188" t="s">
        <v>516</v>
      </c>
      <c r="G234" s="175"/>
      <c r="H234" s="175"/>
      <c r="I234" s="178"/>
      <c r="J234" s="189">
        <f>BK234</f>
        <v>0</v>
      </c>
      <c r="K234" s="175"/>
      <c r="L234" s="180"/>
      <c r="M234" s="181"/>
      <c r="N234" s="182"/>
      <c r="O234" s="182"/>
      <c r="P234" s="183">
        <f>SUM(P235:P238)</f>
        <v>0</v>
      </c>
      <c r="Q234" s="182"/>
      <c r="R234" s="183">
        <f>SUM(R235:R238)</f>
        <v>0</v>
      </c>
      <c r="S234" s="182"/>
      <c r="T234" s="184">
        <f>SUM(T235:T238)</f>
        <v>0</v>
      </c>
      <c r="AR234" s="185" t="s">
        <v>85</v>
      </c>
      <c r="AT234" s="186" t="s">
        <v>76</v>
      </c>
      <c r="AU234" s="186" t="s">
        <v>85</v>
      </c>
      <c r="AY234" s="185" t="s">
        <v>135</v>
      </c>
      <c r="BK234" s="187">
        <f>SUM(BK235:BK238)</f>
        <v>0</v>
      </c>
    </row>
    <row r="235" spans="2:65" s="1" customFormat="1" ht="25.5" customHeight="1">
      <c r="B235" s="39"/>
      <c r="C235" s="190" t="s">
        <v>517</v>
      </c>
      <c r="D235" s="190" t="s">
        <v>138</v>
      </c>
      <c r="E235" s="191" t="s">
        <v>518</v>
      </c>
      <c r="F235" s="192" t="s">
        <v>519</v>
      </c>
      <c r="G235" s="193" t="s">
        <v>224</v>
      </c>
      <c r="H235" s="194">
        <v>265.531</v>
      </c>
      <c r="I235" s="195"/>
      <c r="J235" s="196">
        <f>ROUND(I235*H235,2)</f>
        <v>0</v>
      </c>
      <c r="K235" s="192" t="s">
        <v>142</v>
      </c>
      <c r="L235" s="59"/>
      <c r="M235" s="197" t="s">
        <v>35</v>
      </c>
      <c r="N235" s="198" t="s">
        <v>48</v>
      </c>
      <c r="O235" s="40"/>
      <c r="P235" s="199">
        <f>O235*H235</f>
        <v>0</v>
      </c>
      <c r="Q235" s="199">
        <v>0</v>
      </c>
      <c r="R235" s="199">
        <f>Q235*H235</f>
        <v>0</v>
      </c>
      <c r="S235" s="199">
        <v>0</v>
      </c>
      <c r="T235" s="200">
        <f>S235*H235</f>
        <v>0</v>
      </c>
      <c r="AR235" s="21" t="s">
        <v>143</v>
      </c>
      <c r="AT235" s="21" t="s">
        <v>138</v>
      </c>
      <c r="AU235" s="21" t="s">
        <v>87</v>
      </c>
      <c r="AY235" s="21" t="s">
        <v>135</v>
      </c>
      <c r="BE235" s="201">
        <f>IF(N235="základní",J235,0)</f>
        <v>0</v>
      </c>
      <c r="BF235" s="201">
        <f>IF(N235="snížená",J235,0)</f>
        <v>0</v>
      </c>
      <c r="BG235" s="201">
        <f>IF(N235="zákl. přenesená",J235,0)</f>
        <v>0</v>
      </c>
      <c r="BH235" s="201">
        <f>IF(N235="sníž. přenesená",J235,0)</f>
        <v>0</v>
      </c>
      <c r="BI235" s="201">
        <f>IF(N235="nulová",J235,0)</f>
        <v>0</v>
      </c>
      <c r="BJ235" s="21" t="s">
        <v>85</v>
      </c>
      <c r="BK235" s="201">
        <f>ROUND(I235*H235,2)</f>
        <v>0</v>
      </c>
      <c r="BL235" s="21" t="s">
        <v>143</v>
      </c>
      <c r="BM235" s="21" t="s">
        <v>520</v>
      </c>
    </row>
    <row r="236" spans="2:65" s="1" customFormat="1" ht="25.5" customHeight="1">
      <c r="B236" s="39"/>
      <c r="C236" s="190" t="s">
        <v>521</v>
      </c>
      <c r="D236" s="190" t="s">
        <v>138</v>
      </c>
      <c r="E236" s="191" t="s">
        <v>522</v>
      </c>
      <c r="F236" s="192" t="s">
        <v>523</v>
      </c>
      <c r="G236" s="193" t="s">
        <v>224</v>
      </c>
      <c r="H236" s="194">
        <v>2389.779</v>
      </c>
      <c r="I236" s="195"/>
      <c r="J236" s="196">
        <f>ROUND(I236*H236,2)</f>
        <v>0</v>
      </c>
      <c r="K236" s="192" t="s">
        <v>142</v>
      </c>
      <c r="L236" s="59"/>
      <c r="M236" s="197" t="s">
        <v>35</v>
      </c>
      <c r="N236" s="198" t="s">
        <v>48</v>
      </c>
      <c r="O236" s="40"/>
      <c r="P236" s="199">
        <f>O236*H236</f>
        <v>0</v>
      </c>
      <c r="Q236" s="199">
        <v>0</v>
      </c>
      <c r="R236" s="199">
        <f>Q236*H236</f>
        <v>0</v>
      </c>
      <c r="S236" s="199">
        <v>0</v>
      </c>
      <c r="T236" s="200">
        <f>S236*H236</f>
        <v>0</v>
      </c>
      <c r="AR236" s="21" t="s">
        <v>143</v>
      </c>
      <c r="AT236" s="21" t="s">
        <v>138</v>
      </c>
      <c r="AU236" s="21" t="s">
        <v>87</v>
      </c>
      <c r="AY236" s="21" t="s">
        <v>135</v>
      </c>
      <c r="BE236" s="201">
        <f>IF(N236="základní",J236,0)</f>
        <v>0</v>
      </c>
      <c r="BF236" s="201">
        <f>IF(N236="snížená",J236,0)</f>
        <v>0</v>
      </c>
      <c r="BG236" s="201">
        <f>IF(N236="zákl. přenesená",J236,0)</f>
        <v>0</v>
      </c>
      <c r="BH236" s="201">
        <f>IF(N236="sníž. přenesená",J236,0)</f>
        <v>0</v>
      </c>
      <c r="BI236" s="201">
        <f>IF(N236="nulová",J236,0)</f>
        <v>0</v>
      </c>
      <c r="BJ236" s="21" t="s">
        <v>85</v>
      </c>
      <c r="BK236" s="201">
        <f>ROUND(I236*H236,2)</f>
        <v>0</v>
      </c>
      <c r="BL236" s="21" t="s">
        <v>143</v>
      </c>
      <c r="BM236" s="21" t="s">
        <v>524</v>
      </c>
    </row>
    <row r="237" spans="2:51" s="11" customFormat="1" ht="13.5">
      <c r="B237" s="202"/>
      <c r="C237" s="203"/>
      <c r="D237" s="204" t="s">
        <v>145</v>
      </c>
      <c r="E237" s="205" t="s">
        <v>35</v>
      </c>
      <c r="F237" s="206" t="s">
        <v>525</v>
      </c>
      <c r="G237" s="203"/>
      <c r="H237" s="207">
        <v>2389.779</v>
      </c>
      <c r="I237" s="208"/>
      <c r="J237" s="203"/>
      <c r="K237" s="203"/>
      <c r="L237" s="209"/>
      <c r="M237" s="210"/>
      <c r="N237" s="211"/>
      <c r="O237" s="211"/>
      <c r="P237" s="211"/>
      <c r="Q237" s="211"/>
      <c r="R237" s="211"/>
      <c r="S237" s="211"/>
      <c r="T237" s="212"/>
      <c r="AT237" s="213" t="s">
        <v>145</v>
      </c>
      <c r="AU237" s="213" t="s">
        <v>87</v>
      </c>
      <c r="AV237" s="11" t="s">
        <v>87</v>
      </c>
      <c r="AW237" s="11" t="s">
        <v>41</v>
      </c>
      <c r="AX237" s="11" t="s">
        <v>85</v>
      </c>
      <c r="AY237" s="213" t="s">
        <v>135</v>
      </c>
    </row>
    <row r="238" spans="2:65" s="1" customFormat="1" ht="25.5" customHeight="1">
      <c r="B238" s="39"/>
      <c r="C238" s="190" t="s">
        <v>526</v>
      </c>
      <c r="D238" s="190" t="s">
        <v>138</v>
      </c>
      <c r="E238" s="191" t="s">
        <v>527</v>
      </c>
      <c r="F238" s="192" t="s">
        <v>528</v>
      </c>
      <c r="G238" s="193" t="s">
        <v>224</v>
      </c>
      <c r="H238" s="194">
        <v>391.668</v>
      </c>
      <c r="I238" s="195"/>
      <c r="J238" s="196">
        <f>ROUND(I238*H238,2)</f>
        <v>0</v>
      </c>
      <c r="K238" s="192" t="s">
        <v>142</v>
      </c>
      <c r="L238" s="59"/>
      <c r="M238" s="197" t="s">
        <v>35</v>
      </c>
      <c r="N238" s="226" t="s">
        <v>48</v>
      </c>
      <c r="O238" s="227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AR238" s="21" t="s">
        <v>143</v>
      </c>
      <c r="AT238" s="21" t="s">
        <v>138</v>
      </c>
      <c r="AU238" s="21" t="s">
        <v>87</v>
      </c>
      <c r="AY238" s="21" t="s">
        <v>135</v>
      </c>
      <c r="BE238" s="201">
        <f>IF(N238="základní",J238,0)</f>
        <v>0</v>
      </c>
      <c r="BF238" s="201">
        <f>IF(N238="snížená",J238,0)</f>
        <v>0</v>
      </c>
      <c r="BG238" s="201">
        <f>IF(N238="zákl. přenesená",J238,0)</f>
        <v>0</v>
      </c>
      <c r="BH238" s="201">
        <f>IF(N238="sníž. přenesená",J238,0)</f>
        <v>0</v>
      </c>
      <c r="BI238" s="201">
        <f>IF(N238="nulová",J238,0)</f>
        <v>0</v>
      </c>
      <c r="BJ238" s="21" t="s">
        <v>85</v>
      </c>
      <c r="BK238" s="201">
        <f>ROUND(I238*H238,2)</f>
        <v>0</v>
      </c>
      <c r="BL238" s="21" t="s">
        <v>143</v>
      </c>
      <c r="BM238" s="21" t="s">
        <v>529</v>
      </c>
    </row>
    <row r="239" spans="2:12" s="1" customFormat="1" ht="6.95" customHeight="1">
      <c r="B239" s="54"/>
      <c r="C239" s="55"/>
      <c r="D239" s="55"/>
      <c r="E239" s="55"/>
      <c r="F239" s="55"/>
      <c r="G239" s="55"/>
      <c r="H239" s="55"/>
      <c r="I239" s="137"/>
      <c r="J239" s="55"/>
      <c r="K239" s="55"/>
      <c r="L239" s="59"/>
    </row>
  </sheetData>
  <sheetProtection algorithmName="SHA-512" hashValue="K8WLBTG8UxVZ/mf1r4MZ9vIVnJHrvy2LsI7tcIEwvrQml0PsCqXtFH9iiDLgUqc8M12fWWzmv43J7lX4P7nNKA==" saltValue="gbmZtyByDDajs8eJI9lHxXsNHwTjCzvF0ohMILRAG6sYBI6ZYlpLSASQ8otFhW46qdfPOlLPhmEcg+bLICA3+Q==" spinCount="100000" sheet="1" objects="1" scenarios="1" formatColumns="0" formatRows="0" autoFilter="0"/>
  <autoFilter ref="C87:K238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10"/>
      <c r="C1" s="110"/>
      <c r="D1" s="111" t="s">
        <v>1</v>
      </c>
      <c r="E1" s="110"/>
      <c r="F1" s="112" t="s">
        <v>94</v>
      </c>
      <c r="G1" s="357" t="s">
        <v>95</v>
      </c>
      <c r="H1" s="357"/>
      <c r="I1" s="113"/>
      <c r="J1" s="112" t="s">
        <v>96</v>
      </c>
      <c r="K1" s="111" t="s">
        <v>97</v>
      </c>
      <c r="L1" s="112" t="s">
        <v>98</v>
      </c>
      <c r="M1" s="112"/>
      <c r="N1" s="112"/>
      <c r="O1" s="112"/>
      <c r="P1" s="112"/>
      <c r="Q1" s="112"/>
      <c r="R1" s="112"/>
      <c r="S1" s="112"/>
      <c r="T1" s="112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21" t="s">
        <v>90</v>
      </c>
    </row>
    <row r="3" spans="2:46" ht="6.95" customHeight="1">
      <c r="B3" s="22"/>
      <c r="C3" s="23"/>
      <c r="D3" s="23"/>
      <c r="E3" s="23"/>
      <c r="F3" s="23"/>
      <c r="G3" s="23"/>
      <c r="H3" s="23"/>
      <c r="I3" s="114"/>
      <c r="J3" s="23"/>
      <c r="K3" s="24"/>
      <c r="AT3" s="21" t="s">
        <v>87</v>
      </c>
    </row>
    <row r="4" spans="2:46" ht="36.95" customHeight="1">
      <c r="B4" s="25"/>
      <c r="C4" s="26"/>
      <c r="D4" s="27" t="s">
        <v>99</v>
      </c>
      <c r="E4" s="26"/>
      <c r="F4" s="26"/>
      <c r="G4" s="26"/>
      <c r="H4" s="26"/>
      <c r="I4" s="115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5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5"/>
      <c r="J6" s="26"/>
      <c r="K6" s="28"/>
    </row>
    <row r="7" spans="2:11" ht="16.5" customHeight="1">
      <c r="B7" s="25"/>
      <c r="C7" s="26"/>
      <c r="D7" s="26"/>
      <c r="E7" s="349" t="str">
        <f>'Rekapitulace stavby'!K6</f>
        <v>Místní komunikace Roklinka v Benešově</v>
      </c>
      <c r="F7" s="350"/>
      <c r="G7" s="350"/>
      <c r="H7" s="350"/>
      <c r="I7" s="115"/>
      <c r="J7" s="26"/>
      <c r="K7" s="28"/>
    </row>
    <row r="8" spans="2:11" s="1" customFormat="1" ht="13.5">
      <c r="B8" s="39"/>
      <c r="C8" s="40"/>
      <c r="D8" s="34" t="s">
        <v>100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51" t="s">
        <v>530</v>
      </c>
      <c r="F9" s="352"/>
      <c r="G9" s="352"/>
      <c r="H9" s="352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4" t="s">
        <v>20</v>
      </c>
      <c r="E11" s="40"/>
      <c r="F11" s="32" t="s">
        <v>21</v>
      </c>
      <c r="G11" s="40"/>
      <c r="H11" s="40"/>
      <c r="I11" s="117" t="s">
        <v>22</v>
      </c>
      <c r="J11" s="32" t="s">
        <v>35</v>
      </c>
      <c r="K11" s="43"/>
    </row>
    <row r="12" spans="2:11" s="1" customFormat="1" ht="14.45" customHeight="1">
      <c r="B12" s="39"/>
      <c r="C12" s="40"/>
      <c r="D12" s="34" t="s">
        <v>24</v>
      </c>
      <c r="E12" s="40"/>
      <c r="F12" s="32" t="s">
        <v>25</v>
      </c>
      <c r="G12" s="40"/>
      <c r="H12" s="40"/>
      <c r="I12" s="117" t="s">
        <v>26</v>
      </c>
      <c r="J12" s="118" t="str">
        <f>'Rekapitulace stavby'!AN8</f>
        <v>5. 11. 2018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4" t="s">
        <v>30</v>
      </c>
      <c r="E14" s="40"/>
      <c r="F14" s="40"/>
      <c r="G14" s="40"/>
      <c r="H14" s="40"/>
      <c r="I14" s="117" t="s">
        <v>31</v>
      </c>
      <c r="J14" s="32" t="s">
        <v>32</v>
      </c>
      <c r="K14" s="43"/>
    </row>
    <row r="15" spans="2:11" s="1" customFormat="1" ht="18" customHeight="1">
      <c r="B15" s="39"/>
      <c r="C15" s="40"/>
      <c r="D15" s="40"/>
      <c r="E15" s="32" t="s">
        <v>33</v>
      </c>
      <c r="F15" s="40"/>
      <c r="G15" s="40"/>
      <c r="H15" s="40"/>
      <c r="I15" s="117" t="s">
        <v>34</v>
      </c>
      <c r="J15" s="32" t="s">
        <v>35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4" t="s">
        <v>36</v>
      </c>
      <c r="E17" s="40"/>
      <c r="F17" s="40"/>
      <c r="G17" s="40"/>
      <c r="H17" s="40"/>
      <c r="I17" s="117" t="s">
        <v>31</v>
      </c>
      <c r="J17" s="32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2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34</v>
      </c>
      <c r="J18" s="32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4" t="s">
        <v>38</v>
      </c>
      <c r="E20" s="40"/>
      <c r="F20" s="40"/>
      <c r="G20" s="40"/>
      <c r="H20" s="40"/>
      <c r="I20" s="117" t="s">
        <v>31</v>
      </c>
      <c r="J20" s="32" t="s">
        <v>39</v>
      </c>
      <c r="K20" s="43"/>
    </row>
    <row r="21" spans="2:11" s="1" customFormat="1" ht="18" customHeight="1">
      <c r="B21" s="39"/>
      <c r="C21" s="40"/>
      <c r="D21" s="40"/>
      <c r="E21" s="32" t="s">
        <v>40</v>
      </c>
      <c r="F21" s="40"/>
      <c r="G21" s="40"/>
      <c r="H21" s="40"/>
      <c r="I21" s="117" t="s">
        <v>34</v>
      </c>
      <c r="J21" s="32" t="s">
        <v>35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4" t="s">
        <v>42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38" t="s">
        <v>35</v>
      </c>
      <c r="F24" s="338"/>
      <c r="G24" s="338"/>
      <c r="H24" s="338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43</v>
      </c>
      <c r="E27" s="40"/>
      <c r="F27" s="40"/>
      <c r="G27" s="40"/>
      <c r="H27" s="40"/>
      <c r="I27" s="116"/>
      <c r="J27" s="126">
        <f>ROUND(J76,2)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45</v>
      </c>
      <c r="G29" s="40"/>
      <c r="H29" s="40"/>
      <c r="I29" s="127" t="s">
        <v>44</v>
      </c>
      <c r="J29" s="44" t="s">
        <v>46</v>
      </c>
      <c r="K29" s="43"/>
    </row>
    <row r="30" spans="2:11" s="1" customFormat="1" ht="14.45" customHeight="1">
      <c r="B30" s="39"/>
      <c r="C30" s="40"/>
      <c r="D30" s="47" t="s">
        <v>47</v>
      </c>
      <c r="E30" s="47" t="s">
        <v>48</v>
      </c>
      <c r="F30" s="128">
        <f>ROUND(SUM(BE76:BE84),2)</f>
        <v>0</v>
      </c>
      <c r="G30" s="40"/>
      <c r="H30" s="40"/>
      <c r="I30" s="129">
        <v>0.21</v>
      </c>
      <c r="J30" s="128">
        <f>ROUND(ROUND((SUM(BE76:BE84)),2)*I30,2)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49</v>
      </c>
      <c r="F31" s="128">
        <f>ROUND(SUM(BF76:BF84),2)</f>
        <v>0</v>
      </c>
      <c r="G31" s="40"/>
      <c r="H31" s="40"/>
      <c r="I31" s="129">
        <v>0.15</v>
      </c>
      <c r="J31" s="128">
        <f>ROUND(ROUND((SUM(BF76:BF84)),2)*I31,2)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50</v>
      </c>
      <c r="F32" s="128">
        <f>ROUND(SUM(BG76:BG84),2)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51</v>
      </c>
      <c r="F33" s="128">
        <f>ROUND(SUM(BH76:BH84),2)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52</v>
      </c>
      <c r="F34" s="128">
        <f>ROUND(SUM(BI76:BI84),2)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53</v>
      </c>
      <c r="E36" s="77"/>
      <c r="F36" s="77"/>
      <c r="G36" s="132" t="s">
        <v>54</v>
      </c>
      <c r="H36" s="133" t="s">
        <v>55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7" t="s">
        <v>102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4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49" t="str">
        <f>E7</f>
        <v>Místní komunikace Roklinka v Benešově</v>
      </c>
      <c r="F45" s="350"/>
      <c r="G45" s="350"/>
      <c r="H45" s="350"/>
      <c r="I45" s="116"/>
      <c r="J45" s="40"/>
      <c r="K45" s="43"/>
    </row>
    <row r="46" spans="2:11" s="1" customFormat="1" ht="14.45" customHeight="1">
      <c r="B46" s="39"/>
      <c r="C46" s="34" t="s">
        <v>100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51" t="str">
        <f>E9</f>
        <v xml:space="preserve">SO901 - Dopravně inženýrské opatření </v>
      </c>
      <c r="F47" s="352"/>
      <c r="G47" s="352"/>
      <c r="H47" s="352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4" t="s">
        <v>24</v>
      </c>
      <c r="D49" s="40"/>
      <c r="E49" s="40"/>
      <c r="F49" s="32" t="str">
        <f>F12</f>
        <v>Benešov</v>
      </c>
      <c r="G49" s="40"/>
      <c r="H49" s="40"/>
      <c r="I49" s="117" t="s">
        <v>26</v>
      </c>
      <c r="J49" s="118" t="str">
        <f>IF(J12="","",J12)</f>
        <v>5. 11. 2018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5">
      <c r="B51" s="39"/>
      <c r="C51" s="34" t="s">
        <v>30</v>
      </c>
      <c r="D51" s="40"/>
      <c r="E51" s="40"/>
      <c r="F51" s="32" t="str">
        <f>E15</f>
        <v xml:space="preserve">Město Benešov </v>
      </c>
      <c r="G51" s="40"/>
      <c r="H51" s="40"/>
      <c r="I51" s="117" t="s">
        <v>38</v>
      </c>
      <c r="J51" s="338" t="str">
        <f>E21</f>
        <v xml:space="preserve">Ing. Roman Tichovský </v>
      </c>
      <c r="K51" s="43"/>
    </row>
    <row r="52" spans="2:11" s="1" customFormat="1" ht="14.45" customHeight="1">
      <c r="B52" s="39"/>
      <c r="C52" s="34" t="s">
        <v>36</v>
      </c>
      <c r="D52" s="40"/>
      <c r="E52" s="40"/>
      <c r="F52" s="32" t="str">
        <f>IF(E18="","",E18)</f>
        <v/>
      </c>
      <c r="G52" s="40"/>
      <c r="H52" s="40"/>
      <c r="I52" s="116"/>
      <c r="J52" s="353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103</v>
      </c>
      <c r="D54" s="130"/>
      <c r="E54" s="130"/>
      <c r="F54" s="130"/>
      <c r="G54" s="130"/>
      <c r="H54" s="130"/>
      <c r="I54" s="143"/>
      <c r="J54" s="144" t="s">
        <v>104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105</v>
      </c>
      <c r="D56" s="40"/>
      <c r="E56" s="40"/>
      <c r="F56" s="40"/>
      <c r="G56" s="40"/>
      <c r="H56" s="40"/>
      <c r="I56" s="116"/>
      <c r="J56" s="126">
        <f>J76</f>
        <v>0</v>
      </c>
      <c r="K56" s="43"/>
      <c r="AU56" s="21" t="s">
        <v>106</v>
      </c>
    </row>
    <row r="57" spans="2:11" s="1" customFormat="1" ht="21.75" customHeight="1">
      <c r="B57" s="39"/>
      <c r="C57" s="40"/>
      <c r="D57" s="40"/>
      <c r="E57" s="40"/>
      <c r="F57" s="40"/>
      <c r="G57" s="40"/>
      <c r="H57" s="40"/>
      <c r="I57" s="116"/>
      <c r="J57" s="40"/>
      <c r="K57" s="43"/>
    </row>
    <row r="58" spans="2:11" s="1" customFormat="1" ht="6.95" customHeight="1">
      <c r="B58" s="54"/>
      <c r="C58" s="55"/>
      <c r="D58" s="55"/>
      <c r="E58" s="55"/>
      <c r="F58" s="55"/>
      <c r="G58" s="55"/>
      <c r="H58" s="55"/>
      <c r="I58" s="137"/>
      <c r="J58" s="55"/>
      <c r="K58" s="56"/>
    </row>
    <row r="62" spans="2:12" s="1" customFormat="1" ht="6.95" customHeight="1">
      <c r="B62" s="57"/>
      <c r="C62" s="58"/>
      <c r="D62" s="58"/>
      <c r="E62" s="58"/>
      <c r="F62" s="58"/>
      <c r="G62" s="58"/>
      <c r="H62" s="58"/>
      <c r="I62" s="140"/>
      <c r="J62" s="58"/>
      <c r="K62" s="58"/>
      <c r="L62" s="59"/>
    </row>
    <row r="63" spans="2:12" s="1" customFormat="1" ht="36.95" customHeight="1">
      <c r="B63" s="39"/>
      <c r="C63" s="60" t="s">
        <v>119</v>
      </c>
      <c r="D63" s="61"/>
      <c r="E63" s="61"/>
      <c r="F63" s="61"/>
      <c r="G63" s="61"/>
      <c r="H63" s="61"/>
      <c r="I63" s="161"/>
      <c r="J63" s="61"/>
      <c r="K63" s="61"/>
      <c r="L63" s="59"/>
    </row>
    <row r="64" spans="2:12" s="1" customFormat="1" ht="6.95" customHeight="1">
      <c r="B64" s="39"/>
      <c r="C64" s="61"/>
      <c r="D64" s="61"/>
      <c r="E64" s="61"/>
      <c r="F64" s="61"/>
      <c r="G64" s="61"/>
      <c r="H64" s="61"/>
      <c r="I64" s="161"/>
      <c r="J64" s="61"/>
      <c r="K64" s="61"/>
      <c r="L64" s="59"/>
    </row>
    <row r="65" spans="2:12" s="1" customFormat="1" ht="14.45" customHeight="1">
      <c r="B65" s="39"/>
      <c r="C65" s="63" t="s">
        <v>18</v>
      </c>
      <c r="D65" s="61"/>
      <c r="E65" s="61"/>
      <c r="F65" s="61"/>
      <c r="G65" s="61"/>
      <c r="H65" s="61"/>
      <c r="I65" s="161"/>
      <c r="J65" s="61"/>
      <c r="K65" s="61"/>
      <c r="L65" s="59"/>
    </row>
    <row r="66" spans="2:12" s="1" customFormat="1" ht="16.5" customHeight="1">
      <c r="B66" s="39"/>
      <c r="C66" s="61"/>
      <c r="D66" s="61"/>
      <c r="E66" s="354" t="str">
        <f>E7</f>
        <v>Místní komunikace Roklinka v Benešově</v>
      </c>
      <c r="F66" s="355"/>
      <c r="G66" s="355"/>
      <c r="H66" s="355"/>
      <c r="I66" s="161"/>
      <c r="J66" s="61"/>
      <c r="K66" s="61"/>
      <c r="L66" s="59"/>
    </row>
    <row r="67" spans="2:12" s="1" customFormat="1" ht="14.45" customHeight="1">
      <c r="B67" s="39"/>
      <c r="C67" s="63" t="s">
        <v>100</v>
      </c>
      <c r="D67" s="61"/>
      <c r="E67" s="61"/>
      <c r="F67" s="61"/>
      <c r="G67" s="61"/>
      <c r="H67" s="61"/>
      <c r="I67" s="161"/>
      <c r="J67" s="61"/>
      <c r="K67" s="61"/>
      <c r="L67" s="59"/>
    </row>
    <row r="68" spans="2:12" s="1" customFormat="1" ht="17.25" customHeight="1">
      <c r="B68" s="39"/>
      <c r="C68" s="61"/>
      <c r="D68" s="61"/>
      <c r="E68" s="345" t="str">
        <f>E9</f>
        <v xml:space="preserve">SO901 - Dopravně inženýrské opatření </v>
      </c>
      <c r="F68" s="356"/>
      <c r="G68" s="356"/>
      <c r="H68" s="356"/>
      <c r="I68" s="161"/>
      <c r="J68" s="61"/>
      <c r="K68" s="61"/>
      <c r="L68" s="59"/>
    </row>
    <row r="69" spans="2:12" s="1" customFormat="1" ht="6.95" customHeight="1">
      <c r="B69" s="39"/>
      <c r="C69" s="61"/>
      <c r="D69" s="61"/>
      <c r="E69" s="61"/>
      <c r="F69" s="61"/>
      <c r="G69" s="61"/>
      <c r="H69" s="61"/>
      <c r="I69" s="161"/>
      <c r="J69" s="61"/>
      <c r="K69" s="61"/>
      <c r="L69" s="59"/>
    </row>
    <row r="70" spans="2:12" s="1" customFormat="1" ht="18" customHeight="1">
      <c r="B70" s="39"/>
      <c r="C70" s="63" t="s">
        <v>24</v>
      </c>
      <c r="D70" s="61"/>
      <c r="E70" s="61"/>
      <c r="F70" s="162" t="str">
        <f>F12</f>
        <v>Benešov</v>
      </c>
      <c r="G70" s="61"/>
      <c r="H70" s="61"/>
      <c r="I70" s="163" t="s">
        <v>26</v>
      </c>
      <c r="J70" s="71" t="str">
        <f>IF(J12="","",J12)</f>
        <v>5. 11. 2018</v>
      </c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13.5">
      <c r="B72" s="39"/>
      <c r="C72" s="63" t="s">
        <v>30</v>
      </c>
      <c r="D72" s="61"/>
      <c r="E72" s="61"/>
      <c r="F72" s="162" t="str">
        <f>E15</f>
        <v xml:space="preserve">Město Benešov </v>
      </c>
      <c r="G72" s="61"/>
      <c r="H72" s="61"/>
      <c r="I72" s="163" t="s">
        <v>38</v>
      </c>
      <c r="J72" s="162" t="str">
        <f>E21</f>
        <v xml:space="preserve">Ing. Roman Tichovský </v>
      </c>
      <c r="K72" s="61"/>
      <c r="L72" s="59"/>
    </row>
    <row r="73" spans="2:12" s="1" customFormat="1" ht="14.45" customHeight="1">
      <c r="B73" s="39"/>
      <c r="C73" s="63" t="s">
        <v>36</v>
      </c>
      <c r="D73" s="61"/>
      <c r="E73" s="61"/>
      <c r="F73" s="162" t="str">
        <f>IF(E18="","",E18)</f>
        <v/>
      </c>
      <c r="G73" s="61"/>
      <c r="H73" s="61"/>
      <c r="I73" s="161"/>
      <c r="J73" s="61"/>
      <c r="K73" s="61"/>
      <c r="L73" s="59"/>
    </row>
    <row r="74" spans="2:12" s="1" customFormat="1" ht="10.35" customHeight="1">
      <c r="B74" s="39"/>
      <c r="C74" s="61"/>
      <c r="D74" s="61"/>
      <c r="E74" s="61"/>
      <c r="F74" s="61"/>
      <c r="G74" s="61"/>
      <c r="H74" s="61"/>
      <c r="I74" s="161"/>
      <c r="J74" s="61"/>
      <c r="K74" s="61"/>
      <c r="L74" s="59"/>
    </row>
    <row r="75" spans="2:20" s="9" customFormat="1" ht="29.25" customHeight="1">
      <c r="B75" s="164"/>
      <c r="C75" s="165" t="s">
        <v>120</v>
      </c>
      <c r="D75" s="166" t="s">
        <v>62</v>
      </c>
      <c r="E75" s="166" t="s">
        <v>58</v>
      </c>
      <c r="F75" s="166" t="s">
        <v>121</v>
      </c>
      <c r="G75" s="166" t="s">
        <v>122</v>
      </c>
      <c r="H75" s="166" t="s">
        <v>123</v>
      </c>
      <c r="I75" s="167" t="s">
        <v>124</v>
      </c>
      <c r="J75" s="166" t="s">
        <v>104</v>
      </c>
      <c r="K75" s="168" t="s">
        <v>125</v>
      </c>
      <c r="L75" s="169"/>
      <c r="M75" s="79" t="s">
        <v>126</v>
      </c>
      <c r="N75" s="80" t="s">
        <v>47</v>
      </c>
      <c r="O75" s="80" t="s">
        <v>127</v>
      </c>
      <c r="P75" s="80" t="s">
        <v>128</v>
      </c>
      <c r="Q75" s="80" t="s">
        <v>129</v>
      </c>
      <c r="R75" s="80" t="s">
        <v>130</v>
      </c>
      <c r="S75" s="80" t="s">
        <v>131</v>
      </c>
      <c r="T75" s="81" t="s">
        <v>132</v>
      </c>
    </row>
    <row r="76" spans="2:63" s="1" customFormat="1" ht="29.25" customHeight="1">
      <c r="B76" s="39"/>
      <c r="C76" s="85" t="s">
        <v>105</v>
      </c>
      <c r="D76" s="61"/>
      <c r="E76" s="61"/>
      <c r="F76" s="61"/>
      <c r="G76" s="61"/>
      <c r="H76" s="61"/>
      <c r="I76" s="161"/>
      <c r="J76" s="170">
        <f>BK76</f>
        <v>0</v>
      </c>
      <c r="K76" s="61"/>
      <c r="L76" s="59"/>
      <c r="M76" s="82"/>
      <c r="N76" s="83"/>
      <c r="O76" s="83"/>
      <c r="P76" s="171">
        <f>SUM(P77:P84)</f>
        <v>0</v>
      </c>
      <c r="Q76" s="83"/>
      <c r="R76" s="171">
        <f>SUM(R77:R84)</f>
        <v>0</v>
      </c>
      <c r="S76" s="83"/>
      <c r="T76" s="172">
        <f>SUM(T77:T84)</f>
        <v>0</v>
      </c>
      <c r="AT76" s="21" t="s">
        <v>76</v>
      </c>
      <c r="AU76" s="21" t="s">
        <v>106</v>
      </c>
      <c r="BK76" s="173">
        <f>SUM(BK77:BK84)</f>
        <v>0</v>
      </c>
    </row>
    <row r="77" spans="2:65" s="1" customFormat="1" ht="25.5" customHeight="1">
      <c r="B77" s="39"/>
      <c r="C77" s="190" t="s">
        <v>85</v>
      </c>
      <c r="D77" s="190" t="s">
        <v>138</v>
      </c>
      <c r="E77" s="191" t="s">
        <v>531</v>
      </c>
      <c r="F77" s="192" t="s">
        <v>532</v>
      </c>
      <c r="G77" s="193" t="s">
        <v>154</v>
      </c>
      <c r="H77" s="194">
        <v>14</v>
      </c>
      <c r="I77" s="195"/>
      <c r="J77" s="196">
        <f>ROUND(I77*H77,2)</f>
        <v>0</v>
      </c>
      <c r="K77" s="192" t="s">
        <v>35</v>
      </c>
      <c r="L77" s="59"/>
      <c r="M77" s="197" t="s">
        <v>35</v>
      </c>
      <c r="N77" s="198" t="s">
        <v>48</v>
      </c>
      <c r="O77" s="40"/>
      <c r="P77" s="199">
        <f>O77*H77</f>
        <v>0</v>
      </c>
      <c r="Q77" s="199">
        <v>0</v>
      </c>
      <c r="R77" s="199">
        <f>Q77*H77</f>
        <v>0</v>
      </c>
      <c r="S77" s="199">
        <v>0</v>
      </c>
      <c r="T77" s="200">
        <f>S77*H77</f>
        <v>0</v>
      </c>
      <c r="AR77" s="21" t="s">
        <v>143</v>
      </c>
      <c r="AT77" s="21" t="s">
        <v>138</v>
      </c>
      <c r="AU77" s="21" t="s">
        <v>77</v>
      </c>
      <c r="AY77" s="21" t="s">
        <v>135</v>
      </c>
      <c r="BE77" s="201">
        <f>IF(N77="základní",J77,0)</f>
        <v>0</v>
      </c>
      <c r="BF77" s="201">
        <f>IF(N77="snížená",J77,0)</f>
        <v>0</v>
      </c>
      <c r="BG77" s="201">
        <f>IF(N77="zákl. přenesená",J77,0)</f>
        <v>0</v>
      </c>
      <c r="BH77" s="201">
        <f>IF(N77="sníž. přenesená",J77,0)</f>
        <v>0</v>
      </c>
      <c r="BI77" s="201">
        <f>IF(N77="nulová",J77,0)</f>
        <v>0</v>
      </c>
      <c r="BJ77" s="21" t="s">
        <v>85</v>
      </c>
      <c r="BK77" s="201">
        <f>ROUND(I77*H77,2)</f>
        <v>0</v>
      </c>
      <c r="BL77" s="21" t="s">
        <v>143</v>
      </c>
      <c r="BM77" s="21" t="s">
        <v>533</v>
      </c>
    </row>
    <row r="78" spans="2:51" s="11" customFormat="1" ht="13.5">
      <c r="B78" s="202"/>
      <c r="C78" s="203"/>
      <c r="D78" s="204" t="s">
        <v>145</v>
      </c>
      <c r="E78" s="205" t="s">
        <v>35</v>
      </c>
      <c r="F78" s="206" t="s">
        <v>243</v>
      </c>
      <c r="G78" s="203"/>
      <c r="H78" s="207">
        <v>14</v>
      </c>
      <c r="I78" s="208"/>
      <c r="J78" s="203"/>
      <c r="K78" s="203"/>
      <c r="L78" s="209"/>
      <c r="M78" s="210"/>
      <c r="N78" s="211"/>
      <c r="O78" s="211"/>
      <c r="P78" s="211"/>
      <c r="Q78" s="211"/>
      <c r="R78" s="211"/>
      <c r="S78" s="211"/>
      <c r="T78" s="212"/>
      <c r="AT78" s="213" t="s">
        <v>145</v>
      </c>
      <c r="AU78" s="213" t="s">
        <v>77</v>
      </c>
      <c r="AV78" s="11" t="s">
        <v>87</v>
      </c>
      <c r="AW78" s="11" t="s">
        <v>41</v>
      </c>
      <c r="AX78" s="11" t="s">
        <v>85</v>
      </c>
      <c r="AY78" s="213" t="s">
        <v>135</v>
      </c>
    </row>
    <row r="79" spans="2:65" s="1" customFormat="1" ht="25.5" customHeight="1">
      <c r="B79" s="39"/>
      <c r="C79" s="190" t="s">
        <v>87</v>
      </c>
      <c r="D79" s="190" t="s">
        <v>138</v>
      </c>
      <c r="E79" s="191" t="s">
        <v>534</v>
      </c>
      <c r="F79" s="192" t="s">
        <v>535</v>
      </c>
      <c r="G79" s="193" t="s">
        <v>154</v>
      </c>
      <c r="H79" s="194">
        <v>1260</v>
      </c>
      <c r="I79" s="195"/>
      <c r="J79" s="196">
        <f>ROUND(I79*H79,2)</f>
        <v>0</v>
      </c>
      <c r="K79" s="192" t="s">
        <v>35</v>
      </c>
      <c r="L79" s="59"/>
      <c r="M79" s="197" t="s">
        <v>35</v>
      </c>
      <c r="N79" s="198" t="s">
        <v>48</v>
      </c>
      <c r="O79" s="40"/>
      <c r="P79" s="199">
        <f>O79*H79</f>
        <v>0</v>
      </c>
      <c r="Q79" s="199">
        <v>0</v>
      </c>
      <c r="R79" s="199">
        <f>Q79*H79</f>
        <v>0</v>
      </c>
      <c r="S79" s="199">
        <v>0</v>
      </c>
      <c r="T79" s="200">
        <f>S79*H79</f>
        <v>0</v>
      </c>
      <c r="AR79" s="21" t="s">
        <v>143</v>
      </c>
      <c r="AT79" s="21" t="s">
        <v>138</v>
      </c>
      <c r="AU79" s="21" t="s">
        <v>77</v>
      </c>
      <c r="AY79" s="21" t="s">
        <v>135</v>
      </c>
      <c r="BE79" s="201">
        <f>IF(N79="základní",J79,0)</f>
        <v>0</v>
      </c>
      <c r="BF79" s="201">
        <f>IF(N79="snížená",J79,0)</f>
        <v>0</v>
      </c>
      <c r="BG79" s="201">
        <f>IF(N79="zákl. přenesená",J79,0)</f>
        <v>0</v>
      </c>
      <c r="BH79" s="201">
        <f>IF(N79="sníž. přenesená",J79,0)</f>
        <v>0</v>
      </c>
      <c r="BI79" s="201">
        <f>IF(N79="nulová",J79,0)</f>
        <v>0</v>
      </c>
      <c r="BJ79" s="21" t="s">
        <v>85</v>
      </c>
      <c r="BK79" s="201">
        <f>ROUND(I79*H79,2)</f>
        <v>0</v>
      </c>
      <c r="BL79" s="21" t="s">
        <v>143</v>
      </c>
      <c r="BM79" s="21" t="s">
        <v>536</v>
      </c>
    </row>
    <row r="80" spans="2:51" s="11" customFormat="1" ht="13.5">
      <c r="B80" s="202"/>
      <c r="C80" s="203"/>
      <c r="D80" s="204" t="s">
        <v>145</v>
      </c>
      <c r="E80" s="205" t="s">
        <v>35</v>
      </c>
      <c r="F80" s="206" t="s">
        <v>537</v>
      </c>
      <c r="G80" s="203"/>
      <c r="H80" s="207">
        <v>1260</v>
      </c>
      <c r="I80" s="208"/>
      <c r="J80" s="203"/>
      <c r="K80" s="203"/>
      <c r="L80" s="209"/>
      <c r="M80" s="210"/>
      <c r="N80" s="211"/>
      <c r="O80" s="211"/>
      <c r="P80" s="211"/>
      <c r="Q80" s="211"/>
      <c r="R80" s="211"/>
      <c r="S80" s="211"/>
      <c r="T80" s="212"/>
      <c r="AT80" s="213" t="s">
        <v>145</v>
      </c>
      <c r="AU80" s="213" t="s">
        <v>77</v>
      </c>
      <c r="AV80" s="11" t="s">
        <v>87</v>
      </c>
      <c r="AW80" s="11" t="s">
        <v>41</v>
      </c>
      <c r="AX80" s="11" t="s">
        <v>85</v>
      </c>
      <c r="AY80" s="213" t="s">
        <v>135</v>
      </c>
    </row>
    <row r="81" spans="2:65" s="1" customFormat="1" ht="16.5" customHeight="1">
      <c r="B81" s="39"/>
      <c r="C81" s="190" t="s">
        <v>274</v>
      </c>
      <c r="D81" s="190" t="s">
        <v>138</v>
      </c>
      <c r="E81" s="191" t="s">
        <v>538</v>
      </c>
      <c r="F81" s="192" t="s">
        <v>539</v>
      </c>
      <c r="G81" s="193" t="s">
        <v>154</v>
      </c>
      <c r="H81" s="194">
        <v>2</v>
      </c>
      <c r="I81" s="195"/>
      <c r="J81" s="196">
        <f>ROUND(I81*H81,2)</f>
        <v>0</v>
      </c>
      <c r="K81" s="192" t="s">
        <v>35</v>
      </c>
      <c r="L81" s="59"/>
      <c r="M81" s="197" t="s">
        <v>35</v>
      </c>
      <c r="N81" s="198" t="s">
        <v>48</v>
      </c>
      <c r="O81" s="40"/>
      <c r="P81" s="199">
        <f>O81*H81</f>
        <v>0</v>
      </c>
      <c r="Q81" s="199">
        <v>0</v>
      </c>
      <c r="R81" s="199">
        <f>Q81*H81</f>
        <v>0</v>
      </c>
      <c r="S81" s="199">
        <v>0</v>
      </c>
      <c r="T81" s="200">
        <f>S81*H81</f>
        <v>0</v>
      </c>
      <c r="AR81" s="21" t="s">
        <v>143</v>
      </c>
      <c r="AT81" s="21" t="s">
        <v>138</v>
      </c>
      <c r="AU81" s="21" t="s">
        <v>77</v>
      </c>
      <c r="AY81" s="21" t="s">
        <v>135</v>
      </c>
      <c r="BE81" s="201">
        <f>IF(N81="základní",J81,0)</f>
        <v>0</v>
      </c>
      <c r="BF81" s="201">
        <f>IF(N81="snížená",J81,0)</f>
        <v>0</v>
      </c>
      <c r="BG81" s="201">
        <f>IF(N81="zákl. přenesená",J81,0)</f>
        <v>0</v>
      </c>
      <c r="BH81" s="201">
        <f>IF(N81="sníž. přenesená",J81,0)</f>
        <v>0</v>
      </c>
      <c r="BI81" s="201">
        <f>IF(N81="nulová",J81,0)</f>
        <v>0</v>
      </c>
      <c r="BJ81" s="21" t="s">
        <v>85</v>
      </c>
      <c r="BK81" s="201">
        <f>ROUND(I81*H81,2)</f>
        <v>0</v>
      </c>
      <c r="BL81" s="21" t="s">
        <v>143</v>
      </c>
      <c r="BM81" s="21" t="s">
        <v>540</v>
      </c>
    </row>
    <row r="82" spans="2:51" s="11" customFormat="1" ht="13.5">
      <c r="B82" s="202"/>
      <c r="C82" s="203"/>
      <c r="D82" s="204" t="s">
        <v>145</v>
      </c>
      <c r="E82" s="205" t="s">
        <v>35</v>
      </c>
      <c r="F82" s="206" t="s">
        <v>87</v>
      </c>
      <c r="G82" s="203"/>
      <c r="H82" s="207">
        <v>2</v>
      </c>
      <c r="I82" s="208"/>
      <c r="J82" s="203"/>
      <c r="K82" s="203"/>
      <c r="L82" s="209"/>
      <c r="M82" s="210"/>
      <c r="N82" s="211"/>
      <c r="O82" s="211"/>
      <c r="P82" s="211"/>
      <c r="Q82" s="211"/>
      <c r="R82" s="211"/>
      <c r="S82" s="211"/>
      <c r="T82" s="212"/>
      <c r="AT82" s="213" t="s">
        <v>145</v>
      </c>
      <c r="AU82" s="213" t="s">
        <v>77</v>
      </c>
      <c r="AV82" s="11" t="s">
        <v>87</v>
      </c>
      <c r="AW82" s="11" t="s">
        <v>41</v>
      </c>
      <c r="AX82" s="11" t="s">
        <v>85</v>
      </c>
      <c r="AY82" s="213" t="s">
        <v>135</v>
      </c>
    </row>
    <row r="83" spans="2:65" s="1" customFormat="1" ht="25.5" customHeight="1">
      <c r="B83" s="39"/>
      <c r="C83" s="190" t="s">
        <v>143</v>
      </c>
      <c r="D83" s="190" t="s">
        <v>138</v>
      </c>
      <c r="E83" s="191" t="s">
        <v>541</v>
      </c>
      <c r="F83" s="192" t="s">
        <v>542</v>
      </c>
      <c r="G83" s="193" t="s">
        <v>154</v>
      </c>
      <c r="H83" s="194">
        <v>180</v>
      </c>
      <c r="I83" s="195"/>
      <c r="J83" s="196">
        <f>ROUND(I83*H83,2)</f>
        <v>0</v>
      </c>
      <c r="K83" s="192" t="s">
        <v>35</v>
      </c>
      <c r="L83" s="59"/>
      <c r="M83" s="197" t="s">
        <v>35</v>
      </c>
      <c r="N83" s="198" t="s">
        <v>48</v>
      </c>
      <c r="O83" s="40"/>
      <c r="P83" s="199">
        <f>O83*H83</f>
        <v>0</v>
      </c>
      <c r="Q83" s="199">
        <v>0</v>
      </c>
      <c r="R83" s="199">
        <f>Q83*H83</f>
        <v>0</v>
      </c>
      <c r="S83" s="199">
        <v>0</v>
      </c>
      <c r="T83" s="200">
        <f>S83*H83</f>
        <v>0</v>
      </c>
      <c r="AR83" s="21" t="s">
        <v>143</v>
      </c>
      <c r="AT83" s="21" t="s">
        <v>138</v>
      </c>
      <c r="AU83" s="21" t="s">
        <v>77</v>
      </c>
      <c r="AY83" s="21" t="s">
        <v>135</v>
      </c>
      <c r="BE83" s="201">
        <f>IF(N83="základní",J83,0)</f>
        <v>0</v>
      </c>
      <c r="BF83" s="201">
        <f>IF(N83="snížená",J83,0)</f>
        <v>0</v>
      </c>
      <c r="BG83" s="201">
        <f>IF(N83="zákl. přenesená",J83,0)</f>
        <v>0</v>
      </c>
      <c r="BH83" s="201">
        <f>IF(N83="sníž. přenesená",J83,0)</f>
        <v>0</v>
      </c>
      <c r="BI83" s="201">
        <f>IF(N83="nulová",J83,0)</f>
        <v>0</v>
      </c>
      <c r="BJ83" s="21" t="s">
        <v>85</v>
      </c>
      <c r="BK83" s="201">
        <f>ROUND(I83*H83,2)</f>
        <v>0</v>
      </c>
      <c r="BL83" s="21" t="s">
        <v>143</v>
      </c>
      <c r="BM83" s="21" t="s">
        <v>543</v>
      </c>
    </row>
    <row r="84" spans="2:51" s="11" customFormat="1" ht="13.5">
      <c r="B84" s="202"/>
      <c r="C84" s="203"/>
      <c r="D84" s="204" t="s">
        <v>145</v>
      </c>
      <c r="E84" s="205" t="s">
        <v>35</v>
      </c>
      <c r="F84" s="206" t="s">
        <v>544</v>
      </c>
      <c r="G84" s="203"/>
      <c r="H84" s="207">
        <v>180</v>
      </c>
      <c r="I84" s="208"/>
      <c r="J84" s="203"/>
      <c r="K84" s="203"/>
      <c r="L84" s="209"/>
      <c r="M84" s="230"/>
      <c r="N84" s="231"/>
      <c r="O84" s="231"/>
      <c r="P84" s="231"/>
      <c r="Q84" s="231"/>
      <c r="R84" s="231"/>
      <c r="S84" s="231"/>
      <c r="T84" s="232"/>
      <c r="AT84" s="213" t="s">
        <v>145</v>
      </c>
      <c r="AU84" s="213" t="s">
        <v>77</v>
      </c>
      <c r="AV84" s="11" t="s">
        <v>87</v>
      </c>
      <c r="AW84" s="11" t="s">
        <v>41</v>
      </c>
      <c r="AX84" s="11" t="s">
        <v>85</v>
      </c>
      <c r="AY84" s="213" t="s">
        <v>135</v>
      </c>
    </row>
    <row r="85" spans="2:12" s="1" customFormat="1" ht="6.95" customHeight="1">
      <c r="B85" s="54"/>
      <c r="C85" s="55"/>
      <c r="D85" s="55"/>
      <c r="E85" s="55"/>
      <c r="F85" s="55"/>
      <c r="G85" s="55"/>
      <c r="H85" s="55"/>
      <c r="I85" s="137"/>
      <c r="J85" s="55"/>
      <c r="K85" s="55"/>
      <c r="L85" s="59"/>
    </row>
  </sheetData>
  <sheetProtection algorithmName="SHA-512" hashValue="JqdVLBoSl8kcDbbsmlm7ZHWQCvKJuo7f8eEJV4HyFvngvv9F1SLCiCTis9LSxUxM4SEyBMLZe5tcax2vXSG+IQ==" saltValue="4XcIlfT10WTXdCKNvbLn0E1Qhk+0S0FEqD/JWPiAVW3WorGVDJC9JD+Z9ns6zqHvTkOw0PEdaH+50HXTGbud+w==" spinCount="100000" sheet="1" objects="1" scenarios="1" formatColumns="0" formatRows="0" autoFilter="0"/>
  <autoFilter ref="C75:K84"/>
  <mergeCells count="10">
    <mergeCell ref="J51:J52"/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10"/>
      <c r="C1" s="110"/>
      <c r="D1" s="111" t="s">
        <v>1</v>
      </c>
      <c r="E1" s="110"/>
      <c r="F1" s="112" t="s">
        <v>94</v>
      </c>
      <c r="G1" s="357" t="s">
        <v>95</v>
      </c>
      <c r="H1" s="357"/>
      <c r="I1" s="113"/>
      <c r="J1" s="112" t="s">
        <v>96</v>
      </c>
      <c r="K1" s="111" t="s">
        <v>97</v>
      </c>
      <c r="L1" s="112" t="s">
        <v>98</v>
      </c>
      <c r="M1" s="112"/>
      <c r="N1" s="112"/>
      <c r="O1" s="112"/>
      <c r="P1" s="112"/>
      <c r="Q1" s="112"/>
      <c r="R1" s="112"/>
      <c r="S1" s="112"/>
      <c r="T1" s="112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21" t="s">
        <v>93</v>
      </c>
    </row>
    <row r="3" spans="2:46" ht="6.95" customHeight="1">
      <c r="B3" s="22"/>
      <c r="C3" s="23"/>
      <c r="D3" s="23"/>
      <c r="E3" s="23"/>
      <c r="F3" s="23"/>
      <c r="G3" s="23"/>
      <c r="H3" s="23"/>
      <c r="I3" s="114"/>
      <c r="J3" s="23"/>
      <c r="K3" s="24"/>
      <c r="AT3" s="21" t="s">
        <v>87</v>
      </c>
    </row>
    <row r="4" spans="2:46" ht="36.95" customHeight="1">
      <c r="B4" s="25"/>
      <c r="C4" s="26"/>
      <c r="D4" s="27" t="s">
        <v>99</v>
      </c>
      <c r="E4" s="26"/>
      <c r="F4" s="26"/>
      <c r="G4" s="26"/>
      <c r="H4" s="26"/>
      <c r="I4" s="115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5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5"/>
      <c r="J6" s="26"/>
      <c r="K6" s="28"/>
    </row>
    <row r="7" spans="2:11" ht="16.5" customHeight="1">
      <c r="B7" s="25"/>
      <c r="C7" s="26"/>
      <c r="D7" s="26"/>
      <c r="E7" s="349" t="str">
        <f>'Rekapitulace stavby'!K6</f>
        <v>Místní komunikace Roklinka v Benešově</v>
      </c>
      <c r="F7" s="350"/>
      <c r="G7" s="350"/>
      <c r="H7" s="350"/>
      <c r="I7" s="115"/>
      <c r="J7" s="26"/>
      <c r="K7" s="28"/>
    </row>
    <row r="8" spans="2:11" s="1" customFormat="1" ht="13.5">
      <c r="B8" s="39"/>
      <c r="C8" s="40"/>
      <c r="D8" s="34" t="s">
        <v>100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51" t="s">
        <v>545</v>
      </c>
      <c r="F9" s="352"/>
      <c r="G9" s="352"/>
      <c r="H9" s="352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4" t="s">
        <v>20</v>
      </c>
      <c r="E11" s="40"/>
      <c r="F11" s="32" t="s">
        <v>21</v>
      </c>
      <c r="G11" s="40"/>
      <c r="H11" s="40"/>
      <c r="I11" s="117" t="s">
        <v>22</v>
      </c>
      <c r="J11" s="32" t="s">
        <v>35</v>
      </c>
      <c r="K11" s="43"/>
    </row>
    <row r="12" spans="2:11" s="1" customFormat="1" ht="14.45" customHeight="1">
      <c r="B12" s="39"/>
      <c r="C12" s="40"/>
      <c r="D12" s="34" t="s">
        <v>24</v>
      </c>
      <c r="E12" s="40"/>
      <c r="F12" s="32" t="s">
        <v>25</v>
      </c>
      <c r="G12" s="40"/>
      <c r="H12" s="40"/>
      <c r="I12" s="117" t="s">
        <v>26</v>
      </c>
      <c r="J12" s="118" t="str">
        <f>'Rekapitulace stavby'!AN8</f>
        <v>5. 11. 2018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4" t="s">
        <v>30</v>
      </c>
      <c r="E14" s="40"/>
      <c r="F14" s="40"/>
      <c r="G14" s="40"/>
      <c r="H14" s="40"/>
      <c r="I14" s="117" t="s">
        <v>31</v>
      </c>
      <c r="J14" s="32" t="s">
        <v>32</v>
      </c>
      <c r="K14" s="43"/>
    </row>
    <row r="15" spans="2:11" s="1" customFormat="1" ht="18" customHeight="1">
      <c r="B15" s="39"/>
      <c r="C15" s="40"/>
      <c r="D15" s="40"/>
      <c r="E15" s="32" t="s">
        <v>33</v>
      </c>
      <c r="F15" s="40"/>
      <c r="G15" s="40"/>
      <c r="H15" s="40"/>
      <c r="I15" s="117" t="s">
        <v>34</v>
      </c>
      <c r="J15" s="32" t="s">
        <v>35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4" t="s">
        <v>36</v>
      </c>
      <c r="E17" s="40"/>
      <c r="F17" s="40"/>
      <c r="G17" s="40"/>
      <c r="H17" s="40"/>
      <c r="I17" s="117" t="s">
        <v>31</v>
      </c>
      <c r="J17" s="32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2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34</v>
      </c>
      <c r="J18" s="32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4" t="s">
        <v>38</v>
      </c>
      <c r="E20" s="40"/>
      <c r="F20" s="40"/>
      <c r="G20" s="40"/>
      <c r="H20" s="40"/>
      <c r="I20" s="117" t="s">
        <v>31</v>
      </c>
      <c r="J20" s="32" t="s">
        <v>39</v>
      </c>
      <c r="K20" s="43"/>
    </row>
    <row r="21" spans="2:11" s="1" customFormat="1" ht="18" customHeight="1">
      <c r="B21" s="39"/>
      <c r="C21" s="40"/>
      <c r="D21" s="40"/>
      <c r="E21" s="32" t="s">
        <v>40</v>
      </c>
      <c r="F21" s="40"/>
      <c r="G21" s="40"/>
      <c r="H21" s="40"/>
      <c r="I21" s="117" t="s">
        <v>34</v>
      </c>
      <c r="J21" s="32" t="s">
        <v>35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4" t="s">
        <v>42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38" t="s">
        <v>35</v>
      </c>
      <c r="F24" s="338"/>
      <c r="G24" s="338"/>
      <c r="H24" s="338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43</v>
      </c>
      <c r="E27" s="40"/>
      <c r="F27" s="40"/>
      <c r="G27" s="40"/>
      <c r="H27" s="40"/>
      <c r="I27" s="116"/>
      <c r="J27" s="126">
        <f>ROUND(J78,2)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45</v>
      </c>
      <c r="G29" s="40"/>
      <c r="H29" s="40"/>
      <c r="I29" s="127" t="s">
        <v>44</v>
      </c>
      <c r="J29" s="44" t="s">
        <v>46</v>
      </c>
      <c r="K29" s="43"/>
    </row>
    <row r="30" spans="2:11" s="1" customFormat="1" ht="14.45" customHeight="1">
      <c r="B30" s="39"/>
      <c r="C30" s="40"/>
      <c r="D30" s="47" t="s">
        <v>47</v>
      </c>
      <c r="E30" s="47" t="s">
        <v>48</v>
      </c>
      <c r="F30" s="128">
        <f>ROUND(SUM(BE78:BE87),2)</f>
        <v>0</v>
      </c>
      <c r="G30" s="40"/>
      <c r="H30" s="40"/>
      <c r="I30" s="129">
        <v>0.21</v>
      </c>
      <c r="J30" s="128">
        <f>ROUND(ROUND((SUM(BE78:BE87)),2)*I30,2)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49</v>
      </c>
      <c r="F31" s="128">
        <f>ROUND(SUM(BF78:BF87),2)</f>
        <v>0</v>
      </c>
      <c r="G31" s="40"/>
      <c r="H31" s="40"/>
      <c r="I31" s="129">
        <v>0.15</v>
      </c>
      <c r="J31" s="128">
        <f>ROUND(ROUND((SUM(BF78:BF87)),2)*I31,2)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50</v>
      </c>
      <c r="F32" s="128">
        <f>ROUND(SUM(BG78:BG87),2)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51</v>
      </c>
      <c r="F33" s="128">
        <f>ROUND(SUM(BH78:BH87),2)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52</v>
      </c>
      <c r="F34" s="128">
        <f>ROUND(SUM(BI78:BI87),2)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53</v>
      </c>
      <c r="E36" s="77"/>
      <c r="F36" s="77"/>
      <c r="G36" s="132" t="s">
        <v>54</v>
      </c>
      <c r="H36" s="133" t="s">
        <v>55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7" t="s">
        <v>102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4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49" t="str">
        <f>E7</f>
        <v>Místní komunikace Roklinka v Benešově</v>
      </c>
      <c r="F45" s="350"/>
      <c r="G45" s="350"/>
      <c r="H45" s="350"/>
      <c r="I45" s="116"/>
      <c r="J45" s="40"/>
      <c r="K45" s="43"/>
    </row>
    <row r="46" spans="2:11" s="1" customFormat="1" ht="14.45" customHeight="1">
      <c r="B46" s="39"/>
      <c r="C46" s="34" t="s">
        <v>100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51" t="str">
        <f>E9</f>
        <v xml:space="preserve">VRN01 - Vedlejší a ostatní náklady </v>
      </c>
      <c r="F47" s="352"/>
      <c r="G47" s="352"/>
      <c r="H47" s="352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4" t="s">
        <v>24</v>
      </c>
      <c r="D49" s="40"/>
      <c r="E49" s="40"/>
      <c r="F49" s="32" t="str">
        <f>F12</f>
        <v>Benešov</v>
      </c>
      <c r="G49" s="40"/>
      <c r="H49" s="40"/>
      <c r="I49" s="117" t="s">
        <v>26</v>
      </c>
      <c r="J49" s="118" t="str">
        <f>IF(J12="","",J12)</f>
        <v>5. 11. 2018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5">
      <c r="B51" s="39"/>
      <c r="C51" s="34" t="s">
        <v>30</v>
      </c>
      <c r="D51" s="40"/>
      <c r="E51" s="40"/>
      <c r="F51" s="32" t="str">
        <f>E15</f>
        <v xml:space="preserve">Město Benešov </v>
      </c>
      <c r="G51" s="40"/>
      <c r="H51" s="40"/>
      <c r="I51" s="117" t="s">
        <v>38</v>
      </c>
      <c r="J51" s="338" t="str">
        <f>E21</f>
        <v xml:space="preserve">Ing. Roman Tichovský </v>
      </c>
      <c r="K51" s="43"/>
    </row>
    <row r="52" spans="2:11" s="1" customFormat="1" ht="14.45" customHeight="1">
      <c r="B52" s="39"/>
      <c r="C52" s="34" t="s">
        <v>36</v>
      </c>
      <c r="D52" s="40"/>
      <c r="E52" s="40"/>
      <c r="F52" s="32" t="str">
        <f>IF(E18="","",E18)</f>
        <v/>
      </c>
      <c r="G52" s="40"/>
      <c r="H52" s="40"/>
      <c r="I52" s="116"/>
      <c r="J52" s="353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103</v>
      </c>
      <c r="D54" s="130"/>
      <c r="E54" s="130"/>
      <c r="F54" s="130"/>
      <c r="G54" s="130"/>
      <c r="H54" s="130"/>
      <c r="I54" s="143"/>
      <c r="J54" s="144" t="s">
        <v>104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105</v>
      </c>
      <c r="D56" s="40"/>
      <c r="E56" s="40"/>
      <c r="F56" s="40"/>
      <c r="G56" s="40"/>
      <c r="H56" s="40"/>
      <c r="I56" s="116"/>
      <c r="J56" s="126">
        <f>J78</f>
        <v>0</v>
      </c>
      <c r="K56" s="43"/>
      <c r="AU56" s="21" t="s">
        <v>106</v>
      </c>
    </row>
    <row r="57" spans="2:11" s="7" customFormat="1" ht="24.95" customHeight="1">
      <c r="B57" s="147"/>
      <c r="C57" s="148"/>
      <c r="D57" s="149" t="s">
        <v>546</v>
      </c>
      <c r="E57" s="150"/>
      <c r="F57" s="150"/>
      <c r="G57" s="150"/>
      <c r="H57" s="150"/>
      <c r="I57" s="151"/>
      <c r="J57" s="152">
        <f>J79</f>
        <v>0</v>
      </c>
      <c r="K57" s="153"/>
    </row>
    <row r="58" spans="2:11" s="8" customFormat="1" ht="19.9" customHeight="1">
      <c r="B58" s="154"/>
      <c r="C58" s="155"/>
      <c r="D58" s="156" t="s">
        <v>547</v>
      </c>
      <c r="E58" s="157"/>
      <c r="F58" s="157"/>
      <c r="G58" s="157"/>
      <c r="H58" s="157"/>
      <c r="I58" s="158"/>
      <c r="J58" s="159">
        <f>J80</f>
        <v>0</v>
      </c>
      <c r="K58" s="160"/>
    </row>
    <row r="59" spans="2:11" s="1" customFormat="1" ht="21.75" customHeight="1">
      <c r="B59" s="39"/>
      <c r="C59" s="40"/>
      <c r="D59" s="40"/>
      <c r="E59" s="40"/>
      <c r="F59" s="40"/>
      <c r="G59" s="40"/>
      <c r="H59" s="40"/>
      <c r="I59" s="116"/>
      <c r="J59" s="40"/>
      <c r="K59" s="43"/>
    </row>
    <row r="60" spans="2:11" s="1" customFormat="1" ht="6.95" customHeight="1">
      <c r="B60" s="54"/>
      <c r="C60" s="55"/>
      <c r="D60" s="55"/>
      <c r="E60" s="55"/>
      <c r="F60" s="55"/>
      <c r="G60" s="55"/>
      <c r="H60" s="55"/>
      <c r="I60" s="137"/>
      <c r="J60" s="55"/>
      <c r="K60" s="56"/>
    </row>
    <row r="64" spans="2:12" s="1" customFormat="1" ht="6.95" customHeight="1">
      <c r="B64" s="57"/>
      <c r="C64" s="58"/>
      <c r="D64" s="58"/>
      <c r="E64" s="58"/>
      <c r="F64" s="58"/>
      <c r="G64" s="58"/>
      <c r="H64" s="58"/>
      <c r="I64" s="140"/>
      <c r="J64" s="58"/>
      <c r="K64" s="58"/>
      <c r="L64" s="59"/>
    </row>
    <row r="65" spans="2:12" s="1" customFormat="1" ht="36.95" customHeight="1">
      <c r="B65" s="39"/>
      <c r="C65" s="60" t="s">
        <v>119</v>
      </c>
      <c r="D65" s="61"/>
      <c r="E65" s="61"/>
      <c r="F65" s="61"/>
      <c r="G65" s="61"/>
      <c r="H65" s="61"/>
      <c r="I65" s="161"/>
      <c r="J65" s="61"/>
      <c r="K65" s="61"/>
      <c r="L65" s="59"/>
    </row>
    <row r="66" spans="2:12" s="1" customFormat="1" ht="6.95" customHeight="1">
      <c r="B66" s="39"/>
      <c r="C66" s="61"/>
      <c r="D66" s="61"/>
      <c r="E66" s="61"/>
      <c r="F66" s="61"/>
      <c r="G66" s="61"/>
      <c r="H66" s="61"/>
      <c r="I66" s="161"/>
      <c r="J66" s="61"/>
      <c r="K66" s="61"/>
      <c r="L66" s="59"/>
    </row>
    <row r="67" spans="2:12" s="1" customFormat="1" ht="14.45" customHeight="1">
      <c r="B67" s="39"/>
      <c r="C67" s="63" t="s">
        <v>18</v>
      </c>
      <c r="D67" s="61"/>
      <c r="E67" s="61"/>
      <c r="F67" s="61"/>
      <c r="G67" s="61"/>
      <c r="H67" s="61"/>
      <c r="I67" s="161"/>
      <c r="J67" s="61"/>
      <c r="K67" s="61"/>
      <c r="L67" s="59"/>
    </row>
    <row r="68" spans="2:12" s="1" customFormat="1" ht="16.5" customHeight="1">
      <c r="B68" s="39"/>
      <c r="C68" s="61"/>
      <c r="D68" s="61"/>
      <c r="E68" s="354" t="str">
        <f>E7</f>
        <v>Místní komunikace Roklinka v Benešově</v>
      </c>
      <c r="F68" s="355"/>
      <c r="G68" s="355"/>
      <c r="H68" s="355"/>
      <c r="I68" s="161"/>
      <c r="J68" s="61"/>
      <c r="K68" s="61"/>
      <c r="L68" s="59"/>
    </row>
    <row r="69" spans="2:12" s="1" customFormat="1" ht="14.45" customHeight="1">
      <c r="B69" s="39"/>
      <c r="C69" s="63" t="s">
        <v>100</v>
      </c>
      <c r="D69" s="61"/>
      <c r="E69" s="61"/>
      <c r="F69" s="61"/>
      <c r="G69" s="61"/>
      <c r="H69" s="61"/>
      <c r="I69" s="161"/>
      <c r="J69" s="61"/>
      <c r="K69" s="61"/>
      <c r="L69" s="59"/>
    </row>
    <row r="70" spans="2:12" s="1" customFormat="1" ht="17.25" customHeight="1">
      <c r="B70" s="39"/>
      <c r="C70" s="61"/>
      <c r="D70" s="61"/>
      <c r="E70" s="345" t="str">
        <f>E9</f>
        <v xml:space="preserve">VRN01 - Vedlejší a ostatní náklady </v>
      </c>
      <c r="F70" s="356"/>
      <c r="G70" s="356"/>
      <c r="H70" s="356"/>
      <c r="I70" s="161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18" customHeight="1">
      <c r="B72" s="39"/>
      <c r="C72" s="63" t="s">
        <v>24</v>
      </c>
      <c r="D72" s="61"/>
      <c r="E72" s="61"/>
      <c r="F72" s="162" t="str">
        <f>F12</f>
        <v>Benešov</v>
      </c>
      <c r="G72" s="61"/>
      <c r="H72" s="61"/>
      <c r="I72" s="163" t="s">
        <v>26</v>
      </c>
      <c r="J72" s="71" t="str">
        <f>IF(J12="","",J12)</f>
        <v>5. 11. 2018</v>
      </c>
      <c r="K72" s="61"/>
      <c r="L72" s="59"/>
    </row>
    <row r="73" spans="2:12" s="1" customFormat="1" ht="6.95" customHeight="1">
      <c r="B73" s="39"/>
      <c r="C73" s="61"/>
      <c r="D73" s="61"/>
      <c r="E73" s="61"/>
      <c r="F73" s="61"/>
      <c r="G73" s="61"/>
      <c r="H73" s="61"/>
      <c r="I73" s="161"/>
      <c r="J73" s="61"/>
      <c r="K73" s="61"/>
      <c r="L73" s="59"/>
    </row>
    <row r="74" spans="2:12" s="1" customFormat="1" ht="13.5">
      <c r="B74" s="39"/>
      <c r="C74" s="63" t="s">
        <v>30</v>
      </c>
      <c r="D74" s="61"/>
      <c r="E74" s="61"/>
      <c r="F74" s="162" t="str">
        <f>E15</f>
        <v xml:space="preserve">Město Benešov </v>
      </c>
      <c r="G74" s="61"/>
      <c r="H74" s="61"/>
      <c r="I74" s="163" t="s">
        <v>38</v>
      </c>
      <c r="J74" s="162" t="str">
        <f>E21</f>
        <v xml:space="preserve">Ing. Roman Tichovský </v>
      </c>
      <c r="K74" s="61"/>
      <c r="L74" s="59"/>
    </row>
    <row r="75" spans="2:12" s="1" customFormat="1" ht="14.45" customHeight="1">
      <c r="B75" s="39"/>
      <c r="C75" s="63" t="s">
        <v>36</v>
      </c>
      <c r="D75" s="61"/>
      <c r="E75" s="61"/>
      <c r="F75" s="162" t="str">
        <f>IF(E18="","",E18)</f>
        <v/>
      </c>
      <c r="G75" s="61"/>
      <c r="H75" s="61"/>
      <c r="I75" s="161"/>
      <c r="J75" s="61"/>
      <c r="K75" s="61"/>
      <c r="L75" s="59"/>
    </row>
    <row r="76" spans="2:12" s="1" customFormat="1" ht="10.3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20" s="9" customFormat="1" ht="29.25" customHeight="1">
      <c r="B77" s="164"/>
      <c r="C77" s="165" t="s">
        <v>120</v>
      </c>
      <c r="D77" s="166" t="s">
        <v>62</v>
      </c>
      <c r="E77" s="166" t="s">
        <v>58</v>
      </c>
      <c r="F77" s="166" t="s">
        <v>121</v>
      </c>
      <c r="G77" s="166" t="s">
        <v>122</v>
      </c>
      <c r="H77" s="166" t="s">
        <v>123</v>
      </c>
      <c r="I77" s="167" t="s">
        <v>124</v>
      </c>
      <c r="J77" s="166" t="s">
        <v>104</v>
      </c>
      <c r="K77" s="168" t="s">
        <v>125</v>
      </c>
      <c r="L77" s="169"/>
      <c r="M77" s="79" t="s">
        <v>126</v>
      </c>
      <c r="N77" s="80" t="s">
        <v>47</v>
      </c>
      <c r="O77" s="80" t="s">
        <v>127</v>
      </c>
      <c r="P77" s="80" t="s">
        <v>128</v>
      </c>
      <c r="Q77" s="80" t="s">
        <v>129</v>
      </c>
      <c r="R77" s="80" t="s">
        <v>130</v>
      </c>
      <c r="S77" s="80" t="s">
        <v>131</v>
      </c>
      <c r="T77" s="81" t="s">
        <v>132</v>
      </c>
    </row>
    <row r="78" spans="2:63" s="1" customFormat="1" ht="29.25" customHeight="1">
      <c r="B78" s="39"/>
      <c r="C78" s="85" t="s">
        <v>105</v>
      </c>
      <c r="D78" s="61"/>
      <c r="E78" s="61"/>
      <c r="F78" s="61"/>
      <c r="G78" s="61"/>
      <c r="H78" s="61"/>
      <c r="I78" s="161"/>
      <c r="J78" s="170">
        <f>BK78</f>
        <v>0</v>
      </c>
      <c r="K78" s="61"/>
      <c r="L78" s="59"/>
      <c r="M78" s="82"/>
      <c r="N78" s="83"/>
      <c r="O78" s="83"/>
      <c r="P78" s="171">
        <f>P79</f>
        <v>0</v>
      </c>
      <c r="Q78" s="83"/>
      <c r="R78" s="171">
        <f>R79</f>
        <v>0</v>
      </c>
      <c r="S78" s="83"/>
      <c r="T78" s="172">
        <f>T79</f>
        <v>0</v>
      </c>
      <c r="AT78" s="21" t="s">
        <v>76</v>
      </c>
      <c r="AU78" s="21" t="s">
        <v>106</v>
      </c>
      <c r="BK78" s="173">
        <f>BK79</f>
        <v>0</v>
      </c>
    </row>
    <row r="79" spans="2:63" s="10" customFormat="1" ht="37.35" customHeight="1">
      <c r="B79" s="174"/>
      <c r="C79" s="175"/>
      <c r="D79" s="176" t="s">
        <v>76</v>
      </c>
      <c r="E79" s="177" t="s">
        <v>548</v>
      </c>
      <c r="F79" s="177" t="s">
        <v>549</v>
      </c>
      <c r="G79" s="175"/>
      <c r="H79" s="175"/>
      <c r="I79" s="178"/>
      <c r="J79" s="179">
        <f>BK79</f>
        <v>0</v>
      </c>
      <c r="K79" s="175"/>
      <c r="L79" s="180"/>
      <c r="M79" s="181"/>
      <c r="N79" s="182"/>
      <c r="O79" s="182"/>
      <c r="P79" s="183">
        <f>P80</f>
        <v>0</v>
      </c>
      <c r="Q79" s="182"/>
      <c r="R79" s="183">
        <f>R80</f>
        <v>0</v>
      </c>
      <c r="S79" s="182"/>
      <c r="T79" s="184">
        <f>T80</f>
        <v>0</v>
      </c>
      <c r="AR79" s="185" t="s">
        <v>330</v>
      </c>
      <c r="AT79" s="186" t="s">
        <v>76</v>
      </c>
      <c r="AU79" s="186" t="s">
        <v>77</v>
      </c>
      <c r="AY79" s="185" t="s">
        <v>135</v>
      </c>
      <c r="BK79" s="187">
        <f>BK80</f>
        <v>0</v>
      </c>
    </row>
    <row r="80" spans="2:63" s="10" customFormat="1" ht="19.9" customHeight="1">
      <c r="B80" s="174"/>
      <c r="C80" s="175"/>
      <c r="D80" s="176" t="s">
        <v>76</v>
      </c>
      <c r="E80" s="188" t="s">
        <v>77</v>
      </c>
      <c r="F80" s="188" t="s">
        <v>549</v>
      </c>
      <c r="G80" s="175"/>
      <c r="H80" s="175"/>
      <c r="I80" s="178"/>
      <c r="J80" s="189">
        <f>BK80</f>
        <v>0</v>
      </c>
      <c r="K80" s="175"/>
      <c r="L80" s="180"/>
      <c r="M80" s="181"/>
      <c r="N80" s="182"/>
      <c r="O80" s="182"/>
      <c r="P80" s="183">
        <f>SUM(P81:P87)</f>
        <v>0</v>
      </c>
      <c r="Q80" s="182"/>
      <c r="R80" s="183">
        <f>SUM(R81:R87)</f>
        <v>0</v>
      </c>
      <c r="S80" s="182"/>
      <c r="T80" s="184">
        <f>SUM(T81:T87)</f>
        <v>0</v>
      </c>
      <c r="AR80" s="185" t="s">
        <v>330</v>
      </c>
      <c r="AT80" s="186" t="s">
        <v>76</v>
      </c>
      <c r="AU80" s="186" t="s">
        <v>85</v>
      </c>
      <c r="AY80" s="185" t="s">
        <v>135</v>
      </c>
      <c r="BK80" s="187">
        <f>SUM(BK81:BK87)</f>
        <v>0</v>
      </c>
    </row>
    <row r="81" spans="2:65" s="1" customFormat="1" ht="16.5" customHeight="1">
      <c r="B81" s="39"/>
      <c r="C81" s="190" t="s">
        <v>85</v>
      </c>
      <c r="D81" s="190" t="s">
        <v>138</v>
      </c>
      <c r="E81" s="191" t="s">
        <v>550</v>
      </c>
      <c r="F81" s="192" t="s">
        <v>551</v>
      </c>
      <c r="G81" s="193" t="s">
        <v>552</v>
      </c>
      <c r="H81" s="194">
        <v>1</v>
      </c>
      <c r="I81" s="195"/>
      <c r="J81" s="196">
        <f>ROUND(I81*H81,2)</f>
        <v>0</v>
      </c>
      <c r="K81" s="192" t="s">
        <v>553</v>
      </c>
      <c r="L81" s="59"/>
      <c r="M81" s="197" t="s">
        <v>35</v>
      </c>
      <c r="N81" s="198" t="s">
        <v>48</v>
      </c>
      <c r="O81" s="40"/>
      <c r="P81" s="199">
        <f>O81*H81</f>
        <v>0</v>
      </c>
      <c r="Q81" s="199">
        <v>0</v>
      </c>
      <c r="R81" s="199">
        <f>Q81*H81</f>
        <v>0</v>
      </c>
      <c r="S81" s="199">
        <v>0</v>
      </c>
      <c r="T81" s="200">
        <f>S81*H81</f>
        <v>0</v>
      </c>
      <c r="AR81" s="21" t="s">
        <v>554</v>
      </c>
      <c r="AT81" s="21" t="s">
        <v>138</v>
      </c>
      <c r="AU81" s="21" t="s">
        <v>87</v>
      </c>
      <c r="AY81" s="21" t="s">
        <v>135</v>
      </c>
      <c r="BE81" s="201">
        <f>IF(N81="základní",J81,0)</f>
        <v>0</v>
      </c>
      <c r="BF81" s="201">
        <f>IF(N81="snížená",J81,0)</f>
        <v>0</v>
      </c>
      <c r="BG81" s="201">
        <f>IF(N81="zákl. přenesená",J81,0)</f>
        <v>0</v>
      </c>
      <c r="BH81" s="201">
        <f>IF(N81="sníž. přenesená",J81,0)</f>
        <v>0</v>
      </c>
      <c r="BI81" s="201">
        <f>IF(N81="nulová",J81,0)</f>
        <v>0</v>
      </c>
      <c r="BJ81" s="21" t="s">
        <v>85</v>
      </c>
      <c r="BK81" s="201">
        <f>ROUND(I81*H81,2)</f>
        <v>0</v>
      </c>
      <c r="BL81" s="21" t="s">
        <v>554</v>
      </c>
      <c r="BM81" s="21" t="s">
        <v>555</v>
      </c>
    </row>
    <row r="82" spans="2:65" s="1" customFormat="1" ht="16.5" customHeight="1">
      <c r="B82" s="39"/>
      <c r="C82" s="190" t="s">
        <v>87</v>
      </c>
      <c r="D82" s="190" t="s">
        <v>138</v>
      </c>
      <c r="E82" s="191" t="s">
        <v>556</v>
      </c>
      <c r="F82" s="192" t="s">
        <v>557</v>
      </c>
      <c r="G82" s="193" t="s">
        <v>552</v>
      </c>
      <c r="H82" s="194">
        <v>1</v>
      </c>
      <c r="I82" s="195"/>
      <c r="J82" s="196">
        <f>ROUND(I82*H82,2)</f>
        <v>0</v>
      </c>
      <c r="K82" s="192" t="s">
        <v>553</v>
      </c>
      <c r="L82" s="59"/>
      <c r="M82" s="197" t="s">
        <v>35</v>
      </c>
      <c r="N82" s="198" t="s">
        <v>48</v>
      </c>
      <c r="O82" s="40"/>
      <c r="P82" s="199">
        <f>O82*H82</f>
        <v>0</v>
      </c>
      <c r="Q82" s="199">
        <v>0</v>
      </c>
      <c r="R82" s="199">
        <f>Q82*H82</f>
        <v>0</v>
      </c>
      <c r="S82" s="199">
        <v>0</v>
      </c>
      <c r="T82" s="200">
        <f>S82*H82</f>
        <v>0</v>
      </c>
      <c r="AR82" s="21" t="s">
        <v>554</v>
      </c>
      <c r="AT82" s="21" t="s">
        <v>138</v>
      </c>
      <c r="AU82" s="21" t="s">
        <v>87</v>
      </c>
      <c r="AY82" s="21" t="s">
        <v>135</v>
      </c>
      <c r="BE82" s="201">
        <f>IF(N82="základní",J82,0)</f>
        <v>0</v>
      </c>
      <c r="BF82" s="201">
        <f>IF(N82="snížená",J82,0)</f>
        <v>0</v>
      </c>
      <c r="BG82" s="201">
        <f>IF(N82="zákl. přenesená",J82,0)</f>
        <v>0</v>
      </c>
      <c r="BH82" s="201">
        <f>IF(N82="sníž. přenesená",J82,0)</f>
        <v>0</v>
      </c>
      <c r="BI82" s="201">
        <f>IF(N82="nulová",J82,0)</f>
        <v>0</v>
      </c>
      <c r="BJ82" s="21" t="s">
        <v>85</v>
      </c>
      <c r="BK82" s="201">
        <f>ROUND(I82*H82,2)</f>
        <v>0</v>
      </c>
      <c r="BL82" s="21" t="s">
        <v>554</v>
      </c>
      <c r="BM82" s="21" t="s">
        <v>558</v>
      </c>
    </row>
    <row r="83" spans="2:47" s="1" customFormat="1" ht="27">
      <c r="B83" s="39"/>
      <c r="C83" s="61"/>
      <c r="D83" s="204" t="s">
        <v>247</v>
      </c>
      <c r="E83" s="61"/>
      <c r="F83" s="224" t="s">
        <v>559</v>
      </c>
      <c r="G83" s="61"/>
      <c r="H83" s="61"/>
      <c r="I83" s="161"/>
      <c r="J83" s="61"/>
      <c r="K83" s="61"/>
      <c r="L83" s="59"/>
      <c r="M83" s="225"/>
      <c r="N83" s="40"/>
      <c r="O83" s="40"/>
      <c r="P83" s="40"/>
      <c r="Q83" s="40"/>
      <c r="R83" s="40"/>
      <c r="S83" s="40"/>
      <c r="T83" s="76"/>
      <c r="AT83" s="21" t="s">
        <v>247</v>
      </c>
      <c r="AU83" s="21" t="s">
        <v>87</v>
      </c>
    </row>
    <row r="84" spans="2:65" s="1" customFormat="1" ht="16.5" customHeight="1">
      <c r="B84" s="39"/>
      <c r="C84" s="190" t="s">
        <v>274</v>
      </c>
      <c r="D84" s="190" t="s">
        <v>138</v>
      </c>
      <c r="E84" s="191" t="s">
        <v>560</v>
      </c>
      <c r="F84" s="192" t="s">
        <v>561</v>
      </c>
      <c r="G84" s="193" t="s">
        <v>552</v>
      </c>
      <c r="H84" s="194">
        <v>1</v>
      </c>
      <c r="I84" s="195"/>
      <c r="J84" s="196">
        <f>ROUND(I84*H84,2)</f>
        <v>0</v>
      </c>
      <c r="K84" s="192" t="s">
        <v>553</v>
      </c>
      <c r="L84" s="59"/>
      <c r="M84" s="197" t="s">
        <v>35</v>
      </c>
      <c r="N84" s="198" t="s">
        <v>48</v>
      </c>
      <c r="O84" s="40"/>
      <c r="P84" s="199">
        <f>O84*H84</f>
        <v>0</v>
      </c>
      <c r="Q84" s="199">
        <v>0</v>
      </c>
      <c r="R84" s="199">
        <f>Q84*H84</f>
        <v>0</v>
      </c>
      <c r="S84" s="199">
        <v>0</v>
      </c>
      <c r="T84" s="200">
        <f>S84*H84</f>
        <v>0</v>
      </c>
      <c r="AR84" s="21" t="s">
        <v>554</v>
      </c>
      <c r="AT84" s="21" t="s">
        <v>138</v>
      </c>
      <c r="AU84" s="21" t="s">
        <v>87</v>
      </c>
      <c r="AY84" s="21" t="s">
        <v>135</v>
      </c>
      <c r="BE84" s="201">
        <f>IF(N84="základní",J84,0)</f>
        <v>0</v>
      </c>
      <c r="BF84" s="201">
        <f>IF(N84="snížená",J84,0)</f>
        <v>0</v>
      </c>
      <c r="BG84" s="201">
        <f>IF(N84="zákl. přenesená",J84,0)</f>
        <v>0</v>
      </c>
      <c r="BH84" s="201">
        <f>IF(N84="sníž. přenesená",J84,0)</f>
        <v>0</v>
      </c>
      <c r="BI84" s="201">
        <f>IF(N84="nulová",J84,0)</f>
        <v>0</v>
      </c>
      <c r="BJ84" s="21" t="s">
        <v>85</v>
      </c>
      <c r="BK84" s="201">
        <f>ROUND(I84*H84,2)</f>
        <v>0</v>
      </c>
      <c r="BL84" s="21" t="s">
        <v>554</v>
      </c>
      <c r="BM84" s="21" t="s">
        <v>562</v>
      </c>
    </row>
    <row r="85" spans="2:65" s="1" customFormat="1" ht="16.5" customHeight="1">
      <c r="B85" s="39"/>
      <c r="C85" s="190" t="s">
        <v>330</v>
      </c>
      <c r="D85" s="190" t="s">
        <v>138</v>
      </c>
      <c r="E85" s="191" t="s">
        <v>563</v>
      </c>
      <c r="F85" s="192" t="s">
        <v>564</v>
      </c>
      <c r="G85" s="193" t="s">
        <v>565</v>
      </c>
      <c r="H85" s="194">
        <v>1</v>
      </c>
      <c r="I85" s="195"/>
      <c r="J85" s="196">
        <f>ROUND(I85*H85,2)</f>
        <v>0</v>
      </c>
      <c r="K85" s="192" t="s">
        <v>35</v>
      </c>
      <c r="L85" s="59"/>
      <c r="M85" s="197" t="s">
        <v>35</v>
      </c>
      <c r="N85" s="198" t="s">
        <v>48</v>
      </c>
      <c r="O85" s="40"/>
      <c r="P85" s="199">
        <f>O85*H85</f>
        <v>0</v>
      </c>
      <c r="Q85" s="199">
        <v>0</v>
      </c>
      <c r="R85" s="199">
        <f>Q85*H85</f>
        <v>0</v>
      </c>
      <c r="S85" s="199">
        <v>0</v>
      </c>
      <c r="T85" s="200">
        <f>S85*H85</f>
        <v>0</v>
      </c>
      <c r="AR85" s="21" t="s">
        <v>143</v>
      </c>
      <c r="AT85" s="21" t="s">
        <v>138</v>
      </c>
      <c r="AU85" s="21" t="s">
        <v>87</v>
      </c>
      <c r="AY85" s="21" t="s">
        <v>135</v>
      </c>
      <c r="BE85" s="201">
        <f>IF(N85="základní",J85,0)</f>
        <v>0</v>
      </c>
      <c r="BF85" s="201">
        <f>IF(N85="snížená",J85,0)</f>
        <v>0</v>
      </c>
      <c r="BG85" s="201">
        <f>IF(N85="zákl. přenesená",J85,0)</f>
        <v>0</v>
      </c>
      <c r="BH85" s="201">
        <f>IF(N85="sníž. přenesená",J85,0)</f>
        <v>0</v>
      </c>
      <c r="BI85" s="201">
        <f>IF(N85="nulová",J85,0)</f>
        <v>0</v>
      </c>
      <c r="BJ85" s="21" t="s">
        <v>85</v>
      </c>
      <c r="BK85" s="201">
        <f>ROUND(I85*H85,2)</f>
        <v>0</v>
      </c>
      <c r="BL85" s="21" t="s">
        <v>143</v>
      </c>
      <c r="BM85" s="21" t="s">
        <v>566</v>
      </c>
    </row>
    <row r="86" spans="2:65" s="1" customFormat="1" ht="16.5" customHeight="1">
      <c r="B86" s="39"/>
      <c r="C86" s="190" t="s">
        <v>143</v>
      </c>
      <c r="D86" s="190" t="s">
        <v>138</v>
      </c>
      <c r="E86" s="191" t="s">
        <v>567</v>
      </c>
      <c r="F86" s="192" t="s">
        <v>568</v>
      </c>
      <c r="G86" s="193" t="s">
        <v>552</v>
      </c>
      <c r="H86" s="194">
        <v>1</v>
      </c>
      <c r="I86" s="195"/>
      <c r="J86" s="196">
        <f>ROUND(I86*H86,2)</f>
        <v>0</v>
      </c>
      <c r="K86" s="192" t="s">
        <v>553</v>
      </c>
      <c r="L86" s="59"/>
      <c r="M86" s="197" t="s">
        <v>35</v>
      </c>
      <c r="N86" s="198" t="s">
        <v>48</v>
      </c>
      <c r="O86" s="40"/>
      <c r="P86" s="199">
        <f>O86*H86</f>
        <v>0</v>
      </c>
      <c r="Q86" s="199">
        <v>0</v>
      </c>
      <c r="R86" s="199">
        <f>Q86*H86</f>
        <v>0</v>
      </c>
      <c r="S86" s="199">
        <v>0</v>
      </c>
      <c r="T86" s="200">
        <f>S86*H86</f>
        <v>0</v>
      </c>
      <c r="AR86" s="21" t="s">
        <v>554</v>
      </c>
      <c r="AT86" s="21" t="s">
        <v>138</v>
      </c>
      <c r="AU86" s="21" t="s">
        <v>87</v>
      </c>
      <c r="AY86" s="21" t="s">
        <v>135</v>
      </c>
      <c r="BE86" s="201">
        <f>IF(N86="základní",J86,0)</f>
        <v>0</v>
      </c>
      <c r="BF86" s="201">
        <f>IF(N86="snížená",J86,0)</f>
        <v>0</v>
      </c>
      <c r="BG86" s="201">
        <f>IF(N86="zákl. přenesená",J86,0)</f>
        <v>0</v>
      </c>
      <c r="BH86" s="201">
        <f>IF(N86="sníž. přenesená",J86,0)</f>
        <v>0</v>
      </c>
      <c r="BI86" s="201">
        <f>IF(N86="nulová",J86,0)</f>
        <v>0</v>
      </c>
      <c r="BJ86" s="21" t="s">
        <v>85</v>
      </c>
      <c r="BK86" s="201">
        <f>ROUND(I86*H86,2)</f>
        <v>0</v>
      </c>
      <c r="BL86" s="21" t="s">
        <v>554</v>
      </c>
      <c r="BM86" s="21" t="s">
        <v>569</v>
      </c>
    </row>
    <row r="87" spans="2:65" s="1" customFormat="1" ht="16.5" customHeight="1">
      <c r="B87" s="39"/>
      <c r="C87" s="190" t="s">
        <v>206</v>
      </c>
      <c r="D87" s="190" t="s">
        <v>138</v>
      </c>
      <c r="E87" s="191" t="s">
        <v>570</v>
      </c>
      <c r="F87" s="192" t="s">
        <v>571</v>
      </c>
      <c r="G87" s="193" t="s">
        <v>154</v>
      </c>
      <c r="H87" s="194">
        <v>1</v>
      </c>
      <c r="I87" s="195"/>
      <c r="J87" s="196">
        <f>ROUND(I87*H87,2)</f>
        <v>0</v>
      </c>
      <c r="K87" s="192" t="s">
        <v>35</v>
      </c>
      <c r="L87" s="59"/>
      <c r="M87" s="197" t="s">
        <v>35</v>
      </c>
      <c r="N87" s="226" t="s">
        <v>48</v>
      </c>
      <c r="O87" s="227"/>
      <c r="P87" s="228">
        <f>O87*H87</f>
        <v>0</v>
      </c>
      <c r="Q87" s="228">
        <v>0</v>
      </c>
      <c r="R87" s="228">
        <f>Q87*H87</f>
        <v>0</v>
      </c>
      <c r="S87" s="228">
        <v>0</v>
      </c>
      <c r="T87" s="229">
        <f>S87*H87</f>
        <v>0</v>
      </c>
      <c r="AR87" s="21" t="s">
        <v>143</v>
      </c>
      <c r="AT87" s="21" t="s">
        <v>138</v>
      </c>
      <c r="AU87" s="21" t="s">
        <v>87</v>
      </c>
      <c r="AY87" s="21" t="s">
        <v>135</v>
      </c>
      <c r="BE87" s="201">
        <f>IF(N87="základní",J87,0)</f>
        <v>0</v>
      </c>
      <c r="BF87" s="201">
        <f>IF(N87="snížená",J87,0)</f>
        <v>0</v>
      </c>
      <c r="BG87" s="201">
        <f>IF(N87="zákl. přenesená",J87,0)</f>
        <v>0</v>
      </c>
      <c r="BH87" s="201">
        <f>IF(N87="sníž. přenesená",J87,0)</f>
        <v>0</v>
      </c>
      <c r="BI87" s="201">
        <f>IF(N87="nulová",J87,0)</f>
        <v>0</v>
      </c>
      <c r="BJ87" s="21" t="s">
        <v>85</v>
      </c>
      <c r="BK87" s="201">
        <f>ROUND(I87*H87,2)</f>
        <v>0</v>
      </c>
      <c r="BL87" s="21" t="s">
        <v>143</v>
      </c>
      <c r="BM87" s="21" t="s">
        <v>572</v>
      </c>
    </row>
    <row r="88" spans="2:12" s="1" customFormat="1" ht="6.95" customHeight="1">
      <c r="B88" s="54"/>
      <c r="C88" s="55"/>
      <c r="D88" s="55"/>
      <c r="E88" s="55"/>
      <c r="F88" s="55"/>
      <c r="G88" s="55"/>
      <c r="H88" s="55"/>
      <c r="I88" s="137"/>
      <c r="J88" s="55"/>
      <c r="K88" s="55"/>
      <c r="L88" s="59"/>
    </row>
  </sheetData>
  <sheetProtection algorithmName="SHA-512" hashValue="qVfkGuEzT2T030j5qNdgfBU1JkApzbRBbrx2OaCj6I39afZWiJFCpAauVeYYUD7vEepL/aIntTbKxcocL9NuWw==" saltValue="holF799KsIl7yK0bXQ3oSbvKPn92Bv9UKGC6vFqjbMkpJlre9vmRlvGLh8PabNcwA8Mw76E3Fxl8YekNra7BmQ==" spinCount="100000" sheet="1" objects="1" scenarios="1" formatColumns="0" formatRows="0" autoFilter="0"/>
  <autoFilter ref="C77:K87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3" customWidth="1"/>
    <col min="2" max="2" width="1.66796875" style="233" customWidth="1"/>
    <col min="3" max="4" width="5" style="233" customWidth="1"/>
    <col min="5" max="5" width="11.66015625" style="233" customWidth="1"/>
    <col min="6" max="6" width="9.16015625" style="233" customWidth="1"/>
    <col min="7" max="7" width="5" style="233" customWidth="1"/>
    <col min="8" max="8" width="77.83203125" style="233" customWidth="1"/>
    <col min="9" max="10" width="20" style="233" customWidth="1"/>
    <col min="11" max="11" width="1.66796875" style="233" customWidth="1"/>
  </cols>
  <sheetData>
    <row r="1" ht="37.5" customHeight="1"/>
    <row r="2" spans="2:11" ht="7.5" customHeight="1">
      <c r="B2" s="234"/>
      <c r="C2" s="235"/>
      <c r="D2" s="235"/>
      <c r="E2" s="235"/>
      <c r="F2" s="235"/>
      <c r="G2" s="235"/>
      <c r="H2" s="235"/>
      <c r="I2" s="235"/>
      <c r="J2" s="235"/>
      <c r="K2" s="236"/>
    </row>
    <row r="3" spans="2:11" s="12" customFormat="1" ht="45" customHeight="1">
      <c r="B3" s="237"/>
      <c r="C3" s="361" t="s">
        <v>573</v>
      </c>
      <c r="D3" s="361"/>
      <c r="E3" s="361"/>
      <c r="F3" s="361"/>
      <c r="G3" s="361"/>
      <c r="H3" s="361"/>
      <c r="I3" s="361"/>
      <c r="J3" s="361"/>
      <c r="K3" s="238"/>
    </row>
    <row r="4" spans="2:11" ht="25.5" customHeight="1">
      <c r="B4" s="239"/>
      <c r="C4" s="365" t="s">
        <v>574</v>
      </c>
      <c r="D4" s="365"/>
      <c r="E4" s="365"/>
      <c r="F4" s="365"/>
      <c r="G4" s="365"/>
      <c r="H4" s="365"/>
      <c r="I4" s="365"/>
      <c r="J4" s="365"/>
      <c r="K4" s="240"/>
    </row>
    <row r="5" spans="2:11" ht="5.25" customHeight="1">
      <c r="B5" s="239"/>
      <c r="C5" s="241"/>
      <c r="D5" s="241"/>
      <c r="E5" s="241"/>
      <c r="F5" s="241"/>
      <c r="G5" s="241"/>
      <c r="H5" s="241"/>
      <c r="I5" s="241"/>
      <c r="J5" s="241"/>
      <c r="K5" s="240"/>
    </row>
    <row r="6" spans="2:11" ht="15" customHeight="1">
      <c r="B6" s="239"/>
      <c r="C6" s="363" t="s">
        <v>575</v>
      </c>
      <c r="D6" s="363"/>
      <c r="E6" s="363"/>
      <c r="F6" s="363"/>
      <c r="G6" s="363"/>
      <c r="H6" s="363"/>
      <c r="I6" s="363"/>
      <c r="J6" s="363"/>
      <c r="K6" s="240"/>
    </row>
    <row r="7" spans="2:11" ht="15" customHeight="1">
      <c r="B7" s="243"/>
      <c r="C7" s="363" t="s">
        <v>576</v>
      </c>
      <c r="D7" s="363"/>
      <c r="E7" s="363"/>
      <c r="F7" s="363"/>
      <c r="G7" s="363"/>
      <c r="H7" s="363"/>
      <c r="I7" s="363"/>
      <c r="J7" s="363"/>
      <c r="K7" s="240"/>
    </row>
    <row r="8" spans="2:11" ht="12.75" customHeight="1">
      <c r="B8" s="243"/>
      <c r="C8" s="242"/>
      <c r="D8" s="242"/>
      <c r="E8" s="242"/>
      <c r="F8" s="242"/>
      <c r="G8" s="242"/>
      <c r="H8" s="242"/>
      <c r="I8" s="242"/>
      <c r="J8" s="242"/>
      <c r="K8" s="240"/>
    </row>
    <row r="9" spans="2:11" ht="15" customHeight="1">
      <c r="B9" s="243"/>
      <c r="C9" s="363" t="s">
        <v>577</v>
      </c>
      <c r="D9" s="363"/>
      <c r="E9" s="363"/>
      <c r="F9" s="363"/>
      <c r="G9" s="363"/>
      <c r="H9" s="363"/>
      <c r="I9" s="363"/>
      <c r="J9" s="363"/>
      <c r="K9" s="240"/>
    </row>
    <row r="10" spans="2:11" ht="15" customHeight="1">
      <c r="B10" s="243"/>
      <c r="C10" s="242"/>
      <c r="D10" s="363" t="s">
        <v>578</v>
      </c>
      <c r="E10" s="363"/>
      <c r="F10" s="363"/>
      <c r="G10" s="363"/>
      <c r="H10" s="363"/>
      <c r="I10" s="363"/>
      <c r="J10" s="363"/>
      <c r="K10" s="240"/>
    </row>
    <row r="11" spans="2:11" ht="15" customHeight="1">
      <c r="B11" s="243"/>
      <c r="C11" s="244"/>
      <c r="D11" s="363" t="s">
        <v>579</v>
      </c>
      <c r="E11" s="363"/>
      <c r="F11" s="363"/>
      <c r="G11" s="363"/>
      <c r="H11" s="363"/>
      <c r="I11" s="363"/>
      <c r="J11" s="363"/>
      <c r="K11" s="240"/>
    </row>
    <row r="12" spans="2:11" ht="12.75" customHeight="1">
      <c r="B12" s="243"/>
      <c r="C12" s="244"/>
      <c r="D12" s="244"/>
      <c r="E12" s="244"/>
      <c r="F12" s="244"/>
      <c r="G12" s="244"/>
      <c r="H12" s="244"/>
      <c r="I12" s="244"/>
      <c r="J12" s="244"/>
      <c r="K12" s="240"/>
    </row>
    <row r="13" spans="2:11" ht="15" customHeight="1">
      <c r="B13" s="243"/>
      <c r="C13" s="244"/>
      <c r="D13" s="363" t="s">
        <v>580</v>
      </c>
      <c r="E13" s="363"/>
      <c r="F13" s="363"/>
      <c r="G13" s="363"/>
      <c r="H13" s="363"/>
      <c r="I13" s="363"/>
      <c r="J13" s="363"/>
      <c r="K13" s="240"/>
    </row>
    <row r="14" spans="2:11" ht="15" customHeight="1">
      <c r="B14" s="243"/>
      <c r="C14" s="244"/>
      <c r="D14" s="363" t="s">
        <v>581</v>
      </c>
      <c r="E14" s="363"/>
      <c r="F14" s="363"/>
      <c r="G14" s="363"/>
      <c r="H14" s="363"/>
      <c r="I14" s="363"/>
      <c r="J14" s="363"/>
      <c r="K14" s="240"/>
    </row>
    <row r="15" spans="2:11" ht="15" customHeight="1">
      <c r="B15" s="243"/>
      <c r="C15" s="244"/>
      <c r="D15" s="363" t="s">
        <v>582</v>
      </c>
      <c r="E15" s="363"/>
      <c r="F15" s="363"/>
      <c r="G15" s="363"/>
      <c r="H15" s="363"/>
      <c r="I15" s="363"/>
      <c r="J15" s="363"/>
      <c r="K15" s="240"/>
    </row>
    <row r="16" spans="2:11" ht="15" customHeight="1">
      <c r="B16" s="243"/>
      <c r="C16" s="244"/>
      <c r="D16" s="244"/>
      <c r="E16" s="245" t="s">
        <v>84</v>
      </c>
      <c r="F16" s="363" t="s">
        <v>583</v>
      </c>
      <c r="G16" s="363"/>
      <c r="H16" s="363"/>
      <c r="I16" s="363"/>
      <c r="J16" s="363"/>
      <c r="K16" s="240"/>
    </row>
    <row r="17" spans="2:11" ht="15" customHeight="1">
      <c r="B17" s="243"/>
      <c r="C17" s="244"/>
      <c r="D17" s="244"/>
      <c r="E17" s="245" t="s">
        <v>584</v>
      </c>
      <c r="F17" s="363" t="s">
        <v>585</v>
      </c>
      <c r="G17" s="363"/>
      <c r="H17" s="363"/>
      <c r="I17" s="363"/>
      <c r="J17" s="363"/>
      <c r="K17" s="240"/>
    </row>
    <row r="18" spans="2:11" ht="15" customHeight="1">
      <c r="B18" s="243"/>
      <c r="C18" s="244"/>
      <c r="D18" s="244"/>
      <c r="E18" s="245" t="s">
        <v>586</v>
      </c>
      <c r="F18" s="363" t="s">
        <v>587</v>
      </c>
      <c r="G18" s="363"/>
      <c r="H18" s="363"/>
      <c r="I18" s="363"/>
      <c r="J18" s="363"/>
      <c r="K18" s="240"/>
    </row>
    <row r="19" spans="2:11" ht="15" customHeight="1">
      <c r="B19" s="243"/>
      <c r="C19" s="244"/>
      <c r="D19" s="244"/>
      <c r="E19" s="245" t="s">
        <v>588</v>
      </c>
      <c r="F19" s="363" t="s">
        <v>589</v>
      </c>
      <c r="G19" s="363"/>
      <c r="H19" s="363"/>
      <c r="I19" s="363"/>
      <c r="J19" s="363"/>
      <c r="K19" s="240"/>
    </row>
    <row r="20" spans="2:11" ht="15" customHeight="1">
      <c r="B20" s="243"/>
      <c r="C20" s="244"/>
      <c r="D20" s="244"/>
      <c r="E20" s="245" t="s">
        <v>590</v>
      </c>
      <c r="F20" s="363" t="s">
        <v>591</v>
      </c>
      <c r="G20" s="363"/>
      <c r="H20" s="363"/>
      <c r="I20" s="363"/>
      <c r="J20" s="363"/>
      <c r="K20" s="240"/>
    </row>
    <row r="21" spans="2:11" ht="15" customHeight="1">
      <c r="B21" s="243"/>
      <c r="C21" s="244"/>
      <c r="D21" s="244"/>
      <c r="E21" s="245" t="s">
        <v>592</v>
      </c>
      <c r="F21" s="363" t="s">
        <v>593</v>
      </c>
      <c r="G21" s="363"/>
      <c r="H21" s="363"/>
      <c r="I21" s="363"/>
      <c r="J21" s="363"/>
      <c r="K21" s="240"/>
    </row>
    <row r="22" spans="2:11" ht="12.75" customHeight="1">
      <c r="B22" s="243"/>
      <c r="C22" s="244"/>
      <c r="D22" s="244"/>
      <c r="E22" s="244"/>
      <c r="F22" s="244"/>
      <c r="G22" s="244"/>
      <c r="H22" s="244"/>
      <c r="I22" s="244"/>
      <c r="J22" s="244"/>
      <c r="K22" s="240"/>
    </row>
    <row r="23" spans="2:11" ht="15" customHeight="1">
      <c r="B23" s="243"/>
      <c r="C23" s="363" t="s">
        <v>594</v>
      </c>
      <c r="D23" s="363"/>
      <c r="E23" s="363"/>
      <c r="F23" s="363"/>
      <c r="G23" s="363"/>
      <c r="H23" s="363"/>
      <c r="I23" s="363"/>
      <c r="J23" s="363"/>
      <c r="K23" s="240"/>
    </row>
    <row r="24" spans="2:11" ht="15" customHeight="1">
      <c r="B24" s="243"/>
      <c r="C24" s="363" t="s">
        <v>595</v>
      </c>
      <c r="D24" s="363"/>
      <c r="E24" s="363"/>
      <c r="F24" s="363"/>
      <c r="G24" s="363"/>
      <c r="H24" s="363"/>
      <c r="I24" s="363"/>
      <c r="J24" s="363"/>
      <c r="K24" s="240"/>
    </row>
    <row r="25" spans="2:11" ht="15" customHeight="1">
      <c r="B25" s="243"/>
      <c r="C25" s="242"/>
      <c r="D25" s="363" t="s">
        <v>596</v>
      </c>
      <c r="E25" s="363"/>
      <c r="F25" s="363"/>
      <c r="G25" s="363"/>
      <c r="H25" s="363"/>
      <c r="I25" s="363"/>
      <c r="J25" s="363"/>
      <c r="K25" s="240"/>
    </row>
    <row r="26" spans="2:11" ht="15" customHeight="1">
      <c r="B26" s="243"/>
      <c r="C26" s="244"/>
      <c r="D26" s="363" t="s">
        <v>597</v>
      </c>
      <c r="E26" s="363"/>
      <c r="F26" s="363"/>
      <c r="G26" s="363"/>
      <c r="H26" s="363"/>
      <c r="I26" s="363"/>
      <c r="J26" s="363"/>
      <c r="K26" s="240"/>
    </row>
    <row r="27" spans="2:11" ht="12.75" customHeight="1">
      <c r="B27" s="243"/>
      <c r="C27" s="244"/>
      <c r="D27" s="244"/>
      <c r="E27" s="244"/>
      <c r="F27" s="244"/>
      <c r="G27" s="244"/>
      <c r="H27" s="244"/>
      <c r="I27" s="244"/>
      <c r="J27" s="244"/>
      <c r="K27" s="240"/>
    </row>
    <row r="28" spans="2:11" ht="15" customHeight="1">
      <c r="B28" s="243"/>
      <c r="C28" s="244"/>
      <c r="D28" s="363" t="s">
        <v>598</v>
      </c>
      <c r="E28" s="363"/>
      <c r="F28" s="363"/>
      <c r="G28" s="363"/>
      <c r="H28" s="363"/>
      <c r="I28" s="363"/>
      <c r="J28" s="363"/>
      <c r="K28" s="240"/>
    </row>
    <row r="29" spans="2:11" ht="15" customHeight="1">
      <c r="B29" s="243"/>
      <c r="C29" s="244"/>
      <c r="D29" s="363" t="s">
        <v>599</v>
      </c>
      <c r="E29" s="363"/>
      <c r="F29" s="363"/>
      <c r="G29" s="363"/>
      <c r="H29" s="363"/>
      <c r="I29" s="363"/>
      <c r="J29" s="363"/>
      <c r="K29" s="240"/>
    </row>
    <row r="30" spans="2:11" ht="12.75" customHeight="1">
      <c r="B30" s="243"/>
      <c r="C30" s="244"/>
      <c r="D30" s="244"/>
      <c r="E30" s="244"/>
      <c r="F30" s="244"/>
      <c r="G30" s="244"/>
      <c r="H30" s="244"/>
      <c r="I30" s="244"/>
      <c r="J30" s="244"/>
      <c r="K30" s="240"/>
    </row>
    <row r="31" spans="2:11" ht="15" customHeight="1">
      <c r="B31" s="243"/>
      <c r="C31" s="244"/>
      <c r="D31" s="363" t="s">
        <v>600</v>
      </c>
      <c r="E31" s="363"/>
      <c r="F31" s="363"/>
      <c r="G31" s="363"/>
      <c r="H31" s="363"/>
      <c r="I31" s="363"/>
      <c r="J31" s="363"/>
      <c r="K31" s="240"/>
    </row>
    <row r="32" spans="2:11" ht="15" customHeight="1">
      <c r="B32" s="243"/>
      <c r="C32" s="244"/>
      <c r="D32" s="363" t="s">
        <v>601</v>
      </c>
      <c r="E32" s="363"/>
      <c r="F32" s="363"/>
      <c r="G32" s="363"/>
      <c r="H32" s="363"/>
      <c r="I32" s="363"/>
      <c r="J32" s="363"/>
      <c r="K32" s="240"/>
    </row>
    <row r="33" spans="2:11" ht="15" customHeight="1">
      <c r="B33" s="243"/>
      <c r="C33" s="244"/>
      <c r="D33" s="363" t="s">
        <v>602</v>
      </c>
      <c r="E33" s="363"/>
      <c r="F33" s="363"/>
      <c r="G33" s="363"/>
      <c r="H33" s="363"/>
      <c r="I33" s="363"/>
      <c r="J33" s="363"/>
      <c r="K33" s="240"/>
    </row>
    <row r="34" spans="2:11" ht="15" customHeight="1">
      <c r="B34" s="243"/>
      <c r="C34" s="244"/>
      <c r="D34" s="242"/>
      <c r="E34" s="246" t="s">
        <v>120</v>
      </c>
      <c r="F34" s="242"/>
      <c r="G34" s="363" t="s">
        <v>603</v>
      </c>
      <c r="H34" s="363"/>
      <c r="I34" s="363"/>
      <c r="J34" s="363"/>
      <c r="K34" s="240"/>
    </row>
    <row r="35" spans="2:11" ht="30.75" customHeight="1">
      <c r="B35" s="243"/>
      <c r="C35" s="244"/>
      <c r="D35" s="242"/>
      <c r="E35" s="246" t="s">
        <v>604</v>
      </c>
      <c r="F35" s="242"/>
      <c r="G35" s="363" t="s">
        <v>605</v>
      </c>
      <c r="H35" s="363"/>
      <c r="I35" s="363"/>
      <c r="J35" s="363"/>
      <c r="K35" s="240"/>
    </row>
    <row r="36" spans="2:11" ht="15" customHeight="1">
      <c r="B36" s="243"/>
      <c r="C36" s="244"/>
      <c r="D36" s="242"/>
      <c r="E36" s="246" t="s">
        <v>58</v>
      </c>
      <c r="F36" s="242"/>
      <c r="G36" s="363" t="s">
        <v>606</v>
      </c>
      <c r="H36" s="363"/>
      <c r="I36" s="363"/>
      <c r="J36" s="363"/>
      <c r="K36" s="240"/>
    </row>
    <row r="37" spans="2:11" ht="15" customHeight="1">
      <c r="B37" s="243"/>
      <c r="C37" s="244"/>
      <c r="D37" s="242"/>
      <c r="E37" s="246" t="s">
        <v>121</v>
      </c>
      <c r="F37" s="242"/>
      <c r="G37" s="363" t="s">
        <v>607</v>
      </c>
      <c r="H37" s="363"/>
      <c r="I37" s="363"/>
      <c r="J37" s="363"/>
      <c r="K37" s="240"/>
    </row>
    <row r="38" spans="2:11" ht="15" customHeight="1">
      <c r="B38" s="243"/>
      <c r="C38" s="244"/>
      <c r="D38" s="242"/>
      <c r="E38" s="246" t="s">
        <v>122</v>
      </c>
      <c r="F38" s="242"/>
      <c r="G38" s="363" t="s">
        <v>608</v>
      </c>
      <c r="H38" s="363"/>
      <c r="I38" s="363"/>
      <c r="J38" s="363"/>
      <c r="K38" s="240"/>
    </row>
    <row r="39" spans="2:11" ht="15" customHeight="1">
      <c r="B39" s="243"/>
      <c r="C39" s="244"/>
      <c r="D39" s="242"/>
      <c r="E39" s="246" t="s">
        <v>123</v>
      </c>
      <c r="F39" s="242"/>
      <c r="G39" s="363" t="s">
        <v>609</v>
      </c>
      <c r="H39" s="363"/>
      <c r="I39" s="363"/>
      <c r="J39" s="363"/>
      <c r="K39" s="240"/>
    </row>
    <row r="40" spans="2:11" ht="15" customHeight="1">
      <c r="B40" s="243"/>
      <c r="C40" s="244"/>
      <c r="D40" s="242"/>
      <c r="E40" s="246" t="s">
        <v>610</v>
      </c>
      <c r="F40" s="242"/>
      <c r="G40" s="363" t="s">
        <v>611</v>
      </c>
      <c r="H40" s="363"/>
      <c r="I40" s="363"/>
      <c r="J40" s="363"/>
      <c r="K40" s="240"/>
    </row>
    <row r="41" spans="2:11" ht="15" customHeight="1">
      <c r="B41" s="243"/>
      <c r="C41" s="244"/>
      <c r="D41" s="242"/>
      <c r="E41" s="246"/>
      <c r="F41" s="242"/>
      <c r="G41" s="363" t="s">
        <v>612</v>
      </c>
      <c r="H41" s="363"/>
      <c r="I41" s="363"/>
      <c r="J41" s="363"/>
      <c r="K41" s="240"/>
    </row>
    <row r="42" spans="2:11" ht="15" customHeight="1">
      <c r="B42" s="243"/>
      <c r="C42" s="244"/>
      <c r="D42" s="242"/>
      <c r="E42" s="246" t="s">
        <v>613</v>
      </c>
      <c r="F42" s="242"/>
      <c r="G42" s="363" t="s">
        <v>614</v>
      </c>
      <c r="H42" s="363"/>
      <c r="I42" s="363"/>
      <c r="J42" s="363"/>
      <c r="K42" s="240"/>
    </row>
    <row r="43" spans="2:11" ht="15" customHeight="1">
      <c r="B43" s="243"/>
      <c r="C43" s="244"/>
      <c r="D43" s="242"/>
      <c r="E43" s="246" t="s">
        <v>125</v>
      </c>
      <c r="F43" s="242"/>
      <c r="G43" s="363" t="s">
        <v>615</v>
      </c>
      <c r="H43" s="363"/>
      <c r="I43" s="363"/>
      <c r="J43" s="363"/>
      <c r="K43" s="240"/>
    </row>
    <row r="44" spans="2:11" ht="12.75" customHeight="1">
      <c r="B44" s="243"/>
      <c r="C44" s="244"/>
      <c r="D44" s="242"/>
      <c r="E44" s="242"/>
      <c r="F44" s="242"/>
      <c r="G44" s="242"/>
      <c r="H44" s="242"/>
      <c r="I44" s="242"/>
      <c r="J44" s="242"/>
      <c r="K44" s="240"/>
    </row>
    <row r="45" spans="2:11" ht="15" customHeight="1">
      <c r="B45" s="243"/>
      <c r="C45" s="244"/>
      <c r="D45" s="363" t="s">
        <v>616</v>
      </c>
      <c r="E45" s="363"/>
      <c r="F45" s="363"/>
      <c r="G45" s="363"/>
      <c r="H45" s="363"/>
      <c r="I45" s="363"/>
      <c r="J45" s="363"/>
      <c r="K45" s="240"/>
    </row>
    <row r="46" spans="2:11" ht="15" customHeight="1">
      <c r="B46" s="243"/>
      <c r="C46" s="244"/>
      <c r="D46" s="244"/>
      <c r="E46" s="363" t="s">
        <v>617</v>
      </c>
      <c r="F46" s="363"/>
      <c r="G46" s="363"/>
      <c r="H46" s="363"/>
      <c r="I46" s="363"/>
      <c r="J46" s="363"/>
      <c r="K46" s="240"/>
    </row>
    <row r="47" spans="2:11" ht="15" customHeight="1">
      <c r="B47" s="243"/>
      <c r="C47" s="244"/>
      <c r="D47" s="244"/>
      <c r="E47" s="363" t="s">
        <v>618</v>
      </c>
      <c r="F47" s="363"/>
      <c r="G47" s="363"/>
      <c r="H47" s="363"/>
      <c r="I47" s="363"/>
      <c r="J47" s="363"/>
      <c r="K47" s="240"/>
    </row>
    <row r="48" spans="2:11" ht="15" customHeight="1">
      <c r="B48" s="243"/>
      <c r="C48" s="244"/>
      <c r="D48" s="244"/>
      <c r="E48" s="363" t="s">
        <v>619</v>
      </c>
      <c r="F48" s="363"/>
      <c r="G48" s="363"/>
      <c r="H48" s="363"/>
      <c r="I48" s="363"/>
      <c r="J48" s="363"/>
      <c r="K48" s="240"/>
    </row>
    <row r="49" spans="2:11" ht="15" customHeight="1">
      <c r="B49" s="243"/>
      <c r="C49" s="244"/>
      <c r="D49" s="363" t="s">
        <v>620</v>
      </c>
      <c r="E49" s="363"/>
      <c r="F49" s="363"/>
      <c r="G49" s="363"/>
      <c r="H49" s="363"/>
      <c r="I49" s="363"/>
      <c r="J49" s="363"/>
      <c r="K49" s="240"/>
    </row>
    <row r="50" spans="2:11" ht="25.5" customHeight="1">
      <c r="B50" s="239"/>
      <c r="C50" s="365" t="s">
        <v>621</v>
      </c>
      <c r="D50" s="365"/>
      <c r="E50" s="365"/>
      <c r="F50" s="365"/>
      <c r="G50" s="365"/>
      <c r="H50" s="365"/>
      <c r="I50" s="365"/>
      <c r="J50" s="365"/>
      <c r="K50" s="240"/>
    </row>
    <row r="51" spans="2:11" ht="5.25" customHeight="1">
      <c r="B51" s="239"/>
      <c r="C51" s="241"/>
      <c r="D51" s="241"/>
      <c r="E51" s="241"/>
      <c r="F51" s="241"/>
      <c r="G51" s="241"/>
      <c r="H51" s="241"/>
      <c r="I51" s="241"/>
      <c r="J51" s="241"/>
      <c r="K51" s="240"/>
    </row>
    <row r="52" spans="2:11" ht="15" customHeight="1">
      <c r="B52" s="239"/>
      <c r="C52" s="363" t="s">
        <v>622</v>
      </c>
      <c r="D52" s="363"/>
      <c r="E52" s="363"/>
      <c r="F52" s="363"/>
      <c r="G52" s="363"/>
      <c r="H52" s="363"/>
      <c r="I52" s="363"/>
      <c r="J52" s="363"/>
      <c r="K52" s="240"/>
    </row>
    <row r="53" spans="2:11" ht="15" customHeight="1">
      <c r="B53" s="239"/>
      <c r="C53" s="363" t="s">
        <v>623</v>
      </c>
      <c r="D53" s="363"/>
      <c r="E53" s="363"/>
      <c r="F53" s="363"/>
      <c r="G53" s="363"/>
      <c r="H53" s="363"/>
      <c r="I53" s="363"/>
      <c r="J53" s="363"/>
      <c r="K53" s="240"/>
    </row>
    <row r="54" spans="2:11" ht="12.75" customHeight="1">
      <c r="B54" s="239"/>
      <c r="C54" s="242"/>
      <c r="D54" s="242"/>
      <c r="E54" s="242"/>
      <c r="F54" s="242"/>
      <c r="G54" s="242"/>
      <c r="H54" s="242"/>
      <c r="I54" s="242"/>
      <c r="J54" s="242"/>
      <c r="K54" s="240"/>
    </row>
    <row r="55" spans="2:11" ht="15" customHeight="1">
      <c r="B55" s="239"/>
      <c r="C55" s="363" t="s">
        <v>624</v>
      </c>
      <c r="D55" s="363"/>
      <c r="E55" s="363"/>
      <c r="F55" s="363"/>
      <c r="G55" s="363"/>
      <c r="H55" s="363"/>
      <c r="I55" s="363"/>
      <c r="J55" s="363"/>
      <c r="K55" s="240"/>
    </row>
    <row r="56" spans="2:11" ht="15" customHeight="1">
      <c r="B56" s="239"/>
      <c r="C56" s="244"/>
      <c r="D56" s="363" t="s">
        <v>625</v>
      </c>
      <c r="E56" s="363"/>
      <c r="F56" s="363"/>
      <c r="G56" s="363"/>
      <c r="H56" s="363"/>
      <c r="I56" s="363"/>
      <c r="J56" s="363"/>
      <c r="K56" s="240"/>
    </row>
    <row r="57" spans="2:11" ht="15" customHeight="1">
      <c r="B57" s="239"/>
      <c r="C57" s="244"/>
      <c r="D57" s="363" t="s">
        <v>626</v>
      </c>
      <c r="E57" s="363"/>
      <c r="F57" s="363"/>
      <c r="G57" s="363"/>
      <c r="H57" s="363"/>
      <c r="I57" s="363"/>
      <c r="J57" s="363"/>
      <c r="K57" s="240"/>
    </row>
    <row r="58" spans="2:11" ht="15" customHeight="1">
      <c r="B58" s="239"/>
      <c r="C58" s="244"/>
      <c r="D58" s="363" t="s">
        <v>627</v>
      </c>
      <c r="E58" s="363"/>
      <c r="F58" s="363"/>
      <c r="G58" s="363"/>
      <c r="H58" s="363"/>
      <c r="I58" s="363"/>
      <c r="J58" s="363"/>
      <c r="K58" s="240"/>
    </row>
    <row r="59" spans="2:11" ht="15" customHeight="1">
      <c r="B59" s="239"/>
      <c r="C59" s="244"/>
      <c r="D59" s="363" t="s">
        <v>628</v>
      </c>
      <c r="E59" s="363"/>
      <c r="F59" s="363"/>
      <c r="G59" s="363"/>
      <c r="H59" s="363"/>
      <c r="I59" s="363"/>
      <c r="J59" s="363"/>
      <c r="K59" s="240"/>
    </row>
    <row r="60" spans="2:11" ht="15" customHeight="1">
      <c r="B60" s="239"/>
      <c r="C60" s="244"/>
      <c r="D60" s="364" t="s">
        <v>629</v>
      </c>
      <c r="E60" s="364"/>
      <c r="F60" s="364"/>
      <c r="G60" s="364"/>
      <c r="H60" s="364"/>
      <c r="I60" s="364"/>
      <c r="J60" s="364"/>
      <c r="K60" s="240"/>
    </row>
    <row r="61" spans="2:11" ht="15" customHeight="1">
      <c r="B61" s="239"/>
      <c r="C61" s="244"/>
      <c r="D61" s="363" t="s">
        <v>630</v>
      </c>
      <c r="E61" s="363"/>
      <c r="F61" s="363"/>
      <c r="G61" s="363"/>
      <c r="H61" s="363"/>
      <c r="I61" s="363"/>
      <c r="J61" s="363"/>
      <c r="K61" s="240"/>
    </row>
    <row r="62" spans="2:11" ht="12.75" customHeight="1">
      <c r="B62" s="239"/>
      <c r="C62" s="244"/>
      <c r="D62" s="244"/>
      <c r="E62" s="247"/>
      <c r="F62" s="244"/>
      <c r="G62" s="244"/>
      <c r="H62" s="244"/>
      <c r="I62" s="244"/>
      <c r="J62" s="244"/>
      <c r="K62" s="240"/>
    </row>
    <row r="63" spans="2:11" ht="15" customHeight="1">
      <c r="B63" s="239"/>
      <c r="C63" s="244"/>
      <c r="D63" s="363" t="s">
        <v>631</v>
      </c>
      <c r="E63" s="363"/>
      <c r="F63" s="363"/>
      <c r="G63" s="363"/>
      <c r="H63" s="363"/>
      <c r="I63" s="363"/>
      <c r="J63" s="363"/>
      <c r="K63" s="240"/>
    </row>
    <row r="64" spans="2:11" ht="15" customHeight="1">
      <c r="B64" s="239"/>
      <c r="C64" s="244"/>
      <c r="D64" s="364" t="s">
        <v>632</v>
      </c>
      <c r="E64" s="364"/>
      <c r="F64" s="364"/>
      <c r="G64" s="364"/>
      <c r="H64" s="364"/>
      <c r="I64" s="364"/>
      <c r="J64" s="364"/>
      <c r="K64" s="240"/>
    </row>
    <row r="65" spans="2:11" ht="15" customHeight="1">
      <c r="B65" s="239"/>
      <c r="C65" s="244"/>
      <c r="D65" s="363" t="s">
        <v>633</v>
      </c>
      <c r="E65" s="363"/>
      <c r="F65" s="363"/>
      <c r="G65" s="363"/>
      <c r="H65" s="363"/>
      <c r="I65" s="363"/>
      <c r="J65" s="363"/>
      <c r="K65" s="240"/>
    </row>
    <row r="66" spans="2:11" ht="15" customHeight="1">
      <c r="B66" s="239"/>
      <c r="C66" s="244"/>
      <c r="D66" s="363" t="s">
        <v>634</v>
      </c>
      <c r="E66" s="363"/>
      <c r="F66" s="363"/>
      <c r="G66" s="363"/>
      <c r="H66" s="363"/>
      <c r="I66" s="363"/>
      <c r="J66" s="363"/>
      <c r="K66" s="240"/>
    </row>
    <row r="67" spans="2:11" ht="15" customHeight="1">
      <c r="B67" s="239"/>
      <c r="C67" s="244"/>
      <c r="D67" s="363" t="s">
        <v>635</v>
      </c>
      <c r="E67" s="363"/>
      <c r="F67" s="363"/>
      <c r="G67" s="363"/>
      <c r="H67" s="363"/>
      <c r="I67" s="363"/>
      <c r="J67" s="363"/>
      <c r="K67" s="240"/>
    </row>
    <row r="68" spans="2:11" ht="15" customHeight="1">
      <c r="B68" s="239"/>
      <c r="C68" s="244"/>
      <c r="D68" s="363" t="s">
        <v>636</v>
      </c>
      <c r="E68" s="363"/>
      <c r="F68" s="363"/>
      <c r="G68" s="363"/>
      <c r="H68" s="363"/>
      <c r="I68" s="363"/>
      <c r="J68" s="363"/>
      <c r="K68" s="240"/>
    </row>
    <row r="69" spans="2:11" ht="12.75" customHeight="1">
      <c r="B69" s="248"/>
      <c r="C69" s="249"/>
      <c r="D69" s="249"/>
      <c r="E69" s="249"/>
      <c r="F69" s="249"/>
      <c r="G69" s="249"/>
      <c r="H69" s="249"/>
      <c r="I69" s="249"/>
      <c r="J69" s="249"/>
      <c r="K69" s="250"/>
    </row>
    <row r="70" spans="2:11" ht="18.75" customHeight="1">
      <c r="B70" s="251"/>
      <c r="C70" s="251"/>
      <c r="D70" s="251"/>
      <c r="E70" s="251"/>
      <c r="F70" s="251"/>
      <c r="G70" s="251"/>
      <c r="H70" s="251"/>
      <c r="I70" s="251"/>
      <c r="J70" s="251"/>
      <c r="K70" s="252"/>
    </row>
    <row r="71" spans="2:11" ht="18.75" customHeight="1">
      <c r="B71" s="252"/>
      <c r="C71" s="252"/>
      <c r="D71" s="252"/>
      <c r="E71" s="252"/>
      <c r="F71" s="252"/>
      <c r="G71" s="252"/>
      <c r="H71" s="252"/>
      <c r="I71" s="252"/>
      <c r="J71" s="252"/>
      <c r="K71" s="252"/>
    </row>
    <row r="72" spans="2:11" ht="7.5" customHeight="1">
      <c r="B72" s="253"/>
      <c r="C72" s="254"/>
      <c r="D72" s="254"/>
      <c r="E72" s="254"/>
      <c r="F72" s="254"/>
      <c r="G72" s="254"/>
      <c r="H72" s="254"/>
      <c r="I72" s="254"/>
      <c r="J72" s="254"/>
      <c r="K72" s="255"/>
    </row>
    <row r="73" spans="2:11" ht="45" customHeight="1">
      <c r="B73" s="256"/>
      <c r="C73" s="362" t="s">
        <v>98</v>
      </c>
      <c r="D73" s="362"/>
      <c r="E73" s="362"/>
      <c r="F73" s="362"/>
      <c r="G73" s="362"/>
      <c r="H73" s="362"/>
      <c r="I73" s="362"/>
      <c r="J73" s="362"/>
      <c r="K73" s="257"/>
    </row>
    <row r="74" spans="2:11" ht="17.25" customHeight="1">
      <c r="B74" s="256"/>
      <c r="C74" s="258" t="s">
        <v>637</v>
      </c>
      <c r="D74" s="258"/>
      <c r="E74" s="258"/>
      <c r="F74" s="258" t="s">
        <v>638</v>
      </c>
      <c r="G74" s="259"/>
      <c r="H74" s="258" t="s">
        <v>121</v>
      </c>
      <c r="I74" s="258" t="s">
        <v>62</v>
      </c>
      <c r="J74" s="258" t="s">
        <v>639</v>
      </c>
      <c r="K74" s="257"/>
    </row>
    <row r="75" spans="2:11" ht="17.25" customHeight="1">
      <c r="B75" s="256"/>
      <c r="C75" s="260" t="s">
        <v>640</v>
      </c>
      <c r="D75" s="260"/>
      <c r="E75" s="260"/>
      <c r="F75" s="261" t="s">
        <v>641</v>
      </c>
      <c r="G75" s="262"/>
      <c r="H75" s="260"/>
      <c r="I75" s="260"/>
      <c r="J75" s="260" t="s">
        <v>642</v>
      </c>
      <c r="K75" s="257"/>
    </row>
    <row r="76" spans="2:11" ht="5.25" customHeight="1">
      <c r="B76" s="256"/>
      <c r="C76" s="263"/>
      <c r="D76" s="263"/>
      <c r="E76" s="263"/>
      <c r="F76" s="263"/>
      <c r="G76" s="264"/>
      <c r="H76" s="263"/>
      <c r="I76" s="263"/>
      <c r="J76" s="263"/>
      <c r="K76" s="257"/>
    </row>
    <row r="77" spans="2:11" ht="15" customHeight="1">
      <c r="B77" s="256"/>
      <c r="C77" s="246" t="s">
        <v>58</v>
      </c>
      <c r="D77" s="263"/>
      <c r="E77" s="263"/>
      <c r="F77" s="265" t="s">
        <v>643</v>
      </c>
      <c r="G77" s="264"/>
      <c r="H77" s="246" t="s">
        <v>644</v>
      </c>
      <c r="I77" s="246" t="s">
        <v>645</v>
      </c>
      <c r="J77" s="246">
        <v>20</v>
      </c>
      <c r="K77" s="257"/>
    </row>
    <row r="78" spans="2:11" ht="15" customHeight="1">
      <c r="B78" s="256"/>
      <c r="C78" s="246" t="s">
        <v>646</v>
      </c>
      <c r="D78" s="246"/>
      <c r="E78" s="246"/>
      <c r="F78" s="265" t="s">
        <v>643</v>
      </c>
      <c r="G78" s="264"/>
      <c r="H78" s="246" t="s">
        <v>647</v>
      </c>
      <c r="I78" s="246" t="s">
        <v>645</v>
      </c>
      <c r="J78" s="246">
        <v>120</v>
      </c>
      <c r="K78" s="257"/>
    </row>
    <row r="79" spans="2:11" ht="15" customHeight="1">
      <c r="B79" s="266"/>
      <c r="C79" s="246" t="s">
        <v>648</v>
      </c>
      <c r="D79" s="246"/>
      <c r="E79" s="246"/>
      <c r="F79" s="265" t="s">
        <v>649</v>
      </c>
      <c r="G79" s="264"/>
      <c r="H79" s="246" t="s">
        <v>650</v>
      </c>
      <c r="I79" s="246" t="s">
        <v>645</v>
      </c>
      <c r="J79" s="246">
        <v>50</v>
      </c>
      <c r="K79" s="257"/>
    </row>
    <row r="80" spans="2:11" ht="15" customHeight="1">
      <c r="B80" s="266"/>
      <c r="C80" s="246" t="s">
        <v>651</v>
      </c>
      <c r="D80" s="246"/>
      <c r="E80" s="246"/>
      <c r="F80" s="265" t="s">
        <v>643</v>
      </c>
      <c r="G80" s="264"/>
      <c r="H80" s="246" t="s">
        <v>652</v>
      </c>
      <c r="I80" s="246" t="s">
        <v>653</v>
      </c>
      <c r="J80" s="246"/>
      <c r="K80" s="257"/>
    </row>
    <row r="81" spans="2:11" ht="15" customHeight="1">
      <c r="B81" s="266"/>
      <c r="C81" s="267" t="s">
        <v>654</v>
      </c>
      <c r="D81" s="267"/>
      <c r="E81" s="267"/>
      <c r="F81" s="268" t="s">
        <v>649</v>
      </c>
      <c r="G81" s="267"/>
      <c r="H81" s="267" t="s">
        <v>655</v>
      </c>
      <c r="I81" s="267" t="s">
        <v>645</v>
      </c>
      <c r="J81" s="267">
        <v>15</v>
      </c>
      <c r="K81" s="257"/>
    </row>
    <row r="82" spans="2:11" ht="15" customHeight="1">
      <c r="B82" s="266"/>
      <c r="C82" s="267" t="s">
        <v>656</v>
      </c>
      <c r="D82" s="267"/>
      <c r="E82" s="267"/>
      <c r="F82" s="268" t="s">
        <v>649</v>
      </c>
      <c r="G82" s="267"/>
      <c r="H82" s="267" t="s">
        <v>657</v>
      </c>
      <c r="I82" s="267" t="s">
        <v>645</v>
      </c>
      <c r="J82" s="267">
        <v>15</v>
      </c>
      <c r="K82" s="257"/>
    </row>
    <row r="83" spans="2:11" ht="15" customHeight="1">
      <c r="B83" s="266"/>
      <c r="C83" s="267" t="s">
        <v>658</v>
      </c>
      <c r="D83" s="267"/>
      <c r="E83" s="267"/>
      <c r="F83" s="268" t="s">
        <v>649</v>
      </c>
      <c r="G83" s="267"/>
      <c r="H83" s="267" t="s">
        <v>659</v>
      </c>
      <c r="I83" s="267" t="s">
        <v>645</v>
      </c>
      <c r="J83" s="267">
        <v>20</v>
      </c>
      <c r="K83" s="257"/>
    </row>
    <row r="84" spans="2:11" ht="15" customHeight="1">
      <c r="B84" s="266"/>
      <c r="C84" s="267" t="s">
        <v>660</v>
      </c>
      <c r="D84" s="267"/>
      <c r="E84" s="267"/>
      <c r="F84" s="268" t="s">
        <v>649</v>
      </c>
      <c r="G84" s="267"/>
      <c r="H84" s="267" t="s">
        <v>661</v>
      </c>
      <c r="I84" s="267" t="s">
        <v>645</v>
      </c>
      <c r="J84" s="267">
        <v>20</v>
      </c>
      <c r="K84" s="257"/>
    </row>
    <row r="85" spans="2:11" ht="15" customHeight="1">
      <c r="B85" s="266"/>
      <c r="C85" s="246" t="s">
        <v>662</v>
      </c>
      <c r="D85" s="246"/>
      <c r="E85" s="246"/>
      <c r="F85" s="265" t="s">
        <v>649</v>
      </c>
      <c r="G85" s="264"/>
      <c r="H85" s="246" t="s">
        <v>663</v>
      </c>
      <c r="I85" s="246" t="s">
        <v>645</v>
      </c>
      <c r="J85" s="246">
        <v>50</v>
      </c>
      <c r="K85" s="257"/>
    </row>
    <row r="86" spans="2:11" ht="15" customHeight="1">
      <c r="B86" s="266"/>
      <c r="C86" s="246" t="s">
        <v>664</v>
      </c>
      <c r="D86" s="246"/>
      <c r="E86" s="246"/>
      <c r="F86" s="265" t="s">
        <v>649</v>
      </c>
      <c r="G86" s="264"/>
      <c r="H86" s="246" t="s">
        <v>665</v>
      </c>
      <c r="I86" s="246" t="s">
        <v>645</v>
      </c>
      <c r="J86" s="246">
        <v>20</v>
      </c>
      <c r="K86" s="257"/>
    </row>
    <row r="87" spans="2:11" ht="15" customHeight="1">
      <c r="B87" s="266"/>
      <c r="C87" s="246" t="s">
        <v>666</v>
      </c>
      <c r="D87" s="246"/>
      <c r="E87" s="246"/>
      <c r="F87" s="265" t="s">
        <v>649</v>
      </c>
      <c r="G87" s="264"/>
      <c r="H87" s="246" t="s">
        <v>667</v>
      </c>
      <c r="I87" s="246" t="s">
        <v>645</v>
      </c>
      <c r="J87" s="246">
        <v>20</v>
      </c>
      <c r="K87" s="257"/>
    </row>
    <row r="88" spans="2:11" ht="15" customHeight="1">
      <c r="B88" s="266"/>
      <c r="C88" s="246" t="s">
        <v>668</v>
      </c>
      <c r="D88" s="246"/>
      <c r="E88" s="246"/>
      <c r="F88" s="265" t="s">
        <v>649</v>
      </c>
      <c r="G88" s="264"/>
      <c r="H88" s="246" t="s">
        <v>669</v>
      </c>
      <c r="I88" s="246" t="s">
        <v>645</v>
      </c>
      <c r="J88" s="246">
        <v>50</v>
      </c>
      <c r="K88" s="257"/>
    </row>
    <row r="89" spans="2:11" ht="15" customHeight="1">
      <c r="B89" s="266"/>
      <c r="C89" s="246" t="s">
        <v>670</v>
      </c>
      <c r="D89" s="246"/>
      <c r="E89" s="246"/>
      <c r="F89" s="265" t="s">
        <v>649</v>
      </c>
      <c r="G89" s="264"/>
      <c r="H89" s="246" t="s">
        <v>670</v>
      </c>
      <c r="I89" s="246" t="s">
        <v>645</v>
      </c>
      <c r="J89" s="246">
        <v>50</v>
      </c>
      <c r="K89" s="257"/>
    </row>
    <row r="90" spans="2:11" ht="15" customHeight="1">
      <c r="B90" s="266"/>
      <c r="C90" s="246" t="s">
        <v>126</v>
      </c>
      <c r="D90" s="246"/>
      <c r="E90" s="246"/>
      <c r="F90" s="265" t="s">
        <v>649</v>
      </c>
      <c r="G90" s="264"/>
      <c r="H90" s="246" t="s">
        <v>671</v>
      </c>
      <c r="I90" s="246" t="s">
        <v>645</v>
      </c>
      <c r="J90" s="246">
        <v>255</v>
      </c>
      <c r="K90" s="257"/>
    </row>
    <row r="91" spans="2:11" ht="15" customHeight="1">
      <c r="B91" s="266"/>
      <c r="C91" s="246" t="s">
        <v>672</v>
      </c>
      <c r="D91" s="246"/>
      <c r="E91" s="246"/>
      <c r="F91" s="265" t="s">
        <v>643</v>
      </c>
      <c r="G91" s="264"/>
      <c r="H91" s="246" t="s">
        <v>673</v>
      </c>
      <c r="I91" s="246" t="s">
        <v>674</v>
      </c>
      <c r="J91" s="246"/>
      <c r="K91" s="257"/>
    </row>
    <row r="92" spans="2:11" ht="15" customHeight="1">
      <c r="B92" s="266"/>
      <c r="C92" s="246" t="s">
        <v>675</v>
      </c>
      <c r="D92" s="246"/>
      <c r="E92" s="246"/>
      <c r="F92" s="265" t="s">
        <v>643</v>
      </c>
      <c r="G92" s="264"/>
      <c r="H92" s="246" t="s">
        <v>676</v>
      </c>
      <c r="I92" s="246" t="s">
        <v>677</v>
      </c>
      <c r="J92" s="246"/>
      <c r="K92" s="257"/>
    </row>
    <row r="93" spans="2:11" ht="15" customHeight="1">
      <c r="B93" s="266"/>
      <c r="C93" s="246" t="s">
        <v>678</v>
      </c>
      <c r="D93" s="246"/>
      <c r="E93" s="246"/>
      <c r="F93" s="265" t="s">
        <v>643</v>
      </c>
      <c r="G93" s="264"/>
      <c r="H93" s="246" t="s">
        <v>678</v>
      </c>
      <c r="I93" s="246" t="s">
        <v>677</v>
      </c>
      <c r="J93" s="246"/>
      <c r="K93" s="257"/>
    </row>
    <row r="94" spans="2:11" ht="15" customHeight="1">
      <c r="B94" s="266"/>
      <c r="C94" s="246" t="s">
        <v>43</v>
      </c>
      <c r="D94" s="246"/>
      <c r="E94" s="246"/>
      <c r="F94" s="265" t="s">
        <v>643</v>
      </c>
      <c r="G94" s="264"/>
      <c r="H94" s="246" t="s">
        <v>679</v>
      </c>
      <c r="I94" s="246" t="s">
        <v>677</v>
      </c>
      <c r="J94" s="246"/>
      <c r="K94" s="257"/>
    </row>
    <row r="95" spans="2:11" ht="15" customHeight="1">
      <c r="B95" s="266"/>
      <c r="C95" s="246" t="s">
        <v>53</v>
      </c>
      <c r="D95" s="246"/>
      <c r="E95" s="246"/>
      <c r="F95" s="265" t="s">
        <v>643</v>
      </c>
      <c r="G95" s="264"/>
      <c r="H95" s="246" t="s">
        <v>680</v>
      </c>
      <c r="I95" s="246" t="s">
        <v>677</v>
      </c>
      <c r="J95" s="246"/>
      <c r="K95" s="257"/>
    </row>
    <row r="96" spans="2:11" ht="15" customHeight="1">
      <c r="B96" s="269"/>
      <c r="C96" s="270"/>
      <c r="D96" s="270"/>
      <c r="E96" s="270"/>
      <c r="F96" s="270"/>
      <c r="G96" s="270"/>
      <c r="H96" s="270"/>
      <c r="I96" s="270"/>
      <c r="J96" s="270"/>
      <c r="K96" s="271"/>
    </row>
    <row r="97" spans="2:11" ht="18.75" customHeight="1">
      <c r="B97" s="272"/>
      <c r="C97" s="273"/>
      <c r="D97" s="273"/>
      <c r="E97" s="273"/>
      <c r="F97" s="273"/>
      <c r="G97" s="273"/>
      <c r="H97" s="273"/>
      <c r="I97" s="273"/>
      <c r="J97" s="273"/>
      <c r="K97" s="272"/>
    </row>
    <row r="98" spans="2:11" ht="18.75" customHeight="1">
      <c r="B98" s="252"/>
      <c r="C98" s="252"/>
      <c r="D98" s="252"/>
      <c r="E98" s="252"/>
      <c r="F98" s="252"/>
      <c r="G98" s="252"/>
      <c r="H98" s="252"/>
      <c r="I98" s="252"/>
      <c r="J98" s="252"/>
      <c r="K98" s="252"/>
    </row>
    <row r="99" spans="2:11" ht="7.5" customHeight="1">
      <c r="B99" s="253"/>
      <c r="C99" s="254"/>
      <c r="D99" s="254"/>
      <c r="E99" s="254"/>
      <c r="F99" s="254"/>
      <c r="G99" s="254"/>
      <c r="H99" s="254"/>
      <c r="I99" s="254"/>
      <c r="J99" s="254"/>
      <c r="K99" s="255"/>
    </row>
    <row r="100" spans="2:11" ht="45" customHeight="1">
      <c r="B100" s="256"/>
      <c r="C100" s="362" t="s">
        <v>681</v>
      </c>
      <c r="D100" s="362"/>
      <c r="E100" s="362"/>
      <c r="F100" s="362"/>
      <c r="G100" s="362"/>
      <c r="H100" s="362"/>
      <c r="I100" s="362"/>
      <c r="J100" s="362"/>
      <c r="K100" s="257"/>
    </row>
    <row r="101" spans="2:11" ht="17.25" customHeight="1">
      <c r="B101" s="256"/>
      <c r="C101" s="258" t="s">
        <v>637</v>
      </c>
      <c r="D101" s="258"/>
      <c r="E101" s="258"/>
      <c r="F101" s="258" t="s">
        <v>638</v>
      </c>
      <c r="G101" s="259"/>
      <c r="H101" s="258" t="s">
        <v>121</v>
      </c>
      <c r="I101" s="258" t="s">
        <v>62</v>
      </c>
      <c r="J101" s="258" t="s">
        <v>639</v>
      </c>
      <c r="K101" s="257"/>
    </row>
    <row r="102" spans="2:11" ht="17.25" customHeight="1">
      <c r="B102" s="256"/>
      <c r="C102" s="260" t="s">
        <v>640</v>
      </c>
      <c r="D102" s="260"/>
      <c r="E102" s="260"/>
      <c r="F102" s="261" t="s">
        <v>641</v>
      </c>
      <c r="G102" s="262"/>
      <c r="H102" s="260"/>
      <c r="I102" s="260"/>
      <c r="J102" s="260" t="s">
        <v>642</v>
      </c>
      <c r="K102" s="257"/>
    </row>
    <row r="103" spans="2:11" ht="5.25" customHeight="1">
      <c r="B103" s="256"/>
      <c r="C103" s="258"/>
      <c r="D103" s="258"/>
      <c r="E103" s="258"/>
      <c r="F103" s="258"/>
      <c r="G103" s="274"/>
      <c r="H103" s="258"/>
      <c r="I103" s="258"/>
      <c r="J103" s="258"/>
      <c r="K103" s="257"/>
    </row>
    <row r="104" spans="2:11" ht="15" customHeight="1">
      <c r="B104" s="256"/>
      <c r="C104" s="246" t="s">
        <v>58</v>
      </c>
      <c r="D104" s="263"/>
      <c r="E104" s="263"/>
      <c r="F104" s="265" t="s">
        <v>643</v>
      </c>
      <c r="G104" s="274"/>
      <c r="H104" s="246" t="s">
        <v>682</v>
      </c>
      <c r="I104" s="246" t="s">
        <v>645</v>
      </c>
      <c r="J104" s="246">
        <v>20</v>
      </c>
      <c r="K104" s="257"/>
    </row>
    <row r="105" spans="2:11" ht="15" customHeight="1">
      <c r="B105" s="256"/>
      <c r="C105" s="246" t="s">
        <v>646</v>
      </c>
      <c r="D105" s="246"/>
      <c r="E105" s="246"/>
      <c r="F105" s="265" t="s">
        <v>643</v>
      </c>
      <c r="G105" s="246"/>
      <c r="H105" s="246" t="s">
        <v>682</v>
      </c>
      <c r="I105" s="246" t="s">
        <v>645</v>
      </c>
      <c r="J105" s="246">
        <v>120</v>
      </c>
      <c r="K105" s="257"/>
    </row>
    <row r="106" spans="2:11" ht="15" customHeight="1">
      <c r="B106" s="266"/>
      <c r="C106" s="246" t="s">
        <v>648</v>
      </c>
      <c r="D106" s="246"/>
      <c r="E106" s="246"/>
      <c r="F106" s="265" t="s">
        <v>649</v>
      </c>
      <c r="G106" s="246"/>
      <c r="H106" s="246" t="s">
        <v>682</v>
      </c>
      <c r="I106" s="246" t="s">
        <v>645</v>
      </c>
      <c r="J106" s="246">
        <v>50</v>
      </c>
      <c r="K106" s="257"/>
    </row>
    <row r="107" spans="2:11" ht="15" customHeight="1">
      <c r="B107" s="266"/>
      <c r="C107" s="246" t="s">
        <v>651</v>
      </c>
      <c r="D107" s="246"/>
      <c r="E107" s="246"/>
      <c r="F107" s="265" t="s">
        <v>643</v>
      </c>
      <c r="G107" s="246"/>
      <c r="H107" s="246" t="s">
        <v>682</v>
      </c>
      <c r="I107" s="246" t="s">
        <v>653</v>
      </c>
      <c r="J107" s="246"/>
      <c r="K107" s="257"/>
    </row>
    <row r="108" spans="2:11" ht="15" customHeight="1">
      <c r="B108" s="266"/>
      <c r="C108" s="246" t="s">
        <v>662</v>
      </c>
      <c r="D108" s="246"/>
      <c r="E108" s="246"/>
      <c r="F108" s="265" t="s">
        <v>649</v>
      </c>
      <c r="G108" s="246"/>
      <c r="H108" s="246" t="s">
        <v>682</v>
      </c>
      <c r="I108" s="246" t="s">
        <v>645</v>
      </c>
      <c r="J108" s="246">
        <v>50</v>
      </c>
      <c r="K108" s="257"/>
    </row>
    <row r="109" spans="2:11" ht="15" customHeight="1">
      <c r="B109" s="266"/>
      <c r="C109" s="246" t="s">
        <v>670</v>
      </c>
      <c r="D109" s="246"/>
      <c r="E109" s="246"/>
      <c r="F109" s="265" t="s">
        <v>649</v>
      </c>
      <c r="G109" s="246"/>
      <c r="H109" s="246" t="s">
        <v>682</v>
      </c>
      <c r="I109" s="246" t="s">
        <v>645</v>
      </c>
      <c r="J109" s="246">
        <v>50</v>
      </c>
      <c r="K109" s="257"/>
    </row>
    <row r="110" spans="2:11" ht="15" customHeight="1">
      <c r="B110" s="266"/>
      <c r="C110" s="246" t="s">
        <v>668</v>
      </c>
      <c r="D110" s="246"/>
      <c r="E110" s="246"/>
      <c r="F110" s="265" t="s">
        <v>649</v>
      </c>
      <c r="G110" s="246"/>
      <c r="H110" s="246" t="s">
        <v>682</v>
      </c>
      <c r="I110" s="246" t="s">
        <v>645</v>
      </c>
      <c r="J110" s="246">
        <v>50</v>
      </c>
      <c r="K110" s="257"/>
    </row>
    <row r="111" spans="2:11" ht="15" customHeight="1">
      <c r="B111" s="266"/>
      <c r="C111" s="246" t="s">
        <v>58</v>
      </c>
      <c r="D111" s="246"/>
      <c r="E111" s="246"/>
      <c r="F111" s="265" t="s">
        <v>643</v>
      </c>
      <c r="G111" s="246"/>
      <c r="H111" s="246" t="s">
        <v>683</v>
      </c>
      <c r="I111" s="246" t="s">
        <v>645</v>
      </c>
      <c r="J111" s="246">
        <v>20</v>
      </c>
      <c r="K111" s="257"/>
    </row>
    <row r="112" spans="2:11" ht="15" customHeight="1">
      <c r="B112" s="266"/>
      <c r="C112" s="246" t="s">
        <v>684</v>
      </c>
      <c r="D112" s="246"/>
      <c r="E112" s="246"/>
      <c r="F112" s="265" t="s">
        <v>643</v>
      </c>
      <c r="G112" s="246"/>
      <c r="H112" s="246" t="s">
        <v>685</v>
      </c>
      <c r="I112" s="246" t="s">
        <v>645</v>
      </c>
      <c r="J112" s="246">
        <v>120</v>
      </c>
      <c r="K112" s="257"/>
    </row>
    <row r="113" spans="2:11" ht="15" customHeight="1">
      <c r="B113" s="266"/>
      <c r="C113" s="246" t="s">
        <v>43</v>
      </c>
      <c r="D113" s="246"/>
      <c r="E113" s="246"/>
      <c r="F113" s="265" t="s">
        <v>643</v>
      </c>
      <c r="G113" s="246"/>
      <c r="H113" s="246" t="s">
        <v>686</v>
      </c>
      <c r="I113" s="246" t="s">
        <v>677</v>
      </c>
      <c r="J113" s="246"/>
      <c r="K113" s="257"/>
    </row>
    <row r="114" spans="2:11" ht="15" customHeight="1">
      <c r="B114" s="266"/>
      <c r="C114" s="246" t="s">
        <v>53</v>
      </c>
      <c r="D114" s="246"/>
      <c r="E114" s="246"/>
      <c r="F114" s="265" t="s">
        <v>643</v>
      </c>
      <c r="G114" s="246"/>
      <c r="H114" s="246" t="s">
        <v>687</v>
      </c>
      <c r="I114" s="246" t="s">
        <v>677</v>
      </c>
      <c r="J114" s="246"/>
      <c r="K114" s="257"/>
    </row>
    <row r="115" spans="2:11" ht="15" customHeight="1">
      <c r="B115" s="266"/>
      <c r="C115" s="246" t="s">
        <v>62</v>
      </c>
      <c r="D115" s="246"/>
      <c r="E115" s="246"/>
      <c r="F115" s="265" t="s">
        <v>643</v>
      </c>
      <c r="G115" s="246"/>
      <c r="H115" s="246" t="s">
        <v>688</v>
      </c>
      <c r="I115" s="246" t="s">
        <v>689</v>
      </c>
      <c r="J115" s="246"/>
      <c r="K115" s="257"/>
    </row>
    <row r="116" spans="2:11" ht="15" customHeight="1">
      <c r="B116" s="269"/>
      <c r="C116" s="275"/>
      <c r="D116" s="275"/>
      <c r="E116" s="275"/>
      <c r="F116" s="275"/>
      <c r="G116" s="275"/>
      <c r="H116" s="275"/>
      <c r="I116" s="275"/>
      <c r="J116" s="275"/>
      <c r="K116" s="271"/>
    </row>
    <row r="117" spans="2:11" ht="18.75" customHeight="1">
      <c r="B117" s="276"/>
      <c r="C117" s="242"/>
      <c r="D117" s="242"/>
      <c r="E117" s="242"/>
      <c r="F117" s="277"/>
      <c r="G117" s="242"/>
      <c r="H117" s="242"/>
      <c r="I117" s="242"/>
      <c r="J117" s="242"/>
      <c r="K117" s="276"/>
    </row>
    <row r="118" spans="2:11" ht="18.75" customHeight="1"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</row>
    <row r="119" spans="2:11" ht="7.5" customHeight="1">
      <c r="B119" s="278"/>
      <c r="C119" s="279"/>
      <c r="D119" s="279"/>
      <c r="E119" s="279"/>
      <c r="F119" s="279"/>
      <c r="G119" s="279"/>
      <c r="H119" s="279"/>
      <c r="I119" s="279"/>
      <c r="J119" s="279"/>
      <c r="K119" s="280"/>
    </row>
    <row r="120" spans="2:11" ht="45" customHeight="1">
      <c r="B120" s="281"/>
      <c r="C120" s="361" t="s">
        <v>690</v>
      </c>
      <c r="D120" s="361"/>
      <c r="E120" s="361"/>
      <c r="F120" s="361"/>
      <c r="G120" s="361"/>
      <c r="H120" s="361"/>
      <c r="I120" s="361"/>
      <c r="J120" s="361"/>
      <c r="K120" s="282"/>
    </row>
    <row r="121" spans="2:11" ht="17.25" customHeight="1">
      <c r="B121" s="283"/>
      <c r="C121" s="258" t="s">
        <v>637</v>
      </c>
      <c r="D121" s="258"/>
      <c r="E121" s="258"/>
      <c r="F121" s="258" t="s">
        <v>638</v>
      </c>
      <c r="G121" s="259"/>
      <c r="H121" s="258" t="s">
        <v>121</v>
      </c>
      <c r="I121" s="258" t="s">
        <v>62</v>
      </c>
      <c r="J121" s="258" t="s">
        <v>639</v>
      </c>
      <c r="K121" s="284"/>
    </row>
    <row r="122" spans="2:11" ht="17.25" customHeight="1">
      <c r="B122" s="283"/>
      <c r="C122" s="260" t="s">
        <v>640</v>
      </c>
      <c r="D122" s="260"/>
      <c r="E122" s="260"/>
      <c r="F122" s="261" t="s">
        <v>641</v>
      </c>
      <c r="G122" s="262"/>
      <c r="H122" s="260"/>
      <c r="I122" s="260"/>
      <c r="J122" s="260" t="s">
        <v>642</v>
      </c>
      <c r="K122" s="284"/>
    </row>
    <row r="123" spans="2:11" ht="5.25" customHeight="1">
      <c r="B123" s="285"/>
      <c r="C123" s="263"/>
      <c r="D123" s="263"/>
      <c r="E123" s="263"/>
      <c r="F123" s="263"/>
      <c r="G123" s="246"/>
      <c r="H123" s="263"/>
      <c r="I123" s="263"/>
      <c r="J123" s="263"/>
      <c r="K123" s="286"/>
    </row>
    <row r="124" spans="2:11" ht="15" customHeight="1">
      <c r="B124" s="285"/>
      <c r="C124" s="246" t="s">
        <v>646</v>
      </c>
      <c r="D124" s="263"/>
      <c r="E124" s="263"/>
      <c r="F124" s="265" t="s">
        <v>643</v>
      </c>
      <c r="G124" s="246"/>
      <c r="H124" s="246" t="s">
        <v>682</v>
      </c>
      <c r="I124" s="246" t="s">
        <v>645</v>
      </c>
      <c r="J124" s="246">
        <v>120</v>
      </c>
      <c r="K124" s="287"/>
    </row>
    <row r="125" spans="2:11" ht="15" customHeight="1">
      <c r="B125" s="285"/>
      <c r="C125" s="246" t="s">
        <v>691</v>
      </c>
      <c r="D125" s="246"/>
      <c r="E125" s="246"/>
      <c r="F125" s="265" t="s">
        <v>643</v>
      </c>
      <c r="G125" s="246"/>
      <c r="H125" s="246" t="s">
        <v>692</v>
      </c>
      <c r="I125" s="246" t="s">
        <v>645</v>
      </c>
      <c r="J125" s="246" t="s">
        <v>693</v>
      </c>
      <c r="K125" s="287"/>
    </row>
    <row r="126" spans="2:11" ht="15" customHeight="1">
      <c r="B126" s="285"/>
      <c r="C126" s="246" t="s">
        <v>592</v>
      </c>
      <c r="D126" s="246"/>
      <c r="E126" s="246"/>
      <c r="F126" s="265" t="s">
        <v>643</v>
      </c>
      <c r="G126" s="246"/>
      <c r="H126" s="246" t="s">
        <v>694</v>
      </c>
      <c r="I126" s="246" t="s">
        <v>645</v>
      </c>
      <c r="J126" s="246" t="s">
        <v>693</v>
      </c>
      <c r="K126" s="287"/>
    </row>
    <row r="127" spans="2:11" ht="15" customHeight="1">
      <c r="B127" s="285"/>
      <c r="C127" s="246" t="s">
        <v>654</v>
      </c>
      <c r="D127" s="246"/>
      <c r="E127" s="246"/>
      <c r="F127" s="265" t="s">
        <v>649</v>
      </c>
      <c r="G127" s="246"/>
      <c r="H127" s="246" t="s">
        <v>655</v>
      </c>
      <c r="I127" s="246" t="s">
        <v>645</v>
      </c>
      <c r="J127" s="246">
        <v>15</v>
      </c>
      <c r="K127" s="287"/>
    </row>
    <row r="128" spans="2:11" ht="15" customHeight="1">
      <c r="B128" s="285"/>
      <c r="C128" s="267" t="s">
        <v>656</v>
      </c>
      <c r="D128" s="267"/>
      <c r="E128" s="267"/>
      <c r="F128" s="268" t="s">
        <v>649</v>
      </c>
      <c r="G128" s="267"/>
      <c r="H128" s="267" t="s">
        <v>657</v>
      </c>
      <c r="I128" s="267" t="s">
        <v>645</v>
      </c>
      <c r="J128" s="267">
        <v>15</v>
      </c>
      <c r="K128" s="287"/>
    </row>
    <row r="129" spans="2:11" ht="15" customHeight="1">
      <c r="B129" s="285"/>
      <c r="C129" s="267" t="s">
        <v>658</v>
      </c>
      <c r="D129" s="267"/>
      <c r="E129" s="267"/>
      <c r="F129" s="268" t="s">
        <v>649</v>
      </c>
      <c r="G129" s="267"/>
      <c r="H129" s="267" t="s">
        <v>659</v>
      </c>
      <c r="I129" s="267" t="s">
        <v>645</v>
      </c>
      <c r="J129" s="267">
        <v>20</v>
      </c>
      <c r="K129" s="287"/>
    </row>
    <row r="130" spans="2:11" ht="15" customHeight="1">
      <c r="B130" s="285"/>
      <c r="C130" s="267" t="s">
        <v>660</v>
      </c>
      <c r="D130" s="267"/>
      <c r="E130" s="267"/>
      <c r="F130" s="268" t="s">
        <v>649</v>
      </c>
      <c r="G130" s="267"/>
      <c r="H130" s="267" t="s">
        <v>661</v>
      </c>
      <c r="I130" s="267" t="s">
        <v>645</v>
      </c>
      <c r="J130" s="267">
        <v>20</v>
      </c>
      <c r="K130" s="287"/>
    </row>
    <row r="131" spans="2:11" ht="15" customHeight="1">
      <c r="B131" s="285"/>
      <c r="C131" s="246" t="s">
        <v>648</v>
      </c>
      <c r="D131" s="246"/>
      <c r="E131" s="246"/>
      <c r="F131" s="265" t="s">
        <v>649</v>
      </c>
      <c r="G131" s="246"/>
      <c r="H131" s="246" t="s">
        <v>682</v>
      </c>
      <c r="I131" s="246" t="s">
        <v>645</v>
      </c>
      <c r="J131" s="246">
        <v>50</v>
      </c>
      <c r="K131" s="287"/>
    </row>
    <row r="132" spans="2:11" ht="15" customHeight="1">
      <c r="B132" s="285"/>
      <c r="C132" s="246" t="s">
        <v>662</v>
      </c>
      <c r="D132" s="246"/>
      <c r="E132" s="246"/>
      <c r="F132" s="265" t="s">
        <v>649</v>
      </c>
      <c r="G132" s="246"/>
      <c r="H132" s="246" t="s">
        <v>682</v>
      </c>
      <c r="I132" s="246" t="s">
        <v>645</v>
      </c>
      <c r="J132" s="246">
        <v>50</v>
      </c>
      <c r="K132" s="287"/>
    </row>
    <row r="133" spans="2:11" ht="15" customHeight="1">
      <c r="B133" s="285"/>
      <c r="C133" s="246" t="s">
        <v>668</v>
      </c>
      <c r="D133" s="246"/>
      <c r="E133" s="246"/>
      <c r="F133" s="265" t="s">
        <v>649</v>
      </c>
      <c r="G133" s="246"/>
      <c r="H133" s="246" t="s">
        <v>682</v>
      </c>
      <c r="I133" s="246" t="s">
        <v>645</v>
      </c>
      <c r="J133" s="246">
        <v>50</v>
      </c>
      <c r="K133" s="287"/>
    </row>
    <row r="134" spans="2:11" ht="15" customHeight="1">
      <c r="B134" s="285"/>
      <c r="C134" s="246" t="s">
        <v>670</v>
      </c>
      <c r="D134" s="246"/>
      <c r="E134" s="246"/>
      <c r="F134" s="265" t="s">
        <v>649</v>
      </c>
      <c r="G134" s="246"/>
      <c r="H134" s="246" t="s">
        <v>682</v>
      </c>
      <c r="I134" s="246" t="s">
        <v>645</v>
      </c>
      <c r="J134" s="246">
        <v>50</v>
      </c>
      <c r="K134" s="287"/>
    </row>
    <row r="135" spans="2:11" ht="15" customHeight="1">
      <c r="B135" s="285"/>
      <c r="C135" s="246" t="s">
        <v>126</v>
      </c>
      <c r="D135" s="246"/>
      <c r="E135" s="246"/>
      <c r="F135" s="265" t="s">
        <v>649</v>
      </c>
      <c r="G135" s="246"/>
      <c r="H135" s="246" t="s">
        <v>695</v>
      </c>
      <c r="I135" s="246" t="s">
        <v>645</v>
      </c>
      <c r="J135" s="246">
        <v>255</v>
      </c>
      <c r="K135" s="287"/>
    </row>
    <row r="136" spans="2:11" ht="15" customHeight="1">
      <c r="B136" s="285"/>
      <c r="C136" s="246" t="s">
        <v>672</v>
      </c>
      <c r="D136" s="246"/>
      <c r="E136" s="246"/>
      <c r="F136" s="265" t="s">
        <v>643</v>
      </c>
      <c r="G136" s="246"/>
      <c r="H136" s="246" t="s">
        <v>696</v>
      </c>
      <c r="I136" s="246" t="s">
        <v>674</v>
      </c>
      <c r="J136" s="246"/>
      <c r="K136" s="287"/>
    </row>
    <row r="137" spans="2:11" ht="15" customHeight="1">
      <c r="B137" s="285"/>
      <c r="C137" s="246" t="s">
        <v>675</v>
      </c>
      <c r="D137" s="246"/>
      <c r="E137" s="246"/>
      <c r="F137" s="265" t="s">
        <v>643</v>
      </c>
      <c r="G137" s="246"/>
      <c r="H137" s="246" t="s">
        <v>697</v>
      </c>
      <c r="I137" s="246" t="s">
        <v>677</v>
      </c>
      <c r="J137" s="246"/>
      <c r="K137" s="287"/>
    </row>
    <row r="138" spans="2:11" ht="15" customHeight="1">
      <c r="B138" s="285"/>
      <c r="C138" s="246" t="s">
        <v>678</v>
      </c>
      <c r="D138" s="246"/>
      <c r="E138" s="246"/>
      <c r="F138" s="265" t="s">
        <v>643</v>
      </c>
      <c r="G138" s="246"/>
      <c r="H138" s="246" t="s">
        <v>678</v>
      </c>
      <c r="I138" s="246" t="s">
        <v>677</v>
      </c>
      <c r="J138" s="246"/>
      <c r="K138" s="287"/>
    </row>
    <row r="139" spans="2:11" ht="15" customHeight="1">
      <c r="B139" s="285"/>
      <c r="C139" s="246" t="s">
        <v>43</v>
      </c>
      <c r="D139" s="246"/>
      <c r="E139" s="246"/>
      <c r="F139" s="265" t="s">
        <v>643</v>
      </c>
      <c r="G139" s="246"/>
      <c r="H139" s="246" t="s">
        <v>698</v>
      </c>
      <c r="I139" s="246" t="s">
        <v>677</v>
      </c>
      <c r="J139" s="246"/>
      <c r="K139" s="287"/>
    </row>
    <row r="140" spans="2:11" ht="15" customHeight="1">
      <c r="B140" s="285"/>
      <c r="C140" s="246" t="s">
        <v>699</v>
      </c>
      <c r="D140" s="246"/>
      <c r="E140" s="246"/>
      <c r="F140" s="265" t="s">
        <v>643</v>
      </c>
      <c r="G140" s="246"/>
      <c r="H140" s="246" t="s">
        <v>700</v>
      </c>
      <c r="I140" s="246" t="s">
        <v>677</v>
      </c>
      <c r="J140" s="246"/>
      <c r="K140" s="287"/>
    </row>
    <row r="141" spans="2:11" ht="15" customHeight="1">
      <c r="B141" s="288"/>
      <c r="C141" s="289"/>
      <c r="D141" s="289"/>
      <c r="E141" s="289"/>
      <c r="F141" s="289"/>
      <c r="G141" s="289"/>
      <c r="H141" s="289"/>
      <c r="I141" s="289"/>
      <c r="J141" s="289"/>
      <c r="K141" s="290"/>
    </row>
    <row r="142" spans="2:11" ht="18.75" customHeight="1">
      <c r="B142" s="242"/>
      <c r="C142" s="242"/>
      <c r="D142" s="242"/>
      <c r="E142" s="242"/>
      <c r="F142" s="277"/>
      <c r="G142" s="242"/>
      <c r="H142" s="242"/>
      <c r="I142" s="242"/>
      <c r="J142" s="242"/>
      <c r="K142" s="242"/>
    </row>
    <row r="143" spans="2:11" ht="18.75" customHeight="1"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</row>
    <row r="144" spans="2:11" ht="7.5" customHeight="1">
      <c r="B144" s="253"/>
      <c r="C144" s="254"/>
      <c r="D144" s="254"/>
      <c r="E144" s="254"/>
      <c r="F144" s="254"/>
      <c r="G144" s="254"/>
      <c r="H144" s="254"/>
      <c r="I144" s="254"/>
      <c r="J144" s="254"/>
      <c r="K144" s="255"/>
    </row>
    <row r="145" spans="2:11" ht="45" customHeight="1">
      <c r="B145" s="256"/>
      <c r="C145" s="362" t="s">
        <v>701</v>
      </c>
      <c r="D145" s="362"/>
      <c r="E145" s="362"/>
      <c r="F145" s="362"/>
      <c r="G145" s="362"/>
      <c r="H145" s="362"/>
      <c r="I145" s="362"/>
      <c r="J145" s="362"/>
      <c r="K145" s="257"/>
    </row>
    <row r="146" spans="2:11" ht="17.25" customHeight="1">
      <c r="B146" s="256"/>
      <c r="C146" s="258" t="s">
        <v>637</v>
      </c>
      <c r="D146" s="258"/>
      <c r="E146" s="258"/>
      <c r="F146" s="258" t="s">
        <v>638</v>
      </c>
      <c r="G146" s="259"/>
      <c r="H146" s="258" t="s">
        <v>121</v>
      </c>
      <c r="I146" s="258" t="s">
        <v>62</v>
      </c>
      <c r="J146" s="258" t="s">
        <v>639</v>
      </c>
      <c r="K146" s="257"/>
    </row>
    <row r="147" spans="2:11" ht="17.25" customHeight="1">
      <c r="B147" s="256"/>
      <c r="C147" s="260" t="s">
        <v>640</v>
      </c>
      <c r="D147" s="260"/>
      <c r="E147" s="260"/>
      <c r="F147" s="261" t="s">
        <v>641</v>
      </c>
      <c r="G147" s="262"/>
      <c r="H147" s="260"/>
      <c r="I147" s="260"/>
      <c r="J147" s="260" t="s">
        <v>642</v>
      </c>
      <c r="K147" s="257"/>
    </row>
    <row r="148" spans="2:11" ht="5.25" customHeight="1">
      <c r="B148" s="266"/>
      <c r="C148" s="263"/>
      <c r="D148" s="263"/>
      <c r="E148" s="263"/>
      <c r="F148" s="263"/>
      <c r="G148" s="264"/>
      <c r="H148" s="263"/>
      <c r="I148" s="263"/>
      <c r="J148" s="263"/>
      <c r="K148" s="287"/>
    </row>
    <row r="149" spans="2:11" ht="15" customHeight="1">
      <c r="B149" s="266"/>
      <c r="C149" s="291" t="s">
        <v>646</v>
      </c>
      <c r="D149" s="246"/>
      <c r="E149" s="246"/>
      <c r="F149" s="292" t="s">
        <v>643</v>
      </c>
      <c r="G149" s="246"/>
      <c r="H149" s="291" t="s">
        <v>682</v>
      </c>
      <c r="I149" s="291" t="s">
        <v>645</v>
      </c>
      <c r="J149" s="291">
        <v>120</v>
      </c>
      <c r="K149" s="287"/>
    </row>
    <row r="150" spans="2:11" ht="15" customHeight="1">
      <c r="B150" s="266"/>
      <c r="C150" s="291" t="s">
        <v>691</v>
      </c>
      <c r="D150" s="246"/>
      <c r="E150" s="246"/>
      <c r="F150" s="292" t="s">
        <v>643</v>
      </c>
      <c r="G150" s="246"/>
      <c r="H150" s="291" t="s">
        <v>702</v>
      </c>
      <c r="I150" s="291" t="s">
        <v>645</v>
      </c>
      <c r="J150" s="291" t="s">
        <v>693</v>
      </c>
      <c r="K150" s="287"/>
    </row>
    <row r="151" spans="2:11" ht="15" customHeight="1">
      <c r="B151" s="266"/>
      <c r="C151" s="291" t="s">
        <v>592</v>
      </c>
      <c r="D151" s="246"/>
      <c r="E151" s="246"/>
      <c r="F151" s="292" t="s">
        <v>643</v>
      </c>
      <c r="G151" s="246"/>
      <c r="H151" s="291" t="s">
        <v>703</v>
      </c>
      <c r="I151" s="291" t="s">
        <v>645</v>
      </c>
      <c r="J151" s="291" t="s">
        <v>693</v>
      </c>
      <c r="K151" s="287"/>
    </row>
    <row r="152" spans="2:11" ht="15" customHeight="1">
      <c r="B152" s="266"/>
      <c r="C152" s="291" t="s">
        <v>648</v>
      </c>
      <c r="D152" s="246"/>
      <c r="E152" s="246"/>
      <c r="F152" s="292" t="s">
        <v>649</v>
      </c>
      <c r="G152" s="246"/>
      <c r="H152" s="291" t="s">
        <v>682</v>
      </c>
      <c r="I152" s="291" t="s">
        <v>645</v>
      </c>
      <c r="J152" s="291">
        <v>50</v>
      </c>
      <c r="K152" s="287"/>
    </row>
    <row r="153" spans="2:11" ht="15" customHeight="1">
      <c r="B153" s="266"/>
      <c r="C153" s="291" t="s">
        <v>651</v>
      </c>
      <c r="D153" s="246"/>
      <c r="E153" s="246"/>
      <c r="F153" s="292" t="s">
        <v>643</v>
      </c>
      <c r="G153" s="246"/>
      <c r="H153" s="291" t="s">
        <v>682</v>
      </c>
      <c r="I153" s="291" t="s">
        <v>653</v>
      </c>
      <c r="J153" s="291"/>
      <c r="K153" s="287"/>
    </row>
    <row r="154" spans="2:11" ht="15" customHeight="1">
      <c r="B154" s="266"/>
      <c r="C154" s="291" t="s">
        <v>662</v>
      </c>
      <c r="D154" s="246"/>
      <c r="E154" s="246"/>
      <c r="F154" s="292" t="s">
        <v>649</v>
      </c>
      <c r="G154" s="246"/>
      <c r="H154" s="291" t="s">
        <v>682</v>
      </c>
      <c r="I154" s="291" t="s">
        <v>645</v>
      </c>
      <c r="J154" s="291">
        <v>50</v>
      </c>
      <c r="K154" s="287"/>
    </row>
    <row r="155" spans="2:11" ht="15" customHeight="1">
      <c r="B155" s="266"/>
      <c r="C155" s="291" t="s">
        <v>670</v>
      </c>
      <c r="D155" s="246"/>
      <c r="E155" s="246"/>
      <c r="F155" s="292" t="s">
        <v>649</v>
      </c>
      <c r="G155" s="246"/>
      <c r="H155" s="291" t="s">
        <v>682</v>
      </c>
      <c r="I155" s="291" t="s">
        <v>645</v>
      </c>
      <c r="J155" s="291">
        <v>50</v>
      </c>
      <c r="K155" s="287"/>
    </row>
    <row r="156" spans="2:11" ht="15" customHeight="1">
      <c r="B156" s="266"/>
      <c r="C156" s="291" t="s">
        <v>668</v>
      </c>
      <c r="D156" s="246"/>
      <c r="E156" s="246"/>
      <c r="F156" s="292" t="s">
        <v>649</v>
      </c>
      <c r="G156" s="246"/>
      <c r="H156" s="291" t="s">
        <v>682</v>
      </c>
      <c r="I156" s="291" t="s">
        <v>645</v>
      </c>
      <c r="J156" s="291">
        <v>50</v>
      </c>
      <c r="K156" s="287"/>
    </row>
    <row r="157" spans="2:11" ht="15" customHeight="1">
      <c r="B157" s="266"/>
      <c r="C157" s="291" t="s">
        <v>103</v>
      </c>
      <c r="D157" s="246"/>
      <c r="E157" s="246"/>
      <c r="F157" s="292" t="s">
        <v>643</v>
      </c>
      <c r="G157" s="246"/>
      <c r="H157" s="291" t="s">
        <v>704</v>
      </c>
      <c r="I157" s="291" t="s">
        <v>645</v>
      </c>
      <c r="J157" s="291" t="s">
        <v>705</v>
      </c>
      <c r="K157" s="287"/>
    </row>
    <row r="158" spans="2:11" ht="15" customHeight="1">
      <c r="B158" s="266"/>
      <c r="C158" s="291" t="s">
        <v>706</v>
      </c>
      <c r="D158" s="246"/>
      <c r="E158" s="246"/>
      <c r="F158" s="292" t="s">
        <v>643</v>
      </c>
      <c r="G158" s="246"/>
      <c r="H158" s="291" t="s">
        <v>707</v>
      </c>
      <c r="I158" s="291" t="s">
        <v>677</v>
      </c>
      <c r="J158" s="291"/>
      <c r="K158" s="287"/>
    </row>
    <row r="159" spans="2:11" ht="15" customHeight="1">
      <c r="B159" s="293"/>
      <c r="C159" s="275"/>
      <c r="D159" s="275"/>
      <c r="E159" s="275"/>
      <c r="F159" s="275"/>
      <c r="G159" s="275"/>
      <c r="H159" s="275"/>
      <c r="I159" s="275"/>
      <c r="J159" s="275"/>
      <c r="K159" s="294"/>
    </row>
    <row r="160" spans="2:11" ht="18.75" customHeight="1">
      <c r="B160" s="242"/>
      <c r="C160" s="246"/>
      <c r="D160" s="246"/>
      <c r="E160" s="246"/>
      <c r="F160" s="265"/>
      <c r="G160" s="246"/>
      <c r="H160" s="246"/>
      <c r="I160" s="246"/>
      <c r="J160" s="246"/>
      <c r="K160" s="242"/>
    </row>
    <row r="161" spans="2:11" ht="18.75" customHeight="1"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</row>
    <row r="162" spans="2:11" ht="7.5" customHeight="1">
      <c r="B162" s="234"/>
      <c r="C162" s="235"/>
      <c r="D162" s="235"/>
      <c r="E162" s="235"/>
      <c r="F162" s="235"/>
      <c r="G162" s="235"/>
      <c r="H162" s="235"/>
      <c r="I162" s="235"/>
      <c r="J162" s="235"/>
      <c r="K162" s="236"/>
    </row>
    <row r="163" spans="2:11" ht="45" customHeight="1">
      <c r="B163" s="237"/>
      <c r="C163" s="361" t="s">
        <v>708</v>
      </c>
      <c r="D163" s="361"/>
      <c r="E163" s="361"/>
      <c r="F163" s="361"/>
      <c r="G163" s="361"/>
      <c r="H163" s="361"/>
      <c r="I163" s="361"/>
      <c r="J163" s="361"/>
      <c r="K163" s="238"/>
    </row>
    <row r="164" spans="2:11" ht="17.25" customHeight="1">
      <c r="B164" s="237"/>
      <c r="C164" s="258" t="s">
        <v>637</v>
      </c>
      <c r="D164" s="258"/>
      <c r="E164" s="258"/>
      <c r="F164" s="258" t="s">
        <v>638</v>
      </c>
      <c r="G164" s="295"/>
      <c r="H164" s="296" t="s">
        <v>121</v>
      </c>
      <c r="I164" s="296" t="s">
        <v>62</v>
      </c>
      <c r="J164" s="258" t="s">
        <v>639</v>
      </c>
      <c r="K164" s="238"/>
    </row>
    <row r="165" spans="2:11" ht="17.25" customHeight="1">
      <c r="B165" s="239"/>
      <c r="C165" s="260" t="s">
        <v>640</v>
      </c>
      <c r="D165" s="260"/>
      <c r="E165" s="260"/>
      <c r="F165" s="261" t="s">
        <v>641</v>
      </c>
      <c r="G165" s="297"/>
      <c r="H165" s="298"/>
      <c r="I165" s="298"/>
      <c r="J165" s="260" t="s">
        <v>642</v>
      </c>
      <c r="K165" s="240"/>
    </row>
    <row r="166" spans="2:11" ht="5.25" customHeight="1">
      <c r="B166" s="266"/>
      <c r="C166" s="263"/>
      <c r="D166" s="263"/>
      <c r="E166" s="263"/>
      <c r="F166" s="263"/>
      <c r="G166" s="264"/>
      <c r="H166" s="263"/>
      <c r="I166" s="263"/>
      <c r="J166" s="263"/>
      <c r="K166" s="287"/>
    </row>
    <row r="167" spans="2:11" ht="15" customHeight="1">
      <c r="B167" s="266"/>
      <c r="C167" s="246" t="s">
        <v>646</v>
      </c>
      <c r="D167" s="246"/>
      <c r="E167" s="246"/>
      <c r="F167" s="265" t="s">
        <v>643</v>
      </c>
      <c r="G167" s="246"/>
      <c r="H167" s="246" t="s">
        <v>682</v>
      </c>
      <c r="I167" s="246" t="s">
        <v>645</v>
      </c>
      <c r="J167" s="246">
        <v>120</v>
      </c>
      <c r="K167" s="287"/>
    </row>
    <row r="168" spans="2:11" ht="15" customHeight="1">
      <c r="B168" s="266"/>
      <c r="C168" s="246" t="s">
        <v>691</v>
      </c>
      <c r="D168" s="246"/>
      <c r="E168" s="246"/>
      <c r="F168" s="265" t="s">
        <v>643</v>
      </c>
      <c r="G168" s="246"/>
      <c r="H168" s="246" t="s">
        <v>692</v>
      </c>
      <c r="I168" s="246" t="s">
        <v>645</v>
      </c>
      <c r="J168" s="246" t="s">
        <v>693</v>
      </c>
      <c r="K168" s="287"/>
    </row>
    <row r="169" spans="2:11" ht="15" customHeight="1">
      <c r="B169" s="266"/>
      <c r="C169" s="246" t="s">
        <v>592</v>
      </c>
      <c r="D169" s="246"/>
      <c r="E169" s="246"/>
      <c r="F169" s="265" t="s">
        <v>643</v>
      </c>
      <c r="G169" s="246"/>
      <c r="H169" s="246" t="s">
        <v>709</v>
      </c>
      <c r="I169" s="246" t="s">
        <v>645</v>
      </c>
      <c r="J169" s="246" t="s">
        <v>693</v>
      </c>
      <c r="K169" s="287"/>
    </row>
    <row r="170" spans="2:11" ht="15" customHeight="1">
      <c r="B170" s="266"/>
      <c r="C170" s="246" t="s">
        <v>648</v>
      </c>
      <c r="D170" s="246"/>
      <c r="E170" s="246"/>
      <c r="F170" s="265" t="s">
        <v>649</v>
      </c>
      <c r="G170" s="246"/>
      <c r="H170" s="246" t="s">
        <v>709</v>
      </c>
      <c r="I170" s="246" t="s">
        <v>645</v>
      </c>
      <c r="J170" s="246">
        <v>50</v>
      </c>
      <c r="K170" s="287"/>
    </row>
    <row r="171" spans="2:11" ht="15" customHeight="1">
      <c r="B171" s="266"/>
      <c r="C171" s="246" t="s">
        <v>651</v>
      </c>
      <c r="D171" s="246"/>
      <c r="E171" s="246"/>
      <c r="F171" s="265" t="s">
        <v>643</v>
      </c>
      <c r="G171" s="246"/>
      <c r="H171" s="246" t="s">
        <v>709</v>
      </c>
      <c r="I171" s="246" t="s">
        <v>653</v>
      </c>
      <c r="J171" s="246"/>
      <c r="K171" s="287"/>
    </row>
    <row r="172" spans="2:11" ht="15" customHeight="1">
      <c r="B172" s="266"/>
      <c r="C172" s="246" t="s">
        <v>662</v>
      </c>
      <c r="D172" s="246"/>
      <c r="E172" s="246"/>
      <c r="F172" s="265" t="s">
        <v>649</v>
      </c>
      <c r="G172" s="246"/>
      <c r="H172" s="246" t="s">
        <v>709</v>
      </c>
      <c r="I172" s="246" t="s">
        <v>645</v>
      </c>
      <c r="J172" s="246">
        <v>50</v>
      </c>
      <c r="K172" s="287"/>
    </row>
    <row r="173" spans="2:11" ht="15" customHeight="1">
      <c r="B173" s="266"/>
      <c r="C173" s="246" t="s">
        <v>670</v>
      </c>
      <c r="D173" s="246"/>
      <c r="E173" s="246"/>
      <c r="F173" s="265" t="s">
        <v>649</v>
      </c>
      <c r="G173" s="246"/>
      <c r="H173" s="246" t="s">
        <v>709</v>
      </c>
      <c r="I173" s="246" t="s">
        <v>645</v>
      </c>
      <c r="J173" s="246">
        <v>50</v>
      </c>
      <c r="K173" s="287"/>
    </row>
    <row r="174" spans="2:11" ht="15" customHeight="1">
      <c r="B174" s="266"/>
      <c r="C174" s="246" t="s">
        <v>668</v>
      </c>
      <c r="D174" s="246"/>
      <c r="E174" s="246"/>
      <c r="F174" s="265" t="s">
        <v>649</v>
      </c>
      <c r="G174" s="246"/>
      <c r="H174" s="246" t="s">
        <v>709</v>
      </c>
      <c r="I174" s="246" t="s">
        <v>645</v>
      </c>
      <c r="J174" s="246">
        <v>50</v>
      </c>
      <c r="K174" s="287"/>
    </row>
    <row r="175" spans="2:11" ht="15" customHeight="1">
      <c r="B175" s="266"/>
      <c r="C175" s="246" t="s">
        <v>120</v>
      </c>
      <c r="D175" s="246"/>
      <c r="E175" s="246"/>
      <c r="F175" s="265" t="s">
        <v>643</v>
      </c>
      <c r="G175" s="246"/>
      <c r="H175" s="246" t="s">
        <v>710</v>
      </c>
      <c r="I175" s="246" t="s">
        <v>711</v>
      </c>
      <c r="J175" s="246"/>
      <c r="K175" s="287"/>
    </row>
    <row r="176" spans="2:11" ht="15" customHeight="1">
      <c r="B176" s="266"/>
      <c r="C176" s="246" t="s">
        <v>62</v>
      </c>
      <c r="D176" s="246"/>
      <c r="E176" s="246"/>
      <c r="F176" s="265" t="s">
        <v>643</v>
      </c>
      <c r="G176" s="246"/>
      <c r="H176" s="246" t="s">
        <v>712</v>
      </c>
      <c r="I176" s="246" t="s">
        <v>713</v>
      </c>
      <c r="J176" s="246">
        <v>1</v>
      </c>
      <c r="K176" s="287"/>
    </row>
    <row r="177" spans="2:11" ht="15" customHeight="1">
      <c r="B177" s="266"/>
      <c r="C177" s="246" t="s">
        <v>58</v>
      </c>
      <c r="D177" s="246"/>
      <c r="E177" s="246"/>
      <c r="F177" s="265" t="s">
        <v>643</v>
      </c>
      <c r="G177" s="246"/>
      <c r="H177" s="246" t="s">
        <v>714</v>
      </c>
      <c r="I177" s="246" t="s">
        <v>645</v>
      </c>
      <c r="J177" s="246">
        <v>20</v>
      </c>
      <c r="K177" s="287"/>
    </row>
    <row r="178" spans="2:11" ht="15" customHeight="1">
      <c r="B178" s="266"/>
      <c r="C178" s="246" t="s">
        <v>121</v>
      </c>
      <c r="D178" s="246"/>
      <c r="E178" s="246"/>
      <c r="F178" s="265" t="s">
        <v>643</v>
      </c>
      <c r="G178" s="246"/>
      <c r="H178" s="246" t="s">
        <v>715</v>
      </c>
      <c r="I178" s="246" t="s">
        <v>645</v>
      </c>
      <c r="J178" s="246">
        <v>255</v>
      </c>
      <c r="K178" s="287"/>
    </row>
    <row r="179" spans="2:11" ht="15" customHeight="1">
      <c r="B179" s="266"/>
      <c r="C179" s="246" t="s">
        <v>122</v>
      </c>
      <c r="D179" s="246"/>
      <c r="E179" s="246"/>
      <c r="F179" s="265" t="s">
        <v>643</v>
      </c>
      <c r="G179" s="246"/>
      <c r="H179" s="246" t="s">
        <v>608</v>
      </c>
      <c r="I179" s="246" t="s">
        <v>645</v>
      </c>
      <c r="J179" s="246">
        <v>10</v>
      </c>
      <c r="K179" s="287"/>
    </row>
    <row r="180" spans="2:11" ht="15" customHeight="1">
      <c r="B180" s="266"/>
      <c r="C180" s="246" t="s">
        <v>123</v>
      </c>
      <c r="D180" s="246"/>
      <c r="E180" s="246"/>
      <c r="F180" s="265" t="s">
        <v>643</v>
      </c>
      <c r="G180" s="246"/>
      <c r="H180" s="246" t="s">
        <v>716</v>
      </c>
      <c r="I180" s="246" t="s">
        <v>677</v>
      </c>
      <c r="J180" s="246"/>
      <c r="K180" s="287"/>
    </row>
    <row r="181" spans="2:11" ht="15" customHeight="1">
      <c r="B181" s="266"/>
      <c r="C181" s="246" t="s">
        <v>717</v>
      </c>
      <c r="D181" s="246"/>
      <c r="E181" s="246"/>
      <c r="F181" s="265" t="s">
        <v>643</v>
      </c>
      <c r="G181" s="246"/>
      <c r="H181" s="246" t="s">
        <v>718</v>
      </c>
      <c r="I181" s="246" t="s">
        <v>677</v>
      </c>
      <c r="J181" s="246"/>
      <c r="K181" s="287"/>
    </row>
    <row r="182" spans="2:11" ht="15" customHeight="1">
      <c r="B182" s="266"/>
      <c r="C182" s="246" t="s">
        <v>706</v>
      </c>
      <c r="D182" s="246"/>
      <c r="E182" s="246"/>
      <c r="F182" s="265" t="s">
        <v>643</v>
      </c>
      <c r="G182" s="246"/>
      <c r="H182" s="246" t="s">
        <v>719</v>
      </c>
      <c r="I182" s="246" t="s">
        <v>677</v>
      </c>
      <c r="J182" s="246"/>
      <c r="K182" s="287"/>
    </row>
    <row r="183" spans="2:11" ht="15" customHeight="1">
      <c r="B183" s="266"/>
      <c r="C183" s="246" t="s">
        <v>125</v>
      </c>
      <c r="D183" s="246"/>
      <c r="E183" s="246"/>
      <c r="F183" s="265" t="s">
        <v>649</v>
      </c>
      <c r="G183" s="246"/>
      <c r="H183" s="246" t="s">
        <v>720</v>
      </c>
      <c r="I183" s="246" t="s">
        <v>645</v>
      </c>
      <c r="J183" s="246">
        <v>50</v>
      </c>
      <c r="K183" s="287"/>
    </row>
    <row r="184" spans="2:11" ht="15" customHeight="1">
      <c r="B184" s="266"/>
      <c r="C184" s="246" t="s">
        <v>721</v>
      </c>
      <c r="D184" s="246"/>
      <c r="E184" s="246"/>
      <c r="F184" s="265" t="s">
        <v>649</v>
      </c>
      <c r="G184" s="246"/>
      <c r="H184" s="246" t="s">
        <v>722</v>
      </c>
      <c r="I184" s="246" t="s">
        <v>723</v>
      </c>
      <c r="J184" s="246"/>
      <c r="K184" s="287"/>
    </row>
    <row r="185" spans="2:11" ht="15" customHeight="1">
      <c r="B185" s="266"/>
      <c r="C185" s="246" t="s">
        <v>724</v>
      </c>
      <c r="D185" s="246"/>
      <c r="E185" s="246"/>
      <c r="F185" s="265" t="s">
        <v>649</v>
      </c>
      <c r="G185" s="246"/>
      <c r="H185" s="246" t="s">
        <v>725</v>
      </c>
      <c r="I185" s="246" t="s">
        <v>723</v>
      </c>
      <c r="J185" s="246"/>
      <c r="K185" s="287"/>
    </row>
    <row r="186" spans="2:11" ht="15" customHeight="1">
      <c r="B186" s="266"/>
      <c r="C186" s="246" t="s">
        <v>726</v>
      </c>
      <c r="D186" s="246"/>
      <c r="E186" s="246"/>
      <c r="F186" s="265" t="s">
        <v>649</v>
      </c>
      <c r="G186" s="246"/>
      <c r="H186" s="246" t="s">
        <v>727</v>
      </c>
      <c r="I186" s="246" t="s">
        <v>723</v>
      </c>
      <c r="J186" s="246"/>
      <c r="K186" s="287"/>
    </row>
    <row r="187" spans="2:11" ht="15" customHeight="1">
      <c r="B187" s="266"/>
      <c r="C187" s="299" t="s">
        <v>728</v>
      </c>
      <c r="D187" s="246"/>
      <c r="E187" s="246"/>
      <c r="F187" s="265" t="s">
        <v>649</v>
      </c>
      <c r="G187" s="246"/>
      <c r="H187" s="246" t="s">
        <v>729</v>
      </c>
      <c r="I187" s="246" t="s">
        <v>730</v>
      </c>
      <c r="J187" s="300" t="s">
        <v>731</v>
      </c>
      <c r="K187" s="287"/>
    </row>
    <row r="188" spans="2:11" ht="15" customHeight="1">
      <c r="B188" s="266"/>
      <c r="C188" s="251" t="s">
        <v>47</v>
      </c>
      <c r="D188" s="246"/>
      <c r="E188" s="246"/>
      <c r="F188" s="265" t="s">
        <v>643</v>
      </c>
      <c r="G188" s="246"/>
      <c r="H188" s="242" t="s">
        <v>732</v>
      </c>
      <c r="I188" s="246" t="s">
        <v>733</v>
      </c>
      <c r="J188" s="246"/>
      <c r="K188" s="287"/>
    </row>
    <row r="189" spans="2:11" ht="15" customHeight="1">
      <c r="B189" s="266"/>
      <c r="C189" s="251" t="s">
        <v>734</v>
      </c>
      <c r="D189" s="246"/>
      <c r="E189" s="246"/>
      <c r="F189" s="265" t="s">
        <v>643</v>
      </c>
      <c r="G189" s="246"/>
      <c r="H189" s="246" t="s">
        <v>735</v>
      </c>
      <c r="I189" s="246" t="s">
        <v>677</v>
      </c>
      <c r="J189" s="246"/>
      <c r="K189" s="287"/>
    </row>
    <row r="190" spans="2:11" ht="15" customHeight="1">
      <c r="B190" s="266"/>
      <c r="C190" s="251" t="s">
        <v>736</v>
      </c>
      <c r="D190" s="246"/>
      <c r="E190" s="246"/>
      <c r="F190" s="265" t="s">
        <v>643</v>
      </c>
      <c r="G190" s="246"/>
      <c r="H190" s="246" t="s">
        <v>737</v>
      </c>
      <c r="I190" s="246" t="s">
        <v>677</v>
      </c>
      <c r="J190" s="246"/>
      <c r="K190" s="287"/>
    </row>
    <row r="191" spans="2:11" ht="15" customHeight="1">
      <c r="B191" s="266"/>
      <c r="C191" s="251" t="s">
        <v>738</v>
      </c>
      <c r="D191" s="246"/>
      <c r="E191" s="246"/>
      <c r="F191" s="265" t="s">
        <v>649</v>
      </c>
      <c r="G191" s="246"/>
      <c r="H191" s="246" t="s">
        <v>739</v>
      </c>
      <c r="I191" s="246" t="s">
        <v>677</v>
      </c>
      <c r="J191" s="246"/>
      <c r="K191" s="287"/>
    </row>
    <row r="192" spans="2:11" ht="15" customHeight="1">
      <c r="B192" s="293"/>
      <c r="C192" s="301"/>
      <c r="D192" s="275"/>
      <c r="E192" s="275"/>
      <c r="F192" s="275"/>
      <c r="G192" s="275"/>
      <c r="H192" s="275"/>
      <c r="I192" s="275"/>
      <c r="J192" s="275"/>
      <c r="K192" s="294"/>
    </row>
    <row r="193" spans="2:11" ht="18.75" customHeight="1">
      <c r="B193" s="242"/>
      <c r="C193" s="246"/>
      <c r="D193" s="246"/>
      <c r="E193" s="246"/>
      <c r="F193" s="265"/>
      <c r="G193" s="246"/>
      <c r="H193" s="246"/>
      <c r="I193" s="246"/>
      <c r="J193" s="246"/>
      <c r="K193" s="242"/>
    </row>
    <row r="194" spans="2:11" ht="18.75" customHeight="1">
      <c r="B194" s="242"/>
      <c r="C194" s="246"/>
      <c r="D194" s="246"/>
      <c r="E194" s="246"/>
      <c r="F194" s="265"/>
      <c r="G194" s="246"/>
      <c r="H194" s="246"/>
      <c r="I194" s="246"/>
      <c r="J194" s="246"/>
      <c r="K194" s="242"/>
    </row>
    <row r="195" spans="2:11" ht="18.75" customHeight="1"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</row>
    <row r="196" spans="2:11" ht="13.5">
      <c r="B196" s="234"/>
      <c r="C196" s="235"/>
      <c r="D196" s="235"/>
      <c r="E196" s="235"/>
      <c r="F196" s="235"/>
      <c r="G196" s="235"/>
      <c r="H196" s="235"/>
      <c r="I196" s="235"/>
      <c r="J196" s="235"/>
      <c r="K196" s="236"/>
    </row>
    <row r="197" spans="2:11" ht="21">
      <c r="B197" s="237"/>
      <c r="C197" s="361" t="s">
        <v>740</v>
      </c>
      <c r="D197" s="361"/>
      <c r="E197" s="361"/>
      <c r="F197" s="361"/>
      <c r="G197" s="361"/>
      <c r="H197" s="361"/>
      <c r="I197" s="361"/>
      <c r="J197" s="361"/>
      <c r="K197" s="238"/>
    </row>
    <row r="198" spans="2:11" ht="25.5" customHeight="1">
      <c r="B198" s="237"/>
      <c r="C198" s="302" t="s">
        <v>741</v>
      </c>
      <c r="D198" s="302"/>
      <c r="E198" s="302"/>
      <c r="F198" s="302" t="s">
        <v>742</v>
      </c>
      <c r="G198" s="303"/>
      <c r="H198" s="360" t="s">
        <v>743</v>
      </c>
      <c r="I198" s="360"/>
      <c r="J198" s="360"/>
      <c r="K198" s="238"/>
    </row>
    <row r="199" spans="2:11" ht="5.25" customHeight="1">
      <c r="B199" s="266"/>
      <c r="C199" s="263"/>
      <c r="D199" s="263"/>
      <c r="E199" s="263"/>
      <c r="F199" s="263"/>
      <c r="G199" s="246"/>
      <c r="H199" s="263"/>
      <c r="I199" s="263"/>
      <c r="J199" s="263"/>
      <c r="K199" s="287"/>
    </row>
    <row r="200" spans="2:11" ht="15" customHeight="1">
      <c r="B200" s="266"/>
      <c r="C200" s="246" t="s">
        <v>733</v>
      </c>
      <c r="D200" s="246"/>
      <c r="E200" s="246"/>
      <c r="F200" s="265" t="s">
        <v>48</v>
      </c>
      <c r="G200" s="246"/>
      <c r="H200" s="359" t="s">
        <v>744</v>
      </c>
      <c r="I200" s="359"/>
      <c r="J200" s="359"/>
      <c r="K200" s="287"/>
    </row>
    <row r="201" spans="2:11" ht="15" customHeight="1">
      <c r="B201" s="266"/>
      <c r="C201" s="272"/>
      <c r="D201" s="246"/>
      <c r="E201" s="246"/>
      <c r="F201" s="265" t="s">
        <v>49</v>
      </c>
      <c r="G201" s="246"/>
      <c r="H201" s="359" t="s">
        <v>745</v>
      </c>
      <c r="I201" s="359"/>
      <c r="J201" s="359"/>
      <c r="K201" s="287"/>
    </row>
    <row r="202" spans="2:11" ht="15" customHeight="1">
      <c r="B202" s="266"/>
      <c r="C202" s="272"/>
      <c r="D202" s="246"/>
      <c r="E202" s="246"/>
      <c r="F202" s="265" t="s">
        <v>52</v>
      </c>
      <c r="G202" s="246"/>
      <c r="H202" s="359" t="s">
        <v>746</v>
      </c>
      <c r="I202" s="359"/>
      <c r="J202" s="359"/>
      <c r="K202" s="287"/>
    </row>
    <row r="203" spans="2:11" ht="15" customHeight="1">
      <c r="B203" s="266"/>
      <c r="C203" s="246"/>
      <c r="D203" s="246"/>
      <c r="E203" s="246"/>
      <c r="F203" s="265" t="s">
        <v>50</v>
      </c>
      <c r="G203" s="246"/>
      <c r="H203" s="359" t="s">
        <v>747</v>
      </c>
      <c r="I203" s="359"/>
      <c r="J203" s="359"/>
      <c r="K203" s="287"/>
    </row>
    <row r="204" spans="2:11" ht="15" customHeight="1">
      <c r="B204" s="266"/>
      <c r="C204" s="246"/>
      <c r="D204" s="246"/>
      <c r="E204" s="246"/>
      <c r="F204" s="265" t="s">
        <v>51</v>
      </c>
      <c r="G204" s="246"/>
      <c r="H204" s="359" t="s">
        <v>748</v>
      </c>
      <c r="I204" s="359"/>
      <c r="J204" s="359"/>
      <c r="K204" s="287"/>
    </row>
    <row r="205" spans="2:11" ht="15" customHeight="1">
      <c r="B205" s="266"/>
      <c r="C205" s="246"/>
      <c r="D205" s="246"/>
      <c r="E205" s="246"/>
      <c r="F205" s="265"/>
      <c r="G205" s="246"/>
      <c r="H205" s="246"/>
      <c r="I205" s="246"/>
      <c r="J205" s="246"/>
      <c r="K205" s="287"/>
    </row>
    <row r="206" spans="2:11" ht="15" customHeight="1">
      <c r="B206" s="266"/>
      <c r="C206" s="246" t="s">
        <v>689</v>
      </c>
      <c r="D206" s="246"/>
      <c r="E206" s="246"/>
      <c r="F206" s="265" t="s">
        <v>84</v>
      </c>
      <c r="G206" s="246"/>
      <c r="H206" s="359" t="s">
        <v>749</v>
      </c>
      <c r="I206" s="359"/>
      <c r="J206" s="359"/>
      <c r="K206" s="287"/>
    </row>
    <row r="207" spans="2:11" ht="15" customHeight="1">
      <c r="B207" s="266"/>
      <c r="C207" s="272"/>
      <c r="D207" s="246"/>
      <c r="E207" s="246"/>
      <c r="F207" s="265" t="s">
        <v>586</v>
      </c>
      <c r="G207" s="246"/>
      <c r="H207" s="359" t="s">
        <v>587</v>
      </c>
      <c r="I207" s="359"/>
      <c r="J207" s="359"/>
      <c r="K207" s="287"/>
    </row>
    <row r="208" spans="2:11" ht="15" customHeight="1">
      <c r="B208" s="266"/>
      <c r="C208" s="246"/>
      <c r="D208" s="246"/>
      <c r="E208" s="246"/>
      <c r="F208" s="265" t="s">
        <v>584</v>
      </c>
      <c r="G208" s="246"/>
      <c r="H208" s="359" t="s">
        <v>750</v>
      </c>
      <c r="I208" s="359"/>
      <c r="J208" s="359"/>
      <c r="K208" s="287"/>
    </row>
    <row r="209" spans="2:11" ht="15" customHeight="1">
      <c r="B209" s="304"/>
      <c r="C209" s="272"/>
      <c r="D209" s="272"/>
      <c r="E209" s="272"/>
      <c r="F209" s="265" t="s">
        <v>588</v>
      </c>
      <c r="G209" s="251"/>
      <c r="H209" s="358" t="s">
        <v>589</v>
      </c>
      <c r="I209" s="358"/>
      <c r="J209" s="358"/>
      <c r="K209" s="305"/>
    </row>
    <row r="210" spans="2:11" ht="15" customHeight="1">
      <c r="B210" s="304"/>
      <c r="C210" s="272"/>
      <c r="D210" s="272"/>
      <c r="E210" s="272"/>
      <c r="F210" s="265" t="s">
        <v>590</v>
      </c>
      <c r="G210" s="251"/>
      <c r="H210" s="358" t="s">
        <v>751</v>
      </c>
      <c r="I210" s="358"/>
      <c r="J210" s="358"/>
      <c r="K210" s="305"/>
    </row>
    <row r="211" spans="2:11" ht="15" customHeight="1">
      <c r="B211" s="304"/>
      <c r="C211" s="272"/>
      <c r="D211" s="272"/>
      <c r="E211" s="272"/>
      <c r="F211" s="306"/>
      <c r="G211" s="251"/>
      <c r="H211" s="307"/>
      <c r="I211" s="307"/>
      <c r="J211" s="307"/>
      <c r="K211" s="305"/>
    </row>
    <row r="212" spans="2:11" ht="15" customHeight="1">
      <c r="B212" s="304"/>
      <c r="C212" s="246" t="s">
        <v>713</v>
      </c>
      <c r="D212" s="272"/>
      <c r="E212" s="272"/>
      <c r="F212" s="265">
        <v>1</v>
      </c>
      <c r="G212" s="251"/>
      <c r="H212" s="358" t="s">
        <v>752</v>
      </c>
      <c r="I212" s="358"/>
      <c r="J212" s="358"/>
      <c r="K212" s="305"/>
    </row>
    <row r="213" spans="2:11" ht="15" customHeight="1">
      <c r="B213" s="304"/>
      <c r="C213" s="272"/>
      <c r="D213" s="272"/>
      <c r="E213" s="272"/>
      <c r="F213" s="265">
        <v>2</v>
      </c>
      <c r="G213" s="251"/>
      <c r="H213" s="358" t="s">
        <v>753</v>
      </c>
      <c r="I213" s="358"/>
      <c r="J213" s="358"/>
      <c r="K213" s="305"/>
    </row>
    <row r="214" spans="2:11" ht="15" customHeight="1">
      <c r="B214" s="304"/>
      <c r="C214" s="272"/>
      <c r="D214" s="272"/>
      <c r="E214" s="272"/>
      <c r="F214" s="265">
        <v>3</v>
      </c>
      <c r="G214" s="251"/>
      <c r="H214" s="358" t="s">
        <v>754</v>
      </c>
      <c r="I214" s="358"/>
      <c r="J214" s="358"/>
      <c r="K214" s="305"/>
    </row>
    <row r="215" spans="2:11" ht="15" customHeight="1">
      <c r="B215" s="304"/>
      <c r="C215" s="272"/>
      <c r="D215" s="272"/>
      <c r="E215" s="272"/>
      <c r="F215" s="265">
        <v>4</v>
      </c>
      <c r="G215" s="251"/>
      <c r="H215" s="358" t="s">
        <v>755</v>
      </c>
      <c r="I215" s="358"/>
      <c r="J215" s="358"/>
      <c r="K215" s="305"/>
    </row>
    <row r="216" spans="2:11" ht="12.75" customHeight="1">
      <c r="B216" s="308"/>
      <c r="C216" s="309"/>
      <c r="D216" s="309"/>
      <c r="E216" s="309"/>
      <c r="F216" s="309"/>
      <c r="G216" s="309"/>
      <c r="H216" s="309"/>
      <c r="I216" s="309"/>
      <c r="J216" s="309"/>
      <c r="K216" s="310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Tichovský</dc:creator>
  <cp:keywords/>
  <dc:description/>
  <cp:lastModifiedBy>Pavlína Tůmová</cp:lastModifiedBy>
  <dcterms:created xsi:type="dcterms:W3CDTF">2018-11-06T18:57:41Z</dcterms:created>
  <dcterms:modified xsi:type="dcterms:W3CDTF">2019-02-21T07:10:11Z</dcterms:modified>
  <cp:category/>
  <cp:version/>
  <cp:contentType/>
  <cp:contentStatus/>
</cp:coreProperties>
</file>