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325"/>
  <workbookPr/>
  <bookViews>
    <workbookView xWindow="65428" yWindow="65428" windowWidth="23256" windowHeight="12576" activeTab="0"/>
  </bookViews>
  <sheets>
    <sheet name="Rekapitulace" sheetId="1" r:id="rId1"/>
    <sheet name="SO 101.1" sheetId="2" r:id="rId2"/>
    <sheet name="SO 101.2" sheetId="3" r:id="rId3"/>
    <sheet name="SO 101.3" sheetId="4" r:id="rId4"/>
    <sheet name="SO 181.1" sheetId="5" r:id="rId5"/>
    <sheet name="SO 181.2" sheetId="6" r:id="rId6"/>
    <sheet name="SO 601" sheetId="7" r:id="rId7"/>
  </sheets>
  <definedNames/>
  <calcPr calcId="181029"/>
  <extLst/>
</workbook>
</file>

<file path=xl/sharedStrings.xml><?xml version="1.0" encoding="utf-8"?>
<sst xmlns="http://schemas.openxmlformats.org/spreadsheetml/2006/main" count="2047" uniqueCount="495">
  <si>
    <t>Soupis objektů s DPH</t>
  </si>
  <si>
    <t>Stavba: Benešov - Benešov - K Pazderně x Vlašimská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</si>
  <si>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</si>
  <si>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</si>
  <si>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</si>
  <si>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</si>
  <si>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</si>
  <si>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</si>
  <si>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</si>
  <si>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</si>
  <si>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</si>
  <si>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</si>
  <si>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</si>
  <si>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</si>
  <si>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Benešov</t>
  </si>
  <si>
    <t>Benešov - K Pazderně x Vlašimská</t>
  </si>
  <si>
    <t>O</t>
  </si>
  <si>
    <t>Rozpočet:</t>
  </si>
  <si>
    <t>0,00</t>
  </si>
  <si>
    <t>15,00</t>
  </si>
  <si>
    <t>21,00</t>
  </si>
  <si>
    <t>3</t>
  </si>
  <si>
    <t>2</t>
  </si>
  <si>
    <t>SO 101.1</t>
  </si>
  <si>
    <t>Zpevněné plochy - uznatelné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</si>
  <si>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</si>
  <si>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</si>
  <si>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</si>
  <si>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</si>
  <si>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</si>
  <si>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</si>
  <si>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</si>
  <si>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</si>
  <si>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</si>
  <si>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</si>
  <si>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</si>
  <si>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</si>
  <si>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</si>
  <si>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</si>
  <si>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</si>
  <si>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</si>
  <si>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</si>
  <si>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</si>
  <si>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</si>
  <si>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</si>
  <si>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</si>
  <si>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</si>
  <si>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</si>
  <si>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</si>
  <si>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</si>
  <si>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štěrk a zemina</t>
  </si>
  <si>
    <t>VV</t>
  </si>
  <si>
    <t>40,4*2,0=80,800 [A]    podkladní vrstvy vozovky a chodníků dle pol. 113328 x hmotnost t/m3 
42,5*2,0=85,000 [B]    zemina z výkopů vč. AZ dle pol. 17120 x hmotnost 
Celkem: A+B=165,800 [C]</t>
  </si>
  <si>
    <t>TS</t>
  </si>
  <si>
    <t>zahrnuje veškeré poplatky provozovateli skládky související s uložením odpadu na skládce.</t>
  </si>
  <si>
    <t>014112</t>
  </si>
  <si>
    <t>POPLATKY ZA SKLÁDKU TYP S-IO (INERTNÍ ODPAD)</t>
  </si>
  <si>
    <t>beton, železobeton</t>
  </si>
  <si>
    <t>hmotnost 2,4 t/m3 
0,4*2,4=0,960 [A]    bet. dlažba dle pol. 113188 x hm. 
0,6*2,4=1,440 [B]    bet. obrubníky dle pol. 11352B x hm. 
0,5*2,4=1,200 [C]    bet.lože obrubníků dle pol. 967158 x hm. 
Celkem: A+B+C=3,600 [D]</t>
  </si>
  <si>
    <t>dlažba ze žulových kostek</t>
  </si>
  <si>
    <t>1,35*2,6=3,510 [A]    množství dle pol. 113378 x hmotnost 2,6 t/m3</t>
  </si>
  <si>
    <t>014122</t>
  </si>
  <si>
    <t>POPLATKY ZA SKLÁDKU TYP S-OO (OSTATNÍ ODPAD)</t>
  </si>
  <si>
    <t>živičný kryt vozovky (asfaltobeton)</t>
  </si>
  <si>
    <t>hmotnost 2,55 t/m3 
7,6*2,55=19,380 [A]    vybouraný živ. kryt chodníku dle pol. 113138 x hm. 
7,8*2,55=19,890 [B]     odfréz. živ. kryt dle pol. 113728 x hm. 
Celkem: A+B=39,270 [C]</t>
  </si>
  <si>
    <t>014201</t>
  </si>
  <si>
    <t>POPLATKY ZA ZEMNÍK</t>
  </si>
  <si>
    <t>M3</t>
  </si>
  <si>
    <t>15,73=15,730 [A]    zemina pro AZ dle pol. 125738</t>
  </si>
  <si>
    <t>zahrnuje veškeré poplatky majiteli zemníku související s nákupem zeminy (nikoliv s otvírkou zemníku)</t>
  </si>
  <si>
    <t>02720</t>
  </si>
  <si>
    <t>POMOC PRÁCE ZŘÍZ NEBO ZAJIŠŤ REGULACI A OCHRANU DOPRAVY</t>
  </si>
  <si>
    <t>SOUBOR</t>
  </si>
  <si>
    <t>zahrnuje veškeré náklady spojené s řešením staveništní dopravy a přístupy k nemovitostem pro celou stavbu (všechny objekty) a ve všech etapách, včetně projednání a stanovení dopravního značení</t>
  </si>
  <si>
    <t>zahrnuje veškeré náklady spojené s objednatelem požadovanými zařízeními</t>
  </si>
  <si>
    <t>7</t>
  </si>
  <si>
    <t>DIO, včetně projednání a stanovení místní úpravy pro celou stavbu (všechny objekty) a ve všech etapách</t>
  </si>
  <si>
    <t>8</t>
  </si>
  <si>
    <t>02911</t>
  </si>
  <si>
    <t>OSTATNÍ POŽADAVKY - GEODETICKÉ ZAMĚŘENÍ</t>
  </si>
  <si>
    <t>Zaměření skutečného provedení stavby</t>
  </si>
  <si>
    <t>zahrnuje veškeré náklady spojené s objednatelem požadovanými pracemi</t>
  </si>
  <si>
    <t>02943</t>
  </si>
  <si>
    <t>OSTATNÍ POŽADAVKY - VYPRACOVÁNÍ RDS</t>
  </si>
  <si>
    <t>Vypracování RDS pro SO 101, SO 181.1 a 181.2</t>
  </si>
  <si>
    <t>02944</t>
  </si>
  <si>
    <t>OSTAT POŽADAVKY - DOKUMENTACE SKUTEČ PROVEDENÍ</t>
  </si>
  <si>
    <t>Zemní práce</t>
  </si>
  <si>
    <t>11</t>
  </si>
  <si>
    <t>113138</t>
  </si>
  <si>
    <t>ODSTRANĚNÍ KRYTU ZPEVNĚNÝCH PLOCH S ASFALT POJIVEM, ODVOZ DO 20KM</t>
  </si>
  <si>
    <t>chodník - odstranění asfalt. vrstev tl. 100 mm, vč,. odvozu a uložení na skládku</t>
  </si>
  <si>
    <t>0,1*(62,0+14,0)=7,600 [A]    tl. x součet ploch odměř. ze situace (celkem 76,0 m2)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</si>
  <si>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</si>
  <si>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</t>
  </si>
  <si>
    <t>113188</t>
  </si>
  <si>
    <t>ODSTRANĚNÍ KRYTU ZPEVNĚNÝCH PLOCH Z DLAŽDIC, ODVOZ DO 20KM</t>
  </si>
  <si>
    <t>část chodníku z betonových dlaždic - vč. odvozu a uložení na skládku</t>
  </si>
  <si>
    <t>0,1*4,0=0,400 [A]    tl. x plocha (4,0 m2) - odměřeno ze situace</t>
  </si>
  <si>
    <t>13</t>
  </si>
  <si>
    <t>113328</t>
  </si>
  <si>
    <t>ODSTRAN PODKL ZPEVNĚNÝCH PLOCH Z KAMENIVA NESTMEL, ODVOZ DO 20KM</t>
  </si>
  <si>
    <t>podklad vozovky a chodníku, vč. odvozu a uložení na skládku</t>
  </si>
  <si>
    <t>0,4*(52,0+9,0)=24,400 [A]    podklad vozovky tl. 400 mm - tl. x součet ploch dle pol. 113378 a 113728 (celkem 61,0 m2) 
0,2*(4,0+76,0)=16,000 [B]    podklad chodníku tl. 200 mm - dtto dle pol. 113188 a 113138 (celkem 80,0 m2) 
Celkem: A+B=40,400 [C]</t>
  </si>
  <si>
    <t>14</t>
  </si>
  <si>
    <t>113378</t>
  </si>
  <si>
    <t>ODSTRAN PODKLADU ZPEVNĚNÝCH PLOCH Z DLAŽEB KOSTEK, ODVOZ DO 20KM</t>
  </si>
  <si>
    <t>část vozovky ze žulových kostek - vč. odvozu a uložení na skládku</t>
  </si>
  <si>
    <t>0,15*9,0=1,350 [A]    tl. x plocha - odměřeno ze situace</t>
  </si>
  <si>
    <t>15</t>
  </si>
  <si>
    <t>113524</t>
  </si>
  <si>
    <t>ODSTRANĚNÍ CHODNÍKOVÝCH A SILNIČNÍCH OBRUBNÍKŮ BETONOVÝCH, ODVOZ DO 5KM</t>
  </si>
  <si>
    <t>M</t>
  </si>
  <si>
    <t>vybourání stávajících betonových silničních a chodníkových obrubníků, vč. odvozu a uložení na skládku</t>
  </si>
  <si>
    <t>odměřeno ze situace 
4,0*2+6,0=14,000 [A]    chodníkové obruby 
6,0=6,000 [B]    silniční obruby 
Celkem: A+B=20,000 [C]</t>
  </si>
  <si>
    <t>16</t>
  </si>
  <si>
    <t>11352B</t>
  </si>
  <si>
    <t>ODSTRANĚNÍ CHODNÍKOVÝCH A SILNIČNÍCH OBRUBNÍKŮ BETONOVÝCH - DOPRAVA</t>
  </si>
  <si>
    <t>tkm</t>
  </si>
  <si>
    <t>celková vzdálenost skládky 20 km (odhad)</t>
  </si>
  <si>
    <t>0,2*0,15*20,0=0,600 [A] m3   objem bet. obrubníků - v. x š. x dl. 
A*2,4*15=21,600 [B]    objem x hmotnost x 15 km</t>
  </si>
  <si>
    <t>Položka zahrnuje samostatnou dopravu suti a vybouraných hmot. Množství se určí jako součin hmotnosti [t] a požadované vzdálenosti [km].</t>
  </si>
  <si>
    <t>17</t>
  </si>
  <si>
    <t>113728</t>
  </si>
  <si>
    <t>FRÉZOVÁNÍ ZPEVNĚNÝCH PLOCH ASFALTOVÝCH, ODVOZ DO 20KM</t>
  </si>
  <si>
    <t>Odfrézování asfaltových vrstev vozovky vč. odvozu a uložení na skládku</t>
  </si>
  <si>
    <t>odměřeno ze situace 
0,15*(36+16)=7,800 [A]    plochy v tl. 150 mm - tl. x součet ploch (celkem 52,0 m2)</t>
  </si>
  <si>
    <t>18</t>
  </si>
  <si>
    <t>123738</t>
  </si>
  <si>
    <t>ODKOP PRO SPOD STAVBU SILNIC A ŽELEZNIC TŘ. I, ODVOZ DO 20KM</t>
  </si>
  <si>
    <t>vč. odvozu na skládku</t>
  </si>
  <si>
    <t>0,3*15,0=4,500 [A]    odkop pro komunikaci (v místě stáv. trávníku) - tl. x plocha odměř. ze situace 
0,5*(61,0+15,0)=38,000 [B]    odkop pro AZ v tl. 500 mm - tl. x součet ploch 
Celkem: A+B=42,500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</si>
  <si>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</si>
  <si>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19</t>
  </si>
  <si>
    <t>125738</t>
  </si>
  <si>
    <t>VYKOPÁVKY ZE ZEMNÍKŮ A SKLÁDEK TŘ. I, ODVOZ DO 20KM</t>
  </si>
  <si>
    <t>natěžení a dovoz zeminy pro AZ a ornice pro ohumusování</t>
  </si>
  <si>
    <t>15,73=15,730 [A]    zemina pro AZ dle pol. 17130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</si>
  <si>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</si>
  <si>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20</t>
  </si>
  <si>
    <t>17120</t>
  </si>
  <si>
    <t>ULOŽENÍ SYPANINY DO NÁSYPŮ A NA SKLÁDKY BEZ ZHUTNĚNÍ</t>
  </si>
  <si>
    <t>skládka</t>
  </si>
  <si>
    <t>42,5=42,500 [A]     zemina dle pol. 123738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</si>
  <si>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</si>
  <si>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</si>
  <si>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17130</t>
  </si>
  <si>
    <t>ULOŽENÍ SYPANINY DO NÁSYPŮ V AKTIVNÍ ZÓNĚ SE ZHUTNĚNÍM</t>
  </si>
  <si>
    <t>AZ  tl. 0,5 m</t>
  </si>
  <si>
    <t>0,5*31,46=15,730 [A]    konstrukce vozovky - tl. x plocha dle pol. 56335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</si>
  <si>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</si>
  <si>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22</t>
  </si>
  <si>
    <t>18110</t>
  </si>
  <si>
    <t>ÚPRAVA PLÁNĚ SE ZHUTNĚNÍM V HORNINĚ TŘ. I</t>
  </si>
  <si>
    <t>M2</t>
  </si>
  <si>
    <t>pod AZ</t>
  </si>
  <si>
    <t>31,46=31,460 [A]    konstrukce vozovky - plocha dle pol. 56335 
3,52=3,520 [B]    ostrůvek - plocha dle pol. 56333 
Celkem: A+B=34,980 [C]</t>
  </si>
  <si>
    <t>položka zahrnuje úpravu pláně včetně vyrovnání výškových rozdílů. Míru zhutnění určuje projekt.</t>
  </si>
  <si>
    <t>Komunikace</t>
  </si>
  <si>
    <t>23</t>
  </si>
  <si>
    <t>56313</t>
  </si>
  <si>
    <t>VOZOVKOVÉ VRSTVY Z MECHANICKY ZPEVNĚNÉHO KAMENIVA TL. DO 150MM</t>
  </si>
  <si>
    <t>konstrukce vozovky - MZK tl. 150 mm</t>
  </si>
  <si>
    <t>26,0*1,1=28,600 [A]    vozovka dle pol. 574C78 a vzorových řezů + 10% na rozšíření (vč. ostrůvku) 
7+7+13=27,000 [B]    pro vjezdy - součet ploch dle situace 
Celkem: A+B=55,600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</si>
  <si>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</si>
  <si>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24</t>
  </si>
  <si>
    <t>56333</t>
  </si>
  <si>
    <t>VOZOVKOVÉ VRSTVY ZE ŠTĚRKODRTI TL. DO 150MM</t>
  </si>
  <si>
    <t>nepojížděná část ostrůvku - podkladní vrstva ŠDA 0/32 GE tl. 150 mm pod zámkovou dlažbu</t>
  </si>
  <si>
    <t>3,2*1,1=3,520 [A]    plocha dle pol. 582621 + 10% rozšíření</t>
  </si>
  <si>
    <t>25</t>
  </si>
  <si>
    <t>56334</t>
  </si>
  <si>
    <t>VOZOVKOVÉ VRSTVY ZE ŠTĚRKODRTI TL. DO 200MM</t>
  </si>
  <si>
    <t>ŠD tl. 200 mm</t>
  </si>
  <si>
    <t>86,0*1,1=94,600 [B]    ŠDB - chodník dle pol. 56362 + 10% na rozšíření</t>
  </si>
  <si>
    <t>26</t>
  </si>
  <si>
    <t>56335</t>
  </si>
  <si>
    <t>VOZOVKOVÉ VRSTVY ZE ŠTĚRKODRTI TL. DO 250MM</t>
  </si>
  <si>
    <t>ŠDA 0/32 GE  průměrné tl. 200-300 mm</t>
  </si>
  <si>
    <t>28,6*1,1=31,460 [A]    vozovka dle pol. 56313 a vzorových řezů + 10% na rozšíření</t>
  </si>
  <si>
    <t>27</t>
  </si>
  <si>
    <t>56362</t>
  </si>
  <si>
    <t>VOZOVKOVÉ VRSTVY Z RECYKLOVANÉHO MATERIÁLU TL DO 100MM</t>
  </si>
  <si>
    <t>konstrukce chodníku - R-materiál tl. 60 mm</t>
  </si>
  <si>
    <t>86,0=86,000 [A]    plocha dle pol. 574A31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</si>
  <si>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</si>
  <si>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28</t>
  </si>
  <si>
    <t>572113</t>
  </si>
  <si>
    <t>INFILTRAČNÍ POSTŘIK Z EMULZE DO 0,5KG/M2</t>
  </si>
  <si>
    <t>konstrukce vozovky - PI - 0,5 kg/m2</t>
  </si>
  <si>
    <t>28,6=28,600 [A]    dle pol. 56313 a vzorových řezů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</si>
  <si>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</si>
  <si>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29</t>
  </si>
  <si>
    <t>572213</t>
  </si>
  <si>
    <t>SPOJOVACÍ POSTŘIK Z EMULZE DO 0,5KG/M2</t>
  </si>
  <si>
    <t>konstrukce vozovky - PSE - 0,20 kg/m2</t>
  </si>
  <si>
    <t>26=26,000 [A]    dle pol. 574A34 a vzorových řezů</t>
  </si>
  <si>
    <t>30</t>
  </si>
  <si>
    <t>574A31</t>
  </si>
  <si>
    <t>ASFALTOVÝ BETON PRO OBRUSNÉ VRSTVY ACO 8 TL. 40MM</t>
  </si>
  <si>
    <t>konstrukce chodníku</t>
  </si>
  <si>
    <t>25+6+55=86,000 [A]     součet ploch odměřených ze situace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</si>
  <si>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</si>
  <si>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31</t>
  </si>
  <si>
    <t>574A34</t>
  </si>
  <si>
    <t>ASFALTOVÝ BETON PRO OBRUSNÉ VRSTVY ACO 11+, 11S TL. 40MM</t>
  </si>
  <si>
    <t>konstrukce vozovky - ACO 11S</t>
  </si>
  <si>
    <t>9+17=26,000 [A]    plochy odměř. ze situace</t>
  </si>
  <si>
    <t>32</t>
  </si>
  <si>
    <t>574C78</t>
  </si>
  <si>
    <t>ASFALTOVÝ BETON PRO LOŽNÍ VRSTVY ACL 22+, 22S TL. 80MM</t>
  </si>
  <si>
    <t>konstrukce vozovky - ACL 22S</t>
  </si>
  <si>
    <t>33</t>
  </si>
  <si>
    <t>582621</t>
  </si>
  <si>
    <t>KRYTY Z BETON DLAŽDIC SE ZÁMKEM ŠEDÝCH TL 60MM DO LOŽE Z MC</t>
  </si>
  <si>
    <t>zámková dlažba vč. betonového lože tl. 30 mm</t>
  </si>
  <si>
    <t>1,6*2=3,200 [A]    nepojížděná část ostrůvku - odměřeno ze situace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</si>
  <si>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</si>
  <si>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34</t>
  </si>
  <si>
    <t>58262A</t>
  </si>
  <si>
    <t>KRYTY Z BETON DLAŽDIC SE ZÁMKEM BAREV RELIÉF TL 60MM DO LOŽE Z MC</t>
  </si>
  <si>
    <t>ochranné pruhy pro nevidomé vč. bet. lože tl. 30 mm na chodnících a ostrůvku</t>
  </si>
  <si>
    <t>19=19,000 [A]    součet ploch odměř. ze situace</t>
  </si>
  <si>
    <t>Ostatní konstrukce a práce</t>
  </si>
  <si>
    <t>35</t>
  </si>
  <si>
    <t>917212</t>
  </si>
  <si>
    <t>ZÁHONOVÉ OBRUBY Z BETONOVÝCH OBRUBNÍKŮ ŠÍŘ 80MM</t>
  </si>
  <si>
    <t>Betonový chodníkový obrubník 1000/80/250 do bet. lože s boční opěrkou</t>
  </si>
  <si>
    <t>20=20,000 [A]     odměř. ze situace</t>
  </si>
  <si>
    <t>Položka zahrnuje:  
dodání a pokládku betonových obrubníků o rozměrech předepsaných zadávací dokumentací  
betonové lože i boční betonovou opěrku.</t>
  </si>
  <si>
    <t>36</t>
  </si>
  <si>
    <t>917224</t>
  </si>
  <si>
    <t>SILNIČNÍ A CHODNÍKOVÉ OBRUBY Z BETONOVÝCH OBRUBNÍKŮ ŠÍŘ 150MM</t>
  </si>
  <si>
    <t>Betonový silniční obrubník 1000/250/150 vč. bet. lože s boční opěrkou</t>
  </si>
  <si>
    <t>2*2=4,000 [A]    rovné - součet dl. dle situace 
2*3=6,000 [B]    o poloměru R = 1 m - dle situace 
Celkem: A+B=10,000 [C]</t>
  </si>
  <si>
    <t>37</t>
  </si>
  <si>
    <t>Betonový silniční obrubník 1000/150/150 vč. bet. lože s boční opěrkou</t>
  </si>
  <si>
    <t>2*3+2*4=14,000 [B]    nájezdový - součet dl. dle situace</t>
  </si>
  <si>
    <t>38</t>
  </si>
  <si>
    <t>967158</t>
  </si>
  <si>
    <t>VYBOURÁNÍ ČÁSTÍ KONSTRUKCÍ BETON S ODVOZEM DO 20KM</t>
  </si>
  <si>
    <t>stávající betonové lože vybouraných silničních a chodník. obrubníků, vč. odvozu a uložení na skládku</t>
  </si>
  <si>
    <t>0,1*0,25*20,0=0,500 [A]    tl. x š. x dl. dle pol. 113524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</si>
  <si>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</si>
  <si>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101.2</t>
  </si>
  <si>
    <t>Zpevněné plochy - neuznatelné</t>
  </si>
  <si>
    <t>99,6*2,0=199,200 [A]    podkladní vrstvy vozovky a chodníků dle pol. 113328 x hmotnost t/m3 
142,9*2,0=285,800 [B]    zemina z výkopů vč. AZ dle pol. 17120 x hmotnost 
Celkem: A+B=485,000 [C]</t>
  </si>
  <si>
    <t>hmotnost 2,4 t/m3 
1,53*2,4=3,672 [A]    bet. obrubníky dle pol. 11352B x hm. 
1,275*2,4=3,060 [B]    bet.lože obrubníků dle pol. 967158 x hm. 
Celkem: A+B=6,732 [C]</t>
  </si>
  <si>
    <t>9,15*2,6=23,790 [A]    množství dle pol. 113378 x hmotnost 2,6 t/m3</t>
  </si>
  <si>
    <t>hmotnost 2,55 t/m3 
27,725*2,55=70,699 [A]     odfréz. živ. kryt dle pol. 113728 x hm.</t>
  </si>
  <si>
    <t>112,409=112,409 [A]    zemina pro AZ dle pol. 125738</t>
  </si>
  <si>
    <t>014211</t>
  </si>
  <si>
    <t>POPLATKY ZA ZEMNÍK - ORNICE</t>
  </si>
  <si>
    <t>10,95=10,950 [A]    ornice pro ohumusování dle pol. 125738</t>
  </si>
  <si>
    <t>0,4*(61,0+9,5+178,5)=99,600 [A]    podklad vozovky tl. 400 mm - tl. x součet ploch dle pol. 113378 a 113728 (celkem 249,0 m2)</t>
  </si>
  <si>
    <t>0,15*61,0=9,150 [A]    tl. x plocha - odměřeno ze situace</t>
  </si>
  <si>
    <t>odměřeno ze situace 
51=51,000 [B]    silniční obruby</t>
  </si>
  <si>
    <t>0,2*0,15*51=1,530 [A] m3   objem bet. obrubníků - v. x š. x dl. 
A*2,4*15=55,080 [B]    objem x hmotnost x 15 km</t>
  </si>
  <si>
    <t>odměřeno ze situace 
0,10*0,5*(13+6)=0,950 [A]    pruh š. 0,5 m a tl. 100 mm - tl. x š. x dl. (9,5 m2) 
0,15*178,5=26,775 [B]    plochy v tl. 150 mm - tl. x plocha 178,5 m2 
Celkem: A+B=27,725 [C]</t>
  </si>
  <si>
    <t>0,5*249,0=124,500 [B]    odkop pro AZ v tl. 500 mm - tl. x plocha dle pol. 113328</t>
  </si>
  <si>
    <t>112,409=112,409 [A]    zemina pro AZ dle pol. 17130 
0,15*73,0=10,950 [B]    ornice pro ohumusování tl. x plocha dle pol. 18231 
Celkem: A+B=123,359 [C]</t>
  </si>
  <si>
    <t>132738</t>
  </si>
  <si>
    <t>HLOUBENÍ RÝH ŠÍŘ DO 2M PAŽ I NEPAŽ TŘ. I, ODVOZ DO 20KM</t>
  </si>
  <si>
    <t>rýha pro napojení nových UV do kanalizace vč. odvozu na skládku</t>
  </si>
  <si>
    <t>0,6*1,0*4,0=2,400 [A]    š. x cca hl. x dl.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</si>
  <si>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</si>
  <si>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133738</t>
  </si>
  <si>
    <t>HLOUBENÍ ŠACHET ZAPAŽ I NEPAŽ TŘ. I, ODVOZ DO 20KM</t>
  </si>
  <si>
    <t>šachty pro nové UV vč. zapaž. a odpažení a odvozu zeminy na skládku</t>
  </si>
  <si>
    <t>2,0*2,0*2,0*2=16,000 [A]    odhad - š. x dl. x v. x 2 ks</t>
  </si>
  <si>
    <t>124,5=124,500 [A]     zemina dle pol. 123738 
2,4=2,400 [B]     zemina dle pol. 132738 
16,0=16,000 [C]    zemina dle pol. 133738 
Celkem: A+B+C=142,900 [D]</t>
  </si>
  <si>
    <t>0,5*224,818=112,409 [A]    konstrukce vozovky - tl. x plocha dle pol. 56335</t>
  </si>
  <si>
    <t>17581</t>
  </si>
  <si>
    <t>OBSYP POTRUBÍ A OBJEKTŮ Z NAKUPOVANÝCH MATERIÁLŮ</t>
  </si>
  <si>
    <t>obsyp nových UV a napojení trativodů</t>
  </si>
  <si>
    <t>16,0*0,75=12,000 [A]    šachty pro UV odhad - cca 75% výkopu dle pol. 133738 
2,4=2,400 [B]    lože a zásyp rýhy dle pol. 132738 
Celkem: A+B=14,400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</si>
  <si>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</si>
  <si>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224,818=224,818 [A]    konstrukce vozovky - plocha dle pol. 56335 
16,5=16,500 [B]    ostrůvek - plocha dle pol. 56334 
Celkem: A+B=241,318 [C]</t>
  </si>
  <si>
    <t>18214</t>
  </si>
  <si>
    <t>ÚPRAVA POVRCHŮ SROVNÁNÍM ÚZEMÍ V TL DO 0,25M</t>
  </si>
  <si>
    <t>úprava povrchu zelených ploch před ohumusováním</t>
  </si>
  <si>
    <t>13+48+12=73,000 [A]    součet ploch - odměřeno ze situace</t>
  </si>
  <si>
    <t>položka zahrnuje srovnání výškových rozdílů terénu</t>
  </si>
  <si>
    <t>18232</t>
  </si>
  <si>
    <t>ROZPROSTŘENÍ ORNICE V ROVINĚ V TL DO 0,15M</t>
  </si>
  <si>
    <t>tl. 150 mm</t>
  </si>
  <si>
    <t>73,0=73,000 [A]    dle pol. 18214</t>
  </si>
  <si>
    <t>položka zahrnuje:  
nutné přemístění ornice z dočasných skládek vzdálených do 50m  
rozprostření ornice v předepsané tloušťce v rovině a ve svahu do 1:5</t>
  </si>
  <si>
    <t>18242</t>
  </si>
  <si>
    <t>ZALOŽENÍ TRÁVNÍKU HYDROOSEVEM NA ORNICI</t>
  </si>
  <si>
    <t>vč. zalévání a ošetření trávníku</t>
  </si>
  <si>
    <t>Zahrnuje dodání předepsané travní směsi, hydroosev na ornici, zalévání, první pokosení, to vše bez ohledu na sklon terénu</t>
  </si>
  <si>
    <t>Základy</t>
  </si>
  <si>
    <t>212635</t>
  </si>
  <si>
    <t>TRATIVODY KOMPL Z TRUB Z PLAST HM DN DO 150MM, RÝHA TŘ I</t>
  </si>
  <si>
    <t>drenáž z trub HDPE 150 perforace 220° vč. ŠP lože tl. 100 mm, obsypu štěrkem 8/16 a zásypu HK 16/32, zaústění a navrtání do nových UV</t>
  </si>
  <si>
    <t>17+17+3=37,000 [A]    součet dl. dle situace 
Pozn: do ceny položky se započítá: 
  ŠD 8-16 lože a zásyp drenáže - 0,63 m3 
  ŠD 32-63 zásyp - 6,3 m3 
  Zaústění a navrtání do nových UV - 2 ks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</si>
  <si>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</si>
  <si>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21461C</t>
  </si>
  <si>
    <t>SEPARAČNÍ GEOTEXTILIE DO 300G/M2</t>
  </si>
  <si>
    <t>Filtrační geotextílie – drenážní 300kg/m2</t>
  </si>
  <si>
    <t>1,3*37,0=48,100 [A]    š. x dl. dle pol. 212635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</si>
  <si>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</si>
  <si>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Vodorovné konstrukce</t>
  </si>
  <si>
    <t>451314</t>
  </si>
  <si>
    <t>PODKLADNÍ A VÝPLŇOVÉ VRSTVY Z PROSTÉHO BETONU C25/30</t>
  </si>
  <si>
    <t>pojížděná část ostrůvku - podkladní beton C 20/25 tl. 150 mm pod žulové kostky</t>
  </si>
  <si>
    <t>0,15*15,0=2,250 [A]     tl. x plocha dle pol. 58212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</si>
  <si>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</si>
  <si>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185,8*1,1=204,380 [A]    vozovka dle pol. 574C78 a vzorových řezů + 10% na rozšíření (vč. ostrůvku) 
15,0=15,000 [B]    pojížděná část ostrůvku dle pol. 58212 
Celkem: A+B=219,380 [C]</t>
  </si>
  <si>
    <t>15,0*1,1=16,500 [A]    ŠDA 0/63 GE - pojížděná část ostrůvku dle pol. 58212 + 10% na rozšíření</t>
  </si>
  <si>
    <t>204,38*1,1=224,818 [A]    vozovka dle pol. 56313 a vzorových řezů + 10% na rozšíření (vč. ostrůvku)</t>
  </si>
  <si>
    <t>204,38=204,380 [A]    dle pol. 56313 a vzorových řezů</t>
  </si>
  <si>
    <t>185,8=185,800 [A]    dle pol. 574A34 a vzorových řezů</t>
  </si>
  <si>
    <t>185,8=185,800 [A]    plochy odměř. ze situace</t>
  </si>
  <si>
    <t>58212</t>
  </si>
  <si>
    <t>DLÁŽDĚNÉ KRYTY Z VELKÝCH KOSTEK DO LOŽE Z MC</t>
  </si>
  <si>
    <t>pojížděná část ostrůvku - žulová kostka 160 mm</t>
  </si>
  <si>
    <t>15,0=15,000 [A]    odměřeno ze situace</t>
  </si>
  <si>
    <t>Potrubí</t>
  </si>
  <si>
    <t>87434</t>
  </si>
  <si>
    <t>POTRUBÍ Z TRUB PLASTOVÝCH ODPADNÍCH DN DO 200MM</t>
  </si>
  <si>
    <t>potrubí HDPE DN 200  pro napojení nových UV do kanalizace, vč. napojení, těsnění a tmelení spar a spojů</t>
  </si>
  <si>
    <t>4,0=4,000 [A]     dl. dle situace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</si>
  <si>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</si>
  <si>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89713</t>
  </si>
  <si>
    <t>R</t>
  </si>
  <si>
    <t>VPUSŤ KANALIZAČNÍ ULIČNÍ KOMPLETNÍ PLAST</t>
  </si>
  <si>
    <t>KUS</t>
  </si>
  <si>
    <t>kompletní dodávka a osazení UV DN 400, vč. mříže, těsnění a tmelení spar a spojů, podkl. konstrukce a napojení na stáv. kanalizaci navrtávkou</t>
  </si>
  <si>
    <t>položka zahrnuje: 
- dodávku a osazení předepsaných dílů včetně mříže 
- výplň, těsnění  a tmelení spar a spojů, 
- opatření  povrchů  izolací  proti zemní vlhkosti v částech, kde přijdou do styku se zeminou nebo kamenivem, 
- předepsané podkladní konstrukce</t>
  </si>
  <si>
    <t>89921</t>
  </si>
  <si>
    <t>VÝŠKOVÁ ÚPRAVA POKLOPŮ</t>
  </si>
  <si>
    <t>Výšková úprava poklopů, šachet, šoupat</t>
  </si>
  <si>
    <t>3=3,000 [A]    dle situace</t>
  </si>
  <si>
    <t>- položka výškové úpravy zahrnuje všechny nutné práce a materiály pro zvýšení nebo snížení zařízení (včetně nutné úpravy stávajícího povrchu vozovky nebo chodníku).</t>
  </si>
  <si>
    <t>26=26,000 [A]    dl. dle situace</t>
  </si>
  <si>
    <t>37=37,000 [B]    nájezdový - součet dl. dle situace 
9,0=9,000 [C]    náběhový obrubník - 9 ks dl. 1,0 m - dle situace 
Celkem: B+C=46,000 [D]</t>
  </si>
  <si>
    <t>39</t>
  </si>
  <si>
    <t>919112</t>
  </si>
  <si>
    <t>ŘEZÁNÍ ASFALTOVÉHO KRYTU VOZOVEK TL DO 100MM</t>
  </si>
  <si>
    <t>32+4+15+2*3=57,000 [A]    odměřeno ze situace</t>
  </si>
  <si>
    <t>položka zahrnuje řezání vozovkové vrstvy v předepsané tloušťce, včetně spotřeby vody</t>
  </si>
  <si>
    <t>40</t>
  </si>
  <si>
    <t>931327</t>
  </si>
  <si>
    <t>TĚSNĚNÍ DILATAČ SPAR ASF ZÁLIVKOU MODIFIK PRŮŘ DO 1000MM2</t>
  </si>
  <si>
    <t>zálivka pracovních spar</t>
  </si>
  <si>
    <t>57,0=57,000 [A]    dle pol. 919112</t>
  </si>
  <si>
    <t>položka zahrnuje dodávku a osazení předepsaného materiálu, očištění ploch spáry před úpravou, očištění okolí spáry po úpravě  
nezahrnuje těsnící profil</t>
  </si>
  <si>
    <t>41</t>
  </si>
  <si>
    <t>96687</t>
  </si>
  <si>
    <t>VYBOURÁNÍ ULIČNÍCH VPUSTÍ KOMPLETNÍCH</t>
  </si>
  <si>
    <t>vybnourání UV vč. odvozu, uložení a poplatku za skládku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</si>
  <si>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</si>
  <si>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42</t>
  </si>
  <si>
    <t>0,1*0,25*51,0=1,275 [A]    tl. x š. x dl. dle pol. 113524</t>
  </si>
  <si>
    <t>SO 101.3</t>
  </si>
  <si>
    <t>Zpevněné plochy - chodník PINKO</t>
  </si>
  <si>
    <t>hmotnost 2,4 t/m3 
0,33*2,4=0,792 [A]    bet. obrubníky dle pol. 11352B x hm. 
0,275*2,4=0,660 [B]    bet.lože obrubníků dle pol. 967158 x hm. 
Celkem: A+B=1,452 [C]</t>
  </si>
  <si>
    <t>odměřeno ze situace 
11,0=11,000 [A]    silniční obruby</t>
  </si>
  <si>
    <t>0,2*0,15*11,0=0,330 [A] m3   objem bet. obrubníků - v. x š. x dl. 
A*2,4*15=11,880 [B]    objem x hmotnost x 15 km</t>
  </si>
  <si>
    <t>15,0*1,1=16,500 [B]    ŠDB - chodník dle pol. 56362 + 10% na rozšíření</t>
  </si>
  <si>
    <t>15,0=15,000 [A]    plocha dle pol. 574A31</t>
  </si>
  <si>
    <t>15,0=15,000 [A]     plocha odměřená ze situace</t>
  </si>
  <si>
    <t>0,4*2=0,800 [A]    součet ploch odměř. ze situace</t>
  </si>
  <si>
    <t>10,0=10,000 [A]    součet dl. odměř. ze situace</t>
  </si>
  <si>
    <t>stávající betonové lože vybouraných silničních obrubníků, vč. odvozu a uložení na skládku</t>
  </si>
  <si>
    <t>0,1*0,25*11,0=0,275 [A]    tl. x š. x dl. dle pol. 113524</t>
  </si>
  <si>
    <t>SO 181.1</t>
  </si>
  <si>
    <t>Dopravní značení - uznatelné</t>
  </si>
  <si>
    <t>911CC3</t>
  </si>
  <si>
    <t>SVODIDLO BETON, ÚROVEŇ ZADRŽ H2 VÝŠ 0,8M - DEMONTÁŽ S PŘESUNEM</t>
  </si>
  <si>
    <t>odstranění betonového kruhového citybloku vč. odvozu</t>
  </si>
  <si>
    <t>1,0*4=4,000 [A]    dl. x ks</t>
  </si>
  <si>
    <t>položka zahrnuje:  
- demontáž a odstranění zařízení  
- jeho odvoz na předepsané místo</t>
  </si>
  <si>
    <t>91228</t>
  </si>
  <si>
    <t>SMĚROVÉ SLOUPKY Z PLAST HMOT VČETNĚ ODRAZNÉHO PÁSKU</t>
  </si>
  <si>
    <t>červený - vč. odrazek a ukotvení</t>
  </si>
  <si>
    <t>2=2,000 [A]    Z11g - dle situace</t>
  </si>
  <si>
    <t>položka zahrnuje:  
- dodání a osazení sloupku včetně nutných zemních prací  
- vnitrostaveništní a mimostaveništní doprava  
- odrazky plastové nebo z retroreflexní fólie</t>
  </si>
  <si>
    <t>912A8</t>
  </si>
  <si>
    <t>BALISETY Z PLASTICKÝCH HMOT</t>
  </si>
  <si>
    <t>baliseta bílá - kompletní provedení vč. odrazek a ukotvení</t>
  </si>
  <si>
    <t>položka zahrnuje:  
- dodání a osazení balisety včetně nutných zemních prací  
- vnitrostaveništní a mimostaveništní dopravu  
- odrazky plastové nebo z retroreflexní fólie</t>
  </si>
  <si>
    <t>914113</t>
  </si>
  <si>
    <t>DOPRAVNÍ ZNAČKY ZÁKLADNÍ VELIKOSTI OCELOVÉ NEREFLEXNÍ - DEMONTÁŽ</t>
  </si>
  <si>
    <t>odstranění stávajícího svislého dopravního značení vč. odvozu do šrotu</t>
  </si>
  <si>
    <t>2=2,000 [A]    B24a 
2=2,000 [B]    B2a 
2=2,000 [C]    B2 
Celkem: A+B+C=6,000 [D]</t>
  </si>
  <si>
    <t>Položka zahrnuje odstranění, demontáž a odklizení materiálu s odvozem na předepsané místo</t>
  </si>
  <si>
    <t>914161</t>
  </si>
  <si>
    <t>DOPRAVNÍ ZNAČKY ZÁKLADNÍ VELIKOSTI HLINÍKOVÉ FÓLIE TŘ 1 - DODÁVKA A MONTÁŽ</t>
  </si>
  <si>
    <t>nové svislé DZ</t>
  </si>
  <si>
    <t>2=2,000 [A]    E2a     
1=1,000 [B]    B1 
4=4,000 [C]    E13 
1=1,000 [D]    B4 
1=1,000 [E]    IP4b 
2=2,000 [F]    E12a 
1=1,000 [G]    B24a 
1=1,000 [H]    B24b 
1=1,000 [I]    B2 
Celkem: A+B+C+D+E+F+G+H+I=14,000 [J]</t>
  </si>
  <si>
    <t>položka zahrnuje:  
- dodávku a montáž značek v požadovaném provedení</t>
  </si>
  <si>
    <t>914371</t>
  </si>
  <si>
    <t>DOPRAV ZNAČKY ZMENŠ VEL HLINÍK FÓLIE TŘ 2 - DOD A MONT</t>
  </si>
  <si>
    <t>2=2,000 [A]    C4a (zmenšená)</t>
  </si>
  <si>
    <t>914911</t>
  </si>
  <si>
    <t>SLOUPKY A STOJKY DOPRAVNÍCH ZNAČEK Z OCEL TRUBEK SE ZABETONOVÁNÍM - DODÁVKA A MONTÁŽ</t>
  </si>
  <si>
    <t>nové svislé DZ - vč. betonových patek a nutných zemních prací</t>
  </si>
  <si>
    <t>položka zahrnuje:  
- sloupky a upevňovací zařízení včetně jejich osazení (betonová patka, zemní práce)</t>
  </si>
  <si>
    <t>914913</t>
  </si>
  <si>
    <t>SLOUPKY A STOJKY DZ Z OCEL TRUBEK ZABETON DEMONTÁŽ</t>
  </si>
  <si>
    <t>915211</t>
  </si>
  <si>
    <t>VODOROVNÉ DOPRAVNÍ ZNAČENÍ PLASTEM HLADKÉ - DODÁVKA A POKLÁDKA</t>
  </si>
  <si>
    <t>nové vodorovné DZ vč. předznačení</t>
  </si>
  <si>
    <t>odměřeno ze situace 
0,125*(5,6*11+8+6)=9,450 [A]    V1a - (0,125) - ohraničení V13a 
0,25*(36+32+74+14+60+12)*0,5=28,500 [B]    V10d (0,5/0,5/0,25) 
0,125*14,0=1,750 [C]    V12c 
70,0*0,5=35,000 [D]    V13a (0,5/0,5) 
Celkem: A+B+C+D=74,700 [E]</t>
  </si>
  <si>
    <t>položka zahrnuje:  
- dodání a pokládku nátěrového materiálu (měří se pouze natíraná plocha)  
- předznačení a reflexní úpravu</t>
  </si>
  <si>
    <t>SO 181.2</t>
  </si>
  <si>
    <t>Dopravní značení - neuznatelné</t>
  </si>
  <si>
    <t>15,36*2,0=30,720 [A]    podkladní vrstvy vozovky a chodníků dle pol. 113328 x hmotnost t/m3</t>
  </si>
  <si>
    <t>živičný kryt vozovky</t>
  </si>
  <si>
    <t>hmotnost 2,55 t/m3 
9,28*2,55=23,664 [A]    vybouraný živ. kryt dle pol. 113138 x hm.</t>
  </si>
  <si>
    <t>vybourání asfalt. vrstev vč,. odvozu a uložení na skládku</t>
  </si>
  <si>
    <t>0,05*(8*(3,2+0,5+0,5)*2)=3,360 [A]    tl. x součet ploch odměř. ze situace (celkem 67,2 m2) 
0,1*(8*(3,2+0,25+0,25)*2)=5,920 [B]    dtto (celkem 59,2 m2) 
Celkem: A+B=9,280 [C]</t>
  </si>
  <si>
    <t>podklad vozovky tl. 300 mm vč. odvozu a uložení na skládku</t>
  </si>
  <si>
    <t>0,3*(8*3,2*2)=15,360 [A]    tl. x součet ploch odměř. ze situace (celkem 51,2 m2)</t>
  </si>
  <si>
    <t>561431</t>
  </si>
  <si>
    <t>KAMENIVO ZPEVNĚNÉ CEMENTEM TŘ. I TL. DO 150MM</t>
  </si>
  <si>
    <t>Kamenivo zpevněné cementem C8/10 tl.150 mm - 2 vrstvy, vrchní vrstva je vyrovnávací (proměnná)</t>
  </si>
  <si>
    <t>51,2*2=102,400 [A]    dle pol. 113328 - 2x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</si>
  <si>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</si>
  <si>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ŠD tl. 130 mm</t>
  </si>
  <si>
    <t>51,2=51,200 [A]    dle pol. 113328</t>
  </si>
  <si>
    <t>59,2=59,200 [A]    dle pol. 574D56</t>
  </si>
  <si>
    <t>67,2=67,200 [A]    dle pol. 574A34</t>
  </si>
  <si>
    <t>konstrukce vozovky - ACO 11 S</t>
  </si>
  <si>
    <t>67,2=67,200 [A]    dle pol. 113138</t>
  </si>
  <si>
    <t>59,2=59,200 [A]    dle pol. 113138</t>
  </si>
  <si>
    <t>2=2,000 [A]    IP2 
1=1,000 [B]    B20a - 30 
1=1,000 [C]    A7b 
1=1,000 [D]    E1 
Celkem: A+B+C+D=5,000 [E]</t>
  </si>
  <si>
    <t>Betonový chodníkový obrubník 500/80/250 do bet. lože s boční opěrkou</t>
  </si>
  <si>
    <t>(19+14)*2*1,1=72,600 [A]    součet dl. + 10% prořez - odměř. ze situace</t>
  </si>
  <si>
    <t>919111</t>
  </si>
  <si>
    <t>ŘEZÁNÍ ASFALTOVÉHO KRYTU VOZOVEK TL DO 50MM</t>
  </si>
  <si>
    <t>8,0*4=32,000 [A]    4x 8m - odměřeno ze situace</t>
  </si>
  <si>
    <t>32,0=32,000 [A]    dle pol. 919111</t>
  </si>
  <si>
    <t>931325</t>
  </si>
  <si>
    <t>TĚSNĚNÍ DILATAČ SPAR ASF ZÁLIVKOU MODIFIK PRŮŘ DO 600MM2</t>
  </si>
  <si>
    <t>zálivka pracovních spar 30x15 mm - dle technologie pokládky</t>
  </si>
  <si>
    <t>SO 601</t>
  </si>
  <si>
    <t>Box na kontejnery</t>
  </si>
  <si>
    <t>1,8*2,0=3,600 [A]     podkladní vrstvy vozovky dle pol. 113328 x hmotnost 2,0 t/m3 
0,628*2,0=1,256 [B]    zemina z vrtaných jamek dle pol. 17120 x hm. 
Celkem: A+B=4,856 [C]</t>
  </si>
  <si>
    <t>0,9*2,55=2,295 [A]    vybouraný živ. kryt vozovky dle pol. 113138 x hmotnost 2,55 t/m3</t>
  </si>
  <si>
    <t>02940</t>
  </si>
  <si>
    <t>OSTATNÍ POŽADAVKY - VYPRACOVÁNÍ DOKUMENTACE</t>
  </si>
  <si>
    <t>KPL</t>
  </si>
  <si>
    <t>výrobní dokumentace</t>
  </si>
  <si>
    <t>odstranění krytu stáv. komunikace v místě kontejnerového stání v tl. cca 100 mm vč. odvozu a uložení na skládku</t>
  </si>
  <si>
    <t>0,1*9,0=0,900 [A]    tl. x plocha - odměřeno ze situace</t>
  </si>
  <si>
    <t>odstranění podkladu stáv. komunikace v místě kontejnerového stání v tl. cca 200 mm vč. odvozu a uložení na skládku</t>
  </si>
  <si>
    <t>0,2*9,0=1,800 [A]    tl. x plocha - odměřeno ze situace</t>
  </si>
  <si>
    <t>131738</t>
  </si>
  <si>
    <t>HLOUBENÍ JAM ZAPAŽ I NEPAŽ TŘ. I, ODVOZ DO 20KM</t>
  </si>
  <si>
    <t>vrtané jamky pro základové patky boxu vč. odvozu na skládku</t>
  </si>
  <si>
    <t>(3,1416*0,2*0,2)*1,0*5=0,628 [A]    plocha x v. x ks patek</t>
  </si>
  <si>
    <t>na skládku</t>
  </si>
  <si>
    <t>0,628=0,628 [A]    zemina dle pol. 131738</t>
  </si>
  <si>
    <t>úprava povrchu po odbourání voz. vrstev vč. přehutnění</t>
  </si>
  <si>
    <t>9=9,000 [A]    dle pol. 113138</t>
  </si>
  <si>
    <t>27231A</t>
  </si>
  <si>
    <t>ZÁKLADY Z PROSTÉHO BETONU DO C20/25</t>
  </si>
  <si>
    <t>základové patky pro ukotvení z betonu C 20/25n-XF3</t>
  </si>
  <si>
    <t>(3,1416*0,2*0,2)*1,1*5=0,691 [A]    plocha x v. x ks patek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</si>
  <si>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</si>
  <si>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</si>
  <si>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33496R</t>
  </si>
  <si>
    <t>OCELOVÁ NOSNÁ RÁMOVÁ KONSTRUKCE Z OCELI S 235</t>
  </si>
  <si>
    <t>Kompletní dodávka a montáž OK kontejnerového boxu vč. zpracování dílenské dokumentace, vč. ukotvení přes patní plechy pomocí chemických kotev vč. podlití plastbetonem, spojovacího a těsnícího materiálu a kompletní PKO</t>
  </si>
  <si>
    <t>jekly 100x100x3 mm 
(2,2*3+1,95+2,4*2)*0,0105=0,140 [A]    svislé jekly - součet dl. x hmotnost 10,5 kg/bm 
1,5*2*0,0105=0,032 [B]    výměna - dtto 
(1,7*2+4,9*3)*0,0105=0,190 [C]    rám střechy - dtto 
Celkem: A+B+C=0,362 [D] 
D*0,1=0,036 [E]    rezerva 10% 
Celkem položka:  D+E=0,398 [F]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</si>
  <si>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</si>
  <si>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9,0*1,1=9,900 [A]    plocha dle pol. 582621 + 10% na rozšíření</t>
  </si>
  <si>
    <t>zámková dlažba vč. lože ze ŠD tl. 30 mm</t>
  </si>
  <si>
    <t>2,0*4,5=9,000 [A]    š. x dl. - odměřeno ze situace</t>
  </si>
  <si>
    <t>Přidružená stavební výroba</t>
  </si>
  <si>
    <t>76291</t>
  </si>
  <si>
    <t>DŘEVĚNÉ OPLOCENÍ Z ŘEZIVA</t>
  </si>
  <si>
    <t>kompletní provedení výplně stěn kontejnerového stání vč. spojovacího materiálu (nerezové šrouby se zápustnou hlavou) dle VD</t>
  </si>
  <si>
    <t>0,06*1,6*5=0,480 [A]    svlaky - latě 40/60 mm - š. dl. x ks 
0,1*1,5*14*5=10,500 [B]    výplň z prken 24/100 mm dl. 1,5 m - š. x dl. x ks x počet polí 
Celkem: A+B=10,980 [C] 
C*0,1=1,098 [D]    10% na prořez 
Celkem položka:  C+D=12,078 [E]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</si>
  <si>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</si>
  <si>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76416R</t>
  </si>
  <si>
    <t>KRYTINA STŘECH Z POLYMERAKRYLÁTOVÝCH DESEK</t>
  </si>
  <si>
    <t>střecha kontejnerového stání z polymerakrylátových desek, vlna 76/18 mm, tl. 3 mm - kompletní provedení vč. ukotvení k rámu</t>
  </si>
  <si>
    <t>2,0*5,0=10,000 [A]    š. x dl. dle výkresu - čistá plocha bez přesahů</t>
  </si>
  <si>
    <t>- položka zahrnuje zejména kompletní konstrukci včetně úprav desek, spojovací a ochranné prostředky, upevňovací prvky, lemování, spárování, úpravy u okapů, prostupů, výčnělků, rohů, spojů, dilatací a pod.  
- Položka zahrnuje veškerý materiál, výrobky a polotovary, včetně mimostaveništní a vnitrostaveništní dopravy (rovněž přesuny), včetně naložení a složení,případně s uložením.</t>
  </si>
  <si>
    <t>Betonový chodníkový obrubník 1000/80/250 vč. bet.lože s boční opěrkou</t>
  </si>
  <si>
    <t>2,0*2+4,5=8,500 [A]    součet dl. dle situace</t>
  </si>
  <si>
    <t>betonový nájezdový obrubník 1000/150/150 vč. bet. lože s boční opěrkou</t>
  </si>
  <si>
    <t>4,5=4,500 [A]    odměřeno ze situace</t>
  </si>
  <si>
    <t>4,5=4,500 [A]    řezaná spára podél nájezdového obrubníku</t>
  </si>
  <si>
    <t>4,5=4,500 [A]    zalití spáry podél nájezdového obrubníku</t>
  </si>
  <si>
    <t>93873</t>
  </si>
  <si>
    <t>OŠETŘENÍ DŘEV KONSTR CHEMICKÝM POSTŘIKEM (NÁTĚREM)</t>
  </si>
  <si>
    <t>dle VD</t>
  </si>
  <si>
    <t>(0,04+0,06)*2*1,6*5=1,600 [A]    svlaky - latě 40/60 mm - obvod x dl. x ks 
(0,024+0,1)*2*1,5*14*5=26,040 [B]    výplň z prken 24/100 mm dl. 1,5 m - obvod x dl. x ks x počet polí 
Celkem: A+B=27,640 [C] 
C*0,1=2,764 [D]    10% rezerva a ztratné 
Celkem položka:  C+D=30,404 [E]</t>
  </si>
  <si>
    <t>položka zahrnuje očištění předepsaným způsobem včetně odklizení vzniklého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</si>
</sst>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1428750</xdr:colOff>
      <xdr:row>3</xdr:row>
      <xdr:rowOff>28575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8575"/>
          <a:ext cx="1371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614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716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95" customHeight="1">
      <c r="A3" s="33"/>
      <c r="B3" s="33"/>
      <c r="C3" s="1"/>
      <c r="D3" s="1"/>
      <c r="E3" s="1"/>
    </row>
    <row r="4" spans="1:5" ht="19.9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SUM(C10:C15)</f>
        <v>0</v>
      </c>
      <c r="D6" s="1"/>
      <c r="E6" s="1"/>
    </row>
    <row r="7" spans="1:5" ht="12.75" customHeight="1">
      <c r="A7" s="1"/>
      <c r="B7" s="3" t="s">
        <v>4</v>
      </c>
      <c r="C7" s="6">
        <f>SUM(E10:E15)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'SO 101.1'!I3</f>
        <v>0</v>
      </c>
      <c r="D10" s="16">
        <f>'SO 101.1'!O2</f>
        <v>0</v>
      </c>
      <c r="E10" s="16">
        <f aca="true" t="shared" si="0" ref="E10:E15">C10+D10</f>
        <v>0</v>
      </c>
    </row>
    <row r="11" spans="1:5" ht="12.75" customHeight="1">
      <c r="A11" s="15" t="s">
        <v>244</v>
      </c>
      <c r="B11" s="15" t="s">
        <v>245</v>
      </c>
      <c r="C11" s="16">
        <f>'SO 101.2'!I3</f>
        <v>0</v>
      </c>
      <c r="D11" s="16">
        <f>'SO 101.2'!O2</f>
        <v>0</v>
      </c>
      <c r="E11" s="16">
        <f t="shared" si="0"/>
        <v>0</v>
      </c>
    </row>
    <row r="12" spans="1:5" ht="12.75" customHeight="1">
      <c r="A12" s="15" t="s">
        <v>356</v>
      </c>
      <c r="B12" s="15" t="s">
        <v>357</v>
      </c>
      <c r="C12" s="16">
        <f>'SO 101.3'!I3</f>
        <v>0</v>
      </c>
      <c r="D12" s="16">
        <f>'SO 101.3'!O2</f>
        <v>0</v>
      </c>
      <c r="E12" s="16">
        <f t="shared" si="0"/>
        <v>0</v>
      </c>
    </row>
    <row r="13" spans="1:5" ht="12.75" customHeight="1">
      <c r="A13" s="15" t="s">
        <v>368</v>
      </c>
      <c r="B13" s="15" t="s">
        <v>369</v>
      </c>
      <c r="C13" s="16">
        <f>'SO 181.1'!I3</f>
        <v>0</v>
      </c>
      <c r="D13" s="16">
        <f>'SO 181.1'!O2</f>
        <v>0</v>
      </c>
      <c r="E13" s="16">
        <f t="shared" si="0"/>
        <v>0</v>
      </c>
    </row>
    <row r="14" spans="1:5" ht="12.75" customHeight="1">
      <c r="A14" s="15" t="s">
        <v>408</v>
      </c>
      <c r="B14" s="15" t="s">
        <v>409</v>
      </c>
      <c r="C14" s="16">
        <f>'SO 181.2'!I3</f>
        <v>0</v>
      </c>
      <c r="D14" s="16">
        <f>'SO 181.2'!O2</f>
        <v>0</v>
      </c>
      <c r="E14" s="16">
        <f t="shared" si="0"/>
        <v>0</v>
      </c>
    </row>
    <row r="15" spans="1:5" ht="12.75" customHeight="1">
      <c r="A15" s="15" t="s">
        <v>439</v>
      </c>
      <c r="B15" s="15" t="s">
        <v>440</v>
      </c>
      <c r="C15" s="16">
        <f>'SO 601'!I3</f>
        <v>0</v>
      </c>
      <c r="D15" s="16">
        <f>'SO 601'!O2</f>
        <v>0</v>
      </c>
      <c r="E15" s="16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0+O8+O49+O98+O147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23</v>
      </c>
      <c r="I3" s="32">
        <f>0+I8+I49+I98+I147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23</v>
      </c>
      <c r="D4" s="38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165.8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3.2">
      <c r="A10" s="26" t="s">
        <v>49</v>
      </c>
      <c r="E10" s="27" t="s">
        <v>50</v>
      </c>
    </row>
    <row r="11" spans="1:5" ht="52.8">
      <c r="A11" s="28" t="s">
        <v>51</v>
      </c>
      <c r="E11" s="29" t="s">
        <v>52</v>
      </c>
    </row>
    <row r="12" spans="1:5" ht="26.4">
      <c r="A12" t="s">
        <v>53</v>
      </c>
      <c r="E12" s="27" t="s">
        <v>54</v>
      </c>
    </row>
    <row r="13" spans="1:16" ht="13.2">
      <c r="A13" s="17" t="s">
        <v>44</v>
      </c>
      <c r="B13" s="21" t="s">
        <v>22</v>
      </c>
      <c r="C13" s="21" t="s">
        <v>55</v>
      </c>
      <c r="D13" s="17" t="s">
        <v>28</v>
      </c>
      <c r="E13" s="22" t="s">
        <v>56</v>
      </c>
      <c r="F13" s="23" t="s">
        <v>48</v>
      </c>
      <c r="G13" s="24">
        <v>3.6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3.2">
      <c r="A14" s="26" t="s">
        <v>49</v>
      </c>
      <c r="E14" s="27" t="s">
        <v>57</v>
      </c>
    </row>
    <row r="15" spans="1:5" ht="66">
      <c r="A15" s="28" t="s">
        <v>51</v>
      </c>
      <c r="E15" s="29" t="s">
        <v>58</v>
      </c>
    </row>
    <row r="16" spans="1:5" ht="26.4">
      <c r="A16" t="s">
        <v>53</v>
      </c>
      <c r="E16" s="27" t="s">
        <v>54</v>
      </c>
    </row>
    <row r="17" spans="1:16" ht="13.2">
      <c r="A17" s="17" t="s">
        <v>44</v>
      </c>
      <c r="B17" s="21" t="s">
        <v>21</v>
      </c>
      <c r="C17" s="21" t="s">
        <v>55</v>
      </c>
      <c r="D17" s="17" t="s">
        <v>22</v>
      </c>
      <c r="E17" s="22" t="s">
        <v>56</v>
      </c>
      <c r="F17" s="23" t="s">
        <v>48</v>
      </c>
      <c r="G17" s="24">
        <v>3.51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5" ht="13.2">
      <c r="A18" s="26" t="s">
        <v>49</v>
      </c>
      <c r="E18" s="27" t="s">
        <v>59</v>
      </c>
    </row>
    <row r="19" spans="1:5" ht="13.2">
      <c r="A19" s="28" t="s">
        <v>51</v>
      </c>
      <c r="E19" s="29" t="s">
        <v>60</v>
      </c>
    </row>
    <row r="20" spans="1:5" ht="26.4">
      <c r="A20" t="s">
        <v>53</v>
      </c>
      <c r="E20" s="27" t="s">
        <v>54</v>
      </c>
    </row>
    <row r="21" spans="1:16" ht="13.2">
      <c r="A21" s="17" t="s">
        <v>44</v>
      </c>
      <c r="B21" s="21" t="s">
        <v>32</v>
      </c>
      <c r="C21" s="21" t="s">
        <v>61</v>
      </c>
      <c r="D21" s="17" t="s">
        <v>46</v>
      </c>
      <c r="E21" s="22" t="s">
        <v>62</v>
      </c>
      <c r="F21" s="23" t="s">
        <v>48</v>
      </c>
      <c r="G21" s="24">
        <v>39.27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3.2">
      <c r="A22" s="26" t="s">
        <v>49</v>
      </c>
      <c r="E22" s="27" t="s">
        <v>63</v>
      </c>
    </row>
    <row r="23" spans="1:5" ht="52.8">
      <c r="A23" s="28" t="s">
        <v>51</v>
      </c>
      <c r="E23" s="29" t="s">
        <v>64</v>
      </c>
    </row>
    <row r="24" spans="1:5" ht="26.4">
      <c r="A24" t="s">
        <v>53</v>
      </c>
      <c r="E24" s="27" t="s">
        <v>54</v>
      </c>
    </row>
    <row r="25" spans="1:16" ht="13.2">
      <c r="A25" s="17" t="s">
        <v>44</v>
      </c>
      <c r="B25" s="21" t="s">
        <v>34</v>
      </c>
      <c r="C25" s="21" t="s">
        <v>65</v>
      </c>
      <c r="D25" s="17" t="s">
        <v>46</v>
      </c>
      <c r="E25" s="22" t="s">
        <v>66</v>
      </c>
      <c r="F25" s="23" t="s">
        <v>67</v>
      </c>
      <c r="G25" s="24">
        <v>15.73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13.2">
      <c r="A26" s="26" t="s">
        <v>49</v>
      </c>
      <c r="E26" s="27" t="s">
        <v>46</v>
      </c>
    </row>
    <row r="27" spans="1:5" ht="13.2">
      <c r="A27" s="28" t="s">
        <v>51</v>
      </c>
      <c r="E27" s="29" t="s">
        <v>68</v>
      </c>
    </row>
    <row r="28" spans="1:5" ht="26.4">
      <c r="A28" t="s">
        <v>53</v>
      </c>
      <c r="E28" s="27" t="s">
        <v>69</v>
      </c>
    </row>
    <row r="29" spans="1:16" ht="13.2">
      <c r="A29" s="17" t="s">
        <v>44</v>
      </c>
      <c r="B29" s="21" t="s">
        <v>36</v>
      </c>
      <c r="C29" s="21" t="s">
        <v>70</v>
      </c>
      <c r="D29" s="17" t="s">
        <v>28</v>
      </c>
      <c r="E29" s="22" t="s">
        <v>71</v>
      </c>
      <c r="F29" s="23" t="s">
        <v>72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22</v>
      </c>
    </row>
    <row r="30" spans="1:5" ht="39.6">
      <c r="A30" s="26" t="s">
        <v>49</v>
      </c>
      <c r="E30" s="27" t="s">
        <v>73</v>
      </c>
    </row>
    <row r="31" spans="1:5" ht="13.2">
      <c r="A31" s="28" t="s">
        <v>51</v>
      </c>
      <c r="E31" s="29" t="s">
        <v>46</v>
      </c>
    </row>
    <row r="32" spans="1:5" ht="13.2">
      <c r="A32" t="s">
        <v>53</v>
      </c>
      <c r="E32" s="27" t="s">
        <v>74</v>
      </c>
    </row>
    <row r="33" spans="1:16" ht="13.2">
      <c r="A33" s="17" t="s">
        <v>44</v>
      </c>
      <c r="B33" s="21" t="s">
        <v>75</v>
      </c>
      <c r="C33" s="21" t="s">
        <v>70</v>
      </c>
      <c r="D33" s="17" t="s">
        <v>22</v>
      </c>
      <c r="E33" s="22" t="s">
        <v>71</v>
      </c>
      <c r="F33" s="23" t="s">
        <v>72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22</v>
      </c>
    </row>
    <row r="34" spans="1:5" ht="26.4">
      <c r="A34" s="26" t="s">
        <v>49</v>
      </c>
      <c r="E34" s="27" t="s">
        <v>76</v>
      </c>
    </row>
    <row r="35" spans="1:5" ht="13.2">
      <c r="A35" s="28" t="s">
        <v>51</v>
      </c>
      <c r="E35" s="29" t="s">
        <v>46</v>
      </c>
    </row>
    <row r="36" spans="1:5" ht="13.2">
      <c r="A36" t="s">
        <v>53</v>
      </c>
      <c r="E36" s="27" t="s">
        <v>74</v>
      </c>
    </row>
    <row r="37" spans="1:16" ht="13.2">
      <c r="A37" s="17" t="s">
        <v>44</v>
      </c>
      <c r="B37" s="21" t="s">
        <v>77</v>
      </c>
      <c r="C37" s="21" t="s">
        <v>78</v>
      </c>
      <c r="D37" s="17" t="s">
        <v>46</v>
      </c>
      <c r="E37" s="22" t="s">
        <v>79</v>
      </c>
      <c r="F37" s="23" t="s">
        <v>72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22</v>
      </c>
    </row>
    <row r="38" spans="1:5" ht="13.2">
      <c r="A38" s="26" t="s">
        <v>49</v>
      </c>
      <c r="E38" s="27" t="s">
        <v>80</v>
      </c>
    </row>
    <row r="39" spans="1:5" ht="13.2">
      <c r="A39" s="28" t="s">
        <v>51</v>
      </c>
      <c r="E39" s="29" t="s">
        <v>46</v>
      </c>
    </row>
    <row r="40" spans="1:5" ht="13.2">
      <c r="A40" t="s">
        <v>53</v>
      </c>
      <c r="E40" s="27" t="s">
        <v>81</v>
      </c>
    </row>
    <row r="41" spans="1:16" ht="13.2">
      <c r="A41" s="17" t="s">
        <v>44</v>
      </c>
      <c r="B41" s="21" t="s">
        <v>39</v>
      </c>
      <c r="C41" s="21" t="s">
        <v>82</v>
      </c>
      <c r="D41" s="17" t="s">
        <v>46</v>
      </c>
      <c r="E41" s="22" t="s">
        <v>83</v>
      </c>
      <c r="F41" s="23" t="s">
        <v>72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22</v>
      </c>
    </row>
    <row r="42" spans="1:5" ht="13.2">
      <c r="A42" s="26" t="s">
        <v>49</v>
      </c>
      <c r="E42" s="27" t="s">
        <v>84</v>
      </c>
    </row>
    <row r="43" spans="1:5" ht="13.2">
      <c r="A43" s="28" t="s">
        <v>51</v>
      </c>
      <c r="E43" s="29" t="s">
        <v>46</v>
      </c>
    </row>
    <row r="44" spans="1:5" ht="13.2">
      <c r="A44" t="s">
        <v>53</v>
      </c>
      <c r="E44" s="27" t="s">
        <v>81</v>
      </c>
    </row>
    <row r="45" spans="1:16" ht="13.2">
      <c r="A45" s="17" t="s">
        <v>44</v>
      </c>
      <c r="B45" s="21" t="s">
        <v>41</v>
      </c>
      <c r="C45" s="21" t="s">
        <v>85</v>
      </c>
      <c r="D45" s="17" t="s">
        <v>46</v>
      </c>
      <c r="E45" s="22" t="s">
        <v>86</v>
      </c>
      <c r="F45" s="23" t="s">
        <v>72</v>
      </c>
      <c r="G45" s="24">
        <v>1</v>
      </c>
      <c r="H45" s="25">
        <v>0</v>
      </c>
      <c r="I45" s="25">
        <f>ROUND(ROUND(H45,2)*ROUND(G45,3),2)</f>
        <v>0</v>
      </c>
      <c r="O45">
        <f>(I45*21)/100</f>
        <v>0</v>
      </c>
      <c r="P45" t="s">
        <v>22</v>
      </c>
    </row>
    <row r="46" spans="1:5" ht="13.2">
      <c r="A46" s="26" t="s">
        <v>49</v>
      </c>
      <c r="E46" s="27" t="s">
        <v>46</v>
      </c>
    </row>
    <row r="47" spans="1:5" ht="13.2">
      <c r="A47" s="28" t="s">
        <v>51</v>
      </c>
      <c r="E47" s="29" t="s">
        <v>46</v>
      </c>
    </row>
    <row r="48" spans="1:5" ht="13.2">
      <c r="A48" t="s">
        <v>53</v>
      </c>
      <c r="E48" s="27" t="s">
        <v>81</v>
      </c>
    </row>
    <row r="49" spans="1:18" ht="12.75" customHeight="1">
      <c r="A49" s="5" t="s">
        <v>42</v>
      </c>
      <c r="B49" s="5"/>
      <c r="C49" s="30" t="s">
        <v>28</v>
      </c>
      <c r="D49" s="5"/>
      <c r="E49" s="19" t="s">
        <v>87</v>
      </c>
      <c r="F49" s="5"/>
      <c r="G49" s="5"/>
      <c r="H49" s="5"/>
      <c r="I49" s="31">
        <f>0+Q49</f>
        <v>0</v>
      </c>
      <c r="O49">
        <f>0+R49</f>
        <v>0</v>
      </c>
      <c r="Q49">
        <f>0+I50+I54+I58+I62+I66+I70+I74+I78+I82+I86+I90+I94</f>
        <v>0</v>
      </c>
      <c r="R49">
        <f>0+O50+O54+O58+O62+O66+O70+O74+O78+O82+O86+O90+O94</f>
        <v>0</v>
      </c>
    </row>
    <row r="50" spans="1:16" ht="26.4">
      <c r="A50" s="17" t="s">
        <v>44</v>
      </c>
      <c r="B50" s="21" t="s">
        <v>88</v>
      </c>
      <c r="C50" s="21" t="s">
        <v>89</v>
      </c>
      <c r="D50" s="17" t="s">
        <v>46</v>
      </c>
      <c r="E50" s="22" t="s">
        <v>90</v>
      </c>
      <c r="F50" s="23" t="s">
        <v>67</v>
      </c>
      <c r="G50" s="24">
        <v>7.6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5" ht="13.2">
      <c r="A51" s="26" t="s">
        <v>49</v>
      </c>
      <c r="E51" s="27" t="s">
        <v>91</v>
      </c>
    </row>
    <row r="52" spans="1:5" ht="26.4">
      <c r="A52" s="28" t="s">
        <v>51</v>
      </c>
      <c r="E52" s="29" t="s">
        <v>92</v>
      </c>
    </row>
    <row r="53" spans="1:5" ht="66">
      <c r="A53" t="s">
        <v>53</v>
      </c>
      <c r="E53" s="27" t="s">
        <v>93</v>
      </c>
    </row>
    <row r="54" spans="1:16" ht="13.2">
      <c r="A54" s="17" t="s">
        <v>44</v>
      </c>
      <c r="B54" s="21" t="s">
        <v>94</v>
      </c>
      <c r="C54" s="21" t="s">
        <v>95</v>
      </c>
      <c r="D54" s="17" t="s">
        <v>46</v>
      </c>
      <c r="E54" s="22" t="s">
        <v>96</v>
      </c>
      <c r="F54" s="23" t="s">
        <v>67</v>
      </c>
      <c r="G54" s="24">
        <v>0.4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22</v>
      </c>
    </row>
    <row r="55" spans="1:5" ht="13.2">
      <c r="A55" s="26" t="s">
        <v>49</v>
      </c>
      <c r="E55" s="27" t="s">
        <v>97</v>
      </c>
    </row>
    <row r="56" spans="1:5" ht="13.2">
      <c r="A56" s="28" t="s">
        <v>51</v>
      </c>
      <c r="E56" s="29" t="s">
        <v>98</v>
      </c>
    </row>
    <row r="57" spans="1:5" ht="66">
      <c r="A57" t="s">
        <v>53</v>
      </c>
      <c r="E57" s="27" t="s">
        <v>93</v>
      </c>
    </row>
    <row r="58" spans="1:16" ht="26.4">
      <c r="A58" s="17" t="s">
        <v>44</v>
      </c>
      <c r="B58" s="21" t="s">
        <v>99</v>
      </c>
      <c r="C58" s="21" t="s">
        <v>100</v>
      </c>
      <c r="D58" s="17" t="s">
        <v>46</v>
      </c>
      <c r="E58" s="22" t="s">
        <v>101</v>
      </c>
      <c r="F58" s="23" t="s">
        <v>67</v>
      </c>
      <c r="G58" s="24">
        <v>40.4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22</v>
      </c>
    </row>
    <row r="59" spans="1:5" ht="13.2">
      <c r="A59" s="26" t="s">
        <v>49</v>
      </c>
      <c r="E59" s="27" t="s">
        <v>102</v>
      </c>
    </row>
    <row r="60" spans="1:5" ht="66">
      <c r="A60" s="28" t="s">
        <v>51</v>
      </c>
      <c r="E60" s="29" t="s">
        <v>103</v>
      </c>
    </row>
    <row r="61" spans="1:5" ht="66">
      <c r="A61" t="s">
        <v>53</v>
      </c>
      <c r="E61" s="27" t="s">
        <v>93</v>
      </c>
    </row>
    <row r="62" spans="1:16" ht="26.4">
      <c r="A62" s="17" t="s">
        <v>44</v>
      </c>
      <c r="B62" s="21" t="s">
        <v>104</v>
      </c>
      <c r="C62" s="21" t="s">
        <v>105</v>
      </c>
      <c r="D62" s="17" t="s">
        <v>46</v>
      </c>
      <c r="E62" s="22" t="s">
        <v>106</v>
      </c>
      <c r="F62" s="23" t="s">
        <v>67</v>
      </c>
      <c r="G62" s="24">
        <v>1.35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22</v>
      </c>
    </row>
    <row r="63" spans="1:5" ht="13.2">
      <c r="A63" s="26" t="s">
        <v>49</v>
      </c>
      <c r="E63" s="27" t="s">
        <v>107</v>
      </c>
    </row>
    <row r="64" spans="1:5" ht="13.2">
      <c r="A64" s="28" t="s">
        <v>51</v>
      </c>
      <c r="E64" s="29" t="s">
        <v>108</v>
      </c>
    </row>
    <row r="65" spans="1:5" ht="66">
      <c r="A65" t="s">
        <v>53</v>
      </c>
      <c r="E65" s="27" t="s">
        <v>93</v>
      </c>
    </row>
    <row r="66" spans="1:16" ht="26.4">
      <c r="A66" s="17" t="s">
        <v>44</v>
      </c>
      <c r="B66" s="21" t="s">
        <v>109</v>
      </c>
      <c r="C66" s="21" t="s">
        <v>110</v>
      </c>
      <c r="D66" s="17" t="s">
        <v>46</v>
      </c>
      <c r="E66" s="22" t="s">
        <v>111</v>
      </c>
      <c r="F66" s="23" t="s">
        <v>112</v>
      </c>
      <c r="G66" s="24">
        <v>20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22</v>
      </c>
    </row>
    <row r="67" spans="1:5" ht="26.4">
      <c r="A67" s="26" t="s">
        <v>49</v>
      </c>
      <c r="E67" s="27" t="s">
        <v>113</v>
      </c>
    </row>
    <row r="68" spans="1:5" ht="52.8">
      <c r="A68" s="28" t="s">
        <v>51</v>
      </c>
      <c r="E68" s="29" t="s">
        <v>114</v>
      </c>
    </row>
    <row r="69" spans="1:5" ht="66">
      <c r="A69" t="s">
        <v>53</v>
      </c>
      <c r="E69" s="27" t="s">
        <v>93</v>
      </c>
    </row>
    <row r="70" spans="1:16" ht="26.4">
      <c r="A70" s="17" t="s">
        <v>44</v>
      </c>
      <c r="B70" s="21" t="s">
        <v>115</v>
      </c>
      <c r="C70" s="21" t="s">
        <v>116</v>
      </c>
      <c r="D70" s="17" t="s">
        <v>46</v>
      </c>
      <c r="E70" s="22" t="s">
        <v>117</v>
      </c>
      <c r="F70" s="23" t="s">
        <v>118</v>
      </c>
      <c r="G70" s="24">
        <v>21.6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22</v>
      </c>
    </row>
    <row r="71" spans="1:5" ht="13.2">
      <c r="A71" s="26" t="s">
        <v>49</v>
      </c>
      <c r="E71" s="27" t="s">
        <v>119</v>
      </c>
    </row>
    <row r="72" spans="1:5" ht="26.4">
      <c r="A72" s="28" t="s">
        <v>51</v>
      </c>
      <c r="E72" s="29" t="s">
        <v>120</v>
      </c>
    </row>
    <row r="73" spans="1:5" ht="26.4">
      <c r="A73" t="s">
        <v>53</v>
      </c>
      <c r="E73" s="27" t="s">
        <v>121</v>
      </c>
    </row>
    <row r="74" spans="1:16" ht="13.2">
      <c r="A74" s="17" t="s">
        <v>44</v>
      </c>
      <c r="B74" s="21" t="s">
        <v>122</v>
      </c>
      <c r="C74" s="21" t="s">
        <v>123</v>
      </c>
      <c r="D74" s="17" t="s">
        <v>46</v>
      </c>
      <c r="E74" s="22" t="s">
        <v>124</v>
      </c>
      <c r="F74" s="23" t="s">
        <v>67</v>
      </c>
      <c r="G74" s="24">
        <v>7.8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22</v>
      </c>
    </row>
    <row r="75" spans="1:5" ht="13.2">
      <c r="A75" s="26" t="s">
        <v>49</v>
      </c>
      <c r="E75" s="27" t="s">
        <v>125</v>
      </c>
    </row>
    <row r="76" spans="1:5" ht="39.6">
      <c r="A76" s="28" t="s">
        <v>51</v>
      </c>
      <c r="E76" s="29" t="s">
        <v>126</v>
      </c>
    </row>
    <row r="77" spans="1:5" ht="66">
      <c r="A77" t="s">
        <v>53</v>
      </c>
      <c r="E77" s="27" t="s">
        <v>93</v>
      </c>
    </row>
    <row r="78" spans="1:16" ht="13.2">
      <c r="A78" s="17" t="s">
        <v>44</v>
      </c>
      <c r="B78" s="21" t="s">
        <v>127</v>
      </c>
      <c r="C78" s="21" t="s">
        <v>128</v>
      </c>
      <c r="D78" s="17" t="s">
        <v>46</v>
      </c>
      <c r="E78" s="22" t="s">
        <v>129</v>
      </c>
      <c r="F78" s="23" t="s">
        <v>67</v>
      </c>
      <c r="G78" s="24">
        <v>42.5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22</v>
      </c>
    </row>
    <row r="79" spans="1:5" ht="13.2">
      <c r="A79" s="26" t="s">
        <v>49</v>
      </c>
      <c r="E79" s="27" t="s">
        <v>130</v>
      </c>
    </row>
    <row r="80" spans="1:5" ht="52.8">
      <c r="A80" s="28" t="s">
        <v>51</v>
      </c>
      <c r="E80" s="29" t="s">
        <v>131</v>
      </c>
    </row>
    <row r="81" spans="1:5" ht="382.8">
      <c r="A81" t="s">
        <v>53</v>
      </c>
      <c r="E81" s="27" t="s">
        <v>132</v>
      </c>
    </row>
    <row r="82" spans="1:16" ht="13.2">
      <c r="A82" s="17" t="s">
        <v>44</v>
      </c>
      <c r="B82" s="21" t="s">
        <v>133</v>
      </c>
      <c r="C82" s="21" t="s">
        <v>134</v>
      </c>
      <c r="D82" s="17" t="s">
        <v>46</v>
      </c>
      <c r="E82" s="22" t="s">
        <v>135</v>
      </c>
      <c r="F82" s="23" t="s">
        <v>67</v>
      </c>
      <c r="G82" s="24">
        <v>15.73</v>
      </c>
      <c r="H82" s="25">
        <v>0</v>
      </c>
      <c r="I82" s="25">
        <f>ROUND(ROUND(H82,2)*ROUND(G82,3),2)</f>
        <v>0</v>
      </c>
      <c r="O82">
        <f>(I82*21)/100</f>
        <v>0</v>
      </c>
      <c r="P82" t="s">
        <v>22</v>
      </c>
    </row>
    <row r="83" spans="1:5" ht="13.2">
      <c r="A83" s="26" t="s">
        <v>49</v>
      </c>
      <c r="E83" s="27" t="s">
        <v>136</v>
      </c>
    </row>
    <row r="84" spans="1:5" ht="13.2">
      <c r="A84" s="28" t="s">
        <v>51</v>
      </c>
      <c r="E84" s="29" t="s">
        <v>137</v>
      </c>
    </row>
    <row r="85" spans="1:5" ht="316.8">
      <c r="A85" t="s">
        <v>53</v>
      </c>
      <c r="E85" s="27" t="s">
        <v>138</v>
      </c>
    </row>
    <row r="86" spans="1:16" ht="13.2">
      <c r="A86" s="17" t="s">
        <v>44</v>
      </c>
      <c r="B86" s="21" t="s">
        <v>139</v>
      </c>
      <c r="C86" s="21" t="s">
        <v>140</v>
      </c>
      <c r="D86" s="17" t="s">
        <v>46</v>
      </c>
      <c r="E86" s="22" t="s">
        <v>141</v>
      </c>
      <c r="F86" s="23" t="s">
        <v>67</v>
      </c>
      <c r="G86" s="24">
        <v>42.5</v>
      </c>
      <c r="H86" s="25">
        <v>0</v>
      </c>
      <c r="I86" s="25">
        <f>ROUND(ROUND(H86,2)*ROUND(G86,3),2)</f>
        <v>0</v>
      </c>
      <c r="O86">
        <f>(I86*21)/100</f>
        <v>0</v>
      </c>
      <c r="P86" t="s">
        <v>22</v>
      </c>
    </row>
    <row r="87" spans="1:5" ht="13.2">
      <c r="A87" s="26" t="s">
        <v>49</v>
      </c>
      <c r="E87" s="27" t="s">
        <v>142</v>
      </c>
    </row>
    <row r="88" spans="1:5" ht="13.2">
      <c r="A88" s="28" t="s">
        <v>51</v>
      </c>
      <c r="E88" s="29" t="s">
        <v>143</v>
      </c>
    </row>
    <row r="89" spans="1:5" ht="198">
      <c r="A89" t="s">
        <v>53</v>
      </c>
      <c r="E89" s="27" t="s">
        <v>144</v>
      </c>
    </row>
    <row r="90" spans="1:16" ht="13.2">
      <c r="A90" s="17" t="s">
        <v>44</v>
      </c>
      <c r="B90" s="21" t="s">
        <v>145</v>
      </c>
      <c r="C90" s="21" t="s">
        <v>146</v>
      </c>
      <c r="D90" s="17" t="s">
        <v>46</v>
      </c>
      <c r="E90" s="22" t="s">
        <v>147</v>
      </c>
      <c r="F90" s="23" t="s">
        <v>67</v>
      </c>
      <c r="G90" s="24">
        <v>15.73</v>
      </c>
      <c r="H90" s="25">
        <v>0</v>
      </c>
      <c r="I90" s="25">
        <f>ROUND(ROUND(H90,2)*ROUND(G90,3),2)</f>
        <v>0</v>
      </c>
      <c r="O90">
        <f>(I90*21)/100</f>
        <v>0</v>
      </c>
      <c r="P90" t="s">
        <v>22</v>
      </c>
    </row>
    <row r="91" spans="1:5" ht="13.2">
      <c r="A91" s="26" t="s">
        <v>49</v>
      </c>
      <c r="E91" s="27" t="s">
        <v>148</v>
      </c>
    </row>
    <row r="92" spans="1:5" ht="13.2">
      <c r="A92" s="28" t="s">
        <v>51</v>
      </c>
      <c r="E92" s="29" t="s">
        <v>149</v>
      </c>
    </row>
    <row r="93" spans="1:5" ht="277.2">
      <c r="A93" t="s">
        <v>53</v>
      </c>
      <c r="E93" s="27" t="s">
        <v>150</v>
      </c>
    </row>
    <row r="94" spans="1:16" ht="13.2">
      <c r="A94" s="17" t="s">
        <v>44</v>
      </c>
      <c r="B94" s="21" t="s">
        <v>151</v>
      </c>
      <c r="C94" s="21" t="s">
        <v>152</v>
      </c>
      <c r="D94" s="17" t="s">
        <v>46</v>
      </c>
      <c r="E94" s="22" t="s">
        <v>153</v>
      </c>
      <c r="F94" s="23" t="s">
        <v>154</v>
      </c>
      <c r="G94" s="24">
        <v>34.98</v>
      </c>
      <c r="H94" s="25">
        <v>0</v>
      </c>
      <c r="I94" s="25">
        <f>ROUND(ROUND(H94,2)*ROUND(G94,3),2)</f>
        <v>0</v>
      </c>
      <c r="O94">
        <f>(I94*21)/100</f>
        <v>0</v>
      </c>
      <c r="P94" t="s">
        <v>22</v>
      </c>
    </row>
    <row r="95" spans="1:5" ht="13.2">
      <c r="A95" s="26" t="s">
        <v>49</v>
      </c>
      <c r="E95" s="27" t="s">
        <v>155</v>
      </c>
    </row>
    <row r="96" spans="1:5" ht="39.6">
      <c r="A96" s="28" t="s">
        <v>51</v>
      </c>
      <c r="E96" s="29" t="s">
        <v>156</v>
      </c>
    </row>
    <row r="97" spans="1:5" ht="26.4">
      <c r="A97" t="s">
        <v>53</v>
      </c>
      <c r="E97" s="27" t="s">
        <v>157</v>
      </c>
    </row>
    <row r="98" spans="1:18" ht="12.75" customHeight="1">
      <c r="A98" s="5" t="s">
        <v>42</v>
      </c>
      <c r="B98" s="5"/>
      <c r="C98" s="30" t="s">
        <v>34</v>
      </c>
      <c r="D98" s="5"/>
      <c r="E98" s="19" t="s">
        <v>158</v>
      </c>
      <c r="F98" s="5"/>
      <c r="G98" s="5"/>
      <c r="H98" s="5"/>
      <c r="I98" s="31">
        <f>0+Q98</f>
        <v>0</v>
      </c>
      <c r="O98">
        <f>0+R98</f>
        <v>0</v>
      </c>
      <c r="Q98">
        <f>0+I99+I103+I107+I111+I115+I119+I123+I127+I131+I135+I139+I143</f>
        <v>0</v>
      </c>
      <c r="R98">
        <f>0+O99+O103+O107+O111+O115+O119+O123+O127+O131+O135+O139+O143</f>
        <v>0</v>
      </c>
    </row>
    <row r="99" spans="1:16" ht="26.4">
      <c r="A99" s="17" t="s">
        <v>44</v>
      </c>
      <c r="B99" s="21" t="s">
        <v>159</v>
      </c>
      <c r="C99" s="21" t="s">
        <v>160</v>
      </c>
      <c r="D99" s="17" t="s">
        <v>46</v>
      </c>
      <c r="E99" s="22" t="s">
        <v>161</v>
      </c>
      <c r="F99" s="23" t="s">
        <v>154</v>
      </c>
      <c r="G99" s="24">
        <v>55.6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22</v>
      </c>
    </row>
    <row r="100" spans="1:5" ht="13.2">
      <c r="A100" s="26" t="s">
        <v>49</v>
      </c>
      <c r="E100" s="27" t="s">
        <v>162</v>
      </c>
    </row>
    <row r="101" spans="1:5" ht="52.8">
      <c r="A101" s="28" t="s">
        <v>51</v>
      </c>
      <c r="E101" s="29" t="s">
        <v>163</v>
      </c>
    </row>
    <row r="102" spans="1:5" ht="52.8">
      <c r="A102" t="s">
        <v>53</v>
      </c>
      <c r="E102" s="27" t="s">
        <v>164</v>
      </c>
    </row>
    <row r="103" spans="1:16" ht="13.2">
      <c r="A103" s="17" t="s">
        <v>44</v>
      </c>
      <c r="B103" s="21" t="s">
        <v>165</v>
      </c>
      <c r="C103" s="21" t="s">
        <v>166</v>
      </c>
      <c r="D103" s="17" t="s">
        <v>46</v>
      </c>
      <c r="E103" s="22" t="s">
        <v>167</v>
      </c>
      <c r="F103" s="23" t="s">
        <v>154</v>
      </c>
      <c r="G103" s="24">
        <v>3.52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22</v>
      </c>
    </row>
    <row r="104" spans="1:5" ht="26.4">
      <c r="A104" s="26" t="s">
        <v>49</v>
      </c>
      <c r="E104" s="27" t="s">
        <v>168</v>
      </c>
    </row>
    <row r="105" spans="1:5" ht="13.2">
      <c r="A105" s="28" t="s">
        <v>51</v>
      </c>
      <c r="E105" s="29" t="s">
        <v>169</v>
      </c>
    </row>
    <row r="106" spans="1:5" ht="52.8">
      <c r="A106" t="s">
        <v>53</v>
      </c>
      <c r="E106" s="27" t="s">
        <v>164</v>
      </c>
    </row>
    <row r="107" spans="1:16" ht="13.2">
      <c r="A107" s="17" t="s">
        <v>44</v>
      </c>
      <c r="B107" s="21" t="s">
        <v>170</v>
      </c>
      <c r="C107" s="21" t="s">
        <v>171</v>
      </c>
      <c r="D107" s="17" t="s">
        <v>46</v>
      </c>
      <c r="E107" s="22" t="s">
        <v>172</v>
      </c>
      <c r="F107" s="23" t="s">
        <v>154</v>
      </c>
      <c r="G107" s="24">
        <v>94.6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22</v>
      </c>
    </row>
    <row r="108" spans="1:5" ht="13.2">
      <c r="A108" s="26" t="s">
        <v>49</v>
      </c>
      <c r="E108" s="27" t="s">
        <v>173</v>
      </c>
    </row>
    <row r="109" spans="1:5" ht="13.2">
      <c r="A109" s="28" t="s">
        <v>51</v>
      </c>
      <c r="E109" s="29" t="s">
        <v>174</v>
      </c>
    </row>
    <row r="110" spans="1:5" ht="52.8">
      <c r="A110" t="s">
        <v>53</v>
      </c>
      <c r="E110" s="27" t="s">
        <v>164</v>
      </c>
    </row>
    <row r="111" spans="1:16" ht="13.2">
      <c r="A111" s="17" t="s">
        <v>44</v>
      </c>
      <c r="B111" s="21" t="s">
        <v>175</v>
      </c>
      <c r="C111" s="21" t="s">
        <v>176</v>
      </c>
      <c r="D111" s="17" t="s">
        <v>46</v>
      </c>
      <c r="E111" s="22" t="s">
        <v>177</v>
      </c>
      <c r="F111" s="23" t="s">
        <v>154</v>
      </c>
      <c r="G111" s="24">
        <v>31.46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22</v>
      </c>
    </row>
    <row r="112" spans="1:5" ht="13.2">
      <c r="A112" s="26" t="s">
        <v>49</v>
      </c>
      <c r="E112" s="27" t="s">
        <v>178</v>
      </c>
    </row>
    <row r="113" spans="1:5" ht="26.4">
      <c r="A113" s="28" t="s">
        <v>51</v>
      </c>
      <c r="E113" s="29" t="s">
        <v>179</v>
      </c>
    </row>
    <row r="114" spans="1:5" ht="52.8">
      <c r="A114" t="s">
        <v>53</v>
      </c>
      <c r="E114" s="27" t="s">
        <v>164</v>
      </c>
    </row>
    <row r="115" spans="1:16" ht="13.2">
      <c r="A115" s="17" t="s">
        <v>44</v>
      </c>
      <c r="B115" s="21" t="s">
        <v>180</v>
      </c>
      <c r="C115" s="21" t="s">
        <v>181</v>
      </c>
      <c r="D115" s="17" t="s">
        <v>46</v>
      </c>
      <c r="E115" s="22" t="s">
        <v>182</v>
      </c>
      <c r="F115" s="23" t="s">
        <v>154</v>
      </c>
      <c r="G115" s="24">
        <v>86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22</v>
      </c>
    </row>
    <row r="116" spans="1:5" ht="13.2">
      <c r="A116" s="26" t="s">
        <v>49</v>
      </c>
      <c r="E116" s="27" t="s">
        <v>183</v>
      </c>
    </row>
    <row r="117" spans="1:5" ht="13.2">
      <c r="A117" s="28" t="s">
        <v>51</v>
      </c>
      <c r="E117" s="29" t="s">
        <v>184</v>
      </c>
    </row>
    <row r="118" spans="1:5" ht="105.6">
      <c r="A118" t="s">
        <v>53</v>
      </c>
      <c r="E118" s="27" t="s">
        <v>185</v>
      </c>
    </row>
    <row r="119" spans="1:16" ht="13.2">
      <c r="A119" s="17" t="s">
        <v>44</v>
      </c>
      <c r="B119" s="21" t="s">
        <v>186</v>
      </c>
      <c r="C119" s="21" t="s">
        <v>187</v>
      </c>
      <c r="D119" s="17" t="s">
        <v>46</v>
      </c>
      <c r="E119" s="22" t="s">
        <v>188</v>
      </c>
      <c r="F119" s="23" t="s">
        <v>154</v>
      </c>
      <c r="G119" s="24">
        <v>28.6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22</v>
      </c>
    </row>
    <row r="120" spans="1:5" ht="13.2">
      <c r="A120" s="26" t="s">
        <v>49</v>
      </c>
      <c r="E120" s="27" t="s">
        <v>189</v>
      </c>
    </row>
    <row r="121" spans="1:5" ht="13.2">
      <c r="A121" s="28" t="s">
        <v>51</v>
      </c>
      <c r="E121" s="29" t="s">
        <v>190</v>
      </c>
    </row>
    <row r="122" spans="1:5" ht="52.8">
      <c r="A122" t="s">
        <v>53</v>
      </c>
      <c r="E122" s="27" t="s">
        <v>191</v>
      </c>
    </row>
    <row r="123" spans="1:16" ht="13.2">
      <c r="A123" s="17" t="s">
        <v>44</v>
      </c>
      <c r="B123" s="21" t="s">
        <v>192</v>
      </c>
      <c r="C123" s="21" t="s">
        <v>193</v>
      </c>
      <c r="D123" s="17" t="s">
        <v>46</v>
      </c>
      <c r="E123" s="22" t="s">
        <v>194</v>
      </c>
      <c r="F123" s="23" t="s">
        <v>154</v>
      </c>
      <c r="G123" s="24">
        <v>26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22</v>
      </c>
    </row>
    <row r="124" spans="1:5" ht="13.2">
      <c r="A124" s="26" t="s">
        <v>49</v>
      </c>
      <c r="E124" s="27" t="s">
        <v>195</v>
      </c>
    </row>
    <row r="125" spans="1:5" ht="13.2">
      <c r="A125" s="28" t="s">
        <v>51</v>
      </c>
      <c r="E125" s="29" t="s">
        <v>196</v>
      </c>
    </row>
    <row r="126" spans="1:5" ht="52.8">
      <c r="A126" t="s">
        <v>53</v>
      </c>
      <c r="E126" s="27" t="s">
        <v>191</v>
      </c>
    </row>
    <row r="127" spans="1:16" ht="13.2">
      <c r="A127" s="17" t="s">
        <v>44</v>
      </c>
      <c r="B127" s="21" t="s">
        <v>197</v>
      </c>
      <c r="C127" s="21" t="s">
        <v>198</v>
      </c>
      <c r="D127" s="17" t="s">
        <v>46</v>
      </c>
      <c r="E127" s="22" t="s">
        <v>199</v>
      </c>
      <c r="F127" s="23" t="s">
        <v>154</v>
      </c>
      <c r="G127" s="24">
        <v>86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22</v>
      </c>
    </row>
    <row r="128" spans="1:5" ht="13.2">
      <c r="A128" s="26" t="s">
        <v>49</v>
      </c>
      <c r="E128" s="27" t="s">
        <v>200</v>
      </c>
    </row>
    <row r="129" spans="1:5" ht="13.2">
      <c r="A129" s="28" t="s">
        <v>51</v>
      </c>
      <c r="E129" s="29" t="s">
        <v>201</v>
      </c>
    </row>
    <row r="130" spans="1:5" ht="145.2">
      <c r="A130" t="s">
        <v>53</v>
      </c>
      <c r="E130" s="27" t="s">
        <v>202</v>
      </c>
    </row>
    <row r="131" spans="1:16" ht="13.2">
      <c r="A131" s="17" t="s">
        <v>44</v>
      </c>
      <c r="B131" s="21" t="s">
        <v>203</v>
      </c>
      <c r="C131" s="21" t="s">
        <v>204</v>
      </c>
      <c r="D131" s="17" t="s">
        <v>46</v>
      </c>
      <c r="E131" s="22" t="s">
        <v>205</v>
      </c>
      <c r="F131" s="23" t="s">
        <v>154</v>
      </c>
      <c r="G131" s="24">
        <v>26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22</v>
      </c>
    </row>
    <row r="132" spans="1:5" ht="13.2">
      <c r="A132" s="26" t="s">
        <v>49</v>
      </c>
      <c r="E132" s="27" t="s">
        <v>206</v>
      </c>
    </row>
    <row r="133" spans="1:5" ht="13.2">
      <c r="A133" s="28" t="s">
        <v>51</v>
      </c>
      <c r="E133" s="29" t="s">
        <v>207</v>
      </c>
    </row>
    <row r="134" spans="1:5" ht="145.2">
      <c r="A134" t="s">
        <v>53</v>
      </c>
      <c r="E134" s="27" t="s">
        <v>202</v>
      </c>
    </row>
    <row r="135" spans="1:16" ht="13.2">
      <c r="A135" s="17" t="s">
        <v>44</v>
      </c>
      <c r="B135" s="21" t="s">
        <v>208</v>
      </c>
      <c r="C135" s="21" t="s">
        <v>209</v>
      </c>
      <c r="D135" s="17" t="s">
        <v>46</v>
      </c>
      <c r="E135" s="22" t="s">
        <v>210</v>
      </c>
      <c r="F135" s="23" t="s">
        <v>154</v>
      </c>
      <c r="G135" s="24">
        <v>26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22</v>
      </c>
    </row>
    <row r="136" spans="1:5" ht="13.2">
      <c r="A136" s="26" t="s">
        <v>49</v>
      </c>
      <c r="E136" s="27" t="s">
        <v>211</v>
      </c>
    </row>
    <row r="137" spans="1:5" ht="13.2">
      <c r="A137" s="28" t="s">
        <v>51</v>
      </c>
      <c r="E137" s="29" t="s">
        <v>196</v>
      </c>
    </row>
    <row r="138" spans="1:5" ht="145.2">
      <c r="A138" t="s">
        <v>53</v>
      </c>
      <c r="E138" s="27" t="s">
        <v>202</v>
      </c>
    </row>
    <row r="139" spans="1:16" ht="13.2">
      <c r="A139" s="17" t="s">
        <v>44</v>
      </c>
      <c r="B139" s="21" t="s">
        <v>212</v>
      </c>
      <c r="C139" s="21" t="s">
        <v>213</v>
      </c>
      <c r="D139" s="17" t="s">
        <v>46</v>
      </c>
      <c r="E139" s="22" t="s">
        <v>214</v>
      </c>
      <c r="F139" s="23" t="s">
        <v>154</v>
      </c>
      <c r="G139" s="24">
        <v>3.2</v>
      </c>
      <c r="H139" s="25">
        <v>0</v>
      </c>
      <c r="I139" s="25">
        <f>ROUND(ROUND(H139,2)*ROUND(G139,3),2)</f>
        <v>0</v>
      </c>
      <c r="O139">
        <f>(I139*21)/100</f>
        <v>0</v>
      </c>
      <c r="P139" t="s">
        <v>22</v>
      </c>
    </row>
    <row r="140" spans="1:5" ht="13.2">
      <c r="A140" s="26" t="s">
        <v>49</v>
      </c>
      <c r="E140" s="27" t="s">
        <v>215</v>
      </c>
    </row>
    <row r="141" spans="1:5" ht="13.2">
      <c r="A141" s="28" t="s">
        <v>51</v>
      </c>
      <c r="E141" s="29" t="s">
        <v>216</v>
      </c>
    </row>
    <row r="142" spans="1:5" ht="158.4">
      <c r="A142" t="s">
        <v>53</v>
      </c>
      <c r="E142" s="27" t="s">
        <v>217</v>
      </c>
    </row>
    <row r="143" spans="1:16" ht="26.4">
      <c r="A143" s="17" t="s">
        <v>44</v>
      </c>
      <c r="B143" s="21" t="s">
        <v>218</v>
      </c>
      <c r="C143" s="21" t="s">
        <v>219</v>
      </c>
      <c r="D143" s="17" t="s">
        <v>46</v>
      </c>
      <c r="E143" s="22" t="s">
        <v>220</v>
      </c>
      <c r="F143" s="23" t="s">
        <v>154</v>
      </c>
      <c r="G143" s="24">
        <v>19</v>
      </c>
      <c r="H143" s="25">
        <v>0</v>
      </c>
      <c r="I143" s="25">
        <f>ROUND(ROUND(H143,2)*ROUND(G143,3),2)</f>
        <v>0</v>
      </c>
      <c r="O143">
        <f>(I143*21)/100</f>
        <v>0</v>
      </c>
      <c r="P143" t="s">
        <v>22</v>
      </c>
    </row>
    <row r="144" spans="1:5" ht="13.2">
      <c r="A144" s="26" t="s">
        <v>49</v>
      </c>
      <c r="E144" s="27" t="s">
        <v>221</v>
      </c>
    </row>
    <row r="145" spans="1:5" ht="13.2">
      <c r="A145" s="28" t="s">
        <v>51</v>
      </c>
      <c r="E145" s="29" t="s">
        <v>222</v>
      </c>
    </row>
    <row r="146" spans="1:5" ht="158.4">
      <c r="A146" t="s">
        <v>53</v>
      </c>
      <c r="E146" s="27" t="s">
        <v>217</v>
      </c>
    </row>
    <row r="147" spans="1:18" ht="12.75" customHeight="1">
      <c r="A147" s="5" t="s">
        <v>42</v>
      </c>
      <c r="B147" s="5"/>
      <c r="C147" s="30" t="s">
        <v>39</v>
      </c>
      <c r="D147" s="5"/>
      <c r="E147" s="19" t="s">
        <v>223</v>
      </c>
      <c r="F147" s="5"/>
      <c r="G147" s="5"/>
      <c r="H147" s="5"/>
      <c r="I147" s="31">
        <f>0+Q147</f>
        <v>0</v>
      </c>
      <c r="O147">
        <f>0+R147</f>
        <v>0</v>
      </c>
      <c r="Q147">
        <f>0+I148+I152+I156+I160</f>
        <v>0</v>
      </c>
      <c r="R147">
        <f>0+O148+O152+O156+O160</f>
        <v>0</v>
      </c>
    </row>
    <row r="148" spans="1:16" ht="13.2">
      <c r="A148" s="17" t="s">
        <v>44</v>
      </c>
      <c r="B148" s="21" t="s">
        <v>224</v>
      </c>
      <c r="C148" s="21" t="s">
        <v>225</v>
      </c>
      <c r="D148" s="17" t="s">
        <v>46</v>
      </c>
      <c r="E148" s="22" t="s">
        <v>226</v>
      </c>
      <c r="F148" s="23" t="s">
        <v>112</v>
      </c>
      <c r="G148" s="24">
        <v>20</v>
      </c>
      <c r="H148" s="25">
        <v>0</v>
      </c>
      <c r="I148" s="25">
        <f>ROUND(ROUND(H148,2)*ROUND(G148,3),2)</f>
        <v>0</v>
      </c>
      <c r="O148">
        <f>(I148*21)/100</f>
        <v>0</v>
      </c>
      <c r="P148" t="s">
        <v>22</v>
      </c>
    </row>
    <row r="149" spans="1:5" ht="13.2">
      <c r="A149" s="26" t="s">
        <v>49</v>
      </c>
      <c r="E149" s="27" t="s">
        <v>227</v>
      </c>
    </row>
    <row r="150" spans="1:5" ht="13.2">
      <c r="A150" s="28" t="s">
        <v>51</v>
      </c>
      <c r="E150" s="29" t="s">
        <v>228</v>
      </c>
    </row>
    <row r="151" spans="1:5" ht="52.8">
      <c r="A151" t="s">
        <v>53</v>
      </c>
      <c r="E151" s="27" t="s">
        <v>229</v>
      </c>
    </row>
    <row r="152" spans="1:16" ht="13.2">
      <c r="A152" s="17" t="s">
        <v>44</v>
      </c>
      <c r="B152" s="21" t="s">
        <v>230</v>
      </c>
      <c r="C152" s="21" t="s">
        <v>231</v>
      </c>
      <c r="D152" s="17" t="s">
        <v>28</v>
      </c>
      <c r="E152" s="22" t="s">
        <v>232</v>
      </c>
      <c r="F152" s="23" t="s">
        <v>112</v>
      </c>
      <c r="G152" s="24">
        <v>10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22</v>
      </c>
    </row>
    <row r="153" spans="1:5" ht="13.2">
      <c r="A153" s="26" t="s">
        <v>49</v>
      </c>
      <c r="E153" s="27" t="s">
        <v>233</v>
      </c>
    </row>
    <row r="154" spans="1:5" ht="39.6">
      <c r="A154" s="28" t="s">
        <v>51</v>
      </c>
      <c r="E154" s="29" t="s">
        <v>234</v>
      </c>
    </row>
    <row r="155" spans="1:5" ht="52.8">
      <c r="A155" t="s">
        <v>53</v>
      </c>
      <c r="E155" s="27" t="s">
        <v>229</v>
      </c>
    </row>
    <row r="156" spans="1:16" ht="13.2">
      <c r="A156" s="17" t="s">
        <v>44</v>
      </c>
      <c r="B156" s="21" t="s">
        <v>235</v>
      </c>
      <c r="C156" s="21" t="s">
        <v>231</v>
      </c>
      <c r="D156" s="17" t="s">
        <v>22</v>
      </c>
      <c r="E156" s="22" t="s">
        <v>232</v>
      </c>
      <c r="F156" s="23" t="s">
        <v>112</v>
      </c>
      <c r="G156" s="24">
        <v>14</v>
      </c>
      <c r="H156" s="25">
        <v>0</v>
      </c>
      <c r="I156" s="25">
        <f>ROUND(ROUND(H156,2)*ROUND(G156,3),2)</f>
        <v>0</v>
      </c>
      <c r="O156">
        <f>(I156*21)/100</f>
        <v>0</v>
      </c>
      <c r="P156" t="s">
        <v>22</v>
      </c>
    </row>
    <row r="157" spans="1:5" ht="13.2">
      <c r="A157" s="26" t="s">
        <v>49</v>
      </c>
      <c r="E157" s="27" t="s">
        <v>236</v>
      </c>
    </row>
    <row r="158" spans="1:5" ht="13.2">
      <c r="A158" s="28" t="s">
        <v>51</v>
      </c>
      <c r="E158" s="29" t="s">
        <v>237</v>
      </c>
    </row>
    <row r="159" spans="1:5" ht="52.8">
      <c r="A159" t="s">
        <v>53</v>
      </c>
      <c r="E159" s="27" t="s">
        <v>229</v>
      </c>
    </row>
    <row r="160" spans="1:16" ht="13.2">
      <c r="A160" s="17" t="s">
        <v>44</v>
      </c>
      <c r="B160" s="21" t="s">
        <v>238</v>
      </c>
      <c r="C160" s="21" t="s">
        <v>239</v>
      </c>
      <c r="D160" s="17" t="s">
        <v>46</v>
      </c>
      <c r="E160" s="22" t="s">
        <v>240</v>
      </c>
      <c r="F160" s="23" t="s">
        <v>67</v>
      </c>
      <c r="G160" s="24">
        <v>0.5</v>
      </c>
      <c r="H160" s="25">
        <v>0</v>
      </c>
      <c r="I160" s="25">
        <f>ROUND(ROUND(H160,2)*ROUND(G160,3),2)</f>
        <v>0</v>
      </c>
      <c r="O160">
        <f>(I160*21)/100</f>
        <v>0</v>
      </c>
      <c r="P160" t="s">
        <v>22</v>
      </c>
    </row>
    <row r="161" spans="1:5" ht="26.4">
      <c r="A161" s="26" t="s">
        <v>49</v>
      </c>
      <c r="E161" s="27" t="s">
        <v>241</v>
      </c>
    </row>
    <row r="162" spans="1:5" ht="13.2">
      <c r="A162" s="28" t="s">
        <v>51</v>
      </c>
      <c r="E162" s="29" t="s">
        <v>242</v>
      </c>
    </row>
    <row r="163" spans="1:5" ht="79.2">
      <c r="A163" t="s">
        <v>53</v>
      </c>
      <c r="E163" s="27" t="s">
        <v>243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0+O8+O33+O98+O107+O112+O145+O158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244</v>
      </c>
      <c r="I3" s="32">
        <f>0+I8+I33+I98+I107+I112+I145+I158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244</v>
      </c>
      <c r="D4" s="38"/>
      <c r="E4" s="13" t="s">
        <v>245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485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3.2">
      <c r="A10" s="26" t="s">
        <v>49</v>
      </c>
      <c r="E10" s="27" t="s">
        <v>50</v>
      </c>
    </row>
    <row r="11" spans="1:5" ht="52.8">
      <c r="A11" s="28" t="s">
        <v>51</v>
      </c>
      <c r="E11" s="29" t="s">
        <v>246</v>
      </c>
    </row>
    <row r="12" spans="1:5" ht="26.4">
      <c r="A12" t="s">
        <v>53</v>
      </c>
      <c r="E12" s="27" t="s">
        <v>54</v>
      </c>
    </row>
    <row r="13" spans="1:16" ht="13.2">
      <c r="A13" s="17" t="s">
        <v>44</v>
      </c>
      <c r="B13" s="21" t="s">
        <v>22</v>
      </c>
      <c r="C13" s="21" t="s">
        <v>55</v>
      </c>
      <c r="D13" s="17" t="s">
        <v>28</v>
      </c>
      <c r="E13" s="22" t="s">
        <v>56</v>
      </c>
      <c r="F13" s="23" t="s">
        <v>48</v>
      </c>
      <c r="G13" s="24">
        <v>6.732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3.2">
      <c r="A14" s="26" t="s">
        <v>49</v>
      </c>
      <c r="E14" s="27" t="s">
        <v>57</v>
      </c>
    </row>
    <row r="15" spans="1:5" ht="52.8">
      <c r="A15" s="28" t="s">
        <v>51</v>
      </c>
      <c r="E15" s="29" t="s">
        <v>247</v>
      </c>
    </row>
    <row r="16" spans="1:5" ht="26.4">
      <c r="A16" t="s">
        <v>53</v>
      </c>
      <c r="E16" s="27" t="s">
        <v>54</v>
      </c>
    </row>
    <row r="17" spans="1:16" ht="13.2">
      <c r="A17" s="17" t="s">
        <v>44</v>
      </c>
      <c r="B17" s="21" t="s">
        <v>21</v>
      </c>
      <c r="C17" s="21" t="s">
        <v>55</v>
      </c>
      <c r="D17" s="17" t="s">
        <v>22</v>
      </c>
      <c r="E17" s="22" t="s">
        <v>56</v>
      </c>
      <c r="F17" s="23" t="s">
        <v>48</v>
      </c>
      <c r="G17" s="24">
        <v>23.79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5" ht="13.2">
      <c r="A18" s="26" t="s">
        <v>49</v>
      </c>
      <c r="E18" s="27" t="s">
        <v>59</v>
      </c>
    </row>
    <row r="19" spans="1:5" ht="13.2">
      <c r="A19" s="28" t="s">
        <v>51</v>
      </c>
      <c r="E19" s="29" t="s">
        <v>248</v>
      </c>
    </row>
    <row r="20" spans="1:5" ht="26.4">
      <c r="A20" t="s">
        <v>53</v>
      </c>
      <c r="E20" s="27" t="s">
        <v>54</v>
      </c>
    </row>
    <row r="21" spans="1:16" ht="13.2">
      <c r="A21" s="17" t="s">
        <v>44</v>
      </c>
      <c r="B21" s="21" t="s">
        <v>32</v>
      </c>
      <c r="C21" s="21" t="s">
        <v>61</v>
      </c>
      <c r="D21" s="17" t="s">
        <v>46</v>
      </c>
      <c r="E21" s="22" t="s">
        <v>62</v>
      </c>
      <c r="F21" s="23" t="s">
        <v>48</v>
      </c>
      <c r="G21" s="24">
        <v>70.699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3.2">
      <c r="A22" s="26" t="s">
        <v>49</v>
      </c>
      <c r="E22" s="27" t="s">
        <v>63</v>
      </c>
    </row>
    <row r="23" spans="1:5" ht="26.4">
      <c r="A23" s="28" t="s">
        <v>51</v>
      </c>
      <c r="E23" s="29" t="s">
        <v>249</v>
      </c>
    </row>
    <row r="24" spans="1:5" ht="26.4">
      <c r="A24" t="s">
        <v>53</v>
      </c>
      <c r="E24" s="27" t="s">
        <v>54</v>
      </c>
    </row>
    <row r="25" spans="1:16" ht="13.2">
      <c r="A25" s="17" t="s">
        <v>44</v>
      </c>
      <c r="B25" s="21" t="s">
        <v>34</v>
      </c>
      <c r="C25" s="21" t="s">
        <v>65</v>
      </c>
      <c r="D25" s="17" t="s">
        <v>46</v>
      </c>
      <c r="E25" s="22" t="s">
        <v>66</v>
      </c>
      <c r="F25" s="23" t="s">
        <v>67</v>
      </c>
      <c r="G25" s="24">
        <v>112.409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13.2">
      <c r="A26" s="26" t="s">
        <v>49</v>
      </c>
      <c r="E26" s="27" t="s">
        <v>46</v>
      </c>
    </row>
    <row r="27" spans="1:5" ht="13.2">
      <c r="A27" s="28" t="s">
        <v>51</v>
      </c>
      <c r="E27" s="29" t="s">
        <v>250</v>
      </c>
    </row>
    <row r="28" spans="1:5" ht="26.4">
      <c r="A28" t="s">
        <v>53</v>
      </c>
      <c r="E28" s="27" t="s">
        <v>69</v>
      </c>
    </row>
    <row r="29" spans="1:16" ht="13.2">
      <c r="A29" s="17" t="s">
        <v>44</v>
      </c>
      <c r="B29" s="21" t="s">
        <v>36</v>
      </c>
      <c r="C29" s="21" t="s">
        <v>251</v>
      </c>
      <c r="D29" s="17" t="s">
        <v>46</v>
      </c>
      <c r="E29" s="22" t="s">
        <v>252</v>
      </c>
      <c r="F29" s="23" t="s">
        <v>67</v>
      </c>
      <c r="G29" s="24">
        <v>10.95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22</v>
      </c>
    </row>
    <row r="30" spans="1:5" ht="13.2">
      <c r="A30" s="26" t="s">
        <v>49</v>
      </c>
      <c r="E30" s="27" t="s">
        <v>46</v>
      </c>
    </row>
    <row r="31" spans="1:5" ht="13.2">
      <c r="A31" s="28" t="s">
        <v>51</v>
      </c>
      <c r="E31" s="29" t="s">
        <v>253</v>
      </c>
    </row>
    <row r="32" spans="1:5" ht="26.4">
      <c r="A32" t="s">
        <v>53</v>
      </c>
      <c r="E32" s="27" t="s">
        <v>69</v>
      </c>
    </row>
    <row r="33" spans="1:18" ht="12.75" customHeight="1">
      <c r="A33" s="5" t="s">
        <v>42</v>
      </c>
      <c r="B33" s="5"/>
      <c r="C33" s="30" t="s">
        <v>28</v>
      </c>
      <c r="D33" s="5"/>
      <c r="E33" s="19" t="s">
        <v>87</v>
      </c>
      <c r="F33" s="5"/>
      <c r="G33" s="5"/>
      <c r="H33" s="5"/>
      <c r="I33" s="31">
        <f>0+Q33</f>
        <v>0</v>
      </c>
      <c r="O33">
        <f>0+R33</f>
        <v>0</v>
      </c>
      <c r="Q33">
        <f>0+I34+I38+I42+I46+I50+I54+I58+I62+I66+I70+I74+I78+I82+I86+I90+I94</f>
        <v>0</v>
      </c>
      <c r="R33">
        <f>0+O34+O38+O42+O46+O50+O54+O58+O62+O66+O70+O74+O78+O82+O86+O90+O94</f>
        <v>0</v>
      </c>
    </row>
    <row r="34" spans="1:16" ht="26.4">
      <c r="A34" s="17" t="s">
        <v>44</v>
      </c>
      <c r="B34" s="21" t="s">
        <v>75</v>
      </c>
      <c r="C34" s="21" t="s">
        <v>100</v>
      </c>
      <c r="D34" s="17" t="s">
        <v>46</v>
      </c>
      <c r="E34" s="22" t="s">
        <v>101</v>
      </c>
      <c r="F34" s="23" t="s">
        <v>67</v>
      </c>
      <c r="G34" s="24">
        <v>99.6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13.2">
      <c r="A35" s="26" t="s">
        <v>49</v>
      </c>
      <c r="E35" s="27" t="s">
        <v>102</v>
      </c>
    </row>
    <row r="36" spans="1:5" ht="26.4">
      <c r="A36" s="28" t="s">
        <v>51</v>
      </c>
      <c r="E36" s="29" t="s">
        <v>254</v>
      </c>
    </row>
    <row r="37" spans="1:5" ht="66">
      <c r="A37" t="s">
        <v>53</v>
      </c>
      <c r="E37" s="27" t="s">
        <v>93</v>
      </c>
    </row>
    <row r="38" spans="1:16" ht="26.4">
      <c r="A38" s="17" t="s">
        <v>44</v>
      </c>
      <c r="B38" s="21" t="s">
        <v>77</v>
      </c>
      <c r="C38" s="21" t="s">
        <v>105</v>
      </c>
      <c r="D38" s="17" t="s">
        <v>46</v>
      </c>
      <c r="E38" s="22" t="s">
        <v>106</v>
      </c>
      <c r="F38" s="23" t="s">
        <v>67</v>
      </c>
      <c r="G38" s="24">
        <v>9.15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22</v>
      </c>
    </row>
    <row r="39" spans="1:5" ht="13.2">
      <c r="A39" s="26" t="s">
        <v>49</v>
      </c>
      <c r="E39" s="27" t="s">
        <v>107</v>
      </c>
    </row>
    <row r="40" spans="1:5" ht="13.2">
      <c r="A40" s="28" t="s">
        <v>51</v>
      </c>
      <c r="E40" s="29" t="s">
        <v>255</v>
      </c>
    </row>
    <row r="41" spans="1:5" ht="66">
      <c r="A41" t="s">
        <v>53</v>
      </c>
      <c r="E41" s="27" t="s">
        <v>93</v>
      </c>
    </row>
    <row r="42" spans="1:16" ht="26.4">
      <c r="A42" s="17" t="s">
        <v>44</v>
      </c>
      <c r="B42" s="21" t="s">
        <v>39</v>
      </c>
      <c r="C42" s="21" t="s">
        <v>110</v>
      </c>
      <c r="D42" s="17" t="s">
        <v>46</v>
      </c>
      <c r="E42" s="22" t="s">
        <v>111</v>
      </c>
      <c r="F42" s="23" t="s">
        <v>112</v>
      </c>
      <c r="G42" s="24">
        <v>51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22</v>
      </c>
    </row>
    <row r="43" spans="1:5" ht="26.4">
      <c r="A43" s="26" t="s">
        <v>49</v>
      </c>
      <c r="E43" s="27" t="s">
        <v>113</v>
      </c>
    </row>
    <row r="44" spans="1:5" ht="26.4">
      <c r="A44" s="28" t="s">
        <v>51</v>
      </c>
      <c r="E44" s="29" t="s">
        <v>256</v>
      </c>
    </row>
    <row r="45" spans="1:5" ht="66">
      <c r="A45" t="s">
        <v>53</v>
      </c>
      <c r="E45" s="27" t="s">
        <v>93</v>
      </c>
    </row>
    <row r="46" spans="1:16" ht="26.4">
      <c r="A46" s="17" t="s">
        <v>44</v>
      </c>
      <c r="B46" s="21" t="s">
        <v>41</v>
      </c>
      <c r="C46" s="21" t="s">
        <v>116</v>
      </c>
      <c r="D46" s="17" t="s">
        <v>46</v>
      </c>
      <c r="E46" s="22" t="s">
        <v>117</v>
      </c>
      <c r="F46" s="23" t="s">
        <v>118</v>
      </c>
      <c r="G46" s="24">
        <v>55.08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22</v>
      </c>
    </row>
    <row r="47" spans="1:5" ht="13.2">
      <c r="A47" s="26" t="s">
        <v>49</v>
      </c>
      <c r="E47" s="27" t="s">
        <v>119</v>
      </c>
    </row>
    <row r="48" spans="1:5" ht="26.4">
      <c r="A48" s="28" t="s">
        <v>51</v>
      </c>
      <c r="E48" s="29" t="s">
        <v>257</v>
      </c>
    </row>
    <row r="49" spans="1:5" ht="26.4">
      <c r="A49" t="s">
        <v>53</v>
      </c>
      <c r="E49" s="27" t="s">
        <v>121</v>
      </c>
    </row>
    <row r="50" spans="1:16" ht="13.2">
      <c r="A50" s="17" t="s">
        <v>44</v>
      </c>
      <c r="B50" s="21" t="s">
        <v>88</v>
      </c>
      <c r="C50" s="21" t="s">
        <v>123</v>
      </c>
      <c r="D50" s="17" t="s">
        <v>46</v>
      </c>
      <c r="E50" s="22" t="s">
        <v>124</v>
      </c>
      <c r="F50" s="23" t="s">
        <v>67</v>
      </c>
      <c r="G50" s="24">
        <v>27.725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5" ht="13.2">
      <c r="A51" s="26" t="s">
        <v>49</v>
      </c>
      <c r="E51" s="27" t="s">
        <v>125</v>
      </c>
    </row>
    <row r="52" spans="1:5" ht="52.8">
      <c r="A52" s="28" t="s">
        <v>51</v>
      </c>
      <c r="E52" s="29" t="s">
        <v>258</v>
      </c>
    </row>
    <row r="53" spans="1:5" ht="66">
      <c r="A53" t="s">
        <v>53</v>
      </c>
      <c r="E53" s="27" t="s">
        <v>93</v>
      </c>
    </row>
    <row r="54" spans="1:16" ht="13.2">
      <c r="A54" s="17" t="s">
        <v>44</v>
      </c>
      <c r="B54" s="21" t="s">
        <v>94</v>
      </c>
      <c r="C54" s="21" t="s">
        <v>128</v>
      </c>
      <c r="D54" s="17" t="s">
        <v>46</v>
      </c>
      <c r="E54" s="22" t="s">
        <v>129</v>
      </c>
      <c r="F54" s="23" t="s">
        <v>67</v>
      </c>
      <c r="G54" s="24">
        <v>124.5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22</v>
      </c>
    </row>
    <row r="55" spans="1:5" ht="13.2">
      <c r="A55" s="26" t="s">
        <v>49</v>
      </c>
      <c r="E55" s="27" t="s">
        <v>130</v>
      </c>
    </row>
    <row r="56" spans="1:5" ht="13.2">
      <c r="A56" s="28" t="s">
        <v>51</v>
      </c>
      <c r="E56" s="29" t="s">
        <v>259</v>
      </c>
    </row>
    <row r="57" spans="1:5" ht="382.8">
      <c r="A57" t="s">
        <v>53</v>
      </c>
      <c r="E57" s="27" t="s">
        <v>132</v>
      </c>
    </row>
    <row r="58" spans="1:16" ht="13.2">
      <c r="A58" s="17" t="s">
        <v>44</v>
      </c>
      <c r="B58" s="21" t="s">
        <v>99</v>
      </c>
      <c r="C58" s="21" t="s">
        <v>134</v>
      </c>
      <c r="D58" s="17" t="s">
        <v>46</v>
      </c>
      <c r="E58" s="22" t="s">
        <v>135</v>
      </c>
      <c r="F58" s="23" t="s">
        <v>67</v>
      </c>
      <c r="G58" s="24">
        <v>123.359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22</v>
      </c>
    </row>
    <row r="59" spans="1:5" ht="13.2">
      <c r="A59" s="26" t="s">
        <v>49</v>
      </c>
      <c r="E59" s="27" t="s">
        <v>136</v>
      </c>
    </row>
    <row r="60" spans="1:5" ht="39.6">
      <c r="A60" s="28" t="s">
        <v>51</v>
      </c>
      <c r="E60" s="29" t="s">
        <v>260</v>
      </c>
    </row>
    <row r="61" spans="1:5" ht="316.8">
      <c r="A61" t="s">
        <v>53</v>
      </c>
      <c r="E61" s="27" t="s">
        <v>138</v>
      </c>
    </row>
    <row r="62" spans="1:16" ht="13.2">
      <c r="A62" s="17" t="s">
        <v>44</v>
      </c>
      <c r="B62" s="21" t="s">
        <v>104</v>
      </c>
      <c r="C62" s="21" t="s">
        <v>261</v>
      </c>
      <c r="D62" s="17" t="s">
        <v>46</v>
      </c>
      <c r="E62" s="22" t="s">
        <v>262</v>
      </c>
      <c r="F62" s="23" t="s">
        <v>67</v>
      </c>
      <c r="G62" s="24">
        <v>2.4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22</v>
      </c>
    </row>
    <row r="63" spans="1:5" ht="13.2">
      <c r="A63" s="26" t="s">
        <v>49</v>
      </c>
      <c r="E63" s="27" t="s">
        <v>263</v>
      </c>
    </row>
    <row r="64" spans="1:5" ht="13.2">
      <c r="A64" s="28" t="s">
        <v>51</v>
      </c>
      <c r="E64" s="29" t="s">
        <v>264</v>
      </c>
    </row>
    <row r="65" spans="1:5" ht="330">
      <c r="A65" t="s">
        <v>53</v>
      </c>
      <c r="E65" s="27" t="s">
        <v>265</v>
      </c>
    </row>
    <row r="66" spans="1:16" ht="13.2">
      <c r="A66" s="17" t="s">
        <v>44</v>
      </c>
      <c r="B66" s="21" t="s">
        <v>109</v>
      </c>
      <c r="C66" s="21" t="s">
        <v>266</v>
      </c>
      <c r="D66" s="17" t="s">
        <v>46</v>
      </c>
      <c r="E66" s="22" t="s">
        <v>267</v>
      </c>
      <c r="F66" s="23" t="s">
        <v>67</v>
      </c>
      <c r="G66" s="24">
        <v>16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22</v>
      </c>
    </row>
    <row r="67" spans="1:5" ht="13.2">
      <c r="A67" s="26" t="s">
        <v>49</v>
      </c>
      <c r="E67" s="27" t="s">
        <v>268</v>
      </c>
    </row>
    <row r="68" spans="1:5" ht="13.2">
      <c r="A68" s="28" t="s">
        <v>51</v>
      </c>
      <c r="E68" s="29" t="s">
        <v>269</v>
      </c>
    </row>
    <row r="69" spans="1:5" ht="330">
      <c r="A69" t="s">
        <v>53</v>
      </c>
      <c r="E69" s="27" t="s">
        <v>265</v>
      </c>
    </row>
    <row r="70" spans="1:16" ht="13.2">
      <c r="A70" s="17" t="s">
        <v>44</v>
      </c>
      <c r="B70" s="21" t="s">
        <v>115</v>
      </c>
      <c r="C70" s="21" t="s">
        <v>140</v>
      </c>
      <c r="D70" s="17" t="s">
        <v>46</v>
      </c>
      <c r="E70" s="22" t="s">
        <v>141</v>
      </c>
      <c r="F70" s="23" t="s">
        <v>67</v>
      </c>
      <c r="G70" s="24">
        <v>142.9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22</v>
      </c>
    </row>
    <row r="71" spans="1:5" ht="13.2">
      <c r="A71" s="26" t="s">
        <v>49</v>
      </c>
      <c r="E71" s="27" t="s">
        <v>142</v>
      </c>
    </row>
    <row r="72" spans="1:5" ht="52.8">
      <c r="A72" s="28" t="s">
        <v>51</v>
      </c>
      <c r="E72" s="29" t="s">
        <v>270</v>
      </c>
    </row>
    <row r="73" spans="1:5" ht="198">
      <c r="A73" t="s">
        <v>53</v>
      </c>
      <c r="E73" s="27" t="s">
        <v>144</v>
      </c>
    </row>
    <row r="74" spans="1:16" ht="13.2">
      <c r="A74" s="17" t="s">
        <v>44</v>
      </c>
      <c r="B74" s="21" t="s">
        <v>122</v>
      </c>
      <c r="C74" s="21" t="s">
        <v>146</v>
      </c>
      <c r="D74" s="17" t="s">
        <v>46</v>
      </c>
      <c r="E74" s="22" t="s">
        <v>147</v>
      </c>
      <c r="F74" s="23" t="s">
        <v>67</v>
      </c>
      <c r="G74" s="24">
        <v>112.409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22</v>
      </c>
    </row>
    <row r="75" spans="1:5" ht="13.2">
      <c r="A75" s="26" t="s">
        <v>49</v>
      </c>
      <c r="E75" s="27" t="s">
        <v>148</v>
      </c>
    </row>
    <row r="76" spans="1:5" ht="13.2">
      <c r="A76" s="28" t="s">
        <v>51</v>
      </c>
      <c r="E76" s="29" t="s">
        <v>271</v>
      </c>
    </row>
    <row r="77" spans="1:5" ht="277.2">
      <c r="A77" t="s">
        <v>53</v>
      </c>
      <c r="E77" s="27" t="s">
        <v>150</v>
      </c>
    </row>
    <row r="78" spans="1:16" ht="13.2">
      <c r="A78" s="17" t="s">
        <v>44</v>
      </c>
      <c r="B78" s="21" t="s">
        <v>127</v>
      </c>
      <c r="C78" s="21" t="s">
        <v>272</v>
      </c>
      <c r="D78" s="17" t="s">
        <v>46</v>
      </c>
      <c r="E78" s="22" t="s">
        <v>273</v>
      </c>
      <c r="F78" s="23" t="s">
        <v>67</v>
      </c>
      <c r="G78" s="24">
        <v>14.4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22</v>
      </c>
    </row>
    <row r="79" spans="1:5" ht="13.2">
      <c r="A79" s="26" t="s">
        <v>49</v>
      </c>
      <c r="E79" s="27" t="s">
        <v>274</v>
      </c>
    </row>
    <row r="80" spans="1:5" ht="39.6">
      <c r="A80" s="28" t="s">
        <v>51</v>
      </c>
      <c r="E80" s="29" t="s">
        <v>275</v>
      </c>
    </row>
    <row r="81" spans="1:5" ht="303.6">
      <c r="A81" t="s">
        <v>53</v>
      </c>
      <c r="E81" s="27" t="s">
        <v>276</v>
      </c>
    </row>
    <row r="82" spans="1:16" ht="13.2">
      <c r="A82" s="17" t="s">
        <v>44</v>
      </c>
      <c r="B82" s="21" t="s">
        <v>133</v>
      </c>
      <c r="C82" s="21" t="s">
        <v>152</v>
      </c>
      <c r="D82" s="17" t="s">
        <v>46</v>
      </c>
      <c r="E82" s="22" t="s">
        <v>153</v>
      </c>
      <c r="F82" s="23" t="s">
        <v>154</v>
      </c>
      <c r="G82" s="24">
        <v>241.318</v>
      </c>
      <c r="H82" s="25">
        <v>0</v>
      </c>
      <c r="I82" s="25">
        <f>ROUND(ROUND(H82,2)*ROUND(G82,3),2)</f>
        <v>0</v>
      </c>
      <c r="O82">
        <f>(I82*21)/100</f>
        <v>0</v>
      </c>
      <c r="P82" t="s">
        <v>22</v>
      </c>
    </row>
    <row r="83" spans="1:5" ht="13.2">
      <c r="A83" s="26" t="s">
        <v>49</v>
      </c>
      <c r="E83" s="27" t="s">
        <v>155</v>
      </c>
    </row>
    <row r="84" spans="1:5" ht="39.6">
      <c r="A84" s="28" t="s">
        <v>51</v>
      </c>
      <c r="E84" s="29" t="s">
        <v>277</v>
      </c>
    </row>
    <row r="85" spans="1:5" ht="26.4">
      <c r="A85" t="s">
        <v>53</v>
      </c>
      <c r="E85" s="27" t="s">
        <v>157</v>
      </c>
    </row>
    <row r="86" spans="1:16" ht="13.2">
      <c r="A86" s="17" t="s">
        <v>44</v>
      </c>
      <c r="B86" s="21" t="s">
        <v>139</v>
      </c>
      <c r="C86" s="21" t="s">
        <v>278</v>
      </c>
      <c r="D86" s="17" t="s">
        <v>46</v>
      </c>
      <c r="E86" s="22" t="s">
        <v>279</v>
      </c>
      <c r="F86" s="23" t="s">
        <v>154</v>
      </c>
      <c r="G86" s="24">
        <v>73</v>
      </c>
      <c r="H86" s="25">
        <v>0</v>
      </c>
      <c r="I86" s="25">
        <f>ROUND(ROUND(H86,2)*ROUND(G86,3),2)</f>
        <v>0</v>
      </c>
      <c r="O86">
        <f>(I86*21)/100</f>
        <v>0</v>
      </c>
      <c r="P86" t="s">
        <v>22</v>
      </c>
    </row>
    <row r="87" spans="1:5" ht="13.2">
      <c r="A87" s="26" t="s">
        <v>49</v>
      </c>
      <c r="E87" s="27" t="s">
        <v>280</v>
      </c>
    </row>
    <row r="88" spans="1:5" ht="13.2">
      <c r="A88" s="28" t="s">
        <v>51</v>
      </c>
      <c r="E88" s="29" t="s">
        <v>281</v>
      </c>
    </row>
    <row r="89" spans="1:5" ht="13.2">
      <c r="A89" t="s">
        <v>53</v>
      </c>
      <c r="E89" s="27" t="s">
        <v>282</v>
      </c>
    </row>
    <row r="90" spans="1:16" ht="13.2">
      <c r="A90" s="17" t="s">
        <v>44</v>
      </c>
      <c r="B90" s="21" t="s">
        <v>145</v>
      </c>
      <c r="C90" s="21" t="s">
        <v>283</v>
      </c>
      <c r="D90" s="17" t="s">
        <v>46</v>
      </c>
      <c r="E90" s="22" t="s">
        <v>284</v>
      </c>
      <c r="F90" s="23" t="s">
        <v>154</v>
      </c>
      <c r="G90" s="24">
        <v>73</v>
      </c>
      <c r="H90" s="25">
        <v>0</v>
      </c>
      <c r="I90" s="25">
        <f>ROUND(ROUND(H90,2)*ROUND(G90,3),2)</f>
        <v>0</v>
      </c>
      <c r="O90">
        <f>(I90*21)/100</f>
        <v>0</v>
      </c>
      <c r="P90" t="s">
        <v>22</v>
      </c>
    </row>
    <row r="91" spans="1:5" ht="13.2">
      <c r="A91" s="26" t="s">
        <v>49</v>
      </c>
      <c r="E91" s="27" t="s">
        <v>285</v>
      </c>
    </row>
    <row r="92" spans="1:5" ht="13.2">
      <c r="A92" s="28" t="s">
        <v>51</v>
      </c>
      <c r="E92" s="29" t="s">
        <v>286</v>
      </c>
    </row>
    <row r="93" spans="1:5" ht="39.6">
      <c r="A93" t="s">
        <v>53</v>
      </c>
      <c r="E93" s="27" t="s">
        <v>287</v>
      </c>
    </row>
    <row r="94" spans="1:16" ht="13.2">
      <c r="A94" s="17" t="s">
        <v>44</v>
      </c>
      <c r="B94" s="21" t="s">
        <v>151</v>
      </c>
      <c r="C94" s="21" t="s">
        <v>288</v>
      </c>
      <c r="D94" s="17" t="s">
        <v>46</v>
      </c>
      <c r="E94" s="22" t="s">
        <v>289</v>
      </c>
      <c r="F94" s="23" t="s">
        <v>154</v>
      </c>
      <c r="G94" s="24">
        <v>73</v>
      </c>
      <c r="H94" s="25">
        <v>0</v>
      </c>
      <c r="I94" s="25">
        <f>ROUND(ROUND(H94,2)*ROUND(G94,3),2)</f>
        <v>0</v>
      </c>
      <c r="O94">
        <f>(I94*21)/100</f>
        <v>0</v>
      </c>
      <c r="P94" t="s">
        <v>22</v>
      </c>
    </row>
    <row r="95" spans="1:5" ht="13.2">
      <c r="A95" s="26" t="s">
        <v>49</v>
      </c>
      <c r="E95" s="27" t="s">
        <v>290</v>
      </c>
    </row>
    <row r="96" spans="1:5" ht="13.2">
      <c r="A96" s="28" t="s">
        <v>51</v>
      </c>
      <c r="E96" s="29" t="s">
        <v>286</v>
      </c>
    </row>
    <row r="97" spans="1:5" ht="26.4">
      <c r="A97" t="s">
        <v>53</v>
      </c>
      <c r="E97" s="27" t="s">
        <v>291</v>
      </c>
    </row>
    <row r="98" spans="1:18" ht="12.75" customHeight="1">
      <c r="A98" s="5" t="s">
        <v>42</v>
      </c>
      <c r="B98" s="5"/>
      <c r="C98" s="30" t="s">
        <v>22</v>
      </c>
      <c r="D98" s="5"/>
      <c r="E98" s="19" t="s">
        <v>292</v>
      </c>
      <c r="F98" s="5"/>
      <c r="G98" s="5"/>
      <c r="H98" s="5"/>
      <c r="I98" s="31">
        <f>0+Q98</f>
        <v>0</v>
      </c>
      <c r="O98">
        <f>0+R98</f>
        <v>0</v>
      </c>
      <c r="Q98">
        <f>0+I99+I103</f>
        <v>0</v>
      </c>
      <c r="R98">
        <f>0+O99+O103</f>
        <v>0</v>
      </c>
    </row>
    <row r="99" spans="1:16" ht="13.2">
      <c r="A99" s="17" t="s">
        <v>44</v>
      </c>
      <c r="B99" s="21" t="s">
        <v>159</v>
      </c>
      <c r="C99" s="21" t="s">
        <v>293</v>
      </c>
      <c r="D99" s="17" t="s">
        <v>46</v>
      </c>
      <c r="E99" s="22" t="s">
        <v>294</v>
      </c>
      <c r="F99" s="23" t="s">
        <v>112</v>
      </c>
      <c r="G99" s="24">
        <v>37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22</v>
      </c>
    </row>
    <row r="100" spans="1:5" ht="26.4">
      <c r="A100" s="26" t="s">
        <v>49</v>
      </c>
      <c r="E100" s="27" t="s">
        <v>295</v>
      </c>
    </row>
    <row r="101" spans="1:5" ht="79.2">
      <c r="A101" s="28" t="s">
        <v>51</v>
      </c>
      <c r="E101" s="29" t="s">
        <v>296</v>
      </c>
    </row>
    <row r="102" spans="1:5" ht="171.6">
      <c r="A102" t="s">
        <v>53</v>
      </c>
      <c r="E102" s="27" t="s">
        <v>297</v>
      </c>
    </row>
    <row r="103" spans="1:16" ht="13.2">
      <c r="A103" s="17" t="s">
        <v>44</v>
      </c>
      <c r="B103" s="21" t="s">
        <v>165</v>
      </c>
      <c r="C103" s="21" t="s">
        <v>298</v>
      </c>
      <c r="D103" s="17" t="s">
        <v>46</v>
      </c>
      <c r="E103" s="22" t="s">
        <v>299</v>
      </c>
      <c r="F103" s="23" t="s">
        <v>154</v>
      </c>
      <c r="G103" s="24">
        <v>48.1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22</v>
      </c>
    </row>
    <row r="104" spans="1:5" ht="13.2">
      <c r="A104" s="26" t="s">
        <v>49</v>
      </c>
      <c r="E104" s="27" t="s">
        <v>300</v>
      </c>
    </row>
    <row r="105" spans="1:5" ht="13.2">
      <c r="A105" s="28" t="s">
        <v>51</v>
      </c>
      <c r="E105" s="29" t="s">
        <v>301</v>
      </c>
    </row>
    <row r="106" spans="1:5" ht="105.6">
      <c r="A106" t="s">
        <v>53</v>
      </c>
      <c r="E106" s="27" t="s">
        <v>302</v>
      </c>
    </row>
    <row r="107" spans="1:18" ht="12.75" customHeight="1">
      <c r="A107" s="5" t="s">
        <v>42</v>
      </c>
      <c r="B107" s="5"/>
      <c r="C107" s="30" t="s">
        <v>32</v>
      </c>
      <c r="D107" s="5"/>
      <c r="E107" s="19" t="s">
        <v>303</v>
      </c>
      <c r="F107" s="5"/>
      <c r="G107" s="5"/>
      <c r="H107" s="5"/>
      <c r="I107" s="31">
        <f>0+Q107</f>
        <v>0</v>
      </c>
      <c r="O107">
        <f>0+R107</f>
        <v>0</v>
      </c>
      <c r="Q107">
        <f>0+I108</f>
        <v>0</v>
      </c>
      <c r="R107">
        <f>0+O108</f>
        <v>0</v>
      </c>
    </row>
    <row r="108" spans="1:16" ht="13.2">
      <c r="A108" s="17" t="s">
        <v>44</v>
      </c>
      <c r="B108" s="21" t="s">
        <v>170</v>
      </c>
      <c r="C108" s="21" t="s">
        <v>304</v>
      </c>
      <c r="D108" s="17" t="s">
        <v>46</v>
      </c>
      <c r="E108" s="22" t="s">
        <v>305</v>
      </c>
      <c r="F108" s="23" t="s">
        <v>67</v>
      </c>
      <c r="G108" s="24">
        <v>2.25</v>
      </c>
      <c r="H108" s="25">
        <v>0</v>
      </c>
      <c r="I108" s="25">
        <f>ROUND(ROUND(H108,2)*ROUND(G108,3),2)</f>
        <v>0</v>
      </c>
      <c r="O108">
        <f>(I108*21)/100</f>
        <v>0</v>
      </c>
      <c r="P108" t="s">
        <v>22</v>
      </c>
    </row>
    <row r="109" spans="1:5" ht="13.2">
      <c r="A109" s="26" t="s">
        <v>49</v>
      </c>
      <c r="E109" s="27" t="s">
        <v>306</v>
      </c>
    </row>
    <row r="110" spans="1:5" ht="13.2">
      <c r="A110" s="28" t="s">
        <v>51</v>
      </c>
      <c r="E110" s="29" t="s">
        <v>307</v>
      </c>
    </row>
    <row r="111" spans="1:5" ht="382.8">
      <c r="A111" t="s">
        <v>53</v>
      </c>
      <c r="E111" s="27" t="s">
        <v>308</v>
      </c>
    </row>
    <row r="112" spans="1:18" ht="12.75" customHeight="1">
      <c r="A112" s="5" t="s">
        <v>42</v>
      </c>
      <c r="B112" s="5"/>
      <c r="C112" s="30" t="s">
        <v>34</v>
      </c>
      <c r="D112" s="5"/>
      <c r="E112" s="19" t="s">
        <v>158</v>
      </c>
      <c r="F112" s="5"/>
      <c r="G112" s="5"/>
      <c r="H112" s="5"/>
      <c r="I112" s="31">
        <f>0+Q112</f>
        <v>0</v>
      </c>
      <c r="O112">
        <f>0+R112</f>
        <v>0</v>
      </c>
      <c r="Q112">
        <f>0+I113+I117+I121+I125+I129+I133+I137+I141</f>
        <v>0</v>
      </c>
      <c r="R112">
        <f>0+O113+O117+O121+O125+O129+O133+O137+O141</f>
        <v>0</v>
      </c>
    </row>
    <row r="113" spans="1:16" ht="26.4">
      <c r="A113" s="17" t="s">
        <v>44</v>
      </c>
      <c r="B113" s="21" t="s">
        <v>175</v>
      </c>
      <c r="C113" s="21" t="s">
        <v>160</v>
      </c>
      <c r="D113" s="17" t="s">
        <v>46</v>
      </c>
      <c r="E113" s="22" t="s">
        <v>161</v>
      </c>
      <c r="F113" s="23" t="s">
        <v>154</v>
      </c>
      <c r="G113" s="24">
        <v>219.38</v>
      </c>
      <c r="H113" s="25">
        <v>0</v>
      </c>
      <c r="I113" s="25">
        <f>ROUND(ROUND(H113,2)*ROUND(G113,3),2)</f>
        <v>0</v>
      </c>
      <c r="O113">
        <f>(I113*21)/100</f>
        <v>0</v>
      </c>
      <c r="P113" t="s">
        <v>22</v>
      </c>
    </row>
    <row r="114" spans="1:5" ht="13.2">
      <c r="A114" s="26" t="s">
        <v>49</v>
      </c>
      <c r="E114" s="27" t="s">
        <v>162</v>
      </c>
    </row>
    <row r="115" spans="1:5" ht="52.8">
      <c r="A115" s="28" t="s">
        <v>51</v>
      </c>
      <c r="E115" s="29" t="s">
        <v>309</v>
      </c>
    </row>
    <row r="116" spans="1:5" ht="52.8">
      <c r="A116" t="s">
        <v>53</v>
      </c>
      <c r="E116" s="27" t="s">
        <v>164</v>
      </c>
    </row>
    <row r="117" spans="1:16" ht="13.2">
      <c r="A117" s="17" t="s">
        <v>44</v>
      </c>
      <c r="B117" s="21" t="s">
        <v>180</v>
      </c>
      <c r="C117" s="21" t="s">
        <v>171</v>
      </c>
      <c r="D117" s="17" t="s">
        <v>46</v>
      </c>
      <c r="E117" s="22" t="s">
        <v>172</v>
      </c>
      <c r="F117" s="23" t="s">
        <v>154</v>
      </c>
      <c r="G117" s="24">
        <v>16.5</v>
      </c>
      <c r="H117" s="25">
        <v>0</v>
      </c>
      <c r="I117" s="25">
        <f>ROUND(ROUND(H117,2)*ROUND(G117,3),2)</f>
        <v>0</v>
      </c>
      <c r="O117">
        <f>(I117*21)/100</f>
        <v>0</v>
      </c>
      <c r="P117" t="s">
        <v>22</v>
      </c>
    </row>
    <row r="118" spans="1:5" ht="13.2">
      <c r="A118" s="26" t="s">
        <v>49</v>
      </c>
      <c r="E118" s="27" t="s">
        <v>173</v>
      </c>
    </row>
    <row r="119" spans="1:5" ht="26.4">
      <c r="A119" s="28" t="s">
        <v>51</v>
      </c>
      <c r="E119" s="29" t="s">
        <v>310</v>
      </c>
    </row>
    <row r="120" spans="1:5" ht="52.8">
      <c r="A120" t="s">
        <v>53</v>
      </c>
      <c r="E120" s="27" t="s">
        <v>164</v>
      </c>
    </row>
    <row r="121" spans="1:16" ht="13.2">
      <c r="A121" s="17" t="s">
        <v>44</v>
      </c>
      <c r="B121" s="21" t="s">
        <v>186</v>
      </c>
      <c r="C121" s="21" t="s">
        <v>176</v>
      </c>
      <c r="D121" s="17" t="s">
        <v>46</v>
      </c>
      <c r="E121" s="22" t="s">
        <v>177</v>
      </c>
      <c r="F121" s="23" t="s">
        <v>154</v>
      </c>
      <c r="G121" s="24">
        <v>224.818</v>
      </c>
      <c r="H121" s="25">
        <v>0</v>
      </c>
      <c r="I121" s="25">
        <f>ROUND(ROUND(H121,2)*ROUND(G121,3),2)</f>
        <v>0</v>
      </c>
      <c r="O121">
        <f>(I121*21)/100</f>
        <v>0</v>
      </c>
      <c r="P121" t="s">
        <v>22</v>
      </c>
    </row>
    <row r="122" spans="1:5" ht="13.2">
      <c r="A122" s="26" t="s">
        <v>49</v>
      </c>
      <c r="E122" s="27" t="s">
        <v>178</v>
      </c>
    </row>
    <row r="123" spans="1:5" ht="26.4">
      <c r="A123" s="28" t="s">
        <v>51</v>
      </c>
      <c r="E123" s="29" t="s">
        <v>311</v>
      </c>
    </row>
    <row r="124" spans="1:5" ht="52.8">
      <c r="A124" t="s">
        <v>53</v>
      </c>
      <c r="E124" s="27" t="s">
        <v>164</v>
      </c>
    </row>
    <row r="125" spans="1:16" ht="13.2">
      <c r="A125" s="17" t="s">
        <v>44</v>
      </c>
      <c r="B125" s="21" t="s">
        <v>192</v>
      </c>
      <c r="C125" s="21" t="s">
        <v>187</v>
      </c>
      <c r="D125" s="17" t="s">
        <v>46</v>
      </c>
      <c r="E125" s="22" t="s">
        <v>188</v>
      </c>
      <c r="F125" s="23" t="s">
        <v>154</v>
      </c>
      <c r="G125" s="24">
        <v>204.38</v>
      </c>
      <c r="H125" s="25">
        <v>0</v>
      </c>
      <c r="I125" s="25">
        <f>ROUND(ROUND(H125,2)*ROUND(G125,3),2)</f>
        <v>0</v>
      </c>
      <c r="O125">
        <f>(I125*21)/100</f>
        <v>0</v>
      </c>
      <c r="P125" t="s">
        <v>22</v>
      </c>
    </row>
    <row r="126" spans="1:5" ht="13.2">
      <c r="A126" s="26" t="s">
        <v>49</v>
      </c>
      <c r="E126" s="27" t="s">
        <v>189</v>
      </c>
    </row>
    <row r="127" spans="1:5" ht="13.2">
      <c r="A127" s="28" t="s">
        <v>51</v>
      </c>
      <c r="E127" s="29" t="s">
        <v>312</v>
      </c>
    </row>
    <row r="128" spans="1:5" ht="52.8">
      <c r="A128" t="s">
        <v>53</v>
      </c>
      <c r="E128" s="27" t="s">
        <v>191</v>
      </c>
    </row>
    <row r="129" spans="1:16" ht="13.2">
      <c r="A129" s="17" t="s">
        <v>44</v>
      </c>
      <c r="B129" s="21" t="s">
        <v>197</v>
      </c>
      <c r="C129" s="21" t="s">
        <v>193</v>
      </c>
      <c r="D129" s="17" t="s">
        <v>46</v>
      </c>
      <c r="E129" s="22" t="s">
        <v>194</v>
      </c>
      <c r="F129" s="23" t="s">
        <v>154</v>
      </c>
      <c r="G129" s="24">
        <v>185.8</v>
      </c>
      <c r="H129" s="25">
        <v>0</v>
      </c>
      <c r="I129" s="25">
        <f>ROUND(ROUND(H129,2)*ROUND(G129,3),2)</f>
        <v>0</v>
      </c>
      <c r="O129">
        <f>(I129*21)/100</f>
        <v>0</v>
      </c>
      <c r="P129" t="s">
        <v>22</v>
      </c>
    </row>
    <row r="130" spans="1:5" ht="13.2">
      <c r="A130" s="26" t="s">
        <v>49</v>
      </c>
      <c r="E130" s="27" t="s">
        <v>195</v>
      </c>
    </row>
    <row r="131" spans="1:5" ht="13.2">
      <c r="A131" s="28" t="s">
        <v>51</v>
      </c>
      <c r="E131" s="29" t="s">
        <v>313</v>
      </c>
    </row>
    <row r="132" spans="1:5" ht="52.8">
      <c r="A132" t="s">
        <v>53</v>
      </c>
      <c r="E132" s="27" t="s">
        <v>191</v>
      </c>
    </row>
    <row r="133" spans="1:16" ht="13.2">
      <c r="A133" s="17" t="s">
        <v>44</v>
      </c>
      <c r="B133" s="21" t="s">
        <v>203</v>
      </c>
      <c r="C133" s="21" t="s">
        <v>204</v>
      </c>
      <c r="D133" s="17" t="s">
        <v>46</v>
      </c>
      <c r="E133" s="22" t="s">
        <v>205</v>
      </c>
      <c r="F133" s="23" t="s">
        <v>154</v>
      </c>
      <c r="G133" s="24">
        <v>185.8</v>
      </c>
      <c r="H133" s="25">
        <v>0</v>
      </c>
      <c r="I133" s="25">
        <f>ROUND(ROUND(H133,2)*ROUND(G133,3),2)</f>
        <v>0</v>
      </c>
      <c r="O133">
        <f>(I133*21)/100</f>
        <v>0</v>
      </c>
      <c r="P133" t="s">
        <v>22</v>
      </c>
    </row>
    <row r="134" spans="1:5" ht="13.2">
      <c r="A134" s="26" t="s">
        <v>49</v>
      </c>
      <c r="E134" s="27" t="s">
        <v>206</v>
      </c>
    </row>
    <row r="135" spans="1:5" ht="13.2">
      <c r="A135" s="28" t="s">
        <v>51</v>
      </c>
      <c r="E135" s="29" t="s">
        <v>314</v>
      </c>
    </row>
    <row r="136" spans="1:5" ht="145.2">
      <c r="A136" t="s">
        <v>53</v>
      </c>
      <c r="E136" s="27" t="s">
        <v>202</v>
      </c>
    </row>
    <row r="137" spans="1:16" ht="13.2">
      <c r="A137" s="17" t="s">
        <v>44</v>
      </c>
      <c r="B137" s="21" t="s">
        <v>208</v>
      </c>
      <c r="C137" s="21" t="s">
        <v>209</v>
      </c>
      <c r="D137" s="17" t="s">
        <v>46</v>
      </c>
      <c r="E137" s="22" t="s">
        <v>210</v>
      </c>
      <c r="F137" s="23" t="s">
        <v>154</v>
      </c>
      <c r="G137" s="24">
        <v>185.8</v>
      </c>
      <c r="H137" s="25">
        <v>0</v>
      </c>
      <c r="I137" s="25">
        <f>ROUND(ROUND(H137,2)*ROUND(G137,3),2)</f>
        <v>0</v>
      </c>
      <c r="O137">
        <f>(I137*21)/100</f>
        <v>0</v>
      </c>
      <c r="P137" t="s">
        <v>22</v>
      </c>
    </row>
    <row r="138" spans="1:5" ht="13.2">
      <c r="A138" s="26" t="s">
        <v>49</v>
      </c>
      <c r="E138" s="27" t="s">
        <v>211</v>
      </c>
    </row>
    <row r="139" spans="1:5" ht="13.2">
      <c r="A139" s="28" t="s">
        <v>51</v>
      </c>
      <c r="E139" s="29" t="s">
        <v>313</v>
      </c>
    </row>
    <row r="140" spans="1:5" ht="145.2">
      <c r="A140" t="s">
        <v>53</v>
      </c>
      <c r="E140" s="27" t="s">
        <v>202</v>
      </c>
    </row>
    <row r="141" spans="1:16" ht="13.2">
      <c r="A141" s="17" t="s">
        <v>44</v>
      </c>
      <c r="B141" s="21" t="s">
        <v>212</v>
      </c>
      <c r="C141" s="21" t="s">
        <v>315</v>
      </c>
      <c r="D141" s="17" t="s">
        <v>46</v>
      </c>
      <c r="E141" s="22" t="s">
        <v>316</v>
      </c>
      <c r="F141" s="23" t="s">
        <v>154</v>
      </c>
      <c r="G141" s="24">
        <v>15</v>
      </c>
      <c r="H141" s="25">
        <v>0</v>
      </c>
      <c r="I141" s="25">
        <f>ROUND(ROUND(H141,2)*ROUND(G141,3),2)</f>
        <v>0</v>
      </c>
      <c r="O141">
        <f>(I141*21)/100</f>
        <v>0</v>
      </c>
      <c r="P141" t="s">
        <v>22</v>
      </c>
    </row>
    <row r="142" spans="1:5" ht="13.2">
      <c r="A142" s="26" t="s">
        <v>49</v>
      </c>
      <c r="E142" s="27" t="s">
        <v>317</v>
      </c>
    </row>
    <row r="143" spans="1:5" ht="13.2">
      <c r="A143" s="28" t="s">
        <v>51</v>
      </c>
      <c r="E143" s="29" t="s">
        <v>318</v>
      </c>
    </row>
    <row r="144" spans="1:5" ht="158.4">
      <c r="A144" t="s">
        <v>53</v>
      </c>
      <c r="E144" s="27" t="s">
        <v>217</v>
      </c>
    </row>
    <row r="145" spans="1:18" ht="12.75" customHeight="1">
      <c r="A145" s="5" t="s">
        <v>42</v>
      </c>
      <c r="B145" s="5"/>
      <c r="C145" s="30" t="s">
        <v>77</v>
      </c>
      <c r="D145" s="5"/>
      <c r="E145" s="19" t="s">
        <v>319</v>
      </c>
      <c r="F145" s="5"/>
      <c r="G145" s="5"/>
      <c r="H145" s="5"/>
      <c r="I145" s="31">
        <f>0+Q145</f>
        <v>0</v>
      </c>
      <c r="O145">
        <f>0+R145</f>
        <v>0</v>
      </c>
      <c r="Q145">
        <f>0+I146+I150+I154</f>
        <v>0</v>
      </c>
      <c r="R145">
        <f>0+O146+O150+O154</f>
        <v>0</v>
      </c>
    </row>
    <row r="146" spans="1:16" ht="13.2">
      <c r="A146" s="17" t="s">
        <v>44</v>
      </c>
      <c r="B146" s="21" t="s">
        <v>218</v>
      </c>
      <c r="C146" s="21" t="s">
        <v>320</v>
      </c>
      <c r="D146" s="17" t="s">
        <v>46</v>
      </c>
      <c r="E146" s="22" t="s">
        <v>321</v>
      </c>
      <c r="F146" s="23" t="s">
        <v>112</v>
      </c>
      <c r="G146" s="24">
        <v>4</v>
      </c>
      <c r="H146" s="25">
        <v>0</v>
      </c>
      <c r="I146" s="25">
        <f>ROUND(ROUND(H146,2)*ROUND(G146,3),2)</f>
        <v>0</v>
      </c>
      <c r="O146">
        <f>(I146*21)/100</f>
        <v>0</v>
      </c>
      <c r="P146" t="s">
        <v>22</v>
      </c>
    </row>
    <row r="147" spans="1:5" ht="26.4">
      <c r="A147" s="26" t="s">
        <v>49</v>
      </c>
      <c r="E147" s="27" t="s">
        <v>322</v>
      </c>
    </row>
    <row r="148" spans="1:5" ht="13.2">
      <c r="A148" s="28" t="s">
        <v>51</v>
      </c>
      <c r="E148" s="29" t="s">
        <v>323</v>
      </c>
    </row>
    <row r="149" spans="1:5" ht="264">
      <c r="A149" t="s">
        <v>53</v>
      </c>
      <c r="E149" s="27" t="s">
        <v>324</v>
      </c>
    </row>
    <row r="150" spans="1:16" ht="13.2">
      <c r="A150" s="17" t="s">
        <v>44</v>
      </c>
      <c r="B150" s="21" t="s">
        <v>224</v>
      </c>
      <c r="C150" s="21" t="s">
        <v>325</v>
      </c>
      <c r="D150" s="17" t="s">
        <v>326</v>
      </c>
      <c r="E150" s="22" t="s">
        <v>327</v>
      </c>
      <c r="F150" s="23" t="s">
        <v>328</v>
      </c>
      <c r="G150" s="24">
        <v>2</v>
      </c>
      <c r="H150" s="25">
        <v>0</v>
      </c>
      <c r="I150" s="25">
        <f>ROUND(ROUND(H150,2)*ROUND(G150,3),2)</f>
        <v>0</v>
      </c>
      <c r="O150">
        <f>(I150*21)/100</f>
        <v>0</v>
      </c>
      <c r="P150" t="s">
        <v>22</v>
      </c>
    </row>
    <row r="151" spans="1:5" ht="26.4">
      <c r="A151" s="26" t="s">
        <v>49</v>
      </c>
      <c r="E151" s="27" t="s">
        <v>329</v>
      </c>
    </row>
    <row r="152" spans="1:5" ht="13.2">
      <c r="A152" s="28" t="s">
        <v>51</v>
      </c>
      <c r="E152" s="29" t="s">
        <v>46</v>
      </c>
    </row>
    <row r="153" spans="1:5" ht="79.2">
      <c r="A153" t="s">
        <v>53</v>
      </c>
      <c r="E153" s="27" t="s">
        <v>330</v>
      </c>
    </row>
    <row r="154" spans="1:16" ht="13.2">
      <c r="A154" s="17" t="s">
        <v>44</v>
      </c>
      <c r="B154" s="21" t="s">
        <v>230</v>
      </c>
      <c r="C154" s="21" t="s">
        <v>331</v>
      </c>
      <c r="D154" s="17" t="s">
        <v>46</v>
      </c>
      <c r="E154" s="22" t="s">
        <v>332</v>
      </c>
      <c r="F154" s="23" t="s">
        <v>328</v>
      </c>
      <c r="G154" s="24">
        <v>3</v>
      </c>
      <c r="H154" s="25">
        <v>0</v>
      </c>
      <c r="I154" s="25">
        <f>ROUND(ROUND(H154,2)*ROUND(G154,3),2)</f>
        <v>0</v>
      </c>
      <c r="O154">
        <f>(I154*21)/100</f>
        <v>0</v>
      </c>
      <c r="P154" t="s">
        <v>22</v>
      </c>
    </row>
    <row r="155" spans="1:5" ht="13.2">
      <c r="A155" s="26" t="s">
        <v>49</v>
      </c>
      <c r="E155" s="27" t="s">
        <v>333</v>
      </c>
    </row>
    <row r="156" spans="1:5" ht="13.2">
      <c r="A156" s="28" t="s">
        <v>51</v>
      </c>
      <c r="E156" s="29" t="s">
        <v>334</v>
      </c>
    </row>
    <row r="157" spans="1:5" ht="39.6">
      <c r="A157" t="s">
        <v>53</v>
      </c>
      <c r="E157" s="27" t="s">
        <v>335</v>
      </c>
    </row>
    <row r="158" spans="1:18" ht="12.75" customHeight="1">
      <c r="A158" s="5" t="s">
        <v>42</v>
      </c>
      <c r="B158" s="5"/>
      <c r="C158" s="30" t="s">
        <v>39</v>
      </c>
      <c r="D158" s="5"/>
      <c r="E158" s="19" t="s">
        <v>223</v>
      </c>
      <c r="F158" s="5"/>
      <c r="G158" s="5"/>
      <c r="H158" s="5"/>
      <c r="I158" s="31">
        <f>0+Q158</f>
        <v>0</v>
      </c>
      <c r="O158">
        <f>0+R158</f>
        <v>0</v>
      </c>
      <c r="Q158">
        <f>0+I159+I163+I167+I171+I175+I179</f>
        <v>0</v>
      </c>
      <c r="R158">
        <f>0+O159+O163+O167+O171+O175+O179</f>
        <v>0</v>
      </c>
    </row>
    <row r="159" spans="1:16" ht="13.2">
      <c r="A159" s="17" t="s">
        <v>44</v>
      </c>
      <c r="B159" s="21" t="s">
        <v>235</v>
      </c>
      <c r="C159" s="21" t="s">
        <v>231</v>
      </c>
      <c r="D159" s="17" t="s">
        <v>28</v>
      </c>
      <c r="E159" s="22" t="s">
        <v>232</v>
      </c>
      <c r="F159" s="23" t="s">
        <v>112</v>
      </c>
      <c r="G159" s="24">
        <v>26</v>
      </c>
      <c r="H159" s="25">
        <v>0</v>
      </c>
      <c r="I159" s="25">
        <f>ROUND(ROUND(H159,2)*ROUND(G159,3),2)</f>
        <v>0</v>
      </c>
      <c r="O159">
        <f>(I159*21)/100</f>
        <v>0</v>
      </c>
      <c r="P159" t="s">
        <v>22</v>
      </c>
    </row>
    <row r="160" spans="1:5" ht="13.2">
      <c r="A160" s="26" t="s">
        <v>49</v>
      </c>
      <c r="E160" s="27" t="s">
        <v>233</v>
      </c>
    </row>
    <row r="161" spans="1:5" ht="13.2">
      <c r="A161" s="28" t="s">
        <v>51</v>
      </c>
      <c r="E161" s="29" t="s">
        <v>336</v>
      </c>
    </row>
    <row r="162" spans="1:5" ht="52.8">
      <c r="A162" t="s">
        <v>53</v>
      </c>
      <c r="E162" s="27" t="s">
        <v>229</v>
      </c>
    </row>
    <row r="163" spans="1:16" ht="13.2">
      <c r="A163" s="17" t="s">
        <v>44</v>
      </c>
      <c r="B163" s="21" t="s">
        <v>238</v>
      </c>
      <c r="C163" s="21" t="s">
        <v>231</v>
      </c>
      <c r="D163" s="17" t="s">
        <v>22</v>
      </c>
      <c r="E163" s="22" t="s">
        <v>232</v>
      </c>
      <c r="F163" s="23" t="s">
        <v>112</v>
      </c>
      <c r="G163" s="24">
        <v>46</v>
      </c>
      <c r="H163" s="25">
        <v>0</v>
      </c>
      <c r="I163" s="25">
        <f>ROUND(ROUND(H163,2)*ROUND(G163,3),2)</f>
        <v>0</v>
      </c>
      <c r="O163">
        <f>(I163*21)/100</f>
        <v>0</v>
      </c>
      <c r="P163" t="s">
        <v>22</v>
      </c>
    </row>
    <row r="164" spans="1:5" ht="13.2">
      <c r="A164" s="26" t="s">
        <v>49</v>
      </c>
      <c r="E164" s="27" t="s">
        <v>236</v>
      </c>
    </row>
    <row r="165" spans="1:5" ht="39.6">
      <c r="A165" s="28" t="s">
        <v>51</v>
      </c>
      <c r="E165" s="29" t="s">
        <v>337</v>
      </c>
    </row>
    <row r="166" spans="1:5" ht="52.8">
      <c r="A166" t="s">
        <v>53</v>
      </c>
      <c r="E166" s="27" t="s">
        <v>229</v>
      </c>
    </row>
    <row r="167" spans="1:16" ht="13.2">
      <c r="A167" s="17" t="s">
        <v>44</v>
      </c>
      <c r="B167" s="21" t="s">
        <v>338</v>
      </c>
      <c r="C167" s="21" t="s">
        <v>339</v>
      </c>
      <c r="D167" s="17" t="s">
        <v>46</v>
      </c>
      <c r="E167" s="22" t="s">
        <v>340</v>
      </c>
      <c r="F167" s="23" t="s">
        <v>112</v>
      </c>
      <c r="G167" s="24">
        <v>57</v>
      </c>
      <c r="H167" s="25">
        <v>0</v>
      </c>
      <c r="I167" s="25">
        <f>ROUND(ROUND(H167,2)*ROUND(G167,3),2)</f>
        <v>0</v>
      </c>
      <c r="O167">
        <f>(I167*21)/100</f>
        <v>0</v>
      </c>
      <c r="P167" t="s">
        <v>22</v>
      </c>
    </row>
    <row r="168" spans="1:5" ht="13.2">
      <c r="A168" s="26" t="s">
        <v>49</v>
      </c>
      <c r="E168" s="27" t="s">
        <v>46</v>
      </c>
    </row>
    <row r="169" spans="1:5" ht="13.2">
      <c r="A169" s="28" t="s">
        <v>51</v>
      </c>
      <c r="E169" s="29" t="s">
        <v>341</v>
      </c>
    </row>
    <row r="170" spans="1:5" ht="26.4">
      <c r="A170" t="s">
        <v>53</v>
      </c>
      <c r="E170" s="27" t="s">
        <v>342</v>
      </c>
    </row>
    <row r="171" spans="1:16" ht="13.2">
      <c r="A171" s="17" t="s">
        <v>44</v>
      </c>
      <c r="B171" s="21" t="s">
        <v>343</v>
      </c>
      <c r="C171" s="21" t="s">
        <v>344</v>
      </c>
      <c r="D171" s="17" t="s">
        <v>46</v>
      </c>
      <c r="E171" s="22" t="s">
        <v>345</v>
      </c>
      <c r="F171" s="23" t="s">
        <v>112</v>
      </c>
      <c r="G171" s="24">
        <v>57</v>
      </c>
      <c r="H171" s="25">
        <v>0</v>
      </c>
      <c r="I171" s="25">
        <f>ROUND(ROUND(H171,2)*ROUND(G171,3),2)</f>
        <v>0</v>
      </c>
      <c r="O171">
        <f>(I171*21)/100</f>
        <v>0</v>
      </c>
      <c r="P171" t="s">
        <v>22</v>
      </c>
    </row>
    <row r="172" spans="1:5" ht="13.2">
      <c r="A172" s="26" t="s">
        <v>49</v>
      </c>
      <c r="E172" s="27" t="s">
        <v>346</v>
      </c>
    </row>
    <row r="173" spans="1:5" ht="13.2">
      <c r="A173" s="28" t="s">
        <v>51</v>
      </c>
      <c r="E173" s="29" t="s">
        <v>347</v>
      </c>
    </row>
    <row r="174" spans="1:5" ht="39.6">
      <c r="A174" t="s">
        <v>53</v>
      </c>
      <c r="E174" s="27" t="s">
        <v>348</v>
      </c>
    </row>
    <row r="175" spans="1:16" ht="13.2">
      <c r="A175" s="17" t="s">
        <v>44</v>
      </c>
      <c r="B175" s="21" t="s">
        <v>349</v>
      </c>
      <c r="C175" s="21" t="s">
        <v>350</v>
      </c>
      <c r="D175" s="17" t="s">
        <v>46</v>
      </c>
      <c r="E175" s="22" t="s">
        <v>351</v>
      </c>
      <c r="F175" s="23" t="s">
        <v>328</v>
      </c>
      <c r="G175" s="24">
        <v>1</v>
      </c>
      <c r="H175" s="25">
        <v>0</v>
      </c>
      <c r="I175" s="25">
        <f>ROUND(ROUND(H175,2)*ROUND(G175,3),2)</f>
        <v>0</v>
      </c>
      <c r="O175">
        <f>(I175*21)/100</f>
        <v>0</v>
      </c>
      <c r="P175" t="s">
        <v>22</v>
      </c>
    </row>
    <row r="176" spans="1:5" ht="13.2">
      <c r="A176" s="26" t="s">
        <v>49</v>
      </c>
      <c r="E176" s="27" t="s">
        <v>352</v>
      </c>
    </row>
    <row r="177" spans="1:5" ht="13.2">
      <c r="A177" s="28" t="s">
        <v>51</v>
      </c>
      <c r="E177" s="29" t="s">
        <v>46</v>
      </c>
    </row>
    <row r="178" spans="1:5" ht="92.4">
      <c r="A178" t="s">
        <v>53</v>
      </c>
      <c r="E178" s="27" t="s">
        <v>353</v>
      </c>
    </row>
    <row r="179" spans="1:16" ht="13.2">
      <c r="A179" s="17" t="s">
        <v>44</v>
      </c>
      <c r="B179" s="21" t="s">
        <v>354</v>
      </c>
      <c r="C179" s="21" t="s">
        <v>239</v>
      </c>
      <c r="D179" s="17" t="s">
        <v>46</v>
      </c>
      <c r="E179" s="22" t="s">
        <v>240</v>
      </c>
      <c r="F179" s="23" t="s">
        <v>67</v>
      </c>
      <c r="G179" s="24">
        <v>1.275</v>
      </c>
      <c r="H179" s="25">
        <v>0</v>
      </c>
      <c r="I179" s="25">
        <f>ROUND(ROUND(H179,2)*ROUND(G179,3),2)</f>
        <v>0</v>
      </c>
      <c r="O179">
        <f>(I179*21)/100</f>
        <v>0</v>
      </c>
      <c r="P179" t="s">
        <v>22</v>
      </c>
    </row>
    <row r="180" spans="1:5" ht="26.4">
      <c r="A180" s="26" t="s">
        <v>49</v>
      </c>
      <c r="E180" s="27" t="s">
        <v>241</v>
      </c>
    </row>
    <row r="181" spans="1:5" ht="13.2">
      <c r="A181" s="28" t="s">
        <v>51</v>
      </c>
      <c r="E181" s="29" t="s">
        <v>355</v>
      </c>
    </row>
    <row r="182" spans="1:5" ht="79.2">
      <c r="A182" t="s">
        <v>53</v>
      </c>
      <c r="E182" s="27" t="s">
        <v>243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0+O8+O13+O22+O39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356</v>
      </c>
      <c r="I3" s="32">
        <f>0+I8+I13+I22+I39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356</v>
      </c>
      <c r="D4" s="38"/>
      <c r="E4" s="13" t="s">
        <v>357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55</v>
      </c>
      <c r="D9" s="17" t="s">
        <v>28</v>
      </c>
      <c r="E9" s="22" t="s">
        <v>56</v>
      </c>
      <c r="F9" s="23" t="s">
        <v>48</v>
      </c>
      <c r="G9" s="24">
        <v>1.452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3.2">
      <c r="A10" s="26" t="s">
        <v>49</v>
      </c>
      <c r="E10" s="27" t="s">
        <v>57</v>
      </c>
    </row>
    <row r="11" spans="1:5" ht="52.8">
      <c r="A11" s="28" t="s">
        <v>51</v>
      </c>
      <c r="E11" s="29" t="s">
        <v>358</v>
      </c>
    </row>
    <row r="12" spans="1:5" ht="26.4">
      <c r="A12" t="s">
        <v>53</v>
      </c>
      <c r="E12" s="27" t="s">
        <v>54</v>
      </c>
    </row>
    <row r="13" spans="1:18" ht="12.75" customHeight="1">
      <c r="A13" s="5" t="s">
        <v>42</v>
      </c>
      <c r="B13" s="5"/>
      <c r="C13" s="30" t="s">
        <v>28</v>
      </c>
      <c r="D13" s="5"/>
      <c r="E13" s="19" t="s">
        <v>87</v>
      </c>
      <c r="F13" s="5"/>
      <c r="G13" s="5"/>
      <c r="H13" s="5"/>
      <c r="I13" s="31">
        <f>0+Q13</f>
        <v>0</v>
      </c>
      <c r="O13">
        <f>0+R13</f>
        <v>0</v>
      </c>
      <c r="Q13">
        <f>0+I14+I18</f>
        <v>0</v>
      </c>
      <c r="R13">
        <f>0+O14+O18</f>
        <v>0</v>
      </c>
    </row>
    <row r="14" spans="1:16" ht="26.4">
      <c r="A14" s="17" t="s">
        <v>44</v>
      </c>
      <c r="B14" s="21" t="s">
        <v>22</v>
      </c>
      <c r="C14" s="21" t="s">
        <v>110</v>
      </c>
      <c r="D14" s="17" t="s">
        <v>46</v>
      </c>
      <c r="E14" s="22" t="s">
        <v>111</v>
      </c>
      <c r="F14" s="23" t="s">
        <v>112</v>
      </c>
      <c r="G14" s="24">
        <v>11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22</v>
      </c>
    </row>
    <row r="15" spans="1:5" ht="26.4">
      <c r="A15" s="26" t="s">
        <v>49</v>
      </c>
      <c r="E15" s="27" t="s">
        <v>113</v>
      </c>
    </row>
    <row r="16" spans="1:5" ht="26.4">
      <c r="A16" s="28" t="s">
        <v>51</v>
      </c>
      <c r="E16" s="29" t="s">
        <v>359</v>
      </c>
    </row>
    <row r="17" spans="1:5" ht="66">
      <c r="A17" t="s">
        <v>53</v>
      </c>
      <c r="E17" s="27" t="s">
        <v>93</v>
      </c>
    </row>
    <row r="18" spans="1:16" ht="26.4">
      <c r="A18" s="17" t="s">
        <v>44</v>
      </c>
      <c r="B18" s="21" t="s">
        <v>21</v>
      </c>
      <c r="C18" s="21" t="s">
        <v>116</v>
      </c>
      <c r="D18" s="17" t="s">
        <v>46</v>
      </c>
      <c r="E18" s="22" t="s">
        <v>117</v>
      </c>
      <c r="F18" s="23" t="s">
        <v>118</v>
      </c>
      <c r="G18" s="24">
        <v>11.88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13.2">
      <c r="A19" s="26" t="s">
        <v>49</v>
      </c>
      <c r="E19" s="27" t="s">
        <v>119</v>
      </c>
    </row>
    <row r="20" spans="1:5" ht="26.4">
      <c r="A20" s="28" t="s">
        <v>51</v>
      </c>
      <c r="E20" s="29" t="s">
        <v>360</v>
      </c>
    </row>
    <row r="21" spans="1:5" ht="26.4">
      <c r="A21" t="s">
        <v>53</v>
      </c>
      <c r="E21" s="27" t="s">
        <v>121</v>
      </c>
    </row>
    <row r="22" spans="1:18" ht="12.75" customHeight="1">
      <c r="A22" s="5" t="s">
        <v>42</v>
      </c>
      <c r="B22" s="5"/>
      <c r="C22" s="30" t="s">
        <v>34</v>
      </c>
      <c r="D22" s="5"/>
      <c r="E22" s="19" t="s">
        <v>158</v>
      </c>
      <c r="F22" s="5"/>
      <c r="G22" s="5"/>
      <c r="H22" s="5"/>
      <c r="I22" s="31">
        <f>0+Q22</f>
        <v>0</v>
      </c>
      <c r="O22">
        <f>0+R22</f>
        <v>0</v>
      </c>
      <c r="Q22">
        <f>0+I23+I27+I31+I35</f>
        <v>0</v>
      </c>
      <c r="R22">
        <f>0+O23+O27+O31+O35</f>
        <v>0</v>
      </c>
    </row>
    <row r="23" spans="1:16" ht="13.2">
      <c r="A23" s="17" t="s">
        <v>44</v>
      </c>
      <c r="B23" s="21" t="s">
        <v>32</v>
      </c>
      <c r="C23" s="21" t="s">
        <v>171</v>
      </c>
      <c r="D23" s="17" t="s">
        <v>46</v>
      </c>
      <c r="E23" s="22" t="s">
        <v>172</v>
      </c>
      <c r="F23" s="23" t="s">
        <v>154</v>
      </c>
      <c r="G23" s="24">
        <v>16.5</v>
      </c>
      <c r="H23" s="25">
        <v>0</v>
      </c>
      <c r="I23" s="25">
        <f>ROUND(ROUND(H23,2)*ROUND(G23,3),2)</f>
        <v>0</v>
      </c>
      <c r="O23">
        <f>(I23*21)/100</f>
        <v>0</v>
      </c>
      <c r="P23" t="s">
        <v>22</v>
      </c>
    </row>
    <row r="24" spans="1:5" ht="13.2">
      <c r="A24" s="26" t="s">
        <v>49</v>
      </c>
      <c r="E24" s="27" t="s">
        <v>173</v>
      </c>
    </row>
    <row r="25" spans="1:5" ht="13.2">
      <c r="A25" s="28" t="s">
        <v>51</v>
      </c>
      <c r="E25" s="29" t="s">
        <v>361</v>
      </c>
    </row>
    <row r="26" spans="1:5" ht="52.8">
      <c r="A26" t="s">
        <v>53</v>
      </c>
      <c r="E26" s="27" t="s">
        <v>164</v>
      </c>
    </row>
    <row r="27" spans="1:16" ht="13.2">
      <c r="A27" s="17" t="s">
        <v>44</v>
      </c>
      <c r="B27" s="21" t="s">
        <v>34</v>
      </c>
      <c r="C27" s="21" t="s">
        <v>181</v>
      </c>
      <c r="D27" s="17" t="s">
        <v>46</v>
      </c>
      <c r="E27" s="22" t="s">
        <v>182</v>
      </c>
      <c r="F27" s="23" t="s">
        <v>154</v>
      </c>
      <c r="G27" s="24">
        <v>15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22</v>
      </c>
    </row>
    <row r="28" spans="1:5" ht="13.2">
      <c r="A28" s="26" t="s">
        <v>49</v>
      </c>
      <c r="E28" s="27" t="s">
        <v>183</v>
      </c>
    </row>
    <row r="29" spans="1:5" ht="13.2">
      <c r="A29" s="28" t="s">
        <v>51</v>
      </c>
      <c r="E29" s="29" t="s">
        <v>362</v>
      </c>
    </row>
    <row r="30" spans="1:5" ht="105.6">
      <c r="A30" t="s">
        <v>53</v>
      </c>
      <c r="E30" s="27" t="s">
        <v>185</v>
      </c>
    </row>
    <row r="31" spans="1:16" ht="13.2">
      <c r="A31" s="17" t="s">
        <v>44</v>
      </c>
      <c r="B31" s="21" t="s">
        <v>36</v>
      </c>
      <c r="C31" s="21" t="s">
        <v>198</v>
      </c>
      <c r="D31" s="17" t="s">
        <v>46</v>
      </c>
      <c r="E31" s="22" t="s">
        <v>199</v>
      </c>
      <c r="F31" s="23" t="s">
        <v>154</v>
      </c>
      <c r="G31" s="24">
        <v>15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22</v>
      </c>
    </row>
    <row r="32" spans="1:5" ht="13.2">
      <c r="A32" s="26" t="s">
        <v>49</v>
      </c>
      <c r="E32" s="27" t="s">
        <v>200</v>
      </c>
    </row>
    <row r="33" spans="1:5" ht="13.2">
      <c r="A33" s="28" t="s">
        <v>51</v>
      </c>
      <c r="E33" s="29" t="s">
        <v>363</v>
      </c>
    </row>
    <row r="34" spans="1:5" ht="145.2">
      <c r="A34" t="s">
        <v>53</v>
      </c>
      <c r="E34" s="27" t="s">
        <v>202</v>
      </c>
    </row>
    <row r="35" spans="1:16" ht="26.4">
      <c r="A35" s="17" t="s">
        <v>44</v>
      </c>
      <c r="B35" s="21" t="s">
        <v>75</v>
      </c>
      <c r="C35" s="21" t="s">
        <v>219</v>
      </c>
      <c r="D35" s="17" t="s">
        <v>46</v>
      </c>
      <c r="E35" s="22" t="s">
        <v>220</v>
      </c>
      <c r="F35" s="23" t="s">
        <v>154</v>
      </c>
      <c r="G35" s="24">
        <v>0.8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22</v>
      </c>
    </row>
    <row r="36" spans="1:5" ht="13.2">
      <c r="A36" s="26" t="s">
        <v>49</v>
      </c>
      <c r="E36" s="27" t="s">
        <v>221</v>
      </c>
    </row>
    <row r="37" spans="1:5" ht="13.2">
      <c r="A37" s="28" t="s">
        <v>51</v>
      </c>
      <c r="E37" s="29" t="s">
        <v>364</v>
      </c>
    </row>
    <row r="38" spans="1:5" ht="158.4">
      <c r="A38" t="s">
        <v>53</v>
      </c>
      <c r="E38" s="27" t="s">
        <v>217</v>
      </c>
    </row>
    <row r="39" spans="1:18" ht="12.75" customHeight="1">
      <c r="A39" s="5" t="s">
        <v>42</v>
      </c>
      <c r="B39" s="5"/>
      <c r="C39" s="30" t="s">
        <v>39</v>
      </c>
      <c r="D39" s="5"/>
      <c r="E39" s="19" t="s">
        <v>223</v>
      </c>
      <c r="F39" s="5"/>
      <c r="G39" s="5"/>
      <c r="H39" s="5"/>
      <c r="I39" s="31">
        <f>0+Q39</f>
        <v>0</v>
      </c>
      <c r="O39">
        <f>0+R39</f>
        <v>0</v>
      </c>
      <c r="Q39">
        <f>0+I40+I44</f>
        <v>0</v>
      </c>
      <c r="R39">
        <f>0+O40+O44</f>
        <v>0</v>
      </c>
    </row>
    <row r="40" spans="1:16" ht="13.2">
      <c r="A40" s="17" t="s">
        <v>44</v>
      </c>
      <c r="B40" s="21" t="s">
        <v>77</v>
      </c>
      <c r="C40" s="21" t="s">
        <v>225</v>
      </c>
      <c r="D40" s="17" t="s">
        <v>46</v>
      </c>
      <c r="E40" s="22" t="s">
        <v>226</v>
      </c>
      <c r="F40" s="23" t="s">
        <v>112</v>
      </c>
      <c r="G40" s="24">
        <v>10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22</v>
      </c>
    </row>
    <row r="41" spans="1:5" ht="13.2">
      <c r="A41" s="26" t="s">
        <v>49</v>
      </c>
      <c r="E41" s="27" t="s">
        <v>227</v>
      </c>
    </row>
    <row r="42" spans="1:5" ht="13.2">
      <c r="A42" s="28" t="s">
        <v>51</v>
      </c>
      <c r="E42" s="29" t="s">
        <v>365</v>
      </c>
    </row>
    <row r="43" spans="1:5" ht="52.8">
      <c r="A43" t="s">
        <v>53</v>
      </c>
      <c r="E43" s="27" t="s">
        <v>229</v>
      </c>
    </row>
    <row r="44" spans="1:16" ht="13.2">
      <c r="A44" s="17" t="s">
        <v>44</v>
      </c>
      <c r="B44" s="21" t="s">
        <v>39</v>
      </c>
      <c r="C44" s="21" t="s">
        <v>239</v>
      </c>
      <c r="D44" s="17" t="s">
        <v>46</v>
      </c>
      <c r="E44" s="22" t="s">
        <v>240</v>
      </c>
      <c r="F44" s="23" t="s">
        <v>67</v>
      </c>
      <c r="G44" s="24">
        <v>0.275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22</v>
      </c>
    </row>
    <row r="45" spans="1:5" ht="26.4">
      <c r="A45" s="26" t="s">
        <v>49</v>
      </c>
      <c r="E45" s="27" t="s">
        <v>366</v>
      </c>
    </row>
    <row r="46" spans="1:5" ht="13.2">
      <c r="A46" s="28" t="s">
        <v>51</v>
      </c>
      <c r="E46" s="29" t="s">
        <v>367</v>
      </c>
    </row>
    <row r="47" spans="1:5" ht="79.2">
      <c r="A47" t="s">
        <v>53</v>
      </c>
      <c r="E47" s="27" t="s">
        <v>243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368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368</v>
      </c>
      <c r="D4" s="38"/>
      <c r="E4" s="13" t="s">
        <v>369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39</v>
      </c>
      <c r="D8" s="14"/>
      <c r="E8" s="19" t="s">
        <v>223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3.2">
      <c r="A9" s="17" t="s">
        <v>44</v>
      </c>
      <c r="B9" s="21" t="s">
        <v>21</v>
      </c>
      <c r="C9" s="21" t="s">
        <v>370</v>
      </c>
      <c r="D9" s="17" t="s">
        <v>46</v>
      </c>
      <c r="E9" s="22" t="s">
        <v>371</v>
      </c>
      <c r="F9" s="23" t="s">
        <v>112</v>
      </c>
      <c r="G9" s="24">
        <v>4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3.2">
      <c r="A10" s="26" t="s">
        <v>49</v>
      </c>
      <c r="E10" s="27" t="s">
        <v>372</v>
      </c>
    </row>
    <row r="11" spans="1:5" ht="13.2">
      <c r="A11" s="28" t="s">
        <v>51</v>
      </c>
      <c r="E11" s="29" t="s">
        <v>373</v>
      </c>
    </row>
    <row r="12" spans="1:5" ht="39.6">
      <c r="A12" t="s">
        <v>53</v>
      </c>
      <c r="E12" s="27" t="s">
        <v>374</v>
      </c>
    </row>
    <row r="13" spans="1:16" ht="13.2">
      <c r="A13" s="17" t="s">
        <v>44</v>
      </c>
      <c r="B13" s="21" t="s">
        <v>32</v>
      </c>
      <c r="C13" s="21" t="s">
        <v>375</v>
      </c>
      <c r="D13" s="17" t="s">
        <v>46</v>
      </c>
      <c r="E13" s="22" t="s">
        <v>376</v>
      </c>
      <c r="F13" s="23" t="s">
        <v>328</v>
      </c>
      <c r="G13" s="24">
        <v>2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3.2">
      <c r="A14" s="26" t="s">
        <v>49</v>
      </c>
      <c r="E14" s="27" t="s">
        <v>377</v>
      </c>
    </row>
    <row r="15" spans="1:5" ht="13.2">
      <c r="A15" s="28" t="s">
        <v>51</v>
      </c>
      <c r="E15" s="29" t="s">
        <v>378</v>
      </c>
    </row>
    <row r="16" spans="1:5" ht="52.8">
      <c r="A16" t="s">
        <v>53</v>
      </c>
      <c r="E16" s="27" t="s">
        <v>379</v>
      </c>
    </row>
    <row r="17" spans="1:16" ht="13.2">
      <c r="A17" s="17" t="s">
        <v>44</v>
      </c>
      <c r="B17" s="21" t="s">
        <v>34</v>
      </c>
      <c r="C17" s="21" t="s">
        <v>380</v>
      </c>
      <c r="D17" s="17" t="s">
        <v>46</v>
      </c>
      <c r="E17" s="22" t="s">
        <v>381</v>
      </c>
      <c r="F17" s="23" t="s">
        <v>328</v>
      </c>
      <c r="G17" s="24">
        <v>4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5" ht="13.2">
      <c r="A18" s="26" t="s">
        <v>49</v>
      </c>
      <c r="E18" s="27" t="s">
        <v>382</v>
      </c>
    </row>
    <row r="19" spans="1:5" ht="13.2">
      <c r="A19" s="28" t="s">
        <v>51</v>
      </c>
      <c r="E19" s="29" t="s">
        <v>46</v>
      </c>
    </row>
    <row r="20" spans="1:5" ht="52.8">
      <c r="A20" t="s">
        <v>53</v>
      </c>
      <c r="E20" s="27" t="s">
        <v>383</v>
      </c>
    </row>
    <row r="21" spans="1:16" ht="26.4">
      <c r="A21" s="17" t="s">
        <v>44</v>
      </c>
      <c r="B21" s="21" t="s">
        <v>36</v>
      </c>
      <c r="C21" s="21" t="s">
        <v>384</v>
      </c>
      <c r="D21" s="17" t="s">
        <v>46</v>
      </c>
      <c r="E21" s="22" t="s">
        <v>385</v>
      </c>
      <c r="F21" s="23" t="s">
        <v>328</v>
      </c>
      <c r="G21" s="24">
        <v>6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3.2">
      <c r="A22" s="26" t="s">
        <v>49</v>
      </c>
      <c r="E22" s="27" t="s">
        <v>386</v>
      </c>
    </row>
    <row r="23" spans="1:5" ht="52.8">
      <c r="A23" s="28" t="s">
        <v>51</v>
      </c>
      <c r="E23" s="29" t="s">
        <v>387</v>
      </c>
    </row>
    <row r="24" spans="1:5" ht="26.4">
      <c r="A24" t="s">
        <v>53</v>
      </c>
      <c r="E24" s="27" t="s">
        <v>388</v>
      </c>
    </row>
    <row r="25" spans="1:16" ht="26.4">
      <c r="A25" s="17" t="s">
        <v>44</v>
      </c>
      <c r="B25" s="21" t="s">
        <v>75</v>
      </c>
      <c r="C25" s="21" t="s">
        <v>389</v>
      </c>
      <c r="D25" s="17" t="s">
        <v>46</v>
      </c>
      <c r="E25" s="22" t="s">
        <v>390</v>
      </c>
      <c r="F25" s="23" t="s">
        <v>328</v>
      </c>
      <c r="G25" s="24">
        <v>14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13.2">
      <c r="A26" s="26" t="s">
        <v>49</v>
      </c>
      <c r="E26" s="27" t="s">
        <v>391</v>
      </c>
    </row>
    <row r="27" spans="1:5" ht="132">
      <c r="A27" s="28" t="s">
        <v>51</v>
      </c>
      <c r="E27" s="29" t="s">
        <v>392</v>
      </c>
    </row>
    <row r="28" spans="1:5" ht="26.4">
      <c r="A28" t="s">
        <v>53</v>
      </c>
      <c r="E28" s="27" t="s">
        <v>393</v>
      </c>
    </row>
    <row r="29" spans="1:16" ht="13.2">
      <c r="A29" s="17" t="s">
        <v>44</v>
      </c>
      <c r="B29" s="21" t="s">
        <v>77</v>
      </c>
      <c r="C29" s="21" t="s">
        <v>394</v>
      </c>
      <c r="D29" s="17" t="s">
        <v>46</v>
      </c>
      <c r="E29" s="22" t="s">
        <v>395</v>
      </c>
      <c r="F29" s="23" t="s">
        <v>328</v>
      </c>
      <c r="G29" s="24">
        <v>2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22</v>
      </c>
    </row>
    <row r="30" spans="1:5" ht="13.2">
      <c r="A30" s="26" t="s">
        <v>49</v>
      </c>
      <c r="E30" s="27" t="s">
        <v>391</v>
      </c>
    </row>
    <row r="31" spans="1:5" ht="13.2">
      <c r="A31" s="28" t="s">
        <v>51</v>
      </c>
      <c r="E31" s="29" t="s">
        <v>396</v>
      </c>
    </row>
    <row r="32" spans="1:5" ht="26.4">
      <c r="A32" t="s">
        <v>53</v>
      </c>
      <c r="E32" s="27" t="s">
        <v>393</v>
      </c>
    </row>
    <row r="33" spans="1:16" ht="26.4">
      <c r="A33" s="17" t="s">
        <v>44</v>
      </c>
      <c r="B33" s="21" t="s">
        <v>39</v>
      </c>
      <c r="C33" s="21" t="s">
        <v>397</v>
      </c>
      <c r="D33" s="17" t="s">
        <v>46</v>
      </c>
      <c r="E33" s="22" t="s">
        <v>398</v>
      </c>
      <c r="F33" s="23" t="s">
        <v>328</v>
      </c>
      <c r="G33" s="24">
        <v>11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22</v>
      </c>
    </row>
    <row r="34" spans="1:5" ht="13.2">
      <c r="A34" s="26" t="s">
        <v>49</v>
      </c>
      <c r="E34" s="27" t="s">
        <v>399</v>
      </c>
    </row>
    <row r="35" spans="1:5" ht="13.2">
      <c r="A35" s="28" t="s">
        <v>51</v>
      </c>
      <c r="E35" s="29" t="s">
        <v>46</v>
      </c>
    </row>
    <row r="36" spans="1:5" ht="39.6">
      <c r="A36" t="s">
        <v>53</v>
      </c>
      <c r="E36" s="27" t="s">
        <v>400</v>
      </c>
    </row>
    <row r="37" spans="1:16" ht="13.2">
      <c r="A37" s="17" t="s">
        <v>44</v>
      </c>
      <c r="B37" s="21" t="s">
        <v>41</v>
      </c>
      <c r="C37" s="21" t="s">
        <v>401</v>
      </c>
      <c r="D37" s="17" t="s">
        <v>46</v>
      </c>
      <c r="E37" s="22" t="s">
        <v>402</v>
      </c>
      <c r="F37" s="23" t="s">
        <v>328</v>
      </c>
      <c r="G37" s="24">
        <v>2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22</v>
      </c>
    </row>
    <row r="38" spans="1:5" ht="13.2">
      <c r="A38" s="26" t="s">
        <v>49</v>
      </c>
      <c r="E38" s="27" t="s">
        <v>386</v>
      </c>
    </row>
    <row r="39" spans="1:5" ht="13.2">
      <c r="A39" s="28" t="s">
        <v>51</v>
      </c>
      <c r="E39" s="29" t="s">
        <v>46</v>
      </c>
    </row>
    <row r="40" spans="1:5" ht="26.4">
      <c r="A40" t="s">
        <v>53</v>
      </c>
      <c r="E40" s="27" t="s">
        <v>388</v>
      </c>
    </row>
    <row r="41" spans="1:16" ht="26.4">
      <c r="A41" s="17" t="s">
        <v>44</v>
      </c>
      <c r="B41" s="21" t="s">
        <v>88</v>
      </c>
      <c r="C41" s="21" t="s">
        <v>403</v>
      </c>
      <c r="D41" s="17" t="s">
        <v>46</v>
      </c>
      <c r="E41" s="22" t="s">
        <v>404</v>
      </c>
      <c r="F41" s="23" t="s">
        <v>154</v>
      </c>
      <c r="G41" s="24">
        <v>74.7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22</v>
      </c>
    </row>
    <row r="42" spans="1:5" ht="13.2">
      <c r="A42" s="26" t="s">
        <v>49</v>
      </c>
      <c r="E42" s="27" t="s">
        <v>405</v>
      </c>
    </row>
    <row r="43" spans="1:5" ht="79.2">
      <c r="A43" s="28" t="s">
        <v>51</v>
      </c>
      <c r="E43" s="29" t="s">
        <v>406</v>
      </c>
    </row>
    <row r="44" spans="1:5" ht="39.6">
      <c r="A44" t="s">
        <v>53</v>
      </c>
      <c r="E44" s="27" t="s">
        <v>407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0+O8+O17+O26+O51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408</v>
      </c>
      <c r="I3" s="32">
        <f>0+I8+I17+I26+I51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408</v>
      </c>
      <c r="D4" s="38"/>
      <c r="E4" s="13" t="s">
        <v>409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30.72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3.2">
      <c r="A10" s="26" t="s">
        <v>49</v>
      </c>
      <c r="E10" s="27" t="s">
        <v>50</v>
      </c>
    </row>
    <row r="11" spans="1:5" ht="26.4">
      <c r="A11" s="28" t="s">
        <v>51</v>
      </c>
      <c r="E11" s="29" t="s">
        <v>410</v>
      </c>
    </row>
    <row r="12" spans="1:5" ht="26.4">
      <c r="A12" t="s">
        <v>53</v>
      </c>
      <c r="E12" s="27" t="s">
        <v>54</v>
      </c>
    </row>
    <row r="13" spans="1:16" ht="13.2">
      <c r="A13" s="17" t="s">
        <v>44</v>
      </c>
      <c r="B13" s="21" t="s">
        <v>22</v>
      </c>
      <c r="C13" s="21" t="s">
        <v>61</v>
      </c>
      <c r="D13" s="17" t="s">
        <v>46</v>
      </c>
      <c r="E13" s="22" t="s">
        <v>62</v>
      </c>
      <c r="F13" s="23" t="s">
        <v>48</v>
      </c>
      <c r="G13" s="24">
        <v>23.664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3.2">
      <c r="A14" s="26" t="s">
        <v>49</v>
      </c>
      <c r="E14" s="27" t="s">
        <v>411</v>
      </c>
    </row>
    <row r="15" spans="1:5" ht="26.4">
      <c r="A15" s="28" t="s">
        <v>51</v>
      </c>
      <c r="E15" s="29" t="s">
        <v>412</v>
      </c>
    </row>
    <row r="16" spans="1:5" ht="26.4">
      <c r="A16" t="s">
        <v>53</v>
      </c>
      <c r="E16" s="27" t="s">
        <v>54</v>
      </c>
    </row>
    <row r="17" spans="1:18" ht="12.75" customHeight="1">
      <c r="A17" s="5" t="s">
        <v>42</v>
      </c>
      <c r="B17" s="5"/>
      <c r="C17" s="30" t="s">
        <v>28</v>
      </c>
      <c r="D17" s="5"/>
      <c r="E17" s="19" t="s">
        <v>87</v>
      </c>
      <c r="F17" s="5"/>
      <c r="G17" s="5"/>
      <c r="H17" s="5"/>
      <c r="I17" s="31">
        <f>0+Q17</f>
        <v>0</v>
      </c>
      <c r="O17">
        <f>0+R17</f>
        <v>0</v>
      </c>
      <c r="Q17">
        <f>0+I18+I22</f>
        <v>0</v>
      </c>
      <c r="R17">
        <f>0+O18+O22</f>
        <v>0</v>
      </c>
    </row>
    <row r="18" spans="1:16" ht="26.4">
      <c r="A18" s="17" t="s">
        <v>44</v>
      </c>
      <c r="B18" s="21" t="s">
        <v>21</v>
      </c>
      <c r="C18" s="21" t="s">
        <v>89</v>
      </c>
      <c r="D18" s="17" t="s">
        <v>46</v>
      </c>
      <c r="E18" s="22" t="s">
        <v>90</v>
      </c>
      <c r="F18" s="23" t="s">
        <v>67</v>
      </c>
      <c r="G18" s="24">
        <v>9.28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13.2">
      <c r="A19" s="26" t="s">
        <v>49</v>
      </c>
      <c r="E19" s="27" t="s">
        <v>413</v>
      </c>
    </row>
    <row r="20" spans="1:5" ht="52.8">
      <c r="A20" s="28" t="s">
        <v>51</v>
      </c>
      <c r="E20" s="29" t="s">
        <v>414</v>
      </c>
    </row>
    <row r="21" spans="1:5" ht="66">
      <c r="A21" t="s">
        <v>53</v>
      </c>
      <c r="E21" s="27" t="s">
        <v>93</v>
      </c>
    </row>
    <row r="22" spans="1:16" ht="26.4">
      <c r="A22" s="17" t="s">
        <v>44</v>
      </c>
      <c r="B22" s="21" t="s">
        <v>32</v>
      </c>
      <c r="C22" s="21" t="s">
        <v>100</v>
      </c>
      <c r="D22" s="17" t="s">
        <v>46</v>
      </c>
      <c r="E22" s="22" t="s">
        <v>101</v>
      </c>
      <c r="F22" s="23" t="s">
        <v>67</v>
      </c>
      <c r="G22" s="24">
        <v>15.36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5" ht="13.2">
      <c r="A23" s="26" t="s">
        <v>49</v>
      </c>
      <c r="E23" s="27" t="s">
        <v>415</v>
      </c>
    </row>
    <row r="24" spans="1:5" ht="13.2">
      <c r="A24" s="28" t="s">
        <v>51</v>
      </c>
      <c r="E24" s="29" t="s">
        <v>416</v>
      </c>
    </row>
    <row r="25" spans="1:5" ht="66">
      <c r="A25" t="s">
        <v>53</v>
      </c>
      <c r="E25" s="27" t="s">
        <v>93</v>
      </c>
    </row>
    <row r="26" spans="1:18" ht="12.75" customHeight="1">
      <c r="A26" s="5" t="s">
        <v>42</v>
      </c>
      <c r="B26" s="5"/>
      <c r="C26" s="30" t="s">
        <v>34</v>
      </c>
      <c r="D26" s="5"/>
      <c r="E26" s="19" t="s">
        <v>158</v>
      </c>
      <c r="F26" s="5"/>
      <c r="G26" s="5"/>
      <c r="H26" s="5"/>
      <c r="I26" s="31">
        <f>0+Q26</f>
        <v>0</v>
      </c>
      <c r="O26">
        <f>0+R26</f>
        <v>0</v>
      </c>
      <c r="Q26">
        <f>0+I27+I31+I35+I39+I43+I47</f>
        <v>0</v>
      </c>
      <c r="R26">
        <f>0+O27+O31+O35+O39+O43+O47</f>
        <v>0</v>
      </c>
    </row>
    <row r="27" spans="1:16" ht="13.2">
      <c r="A27" s="17" t="s">
        <v>44</v>
      </c>
      <c r="B27" s="21" t="s">
        <v>34</v>
      </c>
      <c r="C27" s="21" t="s">
        <v>417</v>
      </c>
      <c r="D27" s="17" t="s">
        <v>46</v>
      </c>
      <c r="E27" s="22" t="s">
        <v>418</v>
      </c>
      <c r="F27" s="23" t="s">
        <v>154</v>
      </c>
      <c r="G27" s="24">
        <v>102.4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22</v>
      </c>
    </row>
    <row r="28" spans="1:5" ht="26.4">
      <c r="A28" s="26" t="s">
        <v>49</v>
      </c>
      <c r="E28" s="27" t="s">
        <v>419</v>
      </c>
    </row>
    <row r="29" spans="1:5" ht="13.2">
      <c r="A29" s="28" t="s">
        <v>51</v>
      </c>
      <c r="E29" s="29" t="s">
        <v>420</v>
      </c>
    </row>
    <row r="30" spans="1:5" ht="132">
      <c r="A30" t="s">
        <v>53</v>
      </c>
      <c r="E30" s="27" t="s">
        <v>421</v>
      </c>
    </row>
    <row r="31" spans="1:16" ht="13.2">
      <c r="A31" s="17" t="s">
        <v>44</v>
      </c>
      <c r="B31" s="21" t="s">
        <v>36</v>
      </c>
      <c r="C31" s="21" t="s">
        <v>166</v>
      </c>
      <c r="D31" s="17" t="s">
        <v>46</v>
      </c>
      <c r="E31" s="22" t="s">
        <v>167</v>
      </c>
      <c r="F31" s="23" t="s">
        <v>154</v>
      </c>
      <c r="G31" s="24">
        <v>51.2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22</v>
      </c>
    </row>
    <row r="32" spans="1:5" ht="13.2">
      <c r="A32" s="26" t="s">
        <v>49</v>
      </c>
      <c r="E32" s="27" t="s">
        <v>422</v>
      </c>
    </row>
    <row r="33" spans="1:5" ht="13.2">
      <c r="A33" s="28" t="s">
        <v>51</v>
      </c>
      <c r="E33" s="29" t="s">
        <v>423</v>
      </c>
    </row>
    <row r="34" spans="1:5" ht="52.8">
      <c r="A34" t="s">
        <v>53</v>
      </c>
      <c r="E34" s="27" t="s">
        <v>164</v>
      </c>
    </row>
    <row r="35" spans="1:16" ht="13.2">
      <c r="A35" s="17" t="s">
        <v>44</v>
      </c>
      <c r="B35" s="21" t="s">
        <v>75</v>
      </c>
      <c r="C35" s="21" t="s">
        <v>187</v>
      </c>
      <c r="D35" s="17" t="s">
        <v>46</v>
      </c>
      <c r="E35" s="22" t="s">
        <v>188</v>
      </c>
      <c r="F35" s="23" t="s">
        <v>154</v>
      </c>
      <c r="G35" s="24">
        <v>59.2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22</v>
      </c>
    </row>
    <row r="36" spans="1:5" ht="13.2">
      <c r="A36" s="26" t="s">
        <v>49</v>
      </c>
      <c r="E36" s="27" t="s">
        <v>189</v>
      </c>
    </row>
    <row r="37" spans="1:5" ht="13.2">
      <c r="A37" s="28" t="s">
        <v>51</v>
      </c>
      <c r="E37" s="29" t="s">
        <v>424</v>
      </c>
    </row>
    <row r="38" spans="1:5" ht="52.8">
      <c r="A38" t="s">
        <v>53</v>
      </c>
      <c r="E38" s="27" t="s">
        <v>191</v>
      </c>
    </row>
    <row r="39" spans="1:16" ht="13.2">
      <c r="A39" s="17" t="s">
        <v>44</v>
      </c>
      <c r="B39" s="21" t="s">
        <v>77</v>
      </c>
      <c r="C39" s="21" t="s">
        <v>193</v>
      </c>
      <c r="D39" s="17" t="s">
        <v>46</v>
      </c>
      <c r="E39" s="22" t="s">
        <v>194</v>
      </c>
      <c r="F39" s="23" t="s">
        <v>154</v>
      </c>
      <c r="G39" s="24">
        <v>67.2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22</v>
      </c>
    </row>
    <row r="40" spans="1:5" ht="13.2">
      <c r="A40" s="26" t="s">
        <v>49</v>
      </c>
      <c r="E40" s="27" t="s">
        <v>195</v>
      </c>
    </row>
    <row r="41" spans="1:5" ht="13.2">
      <c r="A41" s="28" t="s">
        <v>51</v>
      </c>
      <c r="E41" s="29" t="s">
        <v>425</v>
      </c>
    </row>
    <row r="42" spans="1:5" ht="52.8">
      <c r="A42" t="s">
        <v>53</v>
      </c>
      <c r="E42" s="27" t="s">
        <v>191</v>
      </c>
    </row>
    <row r="43" spans="1:16" ht="13.2">
      <c r="A43" s="17" t="s">
        <v>44</v>
      </c>
      <c r="B43" s="21" t="s">
        <v>39</v>
      </c>
      <c r="C43" s="21" t="s">
        <v>204</v>
      </c>
      <c r="D43" s="17" t="s">
        <v>46</v>
      </c>
      <c r="E43" s="22" t="s">
        <v>205</v>
      </c>
      <c r="F43" s="23" t="s">
        <v>154</v>
      </c>
      <c r="G43" s="24">
        <v>67.2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22</v>
      </c>
    </row>
    <row r="44" spans="1:5" ht="13.2">
      <c r="A44" s="26" t="s">
        <v>49</v>
      </c>
      <c r="E44" s="27" t="s">
        <v>426</v>
      </c>
    </row>
    <row r="45" spans="1:5" ht="13.2">
      <c r="A45" s="28" t="s">
        <v>51</v>
      </c>
      <c r="E45" s="29" t="s">
        <v>427</v>
      </c>
    </row>
    <row r="46" spans="1:5" ht="145.2">
      <c r="A46" t="s">
        <v>53</v>
      </c>
      <c r="E46" s="27" t="s">
        <v>202</v>
      </c>
    </row>
    <row r="47" spans="1:16" ht="13.2">
      <c r="A47" s="17" t="s">
        <v>44</v>
      </c>
      <c r="B47" s="21" t="s">
        <v>41</v>
      </c>
      <c r="C47" s="21" t="s">
        <v>209</v>
      </c>
      <c r="D47" s="17" t="s">
        <v>46</v>
      </c>
      <c r="E47" s="22" t="s">
        <v>210</v>
      </c>
      <c r="F47" s="23" t="s">
        <v>154</v>
      </c>
      <c r="G47" s="24">
        <v>59.2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22</v>
      </c>
    </row>
    <row r="48" spans="1:5" ht="13.2">
      <c r="A48" s="26" t="s">
        <v>49</v>
      </c>
      <c r="E48" s="27" t="s">
        <v>211</v>
      </c>
    </row>
    <row r="49" spans="1:5" ht="13.2">
      <c r="A49" s="28" t="s">
        <v>51</v>
      </c>
      <c r="E49" s="29" t="s">
        <v>428</v>
      </c>
    </row>
    <row r="50" spans="1:5" ht="145.2">
      <c r="A50" t="s">
        <v>53</v>
      </c>
      <c r="E50" s="27" t="s">
        <v>202</v>
      </c>
    </row>
    <row r="51" spans="1:18" ht="12.75" customHeight="1">
      <c r="A51" s="5" t="s">
        <v>42</v>
      </c>
      <c r="B51" s="5"/>
      <c r="C51" s="30" t="s">
        <v>39</v>
      </c>
      <c r="D51" s="5"/>
      <c r="E51" s="19" t="s">
        <v>223</v>
      </c>
      <c r="F51" s="5"/>
      <c r="G51" s="5"/>
      <c r="H51" s="5"/>
      <c r="I51" s="31">
        <f>0+Q51</f>
        <v>0</v>
      </c>
      <c r="O51">
        <f>0+R51</f>
        <v>0</v>
      </c>
      <c r="Q51">
        <f>0+I52+I56+I60+I64+I68</f>
        <v>0</v>
      </c>
      <c r="R51">
        <f>0+O52+O56+O60+O64+O68</f>
        <v>0</v>
      </c>
    </row>
    <row r="52" spans="1:16" ht="26.4">
      <c r="A52" s="17" t="s">
        <v>44</v>
      </c>
      <c r="B52" s="21" t="s">
        <v>88</v>
      </c>
      <c r="C52" s="21" t="s">
        <v>389</v>
      </c>
      <c r="D52" s="17" t="s">
        <v>46</v>
      </c>
      <c r="E52" s="22" t="s">
        <v>390</v>
      </c>
      <c r="F52" s="23" t="s">
        <v>328</v>
      </c>
      <c r="G52" s="24">
        <v>5</v>
      </c>
      <c r="H52" s="25">
        <v>0</v>
      </c>
      <c r="I52" s="25">
        <f>ROUND(ROUND(H52,2)*ROUND(G52,3),2)</f>
        <v>0</v>
      </c>
      <c r="O52">
        <f>(I52*21)/100</f>
        <v>0</v>
      </c>
      <c r="P52" t="s">
        <v>22</v>
      </c>
    </row>
    <row r="53" spans="1:5" ht="13.2">
      <c r="A53" s="26" t="s">
        <v>49</v>
      </c>
      <c r="E53" s="27" t="s">
        <v>391</v>
      </c>
    </row>
    <row r="54" spans="1:5" ht="66">
      <c r="A54" s="28" t="s">
        <v>51</v>
      </c>
      <c r="E54" s="29" t="s">
        <v>429</v>
      </c>
    </row>
    <row r="55" spans="1:5" ht="26.4">
      <c r="A55" t="s">
        <v>53</v>
      </c>
      <c r="E55" s="27" t="s">
        <v>393</v>
      </c>
    </row>
    <row r="56" spans="1:16" ht="13.2">
      <c r="A56" s="17" t="s">
        <v>44</v>
      </c>
      <c r="B56" s="21" t="s">
        <v>94</v>
      </c>
      <c r="C56" s="21" t="s">
        <v>225</v>
      </c>
      <c r="D56" s="17" t="s">
        <v>46</v>
      </c>
      <c r="E56" s="22" t="s">
        <v>226</v>
      </c>
      <c r="F56" s="23" t="s">
        <v>112</v>
      </c>
      <c r="G56" s="24">
        <v>72.6</v>
      </c>
      <c r="H56" s="25">
        <v>0</v>
      </c>
      <c r="I56" s="25">
        <f>ROUND(ROUND(H56,2)*ROUND(G56,3),2)</f>
        <v>0</v>
      </c>
      <c r="O56">
        <f>(I56*21)/100</f>
        <v>0</v>
      </c>
      <c r="P56" t="s">
        <v>22</v>
      </c>
    </row>
    <row r="57" spans="1:5" ht="13.2">
      <c r="A57" s="26" t="s">
        <v>49</v>
      </c>
      <c r="E57" s="27" t="s">
        <v>430</v>
      </c>
    </row>
    <row r="58" spans="1:5" ht="13.2">
      <c r="A58" s="28" t="s">
        <v>51</v>
      </c>
      <c r="E58" s="29" t="s">
        <v>431</v>
      </c>
    </row>
    <row r="59" spans="1:5" ht="52.8">
      <c r="A59" t="s">
        <v>53</v>
      </c>
      <c r="E59" s="27" t="s">
        <v>229</v>
      </c>
    </row>
    <row r="60" spans="1:16" ht="13.2">
      <c r="A60" s="17" t="s">
        <v>44</v>
      </c>
      <c r="B60" s="21" t="s">
        <v>99</v>
      </c>
      <c r="C60" s="21" t="s">
        <v>432</v>
      </c>
      <c r="D60" s="17" t="s">
        <v>46</v>
      </c>
      <c r="E60" s="22" t="s">
        <v>433</v>
      </c>
      <c r="F60" s="23" t="s">
        <v>112</v>
      </c>
      <c r="G60" s="24">
        <v>32</v>
      </c>
      <c r="H60" s="25">
        <v>0</v>
      </c>
      <c r="I60" s="25">
        <f>ROUND(ROUND(H60,2)*ROUND(G60,3),2)</f>
        <v>0</v>
      </c>
      <c r="O60">
        <f>(I60*21)/100</f>
        <v>0</v>
      </c>
      <c r="P60" t="s">
        <v>22</v>
      </c>
    </row>
    <row r="61" spans="1:5" ht="13.2">
      <c r="A61" s="26" t="s">
        <v>49</v>
      </c>
      <c r="E61" s="27" t="s">
        <v>46</v>
      </c>
    </row>
    <row r="62" spans="1:5" ht="13.2">
      <c r="A62" s="28" t="s">
        <v>51</v>
      </c>
      <c r="E62" s="29" t="s">
        <v>434</v>
      </c>
    </row>
    <row r="63" spans="1:5" ht="26.4">
      <c r="A63" t="s">
        <v>53</v>
      </c>
      <c r="E63" s="27" t="s">
        <v>342</v>
      </c>
    </row>
    <row r="64" spans="1:16" ht="13.2">
      <c r="A64" s="17" t="s">
        <v>44</v>
      </c>
      <c r="B64" s="21" t="s">
        <v>104</v>
      </c>
      <c r="C64" s="21" t="s">
        <v>339</v>
      </c>
      <c r="D64" s="17" t="s">
        <v>46</v>
      </c>
      <c r="E64" s="22" t="s">
        <v>340</v>
      </c>
      <c r="F64" s="23" t="s">
        <v>112</v>
      </c>
      <c r="G64" s="24">
        <v>32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22</v>
      </c>
    </row>
    <row r="65" spans="1:5" ht="13.2">
      <c r="A65" s="26" t="s">
        <v>49</v>
      </c>
      <c r="E65" s="27" t="s">
        <v>46</v>
      </c>
    </row>
    <row r="66" spans="1:5" ht="13.2">
      <c r="A66" s="28" t="s">
        <v>51</v>
      </c>
      <c r="E66" s="29" t="s">
        <v>435</v>
      </c>
    </row>
    <row r="67" spans="1:5" ht="26.4">
      <c r="A67" t="s">
        <v>53</v>
      </c>
      <c r="E67" s="27" t="s">
        <v>342</v>
      </c>
    </row>
    <row r="68" spans="1:16" ht="13.2">
      <c r="A68" s="17" t="s">
        <v>44</v>
      </c>
      <c r="B68" s="21" t="s">
        <v>109</v>
      </c>
      <c r="C68" s="21" t="s">
        <v>436</v>
      </c>
      <c r="D68" s="17" t="s">
        <v>46</v>
      </c>
      <c r="E68" s="22" t="s">
        <v>437</v>
      </c>
      <c r="F68" s="23" t="s">
        <v>112</v>
      </c>
      <c r="G68" s="24">
        <v>32</v>
      </c>
      <c r="H68" s="25">
        <v>0</v>
      </c>
      <c r="I68" s="25">
        <f>ROUND(ROUND(H68,2)*ROUND(G68,3),2)</f>
        <v>0</v>
      </c>
      <c r="O68">
        <f>(I68*21)/100</f>
        <v>0</v>
      </c>
      <c r="P68" t="s">
        <v>22</v>
      </c>
    </row>
    <row r="69" spans="1:5" ht="13.2">
      <c r="A69" s="26" t="s">
        <v>49</v>
      </c>
      <c r="E69" s="27" t="s">
        <v>438</v>
      </c>
    </row>
    <row r="70" spans="1:5" ht="13.2">
      <c r="A70" s="28" t="s">
        <v>51</v>
      </c>
      <c r="E70" s="29" t="s">
        <v>434</v>
      </c>
    </row>
    <row r="71" spans="1:5" ht="39.6">
      <c r="A71" t="s">
        <v>53</v>
      </c>
      <c r="E71" s="27" t="s">
        <v>348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0+O8+O21+O42+O47+O52+O61+O70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6" t="s">
        <v>14</v>
      </c>
      <c r="D3" s="33"/>
      <c r="E3" s="10" t="s">
        <v>15</v>
      </c>
      <c r="F3" s="1"/>
      <c r="G3" s="8"/>
      <c r="H3" s="7" t="s">
        <v>439</v>
      </c>
      <c r="I3" s="32">
        <f>0+I8+I21+I42+I47+I52+I61+I70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7" t="s">
        <v>439</v>
      </c>
      <c r="D4" s="38"/>
      <c r="E4" s="13" t="s">
        <v>440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4.856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3.2">
      <c r="A10" s="26" t="s">
        <v>49</v>
      </c>
      <c r="E10" s="27" t="s">
        <v>50</v>
      </c>
    </row>
    <row r="11" spans="1:5" ht="52.8">
      <c r="A11" s="28" t="s">
        <v>51</v>
      </c>
      <c r="E11" s="29" t="s">
        <v>441</v>
      </c>
    </row>
    <row r="12" spans="1:5" ht="26.4">
      <c r="A12" t="s">
        <v>53</v>
      </c>
      <c r="E12" s="27" t="s">
        <v>54</v>
      </c>
    </row>
    <row r="13" spans="1:16" ht="13.2">
      <c r="A13" s="17" t="s">
        <v>44</v>
      </c>
      <c r="B13" s="21" t="s">
        <v>22</v>
      </c>
      <c r="C13" s="21" t="s">
        <v>61</v>
      </c>
      <c r="D13" s="17" t="s">
        <v>46</v>
      </c>
      <c r="E13" s="22" t="s">
        <v>62</v>
      </c>
      <c r="F13" s="23" t="s">
        <v>48</v>
      </c>
      <c r="G13" s="24">
        <v>2.295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3.2">
      <c r="A14" s="26" t="s">
        <v>49</v>
      </c>
      <c r="E14" s="27" t="s">
        <v>63</v>
      </c>
    </row>
    <row r="15" spans="1:5" ht="26.4">
      <c r="A15" s="28" t="s">
        <v>51</v>
      </c>
      <c r="E15" s="29" t="s">
        <v>442</v>
      </c>
    </row>
    <row r="16" spans="1:5" ht="26.4">
      <c r="A16" t="s">
        <v>53</v>
      </c>
      <c r="E16" s="27" t="s">
        <v>54</v>
      </c>
    </row>
    <row r="17" spans="1:16" ht="13.2">
      <c r="A17" s="17" t="s">
        <v>44</v>
      </c>
      <c r="B17" s="21" t="s">
        <v>21</v>
      </c>
      <c r="C17" s="21" t="s">
        <v>443</v>
      </c>
      <c r="D17" s="17" t="s">
        <v>46</v>
      </c>
      <c r="E17" s="22" t="s">
        <v>444</v>
      </c>
      <c r="F17" s="23" t="s">
        <v>445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5" ht="13.2">
      <c r="A18" s="26" t="s">
        <v>49</v>
      </c>
      <c r="E18" s="27" t="s">
        <v>446</v>
      </c>
    </row>
    <row r="19" spans="1:5" ht="13.2">
      <c r="A19" s="28" t="s">
        <v>51</v>
      </c>
      <c r="E19" s="29" t="s">
        <v>46</v>
      </c>
    </row>
    <row r="20" spans="1:5" ht="13.2">
      <c r="A20" t="s">
        <v>53</v>
      </c>
      <c r="E20" s="27" t="s">
        <v>81</v>
      </c>
    </row>
    <row r="21" spans="1:18" ht="12.75" customHeight="1">
      <c r="A21" s="5" t="s">
        <v>42</v>
      </c>
      <c r="B21" s="5"/>
      <c r="C21" s="30" t="s">
        <v>28</v>
      </c>
      <c r="D21" s="5"/>
      <c r="E21" s="19" t="s">
        <v>87</v>
      </c>
      <c r="F21" s="5"/>
      <c r="G21" s="5"/>
      <c r="H21" s="5"/>
      <c r="I21" s="31">
        <f>0+Q21</f>
        <v>0</v>
      </c>
      <c r="O21">
        <f>0+R21</f>
        <v>0</v>
      </c>
      <c r="Q21">
        <f>0+I22+I26+I30+I34+I38</f>
        <v>0</v>
      </c>
      <c r="R21">
        <f>0+O22+O26+O30+O34+O38</f>
        <v>0</v>
      </c>
    </row>
    <row r="22" spans="1:16" ht="26.4">
      <c r="A22" s="17" t="s">
        <v>44</v>
      </c>
      <c r="B22" s="21" t="s">
        <v>32</v>
      </c>
      <c r="C22" s="21" t="s">
        <v>89</v>
      </c>
      <c r="D22" s="17" t="s">
        <v>46</v>
      </c>
      <c r="E22" s="22" t="s">
        <v>90</v>
      </c>
      <c r="F22" s="23" t="s">
        <v>67</v>
      </c>
      <c r="G22" s="24">
        <v>0.9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5" ht="26.4">
      <c r="A23" s="26" t="s">
        <v>49</v>
      </c>
      <c r="E23" s="27" t="s">
        <v>447</v>
      </c>
    </row>
    <row r="24" spans="1:5" ht="13.2">
      <c r="A24" s="28" t="s">
        <v>51</v>
      </c>
      <c r="E24" s="29" t="s">
        <v>448</v>
      </c>
    </row>
    <row r="25" spans="1:5" ht="66">
      <c r="A25" t="s">
        <v>53</v>
      </c>
      <c r="E25" s="27" t="s">
        <v>93</v>
      </c>
    </row>
    <row r="26" spans="1:16" ht="26.4">
      <c r="A26" s="17" t="s">
        <v>44</v>
      </c>
      <c r="B26" s="21" t="s">
        <v>34</v>
      </c>
      <c r="C26" s="21" t="s">
        <v>100</v>
      </c>
      <c r="D26" s="17" t="s">
        <v>46</v>
      </c>
      <c r="E26" s="22" t="s">
        <v>101</v>
      </c>
      <c r="F26" s="23" t="s">
        <v>67</v>
      </c>
      <c r="G26" s="24">
        <v>1.8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22</v>
      </c>
    </row>
    <row r="27" spans="1:5" ht="26.4">
      <c r="A27" s="26" t="s">
        <v>49</v>
      </c>
      <c r="E27" s="27" t="s">
        <v>449</v>
      </c>
    </row>
    <row r="28" spans="1:5" ht="13.2">
      <c r="A28" s="28" t="s">
        <v>51</v>
      </c>
      <c r="E28" s="29" t="s">
        <v>450</v>
      </c>
    </row>
    <row r="29" spans="1:5" ht="66">
      <c r="A29" t="s">
        <v>53</v>
      </c>
      <c r="E29" s="27" t="s">
        <v>93</v>
      </c>
    </row>
    <row r="30" spans="1:16" ht="13.2">
      <c r="A30" s="17" t="s">
        <v>44</v>
      </c>
      <c r="B30" s="21" t="s">
        <v>36</v>
      </c>
      <c r="C30" s="21" t="s">
        <v>451</v>
      </c>
      <c r="D30" s="17" t="s">
        <v>46</v>
      </c>
      <c r="E30" s="22" t="s">
        <v>452</v>
      </c>
      <c r="F30" s="23" t="s">
        <v>67</v>
      </c>
      <c r="G30" s="24">
        <v>0.628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22</v>
      </c>
    </row>
    <row r="31" spans="1:5" ht="13.2">
      <c r="A31" s="26" t="s">
        <v>49</v>
      </c>
      <c r="E31" s="27" t="s">
        <v>453</v>
      </c>
    </row>
    <row r="32" spans="1:5" ht="13.2">
      <c r="A32" s="28" t="s">
        <v>51</v>
      </c>
      <c r="E32" s="29" t="s">
        <v>454</v>
      </c>
    </row>
    <row r="33" spans="1:5" ht="330">
      <c r="A33" t="s">
        <v>53</v>
      </c>
      <c r="E33" s="27" t="s">
        <v>265</v>
      </c>
    </row>
    <row r="34" spans="1:16" ht="13.2">
      <c r="A34" s="17" t="s">
        <v>44</v>
      </c>
      <c r="B34" s="21" t="s">
        <v>75</v>
      </c>
      <c r="C34" s="21" t="s">
        <v>140</v>
      </c>
      <c r="D34" s="17" t="s">
        <v>46</v>
      </c>
      <c r="E34" s="22" t="s">
        <v>141</v>
      </c>
      <c r="F34" s="23" t="s">
        <v>67</v>
      </c>
      <c r="G34" s="24">
        <v>0.628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13.2">
      <c r="A35" s="26" t="s">
        <v>49</v>
      </c>
      <c r="E35" s="27" t="s">
        <v>455</v>
      </c>
    </row>
    <row r="36" spans="1:5" ht="13.2">
      <c r="A36" s="28" t="s">
        <v>51</v>
      </c>
      <c r="E36" s="29" t="s">
        <v>456</v>
      </c>
    </row>
    <row r="37" spans="1:5" ht="198">
      <c r="A37" t="s">
        <v>53</v>
      </c>
      <c r="E37" s="27" t="s">
        <v>144</v>
      </c>
    </row>
    <row r="38" spans="1:16" ht="13.2">
      <c r="A38" s="17" t="s">
        <v>44</v>
      </c>
      <c r="B38" s="21" t="s">
        <v>77</v>
      </c>
      <c r="C38" s="21" t="s">
        <v>278</v>
      </c>
      <c r="D38" s="17" t="s">
        <v>46</v>
      </c>
      <c r="E38" s="22" t="s">
        <v>279</v>
      </c>
      <c r="F38" s="23" t="s">
        <v>154</v>
      </c>
      <c r="G38" s="24">
        <v>9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22</v>
      </c>
    </row>
    <row r="39" spans="1:5" ht="13.2">
      <c r="A39" s="26" t="s">
        <v>49</v>
      </c>
      <c r="E39" s="27" t="s">
        <v>457</v>
      </c>
    </row>
    <row r="40" spans="1:5" ht="13.2">
      <c r="A40" s="28" t="s">
        <v>51</v>
      </c>
      <c r="E40" s="29" t="s">
        <v>458</v>
      </c>
    </row>
    <row r="41" spans="1:5" ht="13.2">
      <c r="A41" t="s">
        <v>53</v>
      </c>
      <c r="E41" s="27" t="s">
        <v>282</v>
      </c>
    </row>
    <row r="42" spans="1:18" ht="12.75" customHeight="1">
      <c r="A42" s="5" t="s">
        <v>42</v>
      </c>
      <c r="B42" s="5"/>
      <c r="C42" s="30" t="s">
        <v>22</v>
      </c>
      <c r="D42" s="5"/>
      <c r="E42" s="19" t="s">
        <v>292</v>
      </c>
      <c r="F42" s="5"/>
      <c r="G42" s="5"/>
      <c r="H42" s="5"/>
      <c r="I42" s="31">
        <f>0+Q42</f>
        <v>0</v>
      </c>
      <c r="O42">
        <f>0+R42</f>
        <v>0</v>
      </c>
      <c r="Q42">
        <f>0+I43</f>
        <v>0</v>
      </c>
      <c r="R42">
        <f>0+O43</f>
        <v>0</v>
      </c>
    </row>
    <row r="43" spans="1:16" ht="13.2">
      <c r="A43" s="17" t="s">
        <v>44</v>
      </c>
      <c r="B43" s="21" t="s">
        <v>39</v>
      </c>
      <c r="C43" s="21" t="s">
        <v>459</v>
      </c>
      <c r="D43" s="17" t="s">
        <v>46</v>
      </c>
      <c r="E43" s="22" t="s">
        <v>460</v>
      </c>
      <c r="F43" s="23" t="s">
        <v>67</v>
      </c>
      <c r="G43" s="24">
        <v>0.691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22</v>
      </c>
    </row>
    <row r="44" spans="1:5" ht="13.2">
      <c r="A44" s="26" t="s">
        <v>49</v>
      </c>
      <c r="E44" s="27" t="s">
        <v>461</v>
      </c>
    </row>
    <row r="45" spans="1:5" ht="13.2">
      <c r="A45" s="28" t="s">
        <v>51</v>
      </c>
      <c r="E45" s="29" t="s">
        <v>462</v>
      </c>
    </row>
    <row r="46" spans="1:5" ht="382.8">
      <c r="A46" t="s">
        <v>53</v>
      </c>
      <c r="E46" s="27" t="s">
        <v>463</v>
      </c>
    </row>
    <row r="47" spans="1:18" ht="12.75" customHeight="1">
      <c r="A47" s="5" t="s">
        <v>42</v>
      </c>
      <c r="B47" s="5"/>
      <c r="C47" s="30" t="s">
        <v>21</v>
      </c>
      <c r="D47" s="5"/>
      <c r="E47" s="19" t="s">
        <v>464</v>
      </c>
      <c r="F47" s="5"/>
      <c r="G47" s="5"/>
      <c r="H47" s="5"/>
      <c r="I47" s="31">
        <f>0+Q47</f>
        <v>0</v>
      </c>
      <c r="O47">
        <f>0+R47</f>
        <v>0</v>
      </c>
      <c r="Q47">
        <f>0+I48</f>
        <v>0</v>
      </c>
      <c r="R47">
        <f>0+O48</f>
        <v>0</v>
      </c>
    </row>
    <row r="48" spans="1:16" ht="13.2">
      <c r="A48" s="17" t="s">
        <v>44</v>
      </c>
      <c r="B48" s="21" t="s">
        <v>41</v>
      </c>
      <c r="C48" s="21" t="s">
        <v>465</v>
      </c>
      <c r="D48" s="17" t="s">
        <v>46</v>
      </c>
      <c r="E48" s="22" t="s">
        <v>466</v>
      </c>
      <c r="F48" s="23" t="s">
        <v>48</v>
      </c>
      <c r="G48" s="24">
        <v>0.398</v>
      </c>
      <c r="H48" s="25">
        <v>0</v>
      </c>
      <c r="I48" s="25">
        <f>ROUND(ROUND(H48,2)*ROUND(G48,3),2)</f>
        <v>0</v>
      </c>
      <c r="O48">
        <f>(I48*21)/100</f>
        <v>0</v>
      </c>
      <c r="P48" t="s">
        <v>22</v>
      </c>
    </row>
    <row r="49" spans="1:5" ht="39.6">
      <c r="A49" s="26" t="s">
        <v>49</v>
      </c>
      <c r="E49" s="27" t="s">
        <v>467</v>
      </c>
    </row>
    <row r="50" spans="1:5" ht="105.6">
      <c r="A50" s="28" t="s">
        <v>51</v>
      </c>
      <c r="E50" s="29" t="s">
        <v>468</v>
      </c>
    </row>
    <row r="51" spans="1:5" ht="303.6">
      <c r="A51" t="s">
        <v>53</v>
      </c>
      <c r="E51" s="27" t="s">
        <v>469</v>
      </c>
    </row>
    <row r="52" spans="1:18" ht="12.75" customHeight="1">
      <c r="A52" s="5" t="s">
        <v>42</v>
      </c>
      <c r="B52" s="5"/>
      <c r="C52" s="30" t="s">
        <v>34</v>
      </c>
      <c r="D52" s="5"/>
      <c r="E52" s="19" t="s">
        <v>158</v>
      </c>
      <c r="F52" s="5"/>
      <c r="G52" s="5"/>
      <c r="H52" s="5"/>
      <c r="I52" s="31">
        <f>0+Q52</f>
        <v>0</v>
      </c>
      <c r="O52">
        <f>0+R52</f>
        <v>0</v>
      </c>
      <c r="Q52">
        <f>0+I53+I57</f>
        <v>0</v>
      </c>
      <c r="R52">
        <f>0+O53+O57</f>
        <v>0</v>
      </c>
    </row>
    <row r="53" spans="1:16" ht="13.2">
      <c r="A53" s="17" t="s">
        <v>44</v>
      </c>
      <c r="B53" s="21" t="s">
        <v>88</v>
      </c>
      <c r="C53" s="21" t="s">
        <v>176</v>
      </c>
      <c r="D53" s="17" t="s">
        <v>46</v>
      </c>
      <c r="E53" s="22" t="s">
        <v>177</v>
      </c>
      <c r="F53" s="23" t="s">
        <v>154</v>
      </c>
      <c r="G53" s="24">
        <v>9.9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22</v>
      </c>
    </row>
    <row r="54" spans="1:5" ht="13.2">
      <c r="A54" s="26" t="s">
        <v>49</v>
      </c>
      <c r="E54" s="27" t="s">
        <v>46</v>
      </c>
    </row>
    <row r="55" spans="1:5" ht="13.2">
      <c r="A55" s="28" t="s">
        <v>51</v>
      </c>
      <c r="E55" s="29" t="s">
        <v>470</v>
      </c>
    </row>
    <row r="56" spans="1:5" ht="52.8">
      <c r="A56" t="s">
        <v>53</v>
      </c>
      <c r="E56" s="27" t="s">
        <v>164</v>
      </c>
    </row>
    <row r="57" spans="1:16" ht="13.2">
      <c r="A57" s="17" t="s">
        <v>44</v>
      </c>
      <c r="B57" s="21" t="s">
        <v>94</v>
      </c>
      <c r="C57" s="21" t="s">
        <v>213</v>
      </c>
      <c r="D57" s="17" t="s">
        <v>46</v>
      </c>
      <c r="E57" s="22" t="s">
        <v>214</v>
      </c>
      <c r="F57" s="23" t="s">
        <v>154</v>
      </c>
      <c r="G57" s="24">
        <v>9</v>
      </c>
      <c r="H57" s="25">
        <v>0</v>
      </c>
      <c r="I57" s="25">
        <f>ROUND(ROUND(H57,2)*ROUND(G57,3),2)</f>
        <v>0</v>
      </c>
      <c r="O57">
        <f>(I57*21)/100</f>
        <v>0</v>
      </c>
      <c r="P57" t="s">
        <v>22</v>
      </c>
    </row>
    <row r="58" spans="1:5" ht="13.2">
      <c r="A58" s="26" t="s">
        <v>49</v>
      </c>
      <c r="E58" s="27" t="s">
        <v>471</v>
      </c>
    </row>
    <row r="59" spans="1:5" ht="13.2">
      <c r="A59" s="28" t="s">
        <v>51</v>
      </c>
      <c r="E59" s="29" t="s">
        <v>472</v>
      </c>
    </row>
    <row r="60" spans="1:5" ht="158.4">
      <c r="A60" t="s">
        <v>53</v>
      </c>
      <c r="E60" s="27" t="s">
        <v>217</v>
      </c>
    </row>
    <row r="61" spans="1:18" ht="12.75" customHeight="1">
      <c r="A61" s="5" t="s">
        <v>42</v>
      </c>
      <c r="B61" s="5"/>
      <c r="C61" s="30" t="s">
        <v>75</v>
      </c>
      <c r="D61" s="5"/>
      <c r="E61" s="19" t="s">
        <v>473</v>
      </c>
      <c r="F61" s="5"/>
      <c r="G61" s="5"/>
      <c r="H61" s="5"/>
      <c r="I61" s="31">
        <f>0+Q61</f>
        <v>0</v>
      </c>
      <c r="O61">
        <f>0+R61</f>
        <v>0</v>
      </c>
      <c r="Q61">
        <f>0+I62+I66</f>
        <v>0</v>
      </c>
      <c r="R61">
        <f>0+O62+O66</f>
        <v>0</v>
      </c>
    </row>
    <row r="62" spans="1:16" ht="13.2">
      <c r="A62" s="17" t="s">
        <v>44</v>
      </c>
      <c r="B62" s="21" t="s">
        <v>99</v>
      </c>
      <c r="C62" s="21" t="s">
        <v>474</v>
      </c>
      <c r="D62" s="17" t="s">
        <v>46</v>
      </c>
      <c r="E62" s="22" t="s">
        <v>475</v>
      </c>
      <c r="F62" s="23" t="s">
        <v>154</v>
      </c>
      <c r="G62" s="24">
        <v>12.078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22</v>
      </c>
    </row>
    <row r="63" spans="1:5" ht="26.4">
      <c r="A63" s="26" t="s">
        <v>49</v>
      </c>
      <c r="E63" s="27" t="s">
        <v>476</v>
      </c>
    </row>
    <row r="64" spans="1:5" ht="79.2">
      <c r="A64" s="28" t="s">
        <v>51</v>
      </c>
      <c r="E64" s="29" t="s">
        <v>477</v>
      </c>
    </row>
    <row r="65" spans="1:5" ht="52.8">
      <c r="A65" t="s">
        <v>53</v>
      </c>
      <c r="E65" s="27" t="s">
        <v>478</v>
      </c>
    </row>
    <row r="66" spans="1:16" ht="13.2">
      <c r="A66" s="17" t="s">
        <v>44</v>
      </c>
      <c r="B66" s="21" t="s">
        <v>104</v>
      </c>
      <c r="C66" s="21" t="s">
        <v>479</v>
      </c>
      <c r="D66" s="17" t="s">
        <v>46</v>
      </c>
      <c r="E66" s="22" t="s">
        <v>480</v>
      </c>
      <c r="F66" s="23" t="s">
        <v>154</v>
      </c>
      <c r="G66" s="24">
        <v>10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22</v>
      </c>
    </row>
    <row r="67" spans="1:5" ht="26.4">
      <c r="A67" s="26" t="s">
        <v>49</v>
      </c>
      <c r="E67" s="27" t="s">
        <v>481</v>
      </c>
    </row>
    <row r="68" spans="1:5" ht="13.2">
      <c r="A68" s="28" t="s">
        <v>51</v>
      </c>
      <c r="E68" s="29" t="s">
        <v>482</v>
      </c>
    </row>
    <row r="69" spans="1:5" ht="79.2">
      <c r="A69" t="s">
        <v>53</v>
      </c>
      <c r="E69" s="27" t="s">
        <v>483</v>
      </c>
    </row>
    <row r="70" spans="1:18" ht="12.75" customHeight="1">
      <c r="A70" s="5" t="s">
        <v>42</v>
      </c>
      <c r="B70" s="5"/>
      <c r="C70" s="30" t="s">
        <v>39</v>
      </c>
      <c r="D70" s="5"/>
      <c r="E70" s="19" t="s">
        <v>223</v>
      </c>
      <c r="F70" s="5"/>
      <c r="G70" s="5"/>
      <c r="H70" s="5"/>
      <c r="I70" s="31">
        <f>0+Q70</f>
        <v>0</v>
      </c>
      <c r="O70">
        <f>0+R70</f>
        <v>0</v>
      </c>
      <c r="Q70">
        <f>0+I71+I75+I79+I83+I87</f>
        <v>0</v>
      </c>
      <c r="R70">
        <f>0+O71+O75+O79+O83+O87</f>
        <v>0</v>
      </c>
    </row>
    <row r="71" spans="1:16" ht="13.2">
      <c r="A71" s="17" t="s">
        <v>44</v>
      </c>
      <c r="B71" s="21" t="s">
        <v>109</v>
      </c>
      <c r="C71" s="21" t="s">
        <v>225</v>
      </c>
      <c r="D71" s="17" t="s">
        <v>46</v>
      </c>
      <c r="E71" s="22" t="s">
        <v>226</v>
      </c>
      <c r="F71" s="23" t="s">
        <v>112</v>
      </c>
      <c r="G71" s="24">
        <v>8.5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22</v>
      </c>
    </row>
    <row r="72" spans="1:5" ht="13.2">
      <c r="A72" s="26" t="s">
        <v>49</v>
      </c>
      <c r="E72" s="27" t="s">
        <v>484</v>
      </c>
    </row>
    <row r="73" spans="1:5" ht="13.2">
      <c r="A73" s="28" t="s">
        <v>51</v>
      </c>
      <c r="E73" s="29" t="s">
        <v>485</v>
      </c>
    </row>
    <row r="74" spans="1:5" ht="52.8">
      <c r="A74" t="s">
        <v>53</v>
      </c>
      <c r="E74" s="27" t="s">
        <v>229</v>
      </c>
    </row>
    <row r="75" spans="1:16" ht="13.2">
      <c r="A75" s="17" t="s">
        <v>44</v>
      </c>
      <c r="B75" s="21" t="s">
        <v>115</v>
      </c>
      <c r="C75" s="21" t="s">
        <v>231</v>
      </c>
      <c r="D75" s="17" t="s">
        <v>46</v>
      </c>
      <c r="E75" s="22" t="s">
        <v>232</v>
      </c>
      <c r="F75" s="23" t="s">
        <v>112</v>
      </c>
      <c r="G75" s="24">
        <v>4.5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22</v>
      </c>
    </row>
    <row r="76" spans="1:5" ht="13.2">
      <c r="A76" s="26" t="s">
        <v>49</v>
      </c>
      <c r="E76" s="27" t="s">
        <v>486</v>
      </c>
    </row>
    <row r="77" spans="1:5" ht="13.2">
      <c r="A77" s="28" t="s">
        <v>51</v>
      </c>
      <c r="E77" s="29" t="s">
        <v>487</v>
      </c>
    </row>
    <row r="78" spans="1:5" ht="52.8">
      <c r="A78" t="s">
        <v>53</v>
      </c>
      <c r="E78" s="27" t="s">
        <v>229</v>
      </c>
    </row>
    <row r="79" spans="1:16" ht="13.2">
      <c r="A79" s="17" t="s">
        <v>44</v>
      </c>
      <c r="B79" s="21" t="s">
        <v>122</v>
      </c>
      <c r="C79" s="21" t="s">
        <v>432</v>
      </c>
      <c r="D79" s="17" t="s">
        <v>46</v>
      </c>
      <c r="E79" s="22" t="s">
        <v>433</v>
      </c>
      <c r="F79" s="23" t="s">
        <v>112</v>
      </c>
      <c r="G79" s="24">
        <v>4.5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22</v>
      </c>
    </row>
    <row r="80" spans="1:5" ht="13.2">
      <c r="A80" s="26" t="s">
        <v>49</v>
      </c>
      <c r="E80" s="27" t="s">
        <v>46</v>
      </c>
    </row>
    <row r="81" spans="1:5" ht="13.2">
      <c r="A81" s="28" t="s">
        <v>51</v>
      </c>
      <c r="E81" s="29" t="s">
        <v>488</v>
      </c>
    </row>
    <row r="82" spans="1:5" ht="26.4">
      <c r="A82" t="s">
        <v>53</v>
      </c>
      <c r="E82" s="27" t="s">
        <v>342</v>
      </c>
    </row>
    <row r="83" spans="1:16" ht="13.2">
      <c r="A83" s="17" t="s">
        <v>44</v>
      </c>
      <c r="B83" s="21" t="s">
        <v>127</v>
      </c>
      <c r="C83" s="21" t="s">
        <v>344</v>
      </c>
      <c r="D83" s="17" t="s">
        <v>46</v>
      </c>
      <c r="E83" s="22" t="s">
        <v>345</v>
      </c>
      <c r="F83" s="23" t="s">
        <v>112</v>
      </c>
      <c r="G83" s="24">
        <v>4.5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22</v>
      </c>
    </row>
    <row r="84" spans="1:5" ht="13.2">
      <c r="A84" s="26" t="s">
        <v>49</v>
      </c>
      <c r="E84" s="27" t="s">
        <v>46</v>
      </c>
    </row>
    <row r="85" spans="1:5" ht="13.2">
      <c r="A85" s="28" t="s">
        <v>51</v>
      </c>
      <c r="E85" s="29" t="s">
        <v>489</v>
      </c>
    </row>
    <row r="86" spans="1:5" ht="39.6">
      <c r="A86" t="s">
        <v>53</v>
      </c>
      <c r="E86" s="27" t="s">
        <v>348</v>
      </c>
    </row>
    <row r="87" spans="1:16" ht="13.2">
      <c r="A87" s="17" t="s">
        <v>44</v>
      </c>
      <c r="B87" s="21" t="s">
        <v>133</v>
      </c>
      <c r="C87" s="21" t="s">
        <v>490</v>
      </c>
      <c r="D87" s="17" t="s">
        <v>46</v>
      </c>
      <c r="E87" s="22" t="s">
        <v>491</v>
      </c>
      <c r="F87" s="23" t="s">
        <v>154</v>
      </c>
      <c r="G87" s="24">
        <v>30.404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22</v>
      </c>
    </row>
    <row r="88" spans="1:5" ht="13.2">
      <c r="A88" s="26" t="s">
        <v>49</v>
      </c>
      <c r="E88" s="27" t="s">
        <v>492</v>
      </c>
    </row>
    <row r="89" spans="1:5" ht="79.2">
      <c r="A89" s="28" t="s">
        <v>51</v>
      </c>
      <c r="E89" s="29" t="s">
        <v>493</v>
      </c>
    </row>
    <row r="90" spans="1:5" ht="26.4">
      <c r="A90" t="s">
        <v>53</v>
      </c>
      <c r="E90" s="27" t="s">
        <v>494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blanka2</dc:creator>
  <cp:keywords/>
  <dc:description/>
  <cp:lastModifiedBy>blanka2</cp:lastModifiedBy>
  <dcterms:created xsi:type="dcterms:W3CDTF">2020-02-05T18:38:25Z</dcterms:created>
  <dcterms:modified xsi:type="dcterms:W3CDTF">2020-02-05T18:38:27Z</dcterms:modified>
  <cp:category/>
  <cp:version/>
  <cp:contentType/>
  <cp:contentStatus/>
</cp:coreProperties>
</file>