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3"/>
  </bookViews>
  <sheets>
    <sheet name="rekapitulace" sheetId="1" r:id="rId1"/>
    <sheet name="SO 020.1" sheetId="2" r:id="rId2"/>
    <sheet name="SO 101.1" sheetId="3" r:id="rId3"/>
    <sheet name="SO 103" sheetId="4" r:id="rId4"/>
    <sheet name="SO 430.1" sheetId="5" r:id="rId5"/>
    <sheet name="SO 432" sheetId="6" r:id="rId6"/>
    <sheet name="SO 433" sheetId="7" r:id="rId7"/>
    <sheet name="SO 461.3" sheetId="8" r:id="rId8"/>
    <sheet name="SO 701.1" sheetId="9" r:id="rId9"/>
    <sheet name="SO 801.1" sheetId="10" r:id="rId10"/>
  </sheets>
  <definedNames>
    <definedName name="_xlnm.Print_Area" localSheetId="0">'rekapitulace'!$A$4:$G$24</definedName>
    <definedName name="_xlnm.Print_Area" localSheetId="1">'SO 020.1'!$A$3:$L$34</definedName>
    <definedName name="_xlnm.Print_Area" localSheetId="2">'SO 101.1'!$A$3:$L$137</definedName>
    <definedName name="_xlnm.Print_Area" localSheetId="3">'SO 103'!$A$3:$L$103</definedName>
    <definedName name="_xlnm.Print_Area" localSheetId="4">'SO 430.1'!$A$3:$L$73</definedName>
    <definedName name="_xlnm.Print_Area" localSheetId="5">'SO 432'!$A$3:$M$94</definedName>
    <definedName name="_xlnm.Print_Area" localSheetId="6">'SO 433'!$A$3:$L$52</definedName>
    <definedName name="_xlnm.Print_Area" localSheetId="7">'SO 461.3'!$A$3:$L$72</definedName>
    <definedName name="_xlnm.Print_Area" localSheetId="8">'SO 701.1'!$A$3:$L$22</definedName>
    <definedName name="_xlnm.Print_Area" localSheetId="9">'SO 801.1'!$A$3:$L$25</definedName>
  </definedNames>
  <calcPr fullCalcOnLoad="1"/>
</workbook>
</file>

<file path=xl/sharedStrings.xml><?xml version="1.0" encoding="utf-8"?>
<sst xmlns="http://schemas.openxmlformats.org/spreadsheetml/2006/main" count="1343" uniqueCount="416">
  <si>
    <t>Odbytová cena:</t>
  </si>
  <si>
    <t>OC+DPH:</t>
  </si>
  <si>
    <t>Sazba 1</t>
  </si>
  <si>
    <t>Sazba 2</t>
  </si>
  <si>
    <t>Sazba 3</t>
  </si>
  <si>
    <t>Objekt</t>
  </si>
  <si>
    <t>Popis</t>
  </si>
  <si>
    <t>DPH</t>
  </si>
  <si>
    <t>OC+DPH</t>
  </si>
  <si>
    <t>Příloha k formuláři pro ocenění nabídky</t>
  </si>
  <si>
    <t>Stavba</t>
  </si>
  <si>
    <t>číslo a název SO</t>
  </si>
  <si>
    <t>číslo a název rozpočtu:</t>
  </si>
  <si>
    <t>SO 020.1</t>
  </si>
  <si>
    <t>PŘÍPRAVA ÚZEMÍ, ETAPA I.</t>
  </si>
  <si>
    <t>Poř.
č.pol.</t>
  </si>
  <si>
    <t>1</t>
  </si>
  <si>
    <t>Kód
položky</t>
  </si>
  <si>
    <t>Varianta
položky</t>
  </si>
  <si>
    <t>Název položky</t>
  </si>
  <si>
    <t>jednotka</t>
  </si>
  <si>
    <t>jednotková</t>
  </si>
  <si>
    <t>celkem</t>
  </si>
  <si>
    <t>Sazba</t>
  </si>
  <si>
    <t>2</t>
  </si>
  <si>
    <t>3</t>
  </si>
  <si>
    <t>4</t>
  </si>
  <si>
    <t>5</t>
  </si>
  <si>
    <t>8</t>
  </si>
  <si>
    <t>Všeobecné konstrukce a práce</t>
  </si>
  <si>
    <t>0</t>
  </si>
  <si>
    <t>014112</t>
  </si>
  <si>
    <t/>
  </si>
  <si>
    <t>POPLATKY ZA SKLÁDKU TYP S-IO (INERTNÍ ODPAD)</t>
  </si>
  <si>
    <t xml:space="preserve">T         </t>
  </si>
  <si>
    <t>bet. patky, sloupky 2=2,000 [A]</t>
  </si>
  <si>
    <t>zahrnuje veškeré poplatky provozovateli skládky související s uložením odpadu na skládce.</t>
  </si>
  <si>
    <t>Zemní práce</t>
  </si>
  <si>
    <t>111206A</t>
  </si>
  <si>
    <t xml:space="preserve">M2        </t>
  </si>
  <si>
    <t>odstranění křovin a stromů do průměru 100 mm  doprava dřevin na předepsanou vzdálenost  spálení na hromadách nebo štěpkování</t>
  </si>
  <si>
    <t>121106</t>
  </si>
  <si>
    <t xml:space="preserve">M3        </t>
  </si>
  <si>
    <t>položka zahrnuje sejmutí ornice bez ohledu na tloušťku vrstvy a její vodorovnou dopravu  nezahrnuje uložení na trvalou skládku</t>
  </si>
  <si>
    <t>Ostatní konstrukce a práce, bourání</t>
  </si>
  <si>
    <t>9</t>
  </si>
  <si>
    <t>966842</t>
  </si>
  <si>
    <t xml:space="preserve">M         </t>
  </si>
  <si>
    <t>položka zahrnuje:  - kompletní bourací práce včetně odstranění základových konstrukcí a nezbytného rozsahu zemních prací,  - veškerou manipulaci s vybouranou sutí a hmotami včetně uložení na skládku,  - veškeré další práce plynoucí z technologického předpisu a z platných předpisů,  - odstranění sloupků z jiného materiálu, odstranění vrat a vrátek  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</si>
  <si>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014121</t>
  </si>
  <si>
    <t>SO 101.1</t>
  </si>
  <si>
    <t>STEZKA PRO PĚŠÍ A CYKLISTY ERBENOVA UL. – POMNĚNICE, ETAPA I.</t>
  </si>
  <si>
    <t>123731</t>
  </si>
  <si>
    <t>uznatelné položky, výpočet v programu RoadPac 930.2=930,200 [A]
neuznatelné položky, výpočet v programu RoadPac 84.6=84,600 [B]
Celkem: A+B=1 014,800 [C]</t>
  </si>
  <si>
    <t>položka zahrnuje:  - vodorovná a svislá doprava, přemístění, přeložení, manipulace s výkopkem  - kompletní provedení vykopávky nezapažené i zapažené  - ošetření výkopiště po celou dobu práce v něm vč. klimatických opatření  - ztížení vykopávek v blízkosti podzemního vedení, konstrukcí a objektů vč. jejich dočasného zajištění  - ztížení pod vodou, v okolí výbušnin, ve stísněných prostorech a pod.  - příplatek za lepivost  - těžení po vrstvách, pásech a po jiných nutných částech (figurách)  - čerpání vody vč. čerpacích jímek, potrubí a pohotovostní čerpací soupravy (viz ustanovení k pol. 1151,2)  - potřebné snížení hladiny podzemní vody  - těžení a rozpojování jednotlivých balvanů  - vytahování a nošení výkopku  - svahování a přesvah. svahů do konečného tvaru, výměna hornin v podloží a v pláni znehodnocené klimatickými vlivy  - ruční vykopávky, odstranění kořenů a napadávek  - pažení, vzepření a rozepření vč. přepažování (vyjma štětových stěn)  - úpravu, ochranu a očištění dna, základové spáry, stěn a svahů  - zhutnění podloží, případně i svahů vč. svahování  - zřízení stupňů v podloží a lavic na svazích, není-li pro tyto práce zřízena samostatná položka  - udržování výkopiště a jeho ochrana proti vodě  - odvedení nebo obvedení vody v okolí výkopiště a ve výkopišti  - třídění výkopku  - veškeré pomocné konstrukce umožňující provedení vykopávky (příjezdy, sjezdy, nájezdy, lešení, podpěr. konstr., přemostění, zpevněné plochy, zakrytí a pod.)  - nezahrnuje uložení zeminy (na skládku, do násypu) ani poplatky za skládku, vykazují se v položce č.0141**</t>
  </si>
  <si>
    <t>125731</t>
  </si>
  <si>
    <t>uznatelné položky, výpočet v programu RoadPac 66.7=66,700 [A]
neuznatelné položky, výpočet v programu RoadPac 2.4=2,400 [B]
Celkem: A+B=69,100 [C]</t>
  </si>
  <si>
    <t>položka zahrnuje:  - vodorovná a svislá doprava, přemístění, přeložení, manipulace s výkopkem  - kompletní provedení vykopávky nezapažené i zapažené  - ošetření výkopiště po celou dobu práce v něm vč. klimatických opatření  - ztížení vykopávek v blízkosti podzemního vedení, konstrukcí a objektů vč. jejich dočasného zajištění  - ztížení pod vodou, v okolí výbušnin, ve stísněných prostorech a pod.  - příplatek za lepivost  - těžení po vrstvách, pásech a po jiných nutných částech (figurách)  - čerpání vody vč. čerpacích jímek, potrubí a pohotovostní čerpací soupravy (viz ustanovení k pol. 1151,2)  - potřebné snížení hladiny podzemní vody  - těžení a rozpojování jednotlivých balvanů  - vytahování a nošení výkopku  - ruční vykopávky, odstranění kořenů a napadávek  - pažení, vzepření a rozepření vč. přepažování (vyjma štětových stěn)  - úpravu, ochranu a očištění dna, základové spáry, stěn a svahů  - udržování výkopiště a jeho ochrana proti vodě  - odvedení nebo obvedení vody v okolí výkopiště a ve výkopišti  - třídění výkopku  - veškeré pomocné konstrukce umožňující provedení vykopávky (příjezdy, sjezdy, nájezdy, lešení, podpěr. konstr., přemostění, zpevněné plochy, zakrytí a pod.)  položka nezahrnuje:  - práce spojené s otvírkou zemníku</t>
  </si>
  <si>
    <t>125734</t>
  </si>
  <si>
    <t>uznatelné položky, vypočteno v AutoCad 287.7=287,700 [A]</t>
  </si>
  <si>
    <t>125736</t>
  </si>
  <si>
    <t>uznatelné položky, výkop-zpětné použití 930.2-66.7-746.2=117,300 [A]
neuznatelné položky, výkop-zpětné použití84.6-2.4-62.4=19,800 [B]
Celkem: A+B=137,100 [C]</t>
  </si>
  <si>
    <t>17110</t>
  </si>
  <si>
    <t>položka zahrnuje:  - kompletní provedení zemní konstrukce vč. výběru vhodného materiálu  - úprava ukládaného materiálu vlhčením, tříděním, promícháním nebo vysoušením, příp. jiné úpravy za účelem zlepšení jeho mech. vlastností  - hutnění i různé míry hutnění   - ošetření úložiště po celou dobu práce v něm vč. klimatických opatření  - ztížení v okolí vedení, konstrukcí a objektů a jejich dočasné zajištění  - ztížení provádění vč. hutnění ve ztížených podmínkách a stísněných prostorech  - ztížené ukládání sypaniny pod vodu  - ukládání po vrstvách a po jiných nutných částech (figurách) vč. dosypávek  - spouštění a nošení materiálu  - výměna částí zemní konstrukce znehodnocené klimatickými vlivy  - ruční hutnění a výplň jam a prohlubní v podloží  - úprava, očištění, ochrana a zhutnění podloží  - svahování, hutnění a uzavírání povrchů svahů  - zřízení lavic na svazích  - udržování úložiště a jeho ochrana proti vodě  - odvedení nebo obvedení vody v okolí úložiště a v úložišti  - veškeré pomocné konstrukce umožňující provedení zemní konstrukce (příjezdy, sjezdy, nájezdy, lešení, podpěrné konstrukce, přemostění, zpevněné plochy, zakrytí a pod.)</t>
  </si>
  <si>
    <t>17120</t>
  </si>
  <si>
    <t>položka zahrnuje:  - kompletní provedení zemní konstrukce do předepsaného tvaru  - ošetření úložiště po celou dobu práce v něm vč. klimatických opatření  - ztížení v okolí vedení, konstrukcí a objektů a jejich dočasné zajištění  - ztížení provádění ve ztížených podmínkách a stísněných prostorech  - ztížené ukládání sypaniny pod vodu  - ukládání po vrstvách a po jiných nutných částech (figurách) vč. dosypávek  - spouštění a nošení materiálu  - úprava, očištění a ochrana podloží a svahů  - svahování, uzavírání povrchů svahů  - udržování úložiště a jeho ochrana proti vodě  - odvedení nebo obvedení vody v okolí úložiště a v úložišti  - veškeré pomocné konstrukce umožňující provedení zemní konstrukce (příjezdy, sjezdy, nájezdy, lešení, podpěrné konstrukce, přemostění, zpevněné plochy, zakrytí a pod.)</t>
  </si>
  <si>
    <t>17120A</t>
  </si>
  <si>
    <t>uznatelné položky, vypočteno v AutoCad 287.7=287,700 [A]
Celkem: A=287,700 [B]</t>
  </si>
  <si>
    <t>171303</t>
  </si>
  <si>
    <t>uznatelné položky, výpočet v programu RoadPac 746.2=746,200 [A]
neuznatelné položky, výpočet v programu RoadPac 62.4=62,400 [B]
Celkem: A+B=808,600 [C]</t>
  </si>
  <si>
    <t>18020</t>
  </si>
  <si>
    <t>uznatelné položky, výpočet v programu RoadPac 3100=3 100,000 [A]
neuznatelné položky, výpočet v programu RoadPac 142=142,000 [B]
Celkem: A+B=3 242,000 [C]</t>
  </si>
  <si>
    <t>Všeobecné úpravy musí zahrnovat úpravu území po uskutečnění stavby, tak jak je požadováno v zadávací dokumentaci s výjimkou těch prací, pro které jsou uvedeny samostatné položky.</t>
  </si>
  <si>
    <t>18120</t>
  </si>
  <si>
    <t>uznatelné položky, výpočet v programu RoadPac 1590.14=1 590,140 [A]
neuznatelné položky, výpočet v programu RoadPac 162=162,000 [B]
Celkem: A+B=1 752,140 [C]</t>
  </si>
  <si>
    <t>položka zahrnuje úpravu pláně včetně vyrovnání výškových rozdílů. Míru zhutnění určuje projekt.</t>
  </si>
  <si>
    <t>18233</t>
  </si>
  <si>
    <t>uznatelné položky, vypočteno v AutoCad 287.7*5=1 438,500 [A]</t>
  </si>
  <si>
    <t>položka zahrnuje:  nutné přemístění ornice z dočasných skládek vzdálených do 50m  rozprostření ornice v předepsané tloušťce v rovině a ve svahu do 1:5</t>
  </si>
  <si>
    <t>Zakládání</t>
  </si>
  <si>
    <t>21461</t>
  </si>
  <si>
    <t>uznatelné položky, vypočteno v AutoCad 1400=1 400,000 [A]
neuznatelné položky, vypočteno v AutoCad 78=78,000 [B]
Celkem: A+B=1 478,000 [C]</t>
  </si>
  <si>
    <t>Položka zahrnuje:  - dodávku předepsané geotextilie  - úpravu, očištění a ochranu podkladu  - přichycení k podkladu, případně zatížení  - úpravy spojů a zajištění okrajů  - úpravy pro odvodnění  - nutné přesahy  - mimostaveništní a vnitrostaveništní dopravu  není-li v zadávací dokumentaci uvedeno jinak, jedná se o nakupovaný materiál</t>
  </si>
  <si>
    <t>Vodorovné konstrukce</t>
  </si>
  <si>
    <t>45152</t>
  </si>
  <si>
    <t>uznatelné položky, vypočteno v AutoCad 140=140,000 [A]
neuznatelné položky, vypočteno v AutoCad 7.8=7,800 [B]
Celkem: A+B=147,800 [C]</t>
  </si>
  <si>
    <t>položka zahrnuje dodávku předepsaného kameniva, mimostaveništní a vnitrostaveništní dopravu a jeho uložení  není-li v zadávací dokumentaci uvedeno jinak, jedná se o nakupovaný materiál</t>
  </si>
  <si>
    <t>Komunikace pozemní</t>
  </si>
  <si>
    <t>56335</t>
  </si>
  <si>
    <t>uznatelné položky, výpočet v programu RoadPac 1590.14=1 590,140 [A]
neuznatelné položky, výpočet v programu RoadPac 126=126,000 [B]
neuznatelné položky, vypočteno v AutoCad, sjezd 36=36,000 [C]
Celkem: A+B+C=1 752,140 [D]</t>
  </si>
  <si>
    <t>- dodání kameniva předepsané kvality a zrnitosti  - rozprostření a zhutnění vrstvy v předepsané tloušťce  - zřízení vrstvy bez rozlišení šířky, pokládání vrstvy po etapách  - nezahrnuje postřiky, nátěry</t>
  </si>
  <si>
    <t>56360</t>
  </si>
  <si>
    <t>uznatelné položky, výpočet v programu RoadPac 1263=1 263,000 [A]
neuznatelné položky, výpočet v programu RoadPac 108.3=108,300 [B]
Celkem: A+B=1 371,300 [C]</t>
  </si>
  <si>
    <t>- dodání recyklátu v požadované kvalitě  - očištění podkladu  - uložení recyklátu dle předepsaného technologického předpisu, zhutnění vrstvy v předepsané tloušťce  - zřízení vrstvy bez rozlišení šířky, pokládání vrstvy po etapách, včetně pracovních spar a spojů  - úpravu napojení, ukončení   - nezahrnuje postřiky, nátěry</t>
  </si>
  <si>
    <t>56933</t>
  </si>
  <si>
    <t>uznatelné položky, vypočteno v AutoCad 29.1*5=145,500 [A]
neuznatelné položky, vypočteno v AutoCad 2.1=2,100 [B]
Celkem: A+B=147,600 [C]</t>
  </si>
  <si>
    <t>- dodání kameniva předepsané kvality a zrnitosti  - rozprostření a zhutnění vrstvy v předepsané tloušťce  - zřízení vrstvy bez rozlišení šířky, pokládání vrstvy po etapách</t>
  </si>
  <si>
    <t>572113</t>
  </si>
  <si>
    <t>uznatelné položky, výpočet v programu RoadPac 1590.14=1 590,140 [A]
neuznatelné položky, výpočet v programu RoadPac 126=126,000 [B]
Celkem: A+B=1 716,140 [C]</t>
  </si>
  <si>
    <t>- dodání všech předepsaných materiálů pro postřiky v předepsaném množství  - provedení dle předepsaného technologického předpisu  - zřízení vrstvy bez rozlišení šířky, pokládání vrstvy po etapách  - úpravu napojení, ukončení</t>
  </si>
  <si>
    <t>572213</t>
  </si>
  <si>
    <t>574B43</t>
  </si>
  <si>
    <t>uznatelné položky, výpočet v programu RoadPac 1215=1 215,000 [A]
neuznatelné položky, výpočet v programu RoadPac 108.3=108,300 [B]
Celkem: A+B=1 323,300 [C]</t>
  </si>
  <si>
    <t>- dodání směsi v požadované kvalitě  - očištění podkladu  - uložení směsi dle předepsaného technologického předpisu, zhutnění vrstvy v předepsané tloušťce  - zřízení vrstvy bez rozlišení šířky, pokládání vrstvy po etapách, včetně pracovních spar a spojů  - úpravu napojení, ukončení podél obrubníků, dilatačních zařízení, odvodňovacích proužků, odvodňovačů, vpustí, šachet a pod.  - nezahrnuje postřiky, nátěry  - nezahrnuje těsnění podél obrubníků, dilatačních zařízení, odvodňovacích proužků, odvodňovačů, vpustí, šachet a pod.</t>
  </si>
  <si>
    <t>58262B</t>
  </si>
  <si>
    <t>uznatelné položky 3*0.4=1,200 [A]</t>
  </si>
  <si>
    <t>- dodání dlažebního materiálu v požadované kvalitě, dodání materiálu pro předepsané lože v tloušťce předepsané dokumentací a pro předepsanou výplň spar  - očištění podkladu  - uložení dlažby dle předepsaného technologického předpisu včetně předepsané podkladní vrstvy a předepsané výplně spar  - zřízení vrstvy bez rozlišení šířky, pokládání vrstvy po etapách   - úpravu napojení, ukončení podél obrubníků, dilatačních zařízení, odvodňovacích proužků, odvodňovačů, vpustí, šachet a pod., nestanoví-li zadávací dokumentace jinak  - nezahrnuje postřiky, nátěry  - nezahrnuje těsnění podél obrubníků, dilatačních zařízení, odvodňovacích proužků, odvodňovačů, vpustí, šachet a pod.</t>
  </si>
  <si>
    <t>914171</t>
  </si>
  <si>
    <t xml:space="preserve">KUS       </t>
  </si>
  <si>
    <t>uznatelné položky, 2xB1, 2x E13, 1x P6 5=5,000 [A]</t>
  </si>
  <si>
    <t>položka zahrnuje:  - dodávku a montáž značek v požadovaném provedení</t>
  </si>
  <si>
    <t>914173</t>
  </si>
  <si>
    <t>Položka zahrnuje odstranění, demontáž a odklizení materiálu s odvozem na předepsané místo</t>
  </si>
  <si>
    <t>914179</t>
  </si>
  <si>
    <t xml:space="preserve">KSDEN     </t>
  </si>
  <si>
    <t>uznatelné položky, 2xB1, 2x E13, 1x P6, PRONÁJEM NA 2 MĚSÍCE 5*60=300,000 [A]</t>
  </si>
  <si>
    <t>položka zahrnuje sazbu za pronájem dopravních značek a zařízení, počet jednotek je určen jako součin počtu značek a počtu dní použití</t>
  </si>
  <si>
    <t>914321</t>
  </si>
  <si>
    <t>uznatelné položky, C9a, C9b 2=2,000 [A]
neuznatelné položky, 2 x P4, 1x B11 3=3,000 [B]
neuznatelné položky, E13 1=1,000 [C]
Celkem: A+B+C=6,000 [D]</t>
  </si>
  <si>
    <t>914431</t>
  </si>
  <si>
    <t>uznatelné položky, 2 x IP22 2=2,000 [A]</t>
  </si>
  <si>
    <t>914433</t>
  </si>
  <si>
    <t>uznatelné položky, 2 x IP22, PRONÁJEM NA 2 MĚSÍCE 2=2,000 [A]</t>
  </si>
  <si>
    <t>914439</t>
  </si>
  <si>
    <t>uznatelné položky, 2 x IP22, PRONÁJEM NA 2 MĚSÍCE 2*60=120,000 [A]</t>
  </si>
  <si>
    <t>914911</t>
  </si>
  <si>
    <t>uznatelné položky, C9a, C9b 2=2,000 [A]
neuznatelné položky, 2 x P4, 1x B11 3=3,000 [B]
Celkem: A+B=5,000 [C]</t>
  </si>
  <si>
    <t>položka zahrnuje:  - sloupky a upevňovací zařízení včetně jejich osazení (betonová patka, zemní práce)</t>
  </si>
  <si>
    <t>914929</t>
  </si>
  <si>
    <t>uznatelné položky, PRONÁJEM NA 2 MĚSÍCE 7*60=420,000 [A]</t>
  </si>
  <si>
    <t>položka zahrnuje sazbu za pronájem dopravních značek a zařízení. Počet měrných jednotek se určí jako součin počtu sloupků a počtu dní použití</t>
  </si>
  <si>
    <t>915211</t>
  </si>
  <si>
    <t>uznatelné položky, V4 tl. 0,125 6*0.125=0,750 [A]</t>
  </si>
  <si>
    <t>položka zahrnuje:  - dodání a pokládku nátěrového materiálu (měří se pouze natíraná plocha)  - předznačení a reflexní úpravu</t>
  </si>
  <si>
    <t>91551</t>
  </si>
  <si>
    <t>uznatelné položky, piktogramy pěších a cyklo 42=42,000 [A]</t>
  </si>
  <si>
    <t>položka zahrnuje:  - dodání a pokládku předepsaného symbolu  - zahrnuje předznačení a reflexní úpravu</t>
  </si>
  <si>
    <t>916321</t>
  </si>
  <si>
    <t>uznatelné položky 1=1,000 [A]</t>
  </si>
  <si>
    <t>položka zahrnuje:  - dodání zařízení v předepsaném provedení včetně jejich osazení  - údržbu po celou dobu trvání funkce, náhradu zničených nebo ztracených kusů, nutnou opravu poškozených částí</t>
  </si>
  <si>
    <t>916323</t>
  </si>
  <si>
    <t>Položka zahrnuje odstranění, demontáž a odklizení zařízení s odvozem na předepsané místo</t>
  </si>
  <si>
    <t>916329</t>
  </si>
  <si>
    <t>uznatelné položky, PRONÁJEM NA 2 MĚSÍCE 1*60=60,000 [A]</t>
  </si>
  <si>
    <t>položka zahrnuje sazbu za pronájem zařízení. Počet měrných jednotek se určí jako součin počtu zařízení a počtu dní použití.</t>
  </si>
  <si>
    <t>917223</t>
  </si>
  <si>
    <t>neuznatelné položky, vypočteno v AutoCad 38=38,000 [A]</t>
  </si>
  <si>
    <t>Položka zahrnuje:  dodání a pokládku betonových obrubníků o rozměrech předepsaných zadávací dokumentací  betonové lože i boční betonovou opěrku.</t>
  </si>
  <si>
    <t>014111</t>
  </si>
  <si>
    <t>SO 103</t>
  </si>
  <si>
    <t>STEZKA PRO PĚŠÍ A CYKLISTY – NAPOJENÍ NA UL. ČERVENÉ VRŠKY</t>
  </si>
  <si>
    <t>uznatelné položky, výpočet v programu RoadPac 208.9=208,900 [A]</t>
  </si>
  <si>
    <t>uznatelné položky, z mezideponie pro zpětný zásyp 208.9=208,900 [A]</t>
  </si>
  <si>
    <t>uznatelné položky, výpočet v programu RoadPac 46=46,000 [A]</t>
  </si>
  <si>
    <t>uznatelné položky, výpočet v programu RoadPac 399.3=399,300 [A]</t>
  </si>
  <si>
    <t>17180</t>
  </si>
  <si>
    <t>uznatelné položky, 236.4=236,400 [A]</t>
  </si>
  <si>
    <t>položka zahrnuje:  - kompletní provedení zemní konstrukce (násypového tělesa včetně aktivní zóny) včetně nákupu a dopravy materiálu dle zadávací dokumentace  - úprava ukládaného materiálu vlhčením, tříděním, promícháním nebo vysoušením, příp. jiné úpravy za účelem zlepšení jeho mech. vlastností  - hutnění i různé míry hutnění   - ošetření úložiště po celou dobu práce v něm vč. klimatických opatření  - ztížení v okolí vedení, konstrukcí a objektů a jejich dočasné zajištění  - ztížení provádění vč. hutnění ve ztížených podmínkách a stísněných prostorech  - ztížené ukládání sypaniny pod vodu  - ukládání po vrstvách a po jiných nutných částech (figurách) vč. dosypávek  - spouštění a nošení materiálu  - výměna částí zemní konstrukce znehodnocené klimatickými vlivy  - ruční hutnění a výplň jam a prohlubní v podloží  - úprava, očištění, ochrana a zhutnění podloží  - svahování, hutnění a uzavírání povrchů svahů  - zřízení lavic na svazích  - udržování úložiště a jeho ochrana proti vodě  - odvedení nebo obvedení vody v okolí úložiště a v úložišti  - veškeré pomocné konstrukce umožňující provedení zemní konstrukce (příjezdy, sjezdy, nájezdy, lešení, podpěrné konstrukce, přemostění, zpevněné plochy, zakrytí a pod.)</t>
  </si>
  <si>
    <t>uznatelné položky, vypočteno v AutoCad 200=200,000 [A]</t>
  </si>
  <si>
    <t>uznatelné položky, výpočet v programu RoadPac 812.8=812,800 [A]</t>
  </si>
  <si>
    <t>uznatelné položky, vypočteno v AutoCad 400=400,000 [A]</t>
  </si>
  <si>
    <t>uznatelné položky, vypočteno v AutoCad 40=40,000 [A]</t>
  </si>
  <si>
    <t>uznatelné položky, výpočet v programu RoadPac 631.5=631,500 [A]</t>
  </si>
  <si>
    <t>uznatelné položky, výpočet v programu RoadPac 13.1*6.7=87,770 [A]</t>
  </si>
  <si>
    <t>uznatelné položky, výpočet v programu RoadPac 607.5=607,500 [A]</t>
  </si>
  <si>
    <t>Trubní vedení</t>
  </si>
  <si>
    <t>899523</t>
  </si>
  <si>
    <t>uznatelné položky 0.1*0.4*7.2=0,288 [A]</t>
  </si>
  <si>
    <t>- dodání čerstvého betonu (betonové směsi) požadované kvality, jeho uložení do požadovaného tvaru při jakékoliv hustotě výztuže, konzistenci čerstvého betonu a způsobu hutnění, ošetření a ochranu betonu,  - zhotovení nepropustného, mrazuvzdorného betonu a betonu požadované trvanlivosti a vlastností,  - užití potřebných přísad a technologií výroby betonu,  - zřízení pracovních a dilatačních spar, včetně potřebných úprav, výplně, vložek, opracování, očištění a ošetření,  - bednění požadovaných konstr. (i ztracené) s úpravou dle požadované kvality povrchu betonu, včetně odbedňovacích a odskružovacích prostředků,  - podpěrné konstr. (skruže) a lešení všech druhů pro bednění, uložení čerstvého betonu, výztuže a doplňkových konstr., vč. požadovaných otvorů, ochranných a bezpečnostních opatření a základů těchto konstrukcí a lešení,  - vytvoření kotevních čel, kapes, nálitků, a sedel,  - zřízení všech požadovaných otvorů, kapes, výklenků, prostupů, dutin, drážek a pod., vč. ztížení práce a úprav kolem nich,  - úpravy pro osazení výztuže, doplňkových konstrukcí a vybavení,  - úpravy povrchu pro položení požadované izolace, povlaků a nátěrů, případně vyspravení,  - ztížení práce u kabelových a injektážních trubek a ostatních zařízení osazovaných do betonu,  - konstrukce betonových kloubů, upevnění kotevních prvků a doplňkových konstrukcí,  - nátěry zabraňující soudržnost betonu a bednění,  - výplň, těsnění a tmelení spar a spojů,  - opatření povrchů betonu izolací proti zemní vlhkosti v částech, kde přijdou do styku se zeminou nebo kamenivem,  - případné zřízení spojovací vrstvy u základů,  - úpravy pro osazení zařízení ochrany konstrukce proti vlivu bludných proudů</t>
  </si>
  <si>
    <t>uznatelné položky, C9a, C9b 2=2,000 [A]</t>
  </si>
  <si>
    <t>914331</t>
  </si>
  <si>
    <t>uznatelné položky, 2 x A19 2=2,000 [A]</t>
  </si>
  <si>
    <t>uznatelné položky, C9a, C9b 2=2,000 [A]
uznatelné položky, 2 x A19 2=2,000 [B]
Celkem: A+B=4,000 [C]</t>
  </si>
  <si>
    <t>uznatelné položky,V4 tl. 0,125 10*0.125=1,250 [A]</t>
  </si>
  <si>
    <t>uznatelné položky, piktogramy pěších a cyklo, 1x P4 17=17,000 [A]</t>
  </si>
  <si>
    <t>9183A3</t>
  </si>
  <si>
    <t>uznatelné položky, vypočteno v AutoCad 7.2=7,200 [A]</t>
  </si>
  <si>
    <t>Položka zahrnuje:  - dodání a položení potrubí z trub z dokumentací předepsaného materiálu a předepsaného průměru  - případné úpravy trub (zkrácení, šikmé seříznutí)  Nezahrnuje podkladní vrstvy a obetonování.</t>
  </si>
  <si>
    <t>918513</t>
  </si>
  <si>
    <t>uznatelné položky 15*0.25=3,750 [A]</t>
  </si>
  <si>
    <t>Položka zahrnuje:  obklad z lomového kamen na MC ve tvaru, předepsaným zadávací dokumentací  vyspárování obkladu MC</t>
  </si>
  <si>
    <t>SO 430.1</t>
  </si>
  <si>
    <t>VEŘEJNÉ OSVĚTLENÍ STEZKY ERBENOVA UL. – POMNĚNICE, ETAPA I.</t>
  </si>
  <si>
    <t>volný terén 0.5*0.3*420=63,000 [A]</t>
  </si>
  <si>
    <t>125733</t>
  </si>
  <si>
    <t>0.35*0.7*420=102,900 [A]</t>
  </si>
  <si>
    <t>131736</t>
  </si>
  <si>
    <t>základ pro stožár 0.4*0.4*0.9*14=2,016 [A]</t>
  </si>
  <si>
    <t>položka zahrnuje:  - vodorovná a svislá doprava, přemístění, přeložení, manipulace s výkopkem  - kompletní provedení vykopávky nezapažené i zapažené  - ošetření výkopiště po celou dobu práce v něm vč. klimatických opatření  - ztížení vykopávek v blízkosti podzemního vedení, konstrukcí a objektů vč. jejich dočasného zajištění  - ztížení pod vodou, v okolí výbušnin, ve stísněných prostorech a pod.  - příplatek za lepivost  - těžení po vrstvách, pásech a po jiných nutných částech (figurách)  - čerpání vody vč. čerpacích jímek, potrubí a pohotovostní čerpací soupravy (viz ustanovení k pol. 1151,2)  - potřebné snížení hladiny podzemní vody  - těžení a rozpojování jednotlivých balvanů  - vytahování a nošení výkopku  - svahování a přesvah. svahů do konečného tvaru, výměna hornin v podloží a v pláni znehodnocené klimatickými vlivy  - ruční vykopávky, odstranění kořenů a napadávek  - pažení, vzepření a rozepření vč. přepažování (vyjma štětových stěn)  - úpravu, ochranu a očištění dna, základové spáry, stěn a svahů  - odvedení nebo obvedení vody v okolí výkopiště a ve výkopišti  - třídění výkopku  - veškeré pomocné konstrukce umožňující provedení vykopávky (příjezdy, sjezdy, nájezdy, lešení, podpěr. konstr., přemostění, zpevněné plochy, zakrytí a pod.)  - nezahrnuje uložení zeminy (na skládku, do násypu) ani poplatky za skládku, vykazují se v položce č.0141**</t>
  </si>
  <si>
    <t>132733</t>
  </si>
  <si>
    <t>volný terén 0.35*0.7*420=102,900 [A]</t>
  </si>
  <si>
    <t>položka zahrnuje:  - vodorovná a svislá doprava, přemístění, přeložení, manipulace s výkopkem  - kompletní provedení vykopávky nezapažené i zapažené  - ošetření výkopiště po celou dobu práce v něm vč. klimatických opatření  - ztížení vykopávek v blízkosti podzemního vedení, konstrukcí a objektů vč. jejich dočasného zajištění  - ztížení pod vodou, v okolí výbušnin, ve stísněných prostorech a pod.  - příplatek za lepivost  - těžení po vrstvách, pásech a po jiných nutných částech (figurách)  - čerpání vody vč. čerpacích jímek, potrubí a pohotovostní čerpací soupravy (viz ustanovení k pol. 1151,2)  - potřebné snížení hladiny podzemní vody  - těžení a rozpojování jednotlivých balvanů  - vytahování a nošení výkopku  - svahování a přesvah. svahů do konečného tvaru, výměna hornin v podloží a v pláni znehodnocené klimatickými vlivy   ruční vykopávky, odstranění kořenů a napadávek  - pažení, vzepření a rozepření vč. přepažování (vyjma štětových stěn)  - úpravu, ochranu a očištění dna, základové spáry, stěn a svahů  - odvedení nebo obvedení vody v okolí výkopiště a ve výkopišti  - třídění výkopku  - veškeré pomocné konstrukce umožňující provedení vykopávky (příjezdy, sjezdy, nájezdy, lešení, podpěr. konstr., přemostění, zpevněné plochy, zakrytí a pod.)  - nezahrnuje uložení zeminy (na skládku, do násypu) ani poplatky za skládku, vykazují se v položce č.0141**</t>
  </si>
  <si>
    <t>132736</t>
  </si>
  <si>
    <t>volný terén 0.35*0.2*420=29,400 [A]</t>
  </si>
  <si>
    <t>17411</t>
  </si>
  <si>
    <t>položka zahrnuje:  - kompletní provedení zemní konstrukce vč. výběru vhodného materiálu  - úprava ukládaného materiálu vlhčením, tříděním, promícháním nebo vysoušením, příp. jiné úpravy za účelem zlepšení jeho mech. vlastností  - hutnění i různé míry hutnění   - ošetření úložiště po celou dobu práce v něm vč. klimatických opatření  - ztížení v okolí vedení, konstrukcí a objektů a jejich dočasné zajištění  - ztížení provádění vč. hutnění ve ztížených podmínkách a stísněných prostorech  - ztížené ukládání sypaniny pod vodu  - ukládání po vrstvách a po jiných nutných částech (figurách) vč. dosypávek  - spouštění a nošení materiálu  - výměna částí zemní konstrukce znehodnocené klimatickými vlivy  - ruční hutnění  - udržování úložiště a jeho ochrana proti vodě  - odvedení nebo obvedení vody v okolí úložiště a v úložišti  - veškeré pomocné konstrukce umožňující provedení zemní konstrukce (příjezdy, sjezdy, nájezdy, lešení, podpěrné konstrukce, přemostění, zpevněné plochy, zakrytí a pod.)</t>
  </si>
  <si>
    <t>18210</t>
  </si>
  <si>
    <t>volný terén 0.5*420=210,000 [A]</t>
  </si>
  <si>
    <t>položka zahrnuje srovnání výškových rozdílů terénu</t>
  </si>
  <si>
    <t>272314</t>
  </si>
  <si>
    <t>- dodání čerstvého betonu (betonové směsi) požadované kvality, jeho uložení do požadovaného tvaru při jakékoliv hustotě výztuže, konzistenci čerstvého betonu a způsobu hutnění, ošetření a ochranu betonu,  - zhotovení nepropustného, mrazuvzdorného betonu a betonu požadované trvanlivosti a vlastností,  - užití potřebných přísad a technologií výroby betonu,  - zřízení pracovních a dilatačních spar, včetně potřebných úprav, výplně, vložek, opracování, očištění a ošetření,  - bednění požadovaných konstr. (i ztracené) s úpravou dle požadované kvality povrchu betonu, včetně odbedňovacích a odskružovacích prostředků,  - podpěrné konstr. (skruže) a lešení všech druhů pro bednění, uložení čerstvého betonu, výztuže a doplňkových konstr., vč. požadovaných otvorů, ochranných a bezpečnostních opatření a základů těchto konstrukcí a lešení,  - vytvoření kotevních čel, kapes, nálitků, a sedel,  - zřízení všech požadovaných otvorů, kapes, výklenků, prostupů, dutin, drážek a pod., vč. ztížení práce a úprav kolem nich,  - úpravy pro osazení výztuže, doplňkových konstrukcí a vybavení,  - úpravy povrchu pro položení požadované izolace, povlaků a nátěrů, případně vyspravení,  - ztížení práce u kabelových a injektážních trubek a ostatních zařízení osazovaných do betonu,  - konstrukce betonových kloubů, upevnění kotevních prvků a doplňkových konstrukcí,  - nátěry zabraňující soudržnost betonu a bednění,  - výplň, těsnění a tmelení spar a spojů,  - opatření povrchů betonu izolací proti zemní vlhkosti v částech, kde přijdou do styku se zeminou nebo kamenivem,  - případné zřízení spojovací vrstvy u základů,  - úpravy pro osazení zařízení ochrany konstrukce proti vlivu bludných proudů,</t>
  </si>
  <si>
    <t>Elektroinstalace - silnoproud</t>
  </si>
  <si>
    <t>741</t>
  </si>
  <si>
    <t>741572</t>
  </si>
  <si>
    <t>1. Položka obsahuje:   – kompletní svítidlo vč. zdroje a příslušenství  2. Položka neobsahuje:   X  3. Způsob měření:  Udává se počet kusů kompletní konstrukce nebo práce.</t>
  </si>
  <si>
    <t>741911</t>
  </si>
  <si>
    <t>1. Položka obsahuje:   – přípravu podkladu pro osazení   – měření, dělení, spojování, tvarování   – ochranný nátěr spojů a při průchodu vodiče nad terén apod. dle příslušných norem  2. Položka neobsahuje:   – zemní práce   – ochranu vodiče - chráničky apod.  3. Způsob měření:  Měří se metr délkový.</t>
  </si>
  <si>
    <t>741C13</t>
  </si>
  <si>
    <t xml:space="preserve">KPL       </t>
  </si>
  <si>
    <t>1. Položka obsahuje:   – výkop a zához díry pro šachtu v zemině tř.4 o velikosti 1000x1000x1300mm vč. bourání živičného povrchu/ rozebrání dlažby   – zemnící jímku do zpevněné plochy sestávající z : kabelové šachty plastové o rozměrech 680x680x915, litinového víka k šachtě   – uzemňovací kruh s Fezn 30x4mm do šachty vč. montáže, štěrkového zásypu v šachtě po montáži do výšky 70cm a úpravy povrchu terénu v okolí uzemňovací jímky včetně položení živičného povrchu ( všechny vrstvy dle ČSN ) / pokládky dlažby na štěrkový podklad  2. Položka neobsahuje:   X  3. Způsob měření:  Udává se komplet odlišných materiálů a činností, které tvoří funkční nedělitelný celek daný názvem položky.</t>
  </si>
  <si>
    <t>742H32B</t>
  </si>
  <si>
    <t>1. Položka obsahuje:   – manipulace a uložení kabelu (do země, chráničky, kanálu, na rošty, na TV a pod.)  2. Položka neobsahuje:   – příchytky, spojky, koncovky, chráničky apod.  3. Způsob měření:  Měří se metr délkový.</t>
  </si>
  <si>
    <t>743121</t>
  </si>
  <si>
    <t>1. Položka obsahuje:   – základovou konstrukci a veškeré příslušenství   – připojovací svorkovnici ve třídě izolace II ( pro 2x svítidlo ) a kabelové vedení ke svítidlům   – uzavírací nátěr, technický popis viz. projektová dokumentace  2. Položka neobsahuje:   – zemní práce, betonový základ, svítidlo, výložník  3. Způsob měření:  Udává se počet kusů kompletní konstrukce nebo práce.</t>
  </si>
  <si>
    <t>Elektromontáže - ostatní práce a konstrukce</t>
  </si>
  <si>
    <t>749</t>
  </si>
  <si>
    <t>701001</t>
  </si>
  <si>
    <t>1. Položka obsahuje:   – pomocné mechanismy  2. Položka neobsahuje:   X  3. Způsob měření:  Měří se plocha v metrech čtverečných.</t>
  </si>
  <si>
    <t>702312A</t>
  </si>
  <si>
    <t>1. Položka obsahuje:   – kompletní montáž, návrh, rozměření, upevnění, začištění, sváření, vrtání, řezání, spojování a pod.    – veškerý spojovací a montážní materiál vč. upevňovacího materiálu   – sestavení a upevnění konstrukce na stanovišti   – pomocné mechanismy  2. Položka neobsahuje:   X  3. Způsob měření:  Udává se počet sad, které se skládají z předepsaných dílů, jež tvoří požadovaný celek, za každý započatý měsíc pronájmu.</t>
  </si>
  <si>
    <t>pol. č. 131734 2.02=2,020 [A]
pol. č. 132734 29.4=29,400 [B]
Celkem: A+B=31,420 [C]</t>
  </si>
  <si>
    <t>02960</t>
  </si>
  <si>
    <t>autorský dozor 1=1,000 [A]</t>
  </si>
  <si>
    <t>zahrnuje veškeré náklady spojené s objednatelem požadovaným dozorem</t>
  </si>
  <si>
    <t>03730</t>
  </si>
  <si>
    <t>zahrnuje objednatelem povolené náklady na požadovaná zařízení zhotovitele</t>
  </si>
  <si>
    <t>SO 432</t>
  </si>
  <si>
    <t>VEŘEJNÉ OSVĚTLENÍ STEZKY – NAPOJENÍ NA UL. ČERVENÉ VRŠKY</t>
  </si>
  <si>
    <t>volný terén 0.5*0.3*205=30,750 [A]
komunikace 0.8*0.3*8=1,920 [B]
Celkem: A+B=32,670 [C]</t>
  </si>
  <si>
    <t>volný terén 0.35*0.7*195=47,775 [A]</t>
  </si>
  <si>
    <t>základ pro stožár 0.4*0.4*0.9*6=0,864 [A]</t>
  </si>
  <si>
    <t>13273</t>
  </si>
  <si>
    <t>volný terén 0.35*0.2*195=13,650 [A]</t>
  </si>
  <si>
    <t>volný terén 0.5*195=97,500 [A]</t>
  </si>
  <si>
    <t>základ pro stožár 3,5m 0.4*0.4*0.9*6=0,864 [A]</t>
  </si>
  <si>
    <t>742H32G</t>
  </si>
  <si>
    <t>744149C</t>
  </si>
  <si>
    <t>1. Položka obsahuje:   – přípravu podkladu pro osazení vč. upevňovacího materiálu   – veškerý podružný a pomocný materiál ( včetně můstků, vnitřních propojů-vodičů a pod ), nosnou konstrukci, kotevní a spojovací prvky   – provedení zkoušek, dodání předepsaných zkoušek, revizí a atestů  2. Položka neobsahuje:   – přístrojové vybavení ( jističe, stykače apod. )    3. Způsob měření:  Udává se počet kusů kompletní konstrukce nebo práce.</t>
  </si>
  <si>
    <t>86627</t>
  </si>
  <si>
    <t>položky pro zhotovení potrubí platí bez ohledu na sklon.  zahrnuje:  - výrobní dokumentaci (včetně technologického předpisu)  - dodání veškerého trubního a pomocného materiálu (trouby, trubky, tvarovky, spojovací a těsnící materiál a pod.), podpěrných, závěsných a upevňovacích prvků, včetně potřebných úprav  - úprava a příprava podkladu a podpěr, očištění a ošetření podkladu a podpěr  - zřízení plně funkčního potrubí, kompletní soustavy, podle příslušného technologického předpisu  - zřízení potrubí i jednotlivých částí po etapách, včetně pracovních spar a spojů, pracovního zaslepení konců a pod.  - úprava prostupů, průchodů šachtami a komorami, okolí podpěr a vyústění, zaústění, napojení, vyvedení a upevnění odpad. výustí  - ochrana potrubí nátěrem (vč. úpravy povrchu), případně izolací, nejsou-li tyto práce předmětem jiné položky  - úprava, očištění a ošetření prostoru kolem potrubí   včetně případně předepsaného utěsnění konců chrániček  - položky platí pro práce prováděné v prostoru zapaženém i nezapaženém a i v kolektorech, chráničkách  - opláštění dle dokumentace a nutné opravy opláštění při jeho poškození</t>
  </si>
  <si>
    <t>87633</t>
  </si>
  <si>
    <t>položky pro zhotovení potrubí platí bez ohledu na sklon  zahrnuje:  - výrobní dokumentaci (včetně technologického předpisu)  - dodání veškerého trubního a pomocného materiálu (trouby, trubky, tvarovky, spojovací a těsnící materiál a pod.), podpěrných, závěsných a upevňovacích prvků, včetně potřebných úprav  - úprava a příprava podkladu a podpěr, očištění a ošetření podkladu a podpěr  - zřízení plně funkčního potrubí, kompletní soustavy, podle příslušného technologického předpisu  - zřízení potrubí i jednotlivých částí po etapách, včetně pracovních spar a spojů, pracovního zaslepení konců a pod.  - úprava prostupů, průchodů šachtami a komorami, okolí podpěr a vyústění, zaústění, napojení, vyvedení a upevnění odpad. výustí  - ochrana potrubí nátěrem (vč. úpravy povrchu), případně izolací, nejsou-li tyto práce předmětem jiné položky  - úprava, očištění a ošetření prostoru kolem potrubí   včetně případně předepsaného utěsnění konců chrániček  - položky platí pro práce prováděné v prostoru zapaženém i nezapaženém a i v kolektorech, chráničkách</t>
  </si>
  <si>
    <t>pol.č. 131736 0.864=0,864 [A]
pol.č. 132736 13.65=13,650 [B]
Celkem: A+B=14,514 [C]</t>
  </si>
  <si>
    <t>02910</t>
  </si>
  <si>
    <t>zahrnuje veškeré náklady spojené s objednatelem požadovanými pracemi,   - pro stanovení orientační investorské ceny určete jednotkovou cenu jako 1% odhadované ceny stavby</t>
  </si>
  <si>
    <t>02911</t>
  </si>
  <si>
    <t xml:space="preserve">HM        </t>
  </si>
  <si>
    <t>zahrnuje veškeré náklady spojené s objednatelem požadovanými pracemi</t>
  </si>
  <si>
    <t>02944</t>
  </si>
  <si>
    <t>029522</t>
  </si>
  <si>
    <t>SO 433</t>
  </si>
  <si>
    <t>OCHRANA STÁVAJÍCÍHO NN KABELU PODÉL UL. ČERVENÉ VRŠKY</t>
  </si>
  <si>
    <t>cyklostezka 0.5*0.3*12=1,800 [A]</t>
  </si>
  <si>
    <t>0.35*0.7*12=2,940 [A]</t>
  </si>
  <si>
    <t>cyklostezka 0.35*0.7*12=2,940 [A]</t>
  </si>
  <si>
    <t>0.35*14=4,900 [A]</t>
  </si>
  <si>
    <t>87733</t>
  </si>
  <si>
    <t>položky pro zhotovení potrubí platí bez ohledu na sklon  zahrnuje:  - výrobní dokumentaci (včetně technologického předpisu)  - dodání veškerého trubního a pomocného materiálu (trouby včetně podélného rozpůlení, trubky, tvarovky, spojovací a těsnící materiál a pod.), podpěrných, závěsných a upevňovacích prvků, včetně potřebných úprav  - úprava a příprava podkladu a podpěr, očištění a ošetření podkladu a podpěr  - zřízení plně funkčního potrubí, kompletní soustavy, podle příslušného technologického předpisu  - zřízení potrubí i jednotlivých částí po etapách, včetně pracovních spar a spojů, pracovního zaslepení konců a pod.  - úprava prostupů, průchodů šachtami a komorami, okolí podpěr a vyústění, zaústění, napojení, vyvedení a upevnění odpad. výustí  - ochrana potrubí nátěrem (vč. úpravy povrchu), případně izolací, nejsou-li tyto práce předmětem jiné položky  - úprava, očištění a ošetření prostoru kolem potrubí   včetně případně předepsaného utěsnění konců chrániček  - položky platí pro práce prováděné v prostoru zapaženém i nezapaženém a i v kolektorech, chráničkách</t>
  </si>
  <si>
    <t>02940</t>
  </si>
  <si>
    <t>SO 461.1</t>
  </si>
  <si>
    <t>PŘELOŽKA STÁVAJÍCÍHO METALICKÉHO VEDENÍ SEK CETIN – ERBENOVA ULICE</t>
  </si>
  <si>
    <t>13173</t>
  </si>
  <si>
    <t>18130</t>
  </si>
  <si>
    <t>položka zahrnuje úpravu pláně včetně vyrovnání výškových rozdílů</t>
  </si>
  <si>
    <t>18232</t>
  </si>
  <si>
    <t>18241</t>
  </si>
  <si>
    <t>Zahrnuje dodání předepsané travní směsi, její výsev na ornici, zalévání, první pokosení, to vše bez ohledu na sklon terénu</t>
  </si>
  <si>
    <t>Elektroinstalace - slaboproud</t>
  </si>
  <si>
    <t>742</t>
  </si>
  <si>
    <t>701005</t>
  </si>
  <si>
    <t>1. Položka obsahuje:   – úprava dna výkopu   – položení betonového žlabu / chráničky včetně zakrytí   – pomocné mechanismy  2. Položka neobsahuje:   X  3. Způsob měření:  Udává se počet kusů kompletní konstrukce nebo práce.</t>
  </si>
  <si>
    <t>02910A</t>
  </si>
  <si>
    <t>029113</t>
  </si>
  <si>
    <t>02943</t>
  </si>
  <si>
    <t>02945</t>
  </si>
  <si>
    <t>položka zahrnuje:   - přípravu podkladů, vyhotovení žádosti pro vklad na katastrální úřad  - polní práce spojené s vyhotovením geometrického plánu  - výpočetní a grafické kancelářské práce  - úřední ověření výsledného elaborátu  - schválení návrhu vkladu do katastru nemovitostí příslušným katastrálním úřadem</t>
  </si>
  <si>
    <t>02946</t>
  </si>
  <si>
    <t>položka zahrnuje:  - fotodokumentaci zadavatelem požadovaného děje a konstrukcí v požadovaných časových intervalech  - zadavatelem specifikované výstupy (fotografie v papírovém a digitálním formátu) v požadovaném počtu</t>
  </si>
  <si>
    <t>SO 461.2</t>
  </si>
  <si>
    <t>OCHRANA STÁVAJÍCÍHO METALICKÉHO VEDENÍ SEK CETIN – ČERVENÉ VRŠKY</t>
  </si>
  <si>
    <t>neuznatelné položky, sondy pro zjištění polohy stáv.ved. 2*(1*1*1.5)=3,000 [A]</t>
  </si>
  <si>
    <t>17591</t>
  </si>
  <si>
    <t>neuznatelné položky, úprava dna rýhy pod stávající trasou IS a následné uložení do pískového lože a obsypání 10*0.35*0.2=0,700 [A]</t>
  </si>
  <si>
    <t>položka zahrnuje:  - kompletní provedení zemní konstrukce vč. výběru vhodného materiálu  - úprava ukládaného materiálu vlhčením, tříděním, promícháním nebo vysoušením, příp. jiné úpravy za účelem zlepšení jeho mech. vlastností  - hutnění i různé míry hutnění   - ošetření úložiště po celou dobu práce v něm vč. klimatických opatření  - ztížení v okolí vedení, konstrukcí a objektů a jejich dočasné zajištění  - ztížení provádění vč. hutnění ve ztížených podmínkách a stísněných prostorech  - ztížené ukládání sypaniny pod vodu  - ukládání po vrstvách a po jiných nutných částech (figurách) vč. dosypávek  - spouštění a nošení materiálu  - výměna částí zemní konstrukce znehodnocené klimatickými vlivy  - ruční hutnění a výplň jam a prohlubní v podloží  - úprava, očištění, ochrana a zhutnění podloží  - svahování, hutnění a uzavírání povrchů svahů  - zřízení lavic na svazích  - udržování úložiště a jeho ochrana proti vodě  - odvedení nebo obvedení vody v okolí úložiště a v úložišti  - veškeré pomocné konstrukce umožňující provedení zemní konstrukce (příjezdy, sjezdy, nájezdy, lešení, podpěrné konstrukce, přemostění, zpevněné plochy, zakrytí a pod.)  - zemina vytlačená potrubím o DN do 180mm se od kubatury obsypů neodečítá</t>
  </si>
  <si>
    <t>neuznatelné položky 10=10,000 [A]</t>
  </si>
  <si>
    <t>neuznatelné položky 2=2,000 [A]</t>
  </si>
  <si>
    <t>702620</t>
  </si>
  <si>
    <t>SO 461.3</t>
  </si>
  <si>
    <t>OCHRANA STÁVAJÍCÍHO METALICKÉHO VEDENÍ SIGNÁLNÍHO KABELU VHS</t>
  </si>
  <si>
    <t>neuznatelné položky, výkop pro obnažení stávající trasy IS 10*0.35*0.7=2,450 [A]</t>
  </si>
  <si>
    <t>neuznatelné položky, zásyp výkopu po provedení ochrany stávající trasy IS 10*0.35*0.7=2,450 [A]</t>
  </si>
  <si>
    <t>neuznatelné položky 10*0.5=5,000 [A]</t>
  </si>
  <si>
    <t>75IJ22</t>
  </si>
  <si>
    <t xml:space="preserve">ČTYŘKA    </t>
  </si>
  <si>
    <t>1. Položka obsahuje:   – práce spojené s měřením specifikované kabelizace specifikovaným způsobem včetně potřebného drobného montážního materiálu   – veškeré potřebné mechanizmy (měřicí přístroje a měřící příslušenství), včetně obsluhy, náklady na mzdy a přibližné (průměrné) náklady na pořízení potřebných materiálů včetně všech ostatních vedlejších nákladů  2. Položka neobsahuje:   X  3. Způsob měření:  Měřící práce se udávají počtem čtyřek.</t>
  </si>
  <si>
    <t>SO 701.1</t>
  </si>
  <si>
    <t>NÁHRADA A DOPLNĚNÍ OPLOCENÍ, ETAPA I.</t>
  </si>
  <si>
    <t>Konstrukce zámečnické</t>
  </si>
  <si>
    <t>767</t>
  </si>
  <si>
    <t>767911</t>
  </si>
  <si>
    <t xml:space="preserve"> viz TZ 635=635,000 [A]</t>
  </si>
  <si>
    <t>- položka zahrnuje vedle vlastního pletiva i rámy, rošty, lišty, kování, podpěrné, závěsné, upevňovací prvky, spojovací a těsnící materiál, pomocný materiál, kompletní povrchovou úpravu.  - nejsou zahrnuty sloupky, jejich základové konstrukce a zemní práce, které se vykazují v samostatných položkách 338**, 272**, 26A**, 13***, není zahrnuta podezdívka (272**)  - součástí položky je případně i ostnatý drát, uvažovaná plocha se pak vypočítává po horní hranu drátu.</t>
  </si>
  <si>
    <t>76796</t>
  </si>
  <si>
    <t>vjezdová brána, dl*v*ks 3.6*1.88*4=27,072 [A]</t>
  </si>
  <si>
    <t>- položka zahrnuje vedle vlastních vrat a vrátek i rámy, rošty, lišty, kování, podpěrné, závěsné, upevňovací prvky, spojovací a těsnící materiál, pomocný materiál, kompletní povrchovou úpravu, jsou zahrnuty i sloupky včetně kotvení, základové patky a nutných zemních prací.  - je zahrnuto drobné zasklení nebo jiná předepsaná výplň.  - součástí položky je případně i ostnatý drát, uvažovaná plocha se pak vypočítává po horní hranu drátu.</t>
  </si>
  <si>
    <t>SO 801.1</t>
  </si>
  <si>
    <t>VEGETAČNÍ ÚPRAVY, ETAPA I.</t>
  </si>
  <si>
    <t>125738</t>
  </si>
  <si>
    <t>uznatelné položky, výpočet v programu RoadPac 199.025=199,025 [A]
neuznatelné položky, vypočteno v AutoCad 2.775=2,775 [B]
Celkem: A+B=201,800 [C]</t>
  </si>
  <si>
    <t>uznatelné položky, výpočet v programu RoadPac, m3 na tl.15cm 199.02*6.67=1 327,463 [A]
neuznatelné položky, výpočet v programu RoadPac, m3 na tl.15cm 2.775*6.67=18,509 [B]
Celkem: A+B=1 345,972 [C]</t>
  </si>
  <si>
    <t>18242</t>
  </si>
  <si>
    <t>Zahrnuje dodání předepsané travní směsi, hydroosev na ornici, zalévání, první pokosení, to vše bez ohledu na sklon terénu</t>
  </si>
  <si>
    <t>Výměra celkem</t>
  </si>
  <si>
    <t>Uznatelná</t>
  </si>
  <si>
    <t>výměra</t>
  </si>
  <si>
    <t>Neuznatelná</t>
  </si>
  <si>
    <t>cena</t>
  </si>
  <si>
    <t>Cena</t>
  </si>
  <si>
    <t>VYKOPÁVKY ZE ZEMNÍKŮ A SKLÁDEK TŘ. I, ODVOZ DO 20KM</t>
  </si>
  <si>
    <t>ROZPROSTŘENÍ ORNICE V ROVINĚ V TL DO 0,15M</t>
  </si>
  <si>
    <t>ZALOŽENÍ TRÁVNÍKU HYDROOSEVEM NA ORNICI</t>
  </si>
  <si>
    <t>OPLOCENÍ Z DRÁTĚNÉHO PLETIVA POZINKOVANÉHO STANDARDNÍHO</t>
  </si>
  <si>
    <t>VRATA A VRÁTKA</t>
  </si>
  <si>
    <t>HLOUBENÍ JAM ZAPAŽ I NEPAŽ TŘ. I</t>
  </si>
  <si>
    <t>HLOUBENÍ RÝH ŠÍŘ DO 2M PAŽ I NEPAŽ TŘ. I</t>
  </si>
  <si>
    <t>ZÁSYP JAM A RÝH ZEMINOU SE ZHUTNĚNÍM</t>
  </si>
  <si>
    <t>OBSYP POTRUBÍ A OBJEKTŮ Z JINÝCH MATERIÁLŮ</t>
  </si>
  <si>
    <t>ÚPRAVA PLÁNĚ BEZ ZHUTNĚNÍ</t>
  </si>
  <si>
    <t>ZALOŽENÍ TRÁVNÍKU RUČNÍM VÝSEVEM</t>
  </si>
  <si>
    <t>MĚŘENÍ ZKRÁCENÉ ZÁVĚREČNÉ DÁLKOVÉHO KABELU V JEDNOM SMĚRU ZA PROVOZU</t>
  </si>
  <si>
    <t>VYHLEDÁVACÍ MARKER ZEMNÍ S MOŽNOSTÍ ZÁPISU</t>
  </si>
  <si>
    <t>ODKRYTÍ A ZAKRYTÍ KABELŮ KRYTÝCH FÓLIÍ, PÁSEM NEBO DESKOU</t>
  </si>
  <si>
    <t>CHRÁNIČKY PŮLENÉ Z TRUB PLAST DN DO 150MM</t>
  </si>
  <si>
    <t>OSTATNÍ POŽADAVKY - ZEMĚMĚŘIČSKÁ MĚŘENÍ</t>
  </si>
  <si>
    <t>OSTATNÍ POŽADAVKY - GEODETICKÉ ZAMĚŘENÍ - CELKY</t>
  </si>
  <si>
    <t>OSTATNÍ POŽADAVKY - VYPRACOVÁNÍ RDS</t>
  </si>
  <si>
    <t>OSTAT POŽADAVKY - DOKUMENTACE SKUTEČ PROVEDENÍ V DIGIT FORMĚ</t>
  </si>
  <si>
    <t>OSTAT POŽADAVKY - GEOMETRICKÝ PLÁN</t>
  </si>
  <si>
    <t>OSTAT POŽADAVKY - FOTODOKUMENTACE</t>
  </si>
  <si>
    <t>OSTATNÍ POŽADAVKY - ODBORNÝ DOZOR</t>
  </si>
  <si>
    <t>CHRÁNIČKY Z TRUB PLASTOVÝCH DN DO 150MM</t>
  </si>
  <si>
    <t>ZAKRYTÍ KABELŮ VÝSTRAŽNOU FÓLIÍ ŠÍŘKY PŘES 20 DO 40 CM</t>
  </si>
  <si>
    <t>HLOUBENÍ RÝH ŠÍŘ DO 2M PAŽ I NEPAŽ TŘ. I, ODVOZ DO 12KM</t>
  </si>
  <si>
    <t>VYKOPÁVKY ZE ZEMNÍKŮ A SKLÁDEK TŘ. I, ODVOZ DO 12KM</t>
  </si>
  <si>
    <t>OSTATNÍ POŽADAVKY - REVIZNÍ ZPRÁVY</t>
  </si>
  <si>
    <t>OSTATNÍ POŽADAVKY - VYPRACOVÁNÍ DOKUMENTACE</t>
  </si>
  <si>
    <t>OSTATNÍ POŽADAVKY - GEODETICKÉ ZAMĚŘENÍ</t>
  </si>
  <si>
    <t>ÚPRAVA POVRCHŮ SROVNÁNÍM ÚZEMÍ</t>
  </si>
  <si>
    <t>HLOUBENÍ RÝH ŠÍŘ DO 2M PAŽ I NEPAŽ TŘ. I, ODVOZ DO 3KM</t>
  </si>
  <si>
    <t>VYKOPÁVKY ZE ZEMNÍKŮ A SKLÁDEK TŘ. I, ODVOZ DO 3KM</t>
  </si>
  <si>
    <t>SEJMUTÍ ORNICE NEBO LESNÍ PŮDY S ODVOZEM DO 12KM</t>
  </si>
  <si>
    <t>HLOUBENÍ JAM ZAPAŽ I NEPAŽ TŘ. I, ODVOZ DO 12KM</t>
  </si>
  <si>
    <t>ZÁKLADY Z PROSTÉHO BETONU DO C25/30</t>
  </si>
  <si>
    <t>SVÍTIDLO LED ANTIVANDAL (IP 44) TŘÍDA II,  OD 11 DO 25 W</t>
  </si>
  <si>
    <t>UZEMŇOVACÍ VODIČ V ZEMI FEZN DO 120 MM2</t>
  </si>
  <si>
    <t>UZEMŇOVACÍ VEDENÍ V ZEMI - MĚŘENÍ ZEMNÍHO ODPORU</t>
  </si>
  <si>
    <t>PODZEM KABEL VEDENÍ N.N. DO 1kV Cu DO KABELOVÉHO LOŽE</t>
  </si>
  <si>
    <t>PODZEM KABEL VEDENÍ N.N. DO 1kV Cu DO CHRÁNIČKY</t>
  </si>
  <si>
    <t>OSVĚTLOVACÍ STOŽÁR  PEVNÝ ŽÁROVĚ ZINKOVANÝ DÉLKY DO 6 M</t>
  </si>
  <si>
    <t>ROZVODNICE NN VYBAVENÁ, MIN. IP 55, TŘÍDA IZOLACE II, 300*450*33 MM</t>
  </si>
  <si>
    <t>OZNAČOVACÍ ŠTÍTEK KABELOVÉHO VEDENÍ, SPOJKY NEBO KABELOVÉ SKŘÍNĚ (VČETNĚ OBJÍMKY)</t>
  </si>
  <si>
    <t>CHRÁNIČKY Z TRUB OCELOVÝCH DN DO 100MM</t>
  </si>
  <si>
    <t>POMOC PRÁCE ZAJIŠŤ NEBO ZŘÍZ OCHRANU INŽENÝRSKÝCH SÍTÍ</t>
  </si>
  <si>
    <t>ODKOP PRO SPOD STAVBU SILNIC A ŽELEZNIC TŘ. I, ODVOZ DO 1KM</t>
  </si>
  <si>
    <t>VYKOPÁVKY ZE ZEMNÍKŮ A SKLÁDEK TŘ. I, ODVOZ DO 1KM</t>
  </si>
  <si>
    <t>ULOŽENÍ SYPANINY DO NÁSYPŮ SE ZHUTNĚNÍM</t>
  </si>
  <si>
    <t>ULOŽENÍ SYPANINY DO NÁSYPŮ V AKTIV ZÓNĚ SE ZHUT DO 100% PS</t>
  </si>
  <si>
    <t>ULOŽENÍ SYPANINY DO NÁSYPŮ Z NAKUPOVANÝCH MATERIÁLŮ</t>
  </si>
  <si>
    <t>VŠEOBECNÉ ÚPRAVY ZEMĚDĚLSKÝCH PLOCH</t>
  </si>
  <si>
    <t>ÚPRAVA PLÁNĚ SE ZHUTNĚNÍM V HORNINĚ TŘ. II</t>
  </si>
  <si>
    <t>SEPARAČNÍ GEOTEXTILIE</t>
  </si>
  <si>
    <t>PODKLADNÍ A VÝPLŇOVÉ VRSTVY Z KAMENIVA DRCENÉHO</t>
  </si>
  <si>
    <t>VOZOVKOVÉ VRSTVY ZE ŠTĚRKODRTI TL. DO 250MM</t>
  </si>
  <si>
    <t>VOZOVKOVÉ VRSTVY Z RECYKLOVANÉHO MATERIÁLU</t>
  </si>
  <si>
    <t>ZPEVNĚNÍ KRAJNIC ZE ŠTĚRKODRTI TL. DO 150MM</t>
  </si>
  <si>
    <t>INFILTRAČNÍ POSTŘIK Z EMULZE DO 0,5KG/M2</t>
  </si>
  <si>
    <t>SPOJOVACÍ POSTŘIK Z EMULZE DO 0,5KG/M2</t>
  </si>
  <si>
    <t>ASFALTOVÝ BETON PRO OBRUSNÉ VRSTVY MODIFIK ACO 11 TL. 50MM</t>
  </si>
  <si>
    <t>KRYTY Z BETON DLAŽDIC SE ZÁMKEM BAREV RELIÉF TL 80MM DO LOŽE Z MC</t>
  </si>
  <si>
    <t>OBETONOVÁNÍ POTRUBÍ Z PROSTÉHO BETONU DO C16/20</t>
  </si>
  <si>
    <t>DOPRAV ZNAČKY ZMENŠ VEL OCEL FÓLIE TŘ 1 - DODÁVKA A MONT</t>
  </si>
  <si>
    <t>DOPRAV ZNAČKY ZMENŠ VEL OCEL FÓLIE TŘ 2 - DODÁVKA A MONT</t>
  </si>
  <si>
    <t>SLOUPKY A STOJKY DOPRAVNÍCH ZNAČEK Z OCEL TRUBEK SE ZABETONOVÁNÍM - DODÁVKA A MONTÁŽ</t>
  </si>
  <si>
    <t>VODOROVNÉ DOPRAVNÍ ZNAČENÍ PLASTEM HLADKÉ - DODÁVKA A POKLÁDKA</t>
  </si>
  <si>
    <t>VODOROVNÉ DOPRAVNÍ ZNAČENÍ - PŘEDEM PŘIPRAVENÉ SYMBOLY</t>
  </si>
  <si>
    <t>PROPUSTY Z TRUB DN 300MM PLASTOVÝCH</t>
  </si>
  <si>
    <t>ČELA PROPUSTU Z KAMENE - OBKLAD</t>
  </si>
  <si>
    <t>VYKOPÁVKY ZE ZEMNÍKŮ A SKLÁDEK TŘ. I, ODVOZ DO 5KM</t>
  </si>
  <si>
    <t>ULOŽENÍ SYPANINY DO NÁSYPŮ A NA SKLÁDKY BEZ ZHUTNĚNÍ</t>
  </si>
  <si>
    <t>ULOŽENÍ SYPANINY DO NÁSYPŮ BEZ ZHUTNĚNÍ</t>
  </si>
  <si>
    <t>ROZPROSTŘENÍ ORNICE V ROVINĚ V TL DO 0,20M</t>
  </si>
  <si>
    <t>DOPRAVNÍ ZNAČKY ZÁKLADNÍ VELIKOSTI HLINÍKOVÉ FÓLIE TŘ 2 - DODÁVKA A MONTÁŽ</t>
  </si>
  <si>
    <t>DOPRAVNÍ ZNAČKY ZÁKLADNÍ VELIKOSTI HLINÍKOVÉ FÓLIE TŘ 2 - DEMONTÁŽ</t>
  </si>
  <si>
    <t>DOPRAV ZNAČKY ZÁKL VEL HLINÍK FÓLIE TŘ 2 - NÁJEMNÉ</t>
  </si>
  <si>
    <t>DOPRAVNÍ ZNAČKY 100X150CM OCELOVÉ FÓLIE TŘ 2 - DODÁVKA A MONTÁŽ</t>
  </si>
  <si>
    <t>DOPRAVNÍ ZNAČKY 100X150CM OCELOVÉ FÓLIE TŘ 2 - DEMONTÁŽ</t>
  </si>
  <si>
    <t>DOPRAV ZNAČKY 100X150CM OCEL FÓLIE TŘ 2 - NÁJEMNÉ</t>
  </si>
  <si>
    <t>SLOUPKY A STOJKY DZ Z OCEL TRUBEK DO PATKY NÁJEMNÉ</t>
  </si>
  <si>
    <t>DOPRAVNÍ ZÁBRANY Z2 S FÓLIÍ TŘ 2 - DOD A MONTÁŽ</t>
  </si>
  <si>
    <t>DOPRAVNÍ ZÁBRANY Z2 S FÓLIÍ TŘ 2 - DEMONTÁŽ</t>
  </si>
  <si>
    <t>DOPRAVNÍ ZÁBRANY Z2 S FÓLIÍ TŘ 2 - NÁJEMNÉ</t>
  </si>
  <si>
    <t>SILNIČNÍ A CHODNÍKOVÉ OBRUBY Z BETONOVÝCH OBRUBNÍKŮ ŠÍŘ 100MM</t>
  </si>
  <si>
    <t>ODSTRANĚNÍ KŘOVIN S ODVOZEM DO 12KM, VČ. SKLÁDKOVNÉHO</t>
  </si>
  <si>
    <t xml:space="preserve">SEJMUTÍ ORNICE NEBO LESNÍ PŮDY S ODVOZEM DO 12KM
</t>
  </si>
  <si>
    <t>ODSTRANĚNÍ OPLOCENÍ Z DRÁT PLETIVA</t>
  </si>
  <si>
    <t>POPLATKY ZA SKLÁDKU TYP S-OO (OSTATNÍ ODPAD)</t>
  </si>
  <si>
    <t>C e l k e m bez DPH</t>
  </si>
  <si>
    <t>C e l k e m DPH 21%</t>
  </si>
  <si>
    <t>C e l k e m s DPH</t>
  </si>
  <si>
    <t>uznatelná cena celkem</t>
  </si>
  <si>
    <t>neuznatelná cena celkem</t>
  </si>
  <si>
    <t>OC Celkem</t>
  </si>
  <si>
    <t>Stavba: Cyklostezka Benešov, Erbenova ulice - Poměnice, etapa I</t>
  </si>
  <si>
    <t>Soupis objektů s DPH, rekapitulace</t>
  </si>
  <si>
    <t>necenit dodávka investora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</si>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</sst>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\ ###\ ###\ ##0.00"/>
    <numFmt numFmtId="167" formatCode="###\ ###\ ###\ ##0.000"/>
  </numFmts>
  <fonts count="40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9"/>
      <color indexed="23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i/>
      <sz val="9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7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6" fontId="0" fillId="0" borderId="10" xfId="0" applyNumberFormat="1" applyFont="1" applyFill="1" applyBorder="1" applyAlignment="1" applyProtection="1">
      <alignment vertical="center"/>
      <protection/>
    </xf>
    <xf numFmtId="166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6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Alignment="1">
      <alignment vertical="center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66" fontId="3" fillId="33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66" fontId="1" fillId="34" borderId="0" xfId="0" applyNumberFormat="1" applyFont="1" applyFill="1" applyBorder="1" applyAlignment="1" applyProtection="1">
      <alignment vertical="center"/>
      <protection/>
    </xf>
    <xf numFmtId="0" fontId="0" fillId="35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28" sqref="A28"/>
    </sheetView>
  </sheetViews>
  <sheetFormatPr defaultColWidth="9.140625" defaultRowHeight="12.75" customHeight="1"/>
  <cols>
    <col min="1" max="1" width="10.7109375" style="0" customWidth="1"/>
    <col min="2" max="2" width="65.7109375" style="0" customWidth="1"/>
    <col min="3" max="3" width="17.421875" style="0" customWidth="1"/>
    <col min="4" max="4" width="19.421875" style="0" customWidth="1"/>
    <col min="5" max="7" width="24.7109375" style="0" customWidth="1"/>
  </cols>
  <sheetData>
    <row r="1" ht="12.75" customHeight="1">
      <c r="A1" s="5"/>
    </row>
    <row r="3" spans="2:4" ht="12.75" customHeight="1">
      <c r="B3" s="28" t="s">
        <v>413</v>
      </c>
      <c r="C3" s="1"/>
      <c r="D3" s="1"/>
    </row>
    <row r="5" spans="2:4" ht="12.75" customHeight="1">
      <c r="B5" s="2" t="s">
        <v>412</v>
      </c>
      <c r="C5" s="2"/>
      <c r="D5" s="2"/>
    </row>
    <row r="6" spans="9:10" ht="12.75" customHeight="1">
      <c r="I6" t="s">
        <v>2</v>
      </c>
      <c r="J6">
        <v>0</v>
      </c>
    </row>
    <row r="7" spans="2:10" ht="12.75" customHeight="1">
      <c r="B7" s="3" t="s">
        <v>0</v>
      </c>
      <c r="C7" s="3"/>
      <c r="D7" s="3"/>
      <c r="E7" s="2">
        <f>SUM(E11:E21)</f>
        <v>0</v>
      </c>
      <c r="I7" t="s">
        <v>3</v>
      </c>
      <c r="J7">
        <v>15</v>
      </c>
    </row>
    <row r="8" spans="2:10" ht="12.75" customHeight="1">
      <c r="B8" s="3" t="s">
        <v>1</v>
      </c>
      <c r="C8" s="3"/>
      <c r="D8" s="3"/>
      <c r="E8" s="2">
        <f>SUM(G11:G21)</f>
        <v>0</v>
      </c>
      <c r="I8" t="s">
        <v>4</v>
      </c>
      <c r="J8">
        <v>21</v>
      </c>
    </row>
    <row r="10" spans="1:7" ht="25.5" customHeight="1">
      <c r="A10" s="4" t="s">
        <v>5</v>
      </c>
      <c r="B10" s="4" t="s">
        <v>6</v>
      </c>
      <c r="C10" s="14" t="s">
        <v>409</v>
      </c>
      <c r="D10" s="14" t="s">
        <v>410</v>
      </c>
      <c r="E10" s="14" t="s">
        <v>411</v>
      </c>
      <c r="F10" s="4" t="s">
        <v>7</v>
      </c>
      <c r="G10" s="4" t="s">
        <v>8</v>
      </c>
    </row>
    <row r="11" spans="1:7" ht="12.75" customHeight="1">
      <c r="A11" s="6" t="s">
        <v>13</v>
      </c>
      <c r="B11" s="6" t="s">
        <v>14</v>
      </c>
      <c r="C11" s="26">
        <f>'SO 020.1'!J32</f>
        <v>0</v>
      </c>
      <c r="D11" s="26">
        <f>'SO 020.1'!K32</f>
        <v>0</v>
      </c>
      <c r="E11" s="27">
        <f>'SO 020.1'!L32</f>
        <v>0</v>
      </c>
      <c r="F11" s="27">
        <f>'SO 020.1'!L33</f>
        <v>0</v>
      </c>
      <c r="G11" s="27">
        <f aca="true" t="shared" si="0" ref="G11:G21">E11+F11</f>
        <v>0</v>
      </c>
    </row>
    <row r="12" spans="1:7" ht="12.75" customHeight="1">
      <c r="A12" s="6" t="s">
        <v>50</v>
      </c>
      <c r="B12" s="6" t="s">
        <v>51</v>
      </c>
      <c r="C12" s="26">
        <f>'SO 101.1'!J135</f>
        <v>0</v>
      </c>
      <c r="D12" s="26">
        <f>'SO 101.1'!K135</f>
        <v>0</v>
      </c>
      <c r="E12" s="27">
        <f>'SO 101.1'!L135</f>
        <v>0</v>
      </c>
      <c r="F12" s="27">
        <f>'SO 101.1'!L136</f>
        <v>0</v>
      </c>
      <c r="G12" s="27">
        <f t="shared" si="0"/>
        <v>0</v>
      </c>
    </row>
    <row r="13" spans="1:7" ht="12.75" customHeight="1">
      <c r="A13" s="6" t="s">
        <v>149</v>
      </c>
      <c r="B13" s="6" t="s">
        <v>150</v>
      </c>
      <c r="C13" s="26">
        <f>'SO 103'!J101</f>
        <v>0</v>
      </c>
      <c r="D13" s="26">
        <f>'SO 103'!K101</f>
        <v>0</v>
      </c>
      <c r="E13" s="27">
        <f>'SO 103'!L101</f>
        <v>0</v>
      </c>
      <c r="F13" s="27">
        <f>'SO 103'!L102</f>
        <v>0</v>
      </c>
      <c r="G13" s="27">
        <f t="shared" si="0"/>
        <v>0</v>
      </c>
    </row>
    <row r="14" spans="1:7" ht="12.75" customHeight="1">
      <c r="A14" s="6" t="s">
        <v>181</v>
      </c>
      <c r="B14" s="6" t="s">
        <v>182</v>
      </c>
      <c r="C14" s="26">
        <f>'SO 430.1'!J71</f>
        <v>0</v>
      </c>
      <c r="D14" s="26">
        <f>'SO 430.1'!K71</f>
        <v>0</v>
      </c>
      <c r="E14" s="27">
        <f>'SO 430.1'!L71</f>
        <v>0</v>
      </c>
      <c r="F14" s="27">
        <f>'SO 430.1'!L72</f>
        <v>0</v>
      </c>
      <c r="G14" s="27">
        <f t="shared" si="0"/>
        <v>0</v>
      </c>
    </row>
    <row r="15" spans="1:7" ht="12.75" customHeight="1">
      <c r="A15" s="6" t="s">
        <v>226</v>
      </c>
      <c r="B15" s="6" t="s">
        <v>227</v>
      </c>
      <c r="C15" s="26">
        <f>'SO 432'!J92</f>
        <v>0</v>
      </c>
      <c r="D15" s="26">
        <f>'SO 432'!K92</f>
        <v>0</v>
      </c>
      <c r="E15" s="27">
        <f>'SO 432'!L92</f>
        <v>0</v>
      </c>
      <c r="F15" s="27">
        <f>'SO 432'!L93</f>
        <v>0</v>
      </c>
      <c r="G15" s="27">
        <f t="shared" si="0"/>
        <v>0</v>
      </c>
    </row>
    <row r="16" spans="1:7" ht="12.75" customHeight="1">
      <c r="A16" s="6" t="s">
        <v>250</v>
      </c>
      <c r="B16" s="6" t="s">
        <v>251</v>
      </c>
      <c r="C16" s="26">
        <f>'SO 433'!J50</f>
        <v>0</v>
      </c>
      <c r="D16" s="26">
        <f>'SO 433'!K50</f>
        <v>0</v>
      </c>
      <c r="E16" s="27">
        <f>'SO 433'!L50</f>
        <v>0</v>
      </c>
      <c r="F16" s="27">
        <f>'SO 433'!L51</f>
        <v>0</v>
      </c>
      <c r="G16" s="27">
        <f t="shared" si="0"/>
        <v>0</v>
      </c>
    </row>
    <row r="17" spans="1:7" ht="25.5" customHeight="1">
      <c r="A17" s="6" t="s">
        <v>259</v>
      </c>
      <c r="B17" s="30" t="s">
        <v>260</v>
      </c>
      <c r="C17" s="26" t="s">
        <v>414</v>
      </c>
      <c r="D17" s="26"/>
      <c r="E17" s="27"/>
      <c r="F17" s="27"/>
      <c r="G17" s="27"/>
    </row>
    <row r="18" spans="1:7" ht="25.5" customHeight="1">
      <c r="A18" s="6" t="s">
        <v>278</v>
      </c>
      <c r="B18" s="30" t="s">
        <v>279</v>
      </c>
      <c r="C18" s="26" t="s">
        <v>414</v>
      </c>
      <c r="D18" s="26"/>
      <c r="E18" s="27"/>
      <c r="F18" s="27"/>
      <c r="G18" s="27"/>
    </row>
    <row r="19" spans="1:7" ht="12.75" customHeight="1">
      <c r="A19" s="6" t="s">
        <v>287</v>
      </c>
      <c r="B19" s="6" t="s">
        <v>288</v>
      </c>
      <c r="C19" s="26">
        <f>'SO 461.3'!J70</f>
        <v>0</v>
      </c>
      <c r="D19" s="26">
        <f>'SO 461.3'!K70</f>
        <v>0</v>
      </c>
      <c r="E19" s="27">
        <f>'SO 461.3'!L70</f>
        <v>0</v>
      </c>
      <c r="F19" s="27">
        <f>'SO 461.3'!L71</f>
        <v>0</v>
      </c>
      <c r="G19" s="27">
        <f t="shared" si="0"/>
        <v>0</v>
      </c>
    </row>
    <row r="20" spans="1:7" ht="12.75" customHeight="1">
      <c r="A20" s="6" t="s">
        <v>295</v>
      </c>
      <c r="B20" s="6" t="s">
        <v>296</v>
      </c>
      <c r="C20" s="26">
        <f>'SO 701.1'!J20</f>
        <v>0</v>
      </c>
      <c r="D20" s="26">
        <f>'SO 701.1'!K20</f>
        <v>0</v>
      </c>
      <c r="E20" s="27">
        <f>'SO 701.1'!L20</f>
        <v>0</v>
      </c>
      <c r="F20" s="27">
        <f>'SO 701.1'!L21</f>
        <v>0</v>
      </c>
      <c r="G20" s="27">
        <f t="shared" si="0"/>
        <v>0</v>
      </c>
    </row>
    <row r="21" spans="1:7" ht="12.75" customHeight="1">
      <c r="A21" s="6" t="s">
        <v>305</v>
      </c>
      <c r="B21" s="6" t="s">
        <v>306</v>
      </c>
      <c r="C21" s="26">
        <f>'SO 801.1'!J23</f>
        <v>0</v>
      </c>
      <c r="D21" s="26">
        <f>'SO 801.1'!K23</f>
        <v>0</v>
      </c>
      <c r="E21" s="27">
        <f>'SO 801.1'!L23</f>
        <v>0</v>
      </c>
      <c r="F21" s="27">
        <f>'SO 801.1'!L24</f>
        <v>0</v>
      </c>
      <c r="G21" s="27">
        <f t="shared" si="0"/>
        <v>0</v>
      </c>
    </row>
    <row r="23" ht="12.75" customHeight="1">
      <c r="A23" t="s">
        <v>415</v>
      </c>
    </row>
  </sheetData>
  <sheetProtection formatColumns="0"/>
  <hyperlinks>
    <hyperlink ref="A11" location="#'SO 020.1'!A1" tooltip="Odkaz na stranku objektu [SO 020.1]" display="SO 020.1"/>
    <hyperlink ref="A12" location="#'SO 101.1'!A1" tooltip="Odkaz na stranku objektu [SO 101.1]" display="SO 101.1"/>
    <hyperlink ref="A13" location="#'SO 103'!A1" tooltip="Odkaz na stranku objektu [SO 103]" display="SO 103"/>
    <hyperlink ref="A14" location="#'SO 430.1'!A1" tooltip="Odkaz na stranku objektu [SO 430.1]" display="SO 430.1"/>
    <hyperlink ref="A15" location="#'SO 432'!A1" tooltip="Odkaz na stranku objektu [SO 432]" display="SO 432"/>
    <hyperlink ref="A16" location="#'SO 433'!A1" tooltip="Odkaz na stranku objektu [SO 433]" display="SO 433"/>
    <hyperlink ref="A17" location="#'SO 461.1'!A1" tooltip="Odkaz na stranku objektu [SO 461.1]" display="SO 461.1"/>
    <hyperlink ref="A18" location="#'SO 461.2'!A1" tooltip="Odkaz na stranku objektu [SO 461.2]" display="SO 461.2"/>
    <hyperlink ref="A19" location="#'SO 461.3'!A1" tooltip="Odkaz na stranku objektu [SO 461.3]" display="SO 461.3"/>
    <hyperlink ref="A20" location="#'SO 701.1'!A1" tooltip="Odkaz na stranku objektu [SO 701.1]" display="SO 701.1"/>
    <hyperlink ref="A21" location="#'SO 801.1'!A1" tooltip="Odkaz na stranku objektu [SO 801.1]" display="SO 801.1"/>
  </hyperlink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0" r:id="rId1"/>
  <headerFooter alignWithMargins="0">
    <oddHeader>&amp;CCyklostezka Benešov, Erbenova ulice - Pomněnice, Etapa I.&amp;RSATRA s.r.o.
10.2018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view="pageBreakPreview" zoomScale="60" zoomScalePageLayoutView="0" workbookViewId="0" topLeftCell="A1">
      <pane ySplit="10" topLeftCell="A11" activePane="bottomLeft" state="frozen"/>
      <selection pane="topLeft" activeCell="A4" sqref="A4"/>
      <selection pane="bottomLeft" activeCell="I12" sqref="I12:I18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7" width="9.7109375" style="0" customWidth="1"/>
    <col min="8" max="8" width="12.7109375" style="0" customWidth="1"/>
    <col min="9" max="12" width="14.7109375" style="0" customWidth="1"/>
    <col min="19" max="20" width="9.140625" style="0" hidden="1" customWidth="1"/>
  </cols>
  <sheetData>
    <row r="1" ht="12.75" customHeight="1">
      <c r="A1" s="5"/>
    </row>
    <row r="2" ht="12.75" customHeight="1">
      <c r="C2" s="1" t="s">
        <v>9</v>
      </c>
    </row>
    <row r="4" spans="1:7" ht="12.75" customHeight="1">
      <c r="A4" t="s">
        <v>10</v>
      </c>
      <c r="C4" s="29" t="s">
        <v>412</v>
      </c>
      <c r="D4" s="5"/>
      <c r="E4" s="5"/>
      <c r="F4" s="5"/>
      <c r="G4" s="5"/>
    </row>
    <row r="5" spans="1:7" ht="12.75" customHeight="1">
      <c r="A5" t="s">
        <v>11</v>
      </c>
      <c r="C5" s="5" t="s">
        <v>305</v>
      </c>
      <c r="D5" s="5" t="s">
        <v>306</v>
      </c>
      <c r="E5" s="5"/>
      <c r="F5" s="5"/>
      <c r="G5" s="5"/>
    </row>
    <row r="6" spans="1:7" ht="12.75" customHeight="1">
      <c r="A6" t="s">
        <v>12</v>
      </c>
      <c r="C6" s="5" t="s">
        <v>305</v>
      </c>
      <c r="D6" s="5" t="s">
        <v>306</v>
      </c>
      <c r="E6" s="5"/>
      <c r="F6" s="5"/>
      <c r="G6" s="5"/>
    </row>
    <row r="7" spans="3:7" ht="12.75" customHeight="1">
      <c r="C7" s="5"/>
      <c r="D7" s="5"/>
      <c r="E7" s="5"/>
      <c r="F7" s="5"/>
      <c r="G7" s="5"/>
    </row>
    <row r="8" spans="1:20" ht="12.75" customHeight="1">
      <c r="A8" s="31" t="s">
        <v>15</v>
      </c>
      <c r="B8" s="31" t="s">
        <v>17</v>
      </c>
      <c r="C8" s="31" t="s">
        <v>18</v>
      </c>
      <c r="D8" s="31" t="s">
        <v>19</v>
      </c>
      <c r="E8" s="31" t="s">
        <v>20</v>
      </c>
      <c r="F8" s="15" t="s">
        <v>313</v>
      </c>
      <c r="G8" s="15" t="s">
        <v>315</v>
      </c>
      <c r="H8" s="31" t="s">
        <v>312</v>
      </c>
      <c r="I8" s="14" t="s">
        <v>21</v>
      </c>
      <c r="J8" s="15" t="s">
        <v>313</v>
      </c>
      <c r="K8" s="15" t="s">
        <v>315</v>
      </c>
      <c r="L8" s="14" t="s">
        <v>317</v>
      </c>
      <c r="S8" t="s">
        <v>23</v>
      </c>
      <c r="T8" t="s">
        <v>7</v>
      </c>
    </row>
    <row r="9" spans="1:19" ht="14.25">
      <c r="A9" s="31"/>
      <c r="B9" s="31"/>
      <c r="C9" s="31"/>
      <c r="D9" s="31"/>
      <c r="E9" s="31"/>
      <c r="F9" s="16" t="s">
        <v>314</v>
      </c>
      <c r="G9" s="16" t="s">
        <v>314</v>
      </c>
      <c r="H9" s="31"/>
      <c r="I9" s="14" t="s">
        <v>316</v>
      </c>
      <c r="J9" s="14" t="s">
        <v>316</v>
      </c>
      <c r="K9" s="14" t="s">
        <v>316</v>
      </c>
      <c r="L9" s="4" t="s">
        <v>22</v>
      </c>
      <c r="S9" t="s">
        <v>7</v>
      </c>
    </row>
    <row r="10" spans="1:12" ht="14.25">
      <c r="A10" s="4" t="s">
        <v>16</v>
      </c>
      <c r="B10" s="4" t="s">
        <v>24</v>
      </c>
      <c r="C10" s="4" t="s">
        <v>25</v>
      </c>
      <c r="D10" s="4" t="s">
        <v>26</v>
      </c>
      <c r="E10" s="4" t="s">
        <v>27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12.75" customHeight="1">
      <c r="A11" s="7"/>
      <c r="B11" s="7"/>
      <c r="C11" s="7" t="s">
        <v>16</v>
      </c>
      <c r="D11" s="7" t="s">
        <v>37</v>
      </c>
      <c r="E11" s="7"/>
      <c r="F11" s="7"/>
      <c r="G11" s="7"/>
      <c r="H11" s="9"/>
      <c r="I11" s="7"/>
      <c r="J11" s="7"/>
      <c r="K11" s="7"/>
      <c r="L11" s="9"/>
    </row>
    <row r="12" spans="1:20" ht="12.75">
      <c r="A12" s="6">
        <v>1</v>
      </c>
      <c r="B12" s="6" t="s">
        <v>307</v>
      </c>
      <c r="C12" s="6" t="s">
        <v>32</v>
      </c>
      <c r="D12" s="19" t="s">
        <v>318</v>
      </c>
      <c r="E12" s="6" t="s">
        <v>42</v>
      </c>
      <c r="F12" s="19">
        <v>199.025</v>
      </c>
      <c r="G12" s="6">
        <v>2.775</v>
      </c>
      <c r="H12" s="8">
        <v>201.8</v>
      </c>
      <c r="I12" s="11"/>
      <c r="J12" s="11">
        <f>F12*I12</f>
        <v>0</v>
      </c>
      <c r="K12" s="11">
        <f>G12*I12</f>
        <v>0</v>
      </c>
      <c r="L12" s="10">
        <f>ROUND((J12+K12),2)</f>
        <v>0</v>
      </c>
      <c r="M12" s="22"/>
      <c r="S12">
        <f>rekapitulace!J8</f>
        <v>21</v>
      </c>
      <c r="T12">
        <f>S12/100*L12</f>
        <v>0</v>
      </c>
    </row>
    <row r="13" spans="4:6" ht="38.25">
      <c r="D13" s="12" t="s">
        <v>308</v>
      </c>
      <c r="F13" s="18"/>
    </row>
    <row r="14" ht="168">
      <c r="D14" s="17" t="s">
        <v>57</v>
      </c>
    </row>
    <row r="15" spans="1:20" ht="12.75">
      <c r="A15" s="6">
        <v>2</v>
      </c>
      <c r="B15" s="6" t="s">
        <v>264</v>
      </c>
      <c r="C15" s="6" t="s">
        <v>32</v>
      </c>
      <c r="D15" s="19" t="s">
        <v>319</v>
      </c>
      <c r="E15" s="6" t="s">
        <v>39</v>
      </c>
      <c r="F15" s="20">
        <v>1327.463</v>
      </c>
      <c r="G15" s="6">
        <v>18.509</v>
      </c>
      <c r="H15" s="8">
        <v>1345.972</v>
      </c>
      <c r="I15" s="11"/>
      <c r="J15" s="11">
        <f>F15*I15</f>
        <v>0</v>
      </c>
      <c r="K15" s="11">
        <f>G15*I15</f>
        <v>0</v>
      </c>
      <c r="L15" s="10">
        <f>ROUND((J15+K15),2)</f>
        <v>0</v>
      </c>
      <c r="S15">
        <f>rekapitulace!J8</f>
        <v>21</v>
      </c>
      <c r="T15">
        <f>S15/100*L15</f>
        <v>0</v>
      </c>
    </row>
    <row r="16" ht="52.5" customHeight="1">
      <c r="D16" s="21" t="s">
        <v>309</v>
      </c>
    </row>
    <row r="17" ht="24">
      <c r="D17" s="17" t="s">
        <v>78</v>
      </c>
    </row>
    <row r="18" spans="1:20" ht="12.75">
      <c r="A18" s="6">
        <v>3</v>
      </c>
      <c r="B18" s="6" t="s">
        <v>310</v>
      </c>
      <c r="C18" s="6" t="s">
        <v>32</v>
      </c>
      <c r="D18" s="19" t="s">
        <v>320</v>
      </c>
      <c r="E18" s="6" t="s">
        <v>39</v>
      </c>
      <c r="F18" s="20">
        <v>1327.463</v>
      </c>
      <c r="G18" s="6">
        <v>18.509</v>
      </c>
      <c r="H18" s="8">
        <v>1345.972</v>
      </c>
      <c r="I18" s="11"/>
      <c r="J18" s="11">
        <f>F18*I18</f>
        <v>0</v>
      </c>
      <c r="K18" s="11">
        <f>G18*I18</f>
        <v>0</v>
      </c>
      <c r="L18" s="10">
        <f>ROUND((J18+K18),2)</f>
        <v>0</v>
      </c>
      <c r="S18">
        <f>rekapitulace!J8</f>
        <v>21</v>
      </c>
      <c r="T18">
        <f>S18/100*L18</f>
        <v>0</v>
      </c>
    </row>
    <row r="19" ht="55.5" customHeight="1">
      <c r="D19" s="21" t="s">
        <v>309</v>
      </c>
    </row>
    <row r="20" ht="24">
      <c r="D20" s="17" t="s">
        <v>311</v>
      </c>
    </row>
    <row r="21" spans="1:20" ht="12.75" customHeight="1">
      <c r="A21" s="13"/>
      <c r="B21" s="13"/>
      <c r="C21" s="13" t="s">
        <v>16</v>
      </c>
      <c r="D21" s="13" t="s">
        <v>37</v>
      </c>
      <c r="E21" s="13"/>
      <c r="F21" s="13"/>
      <c r="G21" s="13"/>
      <c r="H21" s="13"/>
      <c r="I21" s="13"/>
      <c r="J21" s="13">
        <f>SUM(J12:J20)</f>
        <v>0</v>
      </c>
      <c r="K21" s="13">
        <f>SUM(K12:K20)</f>
        <v>0</v>
      </c>
      <c r="L21" s="13">
        <f>SUM(L12:L20)</f>
        <v>0</v>
      </c>
      <c r="T21">
        <f>ROUND(SUM(T12:T20),2)</f>
        <v>0</v>
      </c>
    </row>
    <row r="23" spans="1:20" ht="12.75" customHeight="1">
      <c r="A23" s="13"/>
      <c r="B23" s="13"/>
      <c r="C23" s="13"/>
      <c r="D23" s="24" t="s">
        <v>406</v>
      </c>
      <c r="E23" s="13"/>
      <c r="F23" s="13"/>
      <c r="G23" s="13"/>
      <c r="H23" s="13"/>
      <c r="I23" s="13"/>
      <c r="J23" s="13">
        <f>+J21</f>
        <v>0</v>
      </c>
      <c r="K23" s="13">
        <f>+K21</f>
        <v>0</v>
      </c>
      <c r="L23" s="13">
        <f>+L21</f>
        <v>0</v>
      </c>
      <c r="T23">
        <f>+T21</f>
        <v>0</v>
      </c>
    </row>
    <row r="24" spans="1:12" ht="12.75" customHeight="1">
      <c r="A24" s="13"/>
      <c r="B24" s="13"/>
      <c r="C24" s="13"/>
      <c r="D24" s="24" t="s">
        <v>407</v>
      </c>
      <c r="E24" s="13"/>
      <c r="F24" s="13"/>
      <c r="G24" s="13"/>
      <c r="H24" s="13"/>
      <c r="I24" s="13"/>
      <c r="J24" s="13">
        <f>J23*0.21</f>
        <v>0</v>
      </c>
      <c r="K24" s="13">
        <f>K23*0.21</f>
        <v>0</v>
      </c>
      <c r="L24" s="13">
        <f>L23*0.21</f>
        <v>0</v>
      </c>
    </row>
    <row r="25" spans="1:12" ht="12.75" customHeight="1">
      <c r="A25" s="13"/>
      <c r="B25" s="13"/>
      <c r="C25" s="13"/>
      <c r="D25" s="24" t="s">
        <v>408</v>
      </c>
      <c r="E25" s="13"/>
      <c r="F25" s="13"/>
      <c r="G25" s="13"/>
      <c r="H25" s="13"/>
      <c r="I25" s="13"/>
      <c r="J25" s="13">
        <f>J24+J23</f>
        <v>0</v>
      </c>
      <c r="K25" s="13">
        <f>K24+K23</f>
        <v>0</v>
      </c>
      <c r="L25" s="13">
        <f>L24+L23</f>
        <v>0</v>
      </c>
    </row>
  </sheetData>
  <sheetProtection formatColumns="0"/>
  <mergeCells count="6">
    <mergeCell ref="A8:A9"/>
    <mergeCell ref="B8:B9"/>
    <mergeCell ref="C8:C9"/>
    <mergeCell ref="D8:D9"/>
    <mergeCell ref="E8:E9"/>
    <mergeCell ref="H8:H9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1" r:id="rId1"/>
  <headerFooter alignWithMargins="0">
    <oddHeader>&amp;CCyklostezka Benešov, Erbenova ulice - Pomněnice, Etapa I.&amp;RSATRA s.r.o.
10.2018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view="pageBreakPreview" zoomScaleSheetLayoutView="100" zoomScalePageLayoutView="0" workbookViewId="0" topLeftCell="A1">
      <pane ySplit="10" topLeftCell="A11" activePane="bottomLeft" state="frozen"/>
      <selection pane="topLeft" activeCell="A4" sqref="A4"/>
      <selection pane="bottomLeft" activeCell="J28" sqref="J28"/>
    </sheetView>
  </sheetViews>
  <sheetFormatPr defaultColWidth="9.140625" defaultRowHeight="12.75" customHeight="1"/>
  <cols>
    <col min="1" max="1" width="6.7109375" style="0" customWidth="1"/>
    <col min="2" max="2" width="13.7109375" style="0" customWidth="1"/>
    <col min="3" max="3" width="12.421875" style="0" customWidth="1"/>
    <col min="4" max="4" width="75.7109375" style="0" customWidth="1"/>
    <col min="5" max="5" width="9.7109375" style="0" customWidth="1"/>
    <col min="6" max="6" width="12.57421875" style="0" customWidth="1"/>
    <col min="7" max="7" width="14.57421875" style="0" customWidth="1"/>
    <col min="8" max="8" width="12.7109375" style="0" customWidth="1"/>
    <col min="9" max="12" width="14.7109375" style="0" customWidth="1"/>
    <col min="19" max="20" width="9.140625" style="0" hidden="1" customWidth="1"/>
  </cols>
  <sheetData>
    <row r="1" ht="12.75" customHeight="1">
      <c r="A1" s="5"/>
    </row>
    <row r="2" ht="12.75" customHeight="1">
      <c r="C2" s="1" t="s">
        <v>9</v>
      </c>
    </row>
    <row r="4" spans="1:7" ht="12.75" customHeight="1">
      <c r="A4" t="s">
        <v>10</v>
      </c>
      <c r="C4" s="29" t="s">
        <v>412</v>
      </c>
      <c r="D4" s="5"/>
      <c r="E4" s="5"/>
      <c r="F4" s="5"/>
      <c r="G4" s="5"/>
    </row>
    <row r="5" spans="1:7" ht="12.75" customHeight="1">
      <c r="A5" t="s">
        <v>11</v>
      </c>
      <c r="C5" s="5" t="s">
        <v>13</v>
      </c>
      <c r="D5" s="5" t="s">
        <v>14</v>
      </c>
      <c r="E5" s="5"/>
      <c r="F5" s="5"/>
      <c r="G5" s="5"/>
    </row>
    <row r="6" spans="1:7" ht="12.75" customHeight="1">
      <c r="A6" t="s">
        <v>12</v>
      </c>
      <c r="C6" s="5" t="s">
        <v>13</v>
      </c>
      <c r="D6" s="5" t="s">
        <v>14</v>
      </c>
      <c r="E6" s="5"/>
      <c r="F6" s="5"/>
      <c r="G6" s="5"/>
    </row>
    <row r="7" spans="3:7" ht="12.75" customHeight="1">
      <c r="C7" s="5"/>
      <c r="D7" s="5"/>
      <c r="E7" s="5"/>
      <c r="F7" s="5"/>
      <c r="G7" s="5"/>
    </row>
    <row r="8" spans="1:20" ht="12.75" customHeight="1">
      <c r="A8" s="31" t="s">
        <v>15</v>
      </c>
      <c r="B8" s="31" t="s">
        <v>17</v>
      </c>
      <c r="C8" s="31" t="s">
        <v>18</v>
      </c>
      <c r="D8" s="31" t="s">
        <v>19</v>
      </c>
      <c r="E8" s="31" t="s">
        <v>20</v>
      </c>
      <c r="F8" s="15" t="s">
        <v>313</v>
      </c>
      <c r="G8" s="15" t="s">
        <v>315</v>
      </c>
      <c r="H8" s="31" t="s">
        <v>312</v>
      </c>
      <c r="I8" s="14" t="s">
        <v>21</v>
      </c>
      <c r="J8" s="15" t="s">
        <v>313</v>
      </c>
      <c r="K8" s="15" t="s">
        <v>315</v>
      </c>
      <c r="L8" s="14" t="s">
        <v>317</v>
      </c>
      <c r="S8" t="s">
        <v>23</v>
      </c>
      <c r="T8" t="s">
        <v>7</v>
      </c>
    </row>
    <row r="9" spans="1:19" ht="14.25">
      <c r="A9" s="31"/>
      <c r="B9" s="31"/>
      <c r="C9" s="31"/>
      <c r="D9" s="31"/>
      <c r="E9" s="31"/>
      <c r="F9" s="16" t="s">
        <v>314</v>
      </c>
      <c r="G9" s="16" t="s">
        <v>314</v>
      </c>
      <c r="H9" s="31"/>
      <c r="I9" s="14" t="s">
        <v>316</v>
      </c>
      <c r="J9" s="14" t="s">
        <v>316</v>
      </c>
      <c r="K9" s="14" t="s">
        <v>316</v>
      </c>
      <c r="L9" s="4" t="s">
        <v>22</v>
      </c>
      <c r="S9" t="s">
        <v>7</v>
      </c>
    </row>
    <row r="10" spans="1:12" ht="14.25">
      <c r="A10" s="4" t="s">
        <v>16</v>
      </c>
      <c r="B10" s="4" t="s">
        <v>24</v>
      </c>
      <c r="C10" s="4" t="s">
        <v>25</v>
      </c>
      <c r="D10" s="4" t="s">
        <v>26</v>
      </c>
      <c r="E10" s="4" t="s">
        <v>27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12.75" customHeight="1">
      <c r="A11" s="7"/>
      <c r="B11" s="7"/>
      <c r="C11" s="7" t="s">
        <v>30</v>
      </c>
      <c r="D11" s="7" t="s">
        <v>29</v>
      </c>
      <c r="E11" s="7"/>
      <c r="F11" s="7"/>
      <c r="G11" s="7"/>
      <c r="H11" s="9"/>
      <c r="I11" s="7"/>
      <c r="J11" s="7"/>
      <c r="K11" s="7"/>
      <c r="L11" s="9"/>
    </row>
    <row r="12" spans="1:20" ht="12.75">
      <c r="A12" s="6">
        <v>1</v>
      </c>
      <c r="B12" s="6" t="s">
        <v>31</v>
      </c>
      <c r="C12" s="6" t="s">
        <v>32</v>
      </c>
      <c r="D12" s="6" t="s">
        <v>33</v>
      </c>
      <c r="E12" s="6" t="s">
        <v>34</v>
      </c>
      <c r="F12" s="8">
        <v>2</v>
      </c>
      <c r="G12" s="6">
        <v>0</v>
      </c>
      <c r="H12" s="8">
        <v>2</v>
      </c>
      <c r="I12" s="11"/>
      <c r="J12" s="11">
        <f>F12*I12</f>
        <v>0</v>
      </c>
      <c r="K12" s="11">
        <f>G12*I12</f>
        <v>0</v>
      </c>
      <c r="L12" s="10">
        <f>ROUND((J12+K12),2)</f>
        <v>0</v>
      </c>
      <c r="S12">
        <f>rekapitulace!J6</f>
        <v>0</v>
      </c>
      <c r="T12">
        <f>S12/100*L12</f>
        <v>0</v>
      </c>
    </row>
    <row r="13" ht="12.75">
      <c r="D13" s="12" t="s">
        <v>35</v>
      </c>
    </row>
    <row r="14" ht="12.75">
      <c r="D14" s="17" t="s">
        <v>36</v>
      </c>
    </row>
    <row r="15" spans="1:12" ht="12.75">
      <c r="A15" s="6">
        <v>2</v>
      </c>
      <c r="B15" s="6" t="s">
        <v>49</v>
      </c>
      <c r="C15" s="6" t="s">
        <v>32</v>
      </c>
      <c r="D15" s="19" t="s">
        <v>405</v>
      </c>
      <c r="E15" s="6" t="s">
        <v>42</v>
      </c>
      <c r="F15" s="8">
        <v>0.85</v>
      </c>
      <c r="G15" s="6">
        <v>0</v>
      </c>
      <c r="H15" s="8">
        <v>0.85</v>
      </c>
      <c r="I15" s="11"/>
      <c r="J15" s="11">
        <f>F15*I15</f>
        <v>0</v>
      </c>
      <c r="K15" s="11">
        <f>G15*I15</f>
        <v>0</v>
      </c>
      <c r="L15" s="10">
        <f>ROUND((J15+K15),2)</f>
        <v>0</v>
      </c>
    </row>
    <row r="16" ht="12.75">
      <c r="D16" s="17" t="s">
        <v>36</v>
      </c>
    </row>
    <row r="17" ht="12.75">
      <c r="D17" s="17"/>
    </row>
    <row r="18" spans="1:20" ht="12.75" customHeight="1">
      <c r="A18" s="13"/>
      <c r="B18" s="13"/>
      <c r="C18" s="13" t="s">
        <v>30</v>
      </c>
      <c r="D18" s="13" t="s">
        <v>29</v>
      </c>
      <c r="E18" s="13"/>
      <c r="F18" s="13"/>
      <c r="G18" s="13"/>
      <c r="H18" s="13"/>
      <c r="I18" s="13"/>
      <c r="J18" s="13">
        <f>SUM(J12:J15)</f>
        <v>0</v>
      </c>
      <c r="K18" s="13">
        <f>SUM(K12:K15)</f>
        <v>0</v>
      </c>
      <c r="L18" s="13">
        <f>SUM(L12:L15)</f>
        <v>0</v>
      </c>
      <c r="T18">
        <f>ROUND(SUM(T12:T14),2)</f>
        <v>0</v>
      </c>
    </row>
    <row r="20" spans="1:12" ht="12.75" customHeight="1">
      <c r="A20" s="7"/>
      <c r="B20" s="7"/>
      <c r="C20" s="7" t="s">
        <v>16</v>
      </c>
      <c r="D20" s="7" t="s">
        <v>37</v>
      </c>
      <c r="E20" s="7"/>
      <c r="F20" s="9"/>
      <c r="G20" s="7"/>
      <c r="H20" s="9"/>
      <c r="I20" s="7"/>
      <c r="J20" s="7"/>
      <c r="K20" s="7"/>
      <c r="L20" s="9"/>
    </row>
    <row r="21" spans="1:20" ht="13.5" customHeight="1">
      <c r="A21" s="6">
        <v>3</v>
      </c>
      <c r="B21" s="6" t="s">
        <v>38</v>
      </c>
      <c r="C21" s="6" t="s">
        <v>32</v>
      </c>
      <c r="D21" s="19" t="s">
        <v>402</v>
      </c>
      <c r="E21" s="6" t="s">
        <v>39</v>
      </c>
      <c r="F21" s="8">
        <v>400</v>
      </c>
      <c r="G21" s="6">
        <v>0</v>
      </c>
      <c r="H21" s="8">
        <v>400</v>
      </c>
      <c r="I21" s="11"/>
      <c r="J21" s="11">
        <f>F21*I21</f>
        <v>0</v>
      </c>
      <c r="K21" s="11">
        <f>G21*I21</f>
        <v>0</v>
      </c>
      <c r="L21" s="10">
        <f>ROUND((J21+K21),2)</f>
        <v>0</v>
      </c>
      <c r="S21">
        <f>rekapitulace!J8</f>
        <v>21</v>
      </c>
      <c r="T21">
        <f>S21/100*L21</f>
        <v>0</v>
      </c>
    </row>
    <row r="22" ht="24">
      <c r="D22" s="17" t="s">
        <v>40</v>
      </c>
    </row>
    <row r="23" spans="1:20" ht="25.5">
      <c r="A23" s="6">
        <v>4</v>
      </c>
      <c r="B23" s="6" t="s">
        <v>41</v>
      </c>
      <c r="C23" s="6" t="s">
        <v>32</v>
      </c>
      <c r="D23" s="19" t="s">
        <v>403</v>
      </c>
      <c r="E23" s="6" t="s">
        <v>42</v>
      </c>
      <c r="F23" s="8">
        <v>673.6</v>
      </c>
      <c r="G23" s="6">
        <v>0</v>
      </c>
      <c r="H23" s="8">
        <v>673.6</v>
      </c>
      <c r="I23" s="11"/>
      <c r="J23" s="11">
        <f>F23*I23</f>
        <v>0</v>
      </c>
      <c r="K23" s="11">
        <f>G23*I23</f>
        <v>0</v>
      </c>
      <c r="L23" s="10">
        <f>ROUND((J23+K23),2)</f>
        <v>0</v>
      </c>
      <c r="S23">
        <f>rekapitulace!J8</f>
        <v>21</v>
      </c>
      <c r="T23">
        <f>S23/100*L23</f>
        <v>0</v>
      </c>
    </row>
    <row r="24" ht="24">
      <c r="D24" s="17" t="s">
        <v>43</v>
      </c>
    </row>
    <row r="25" spans="1:20" ht="12.75" customHeight="1">
      <c r="A25" s="13"/>
      <c r="B25" s="13"/>
      <c r="C25" s="13" t="s">
        <v>16</v>
      </c>
      <c r="D25" s="13" t="s">
        <v>37</v>
      </c>
      <c r="E25" s="13"/>
      <c r="F25" s="13"/>
      <c r="G25" s="13"/>
      <c r="H25" s="13"/>
      <c r="I25" s="13"/>
      <c r="J25" s="13">
        <f>SUM(J19:J23)</f>
        <v>0</v>
      </c>
      <c r="K25" s="13">
        <f>SUM(K19:K22)</f>
        <v>0</v>
      </c>
      <c r="L25" s="13">
        <f>SUM(L21:L24)</f>
        <v>0</v>
      </c>
      <c r="T25">
        <f>ROUND(SUM(T21:T24),2)</f>
        <v>0</v>
      </c>
    </row>
    <row r="27" spans="1:12" ht="12.75" customHeight="1">
      <c r="A27" s="7"/>
      <c r="B27" s="7"/>
      <c r="C27" s="7" t="s">
        <v>45</v>
      </c>
      <c r="D27" s="7" t="s">
        <v>44</v>
      </c>
      <c r="E27" s="7"/>
      <c r="F27" s="9"/>
      <c r="G27" s="7"/>
      <c r="H27" s="9"/>
      <c r="I27" s="7"/>
      <c r="J27" s="7"/>
      <c r="K27" s="7"/>
      <c r="L27" s="9"/>
    </row>
    <row r="28" spans="1:20" ht="12.75">
      <c r="A28" s="6">
        <v>5</v>
      </c>
      <c r="B28" s="6" t="s">
        <v>46</v>
      </c>
      <c r="C28" s="6" t="s">
        <v>32</v>
      </c>
      <c r="D28" s="19" t="s">
        <v>404</v>
      </c>
      <c r="E28" s="6" t="s">
        <v>47</v>
      </c>
      <c r="F28" s="8">
        <v>16.5</v>
      </c>
      <c r="G28" s="6">
        <v>0</v>
      </c>
      <c r="H28" s="8">
        <v>16.5</v>
      </c>
      <c r="I28" s="11"/>
      <c r="J28" s="11">
        <f>F28*I28</f>
        <v>0</v>
      </c>
      <c r="K28" s="11">
        <f>G28*I28</f>
        <v>0</v>
      </c>
      <c r="L28" s="10">
        <f>ROUND((J28+K28),2)</f>
        <v>0</v>
      </c>
      <c r="S28">
        <f>rekapitulace!J8</f>
        <v>21</v>
      </c>
      <c r="T28">
        <f>S28/100*L28</f>
        <v>0</v>
      </c>
    </row>
    <row r="29" ht="84">
      <c r="D29" s="17" t="s">
        <v>48</v>
      </c>
    </row>
    <row r="30" spans="1:20" ht="12.75" customHeight="1">
      <c r="A30" s="13"/>
      <c r="B30" s="13"/>
      <c r="C30" s="13" t="s">
        <v>45</v>
      </c>
      <c r="D30" s="13" t="s">
        <v>44</v>
      </c>
      <c r="E30" s="13"/>
      <c r="F30" s="13"/>
      <c r="G30" s="13"/>
      <c r="H30" s="13"/>
      <c r="I30" s="13"/>
      <c r="J30" s="13">
        <f>SUM(J28:J29)</f>
        <v>0</v>
      </c>
      <c r="K30" s="13">
        <f>SUM(K28:K29)</f>
        <v>0</v>
      </c>
      <c r="L30" s="13">
        <f>SUM(L28:L29)</f>
        <v>0</v>
      </c>
      <c r="T30">
        <f>ROUND(SUM(T28:T29),2)</f>
        <v>0</v>
      </c>
    </row>
    <row r="32" spans="1:20" ht="12.75" customHeight="1">
      <c r="A32" s="13"/>
      <c r="B32" s="13"/>
      <c r="C32" s="13"/>
      <c r="D32" s="24" t="s">
        <v>406</v>
      </c>
      <c r="E32" s="13"/>
      <c r="F32" s="13"/>
      <c r="G32" s="13"/>
      <c r="H32" s="13"/>
      <c r="I32" s="13"/>
      <c r="J32" s="13">
        <f>+J18+J25+J30</f>
        <v>0</v>
      </c>
      <c r="K32" s="13">
        <f>+K18+K25+K30</f>
        <v>0</v>
      </c>
      <c r="L32" s="13">
        <f>+L18+L25+L30</f>
        <v>0</v>
      </c>
      <c r="T32" t="e">
        <f>+T18+T25+T30+#REF!</f>
        <v>#REF!</v>
      </c>
    </row>
    <row r="33" spans="1:12" ht="12.75" customHeight="1">
      <c r="A33" s="13"/>
      <c r="B33" s="13"/>
      <c r="C33" s="13"/>
      <c r="D33" s="24" t="s">
        <v>407</v>
      </c>
      <c r="E33" s="13"/>
      <c r="F33" s="13"/>
      <c r="G33" s="13"/>
      <c r="H33" s="13"/>
      <c r="I33" s="13"/>
      <c r="J33" s="13">
        <f>J32*0.21</f>
        <v>0</v>
      </c>
      <c r="K33" s="13">
        <f>K32*0.21</f>
        <v>0</v>
      </c>
      <c r="L33" s="13">
        <f>L32*0.21</f>
        <v>0</v>
      </c>
    </row>
    <row r="34" spans="1:12" ht="12.75" customHeight="1">
      <c r="A34" s="13"/>
      <c r="B34" s="13"/>
      <c r="C34" s="13"/>
      <c r="D34" s="24" t="s">
        <v>408</v>
      </c>
      <c r="E34" s="13"/>
      <c r="F34" s="13"/>
      <c r="G34" s="13"/>
      <c r="H34" s="13"/>
      <c r="I34" s="13"/>
      <c r="J34" s="13">
        <f>J33+J32</f>
        <v>0</v>
      </c>
      <c r="K34" s="13">
        <f>K33+K32</f>
        <v>0</v>
      </c>
      <c r="L34" s="13">
        <f>L33+L32</f>
        <v>0</v>
      </c>
    </row>
  </sheetData>
  <sheetProtection formatColumns="0"/>
  <mergeCells count="6">
    <mergeCell ref="A8:A9"/>
    <mergeCell ref="B8:B9"/>
    <mergeCell ref="C8:C9"/>
    <mergeCell ref="D8:D9"/>
    <mergeCell ref="E8:E9"/>
    <mergeCell ref="H8:H9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1" r:id="rId1"/>
  <headerFooter alignWithMargins="0">
    <oddHeader>&amp;CCyklostezka Benešov, Erbenova ulice - Pomněnice, Etapa I.&amp;RSATRA s.r.o.
10.2018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37"/>
  <sheetViews>
    <sheetView view="pageBreakPreview" zoomScale="93" zoomScaleSheetLayoutView="93" zoomScalePageLayoutView="0" workbookViewId="0" topLeftCell="A1">
      <pane ySplit="10" topLeftCell="A95" activePane="bottomLeft" state="frozen"/>
      <selection pane="topLeft" activeCell="A4" sqref="A4"/>
      <selection pane="bottomLeft" activeCell="K133" sqref="K133"/>
    </sheetView>
  </sheetViews>
  <sheetFormatPr defaultColWidth="9.140625" defaultRowHeight="12.75" customHeight="1"/>
  <cols>
    <col min="1" max="1" width="6.7109375" style="0" customWidth="1"/>
    <col min="2" max="2" width="13.421875" style="0" customWidth="1"/>
    <col min="3" max="3" width="12.7109375" style="0" customWidth="1"/>
    <col min="4" max="4" width="75.7109375" style="0" customWidth="1"/>
    <col min="5" max="7" width="9.7109375" style="0" customWidth="1"/>
    <col min="8" max="8" width="12.7109375" style="0" customWidth="1"/>
    <col min="9" max="12" width="14.7109375" style="0" customWidth="1"/>
    <col min="19" max="20" width="9.140625" style="0" hidden="1" customWidth="1"/>
  </cols>
  <sheetData>
    <row r="1" ht="12.75" customHeight="1">
      <c r="A1" s="5"/>
    </row>
    <row r="2" ht="12.75" customHeight="1">
      <c r="C2" s="1" t="s">
        <v>9</v>
      </c>
    </row>
    <row r="4" spans="1:7" ht="12.75" customHeight="1">
      <c r="A4" t="s">
        <v>10</v>
      </c>
      <c r="C4" s="29" t="s">
        <v>412</v>
      </c>
      <c r="D4" s="5"/>
      <c r="E4" s="5"/>
      <c r="F4" s="5"/>
      <c r="G4" s="5"/>
    </row>
    <row r="5" spans="1:7" ht="12.75" customHeight="1">
      <c r="A5" t="s">
        <v>11</v>
      </c>
      <c r="C5" s="5" t="s">
        <v>50</v>
      </c>
      <c r="D5" s="5" t="s">
        <v>51</v>
      </c>
      <c r="E5" s="5"/>
      <c r="F5" s="5"/>
      <c r="G5" s="5"/>
    </row>
    <row r="6" spans="1:7" ht="12.75" customHeight="1">
      <c r="A6" t="s">
        <v>12</v>
      </c>
      <c r="C6" s="5" t="s">
        <v>50</v>
      </c>
      <c r="D6" s="5" t="s">
        <v>51</v>
      </c>
      <c r="E6" s="5"/>
      <c r="F6" s="5"/>
      <c r="G6" s="5"/>
    </row>
    <row r="7" spans="3:7" ht="12.75" customHeight="1">
      <c r="C7" s="5"/>
      <c r="D7" s="5"/>
      <c r="E7" s="5"/>
      <c r="F7" s="5"/>
      <c r="G7" s="5"/>
    </row>
    <row r="8" spans="1:20" ht="12.75" customHeight="1">
      <c r="A8" s="31" t="s">
        <v>15</v>
      </c>
      <c r="B8" s="31" t="s">
        <v>17</v>
      </c>
      <c r="C8" s="31" t="s">
        <v>18</v>
      </c>
      <c r="D8" s="31" t="s">
        <v>19</v>
      </c>
      <c r="E8" s="31" t="s">
        <v>20</v>
      </c>
      <c r="F8" s="15" t="s">
        <v>313</v>
      </c>
      <c r="G8" s="15" t="s">
        <v>315</v>
      </c>
      <c r="H8" s="31" t="s">
        <v>312</v>
      </c>
      <c r="I8" s="14" t="s">
        <v>21</v>
      </c>
      <c r="J8" s="15" t="s">
        <v>313</v>
      </c>
      <c r="K8" s="15" t="s">
        <v>315</v>
      </c>
      <c r="L8" s="14" t="s">
        <v>317</v>
      </c>
      <c r="S8" t="s">
        <v>23</v>
      </c>
      <c r="T8" t="s">
        <v>7</v>
      </c>
    </row>
    <row r="9" spans="1:19" ht="14.25">
      <c r="A9" s="31"/>
      <c r="B9" s="31"/>
      <c r="C9" s="31"/>
      <c r="D9" s="31"/>
      <c r="E9" s="31"/>
      <c r="F9" s="16" t="s">
        <v>314</v>
      </c>
      <c r="G9" s="16" t="s">
        <v>314</v>
      </c>
      <c r="H9" s="31"/>
      <c r="I9" s="14" t="s">
        <v>316</v>
      </c>
      <c r="J9" s="14" t="s">
        <v>316</v>
      </c>
      <c r="K9" s="14" t="s">
        <v>316</v>
      </c>
      <c r="L9" s="4" t="s">
        <v>22</v>
      </c>
      <c r="S9" t="s">
        <v>7</v>
      </c>
    </row>
    <row r="10" spans="1:12" ht="14.25">
      <c r="A10" s="4" t="s">
        <v>16</v>
      </c>
      <c r="B10" s="4" t="s">
        <v>24</v>
      </c>
      <c r="C10" s="4" t="s">
        <v>25</v>
      </c>
      <c r="D10" s="4" t="s">
        <v>26</v>
      </c>
      <c r="E10" s="4" t="s">
        <v>27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12.75" customHeight="1">
      <c r="A11" s="7"/>
      <c r="B11" s="7"/>
      <c r="C11" s="7" t="s">
        <v>30</v>
      </c>
      <c r="D11" s="25" t="s">
        <v>29</v>
      </c>
      <c r="E11" s="7"/>
      <c r="F11" s="7"/>
      <c r="G11" s="7"/>
      <c r="H11" s="9"/>
      <c r="I11" s="7"/>
      <c r="J11" s="7"/>
      <c r="K11" s="7"/>
      <c r="L11" s="9"/>
    </row>
    <row r="12" spans="1:12" ht="12.75">
      <c r="A12" s="6">
        <v>1</v>
      </c>
      <c r="B12" s="6" t="s">
        <v>148</v>
      </c>
      <c r="C12" s="6" t="s">
        <v>32</v>
      </c>
      <c r="D12" s="19" t="s">
        <v>33</v>
      </c>
      <c r="E12" s="6" t="s">
        <v>42</v>
      </c>
      <c r="F12" s="6">
        <v>117.3</v>
      </c>
      <c r="G12" s="6">
        <v>19.8</v>
      </c>
      <c r="H12" s="8">
        <v>137.1</v>
      </c>
      <c r="I12" s="11"/>
      <c r="J12" s="11">
        <f>F12*I12</f>
        <v>0</v>
      </c>
      <c r="K12" s="11">
        <f>G12*I12</f>
        <v>0</v>
      </c>
      <c r="L12" s="10">
        <f>ROUND((J12+K12),2)</f>
        <v>0</v>
      </c>
    </row>
    <row r="13" ht="38.25">
      <c r="D13" s="12" t="s">
        <v>61</v>
      </c>
    </row>
    <row r="14" ht="12.75">
      <c r="D14" s="17" t="s">
        <v>36</v>
      </c>
    </row>
    <row r="15" spans="1:20" ht="12.75" customHeight="1">
      <c r="A15" s="13"/>
      <c r="B15" s="13"/>
      <c r="C15" s="13" t="s">
        <v>30</v>
      </c>
      <c r="D15" s="24" t="s">
        <v>29</v>
      </c>
      <c r="E15" s="13"/>
      <c r="F15" s="13"/>
      <c r="G15" s="13"/>
      <c r="H15" s="13"/>
      <c r="I15" s="13"/>
      <c r="J15" s="13">
        <f>SUM(J12:J14)</f>
        <v>0</v>
      </c>
      <c r="K15" s="13">
        <f>SUM(K12:K14)</f>
        <v>0</v>
      </c>
      <c r="L15" s="13">
        <f>SUM(L12:L14)</f>
        <v>0</v>
      </c>
      <c r="T15">
        <f>ROUND(SUM(T12:T14),2)</f>
        <v>0</v>
      </c>
    </row>
    <row r="16" spans="1:20" ht="12.75">
      <c r="A16" s="6">
        <v>2</v>
      </c>
      <c r="B16" s="6" t="s">
        <v>52</v>
      </c>
      <c r="C16" s="6" t="s">
        <v>32</v>
      </c>
      <c r="D16" s="19" t="s">
        <v>363</v>
      </c>
      <c r="E16" s="6" t="s">
        <v>42</v>
      </c>
      <c r="F16" s="6">
        <v>930</v>
      </c>
      <c r="G16" s="6">
        <v>84.6</v>
      </c>
      <c r="H16" s="8">
        <v>1014.8</v>
      </c>
      <c r="I16" s="11"/>
      <c r="J16" s="11">
        <f>F16*I16</f>
        <v>0</v>
      </c>
      <c r="K16" s="11">
        <f>G16*I16</f>
        <v>0</v>
      </c>
      <c r="L16" s="10">
        <f>ROUND((J16+K16),2)</f>
        <v>0</v>
      </c>
      <c r="S16">
        <f>rekapitulace!J8</f>
        <v>21</v>
      </c>
      <c r="T16">
        <f>S16/100*L16</f>
        <v>0</v>
      </c>
    </row>
    <row r="17" ht="38.25">
      <c r="D17" s="12" t="s">
        <v>53</v>
      </c>
    </row>
    <row r="18" ht="216">
      <c r="D18" s="17" t="s">
        <v>54</v>
      </c>
    </row>
    <row r="19" spans="1:20" ht="12.75">
      <c r="A19" s="6">
        <v>3</v>
      </c>
      <c r="B19" s="6" t="s">
        <v>55</v>
      </c>
      <c r="C19" s="6" t="s">
        <v>32</v>
      </c>
      <c r="D19" s="19" t="s">
        <v>364</v>
      </c>
      <c r="E19" s="6" t="s">
        <v>42</v>
      </c>
      <c r="F19" s="6">
        <v>66.7</v>
      </c>
      <c r="G19" s="6">
        <v>2.4</v>
      </c>
      <c r="H19" s="8">
        <v>69.1</v>
      </c>
      <c r="I19" s="11"/>
      <c r="J19" s="11">
        <f>F19*I19</f>
        <v>0</v>
      </c>
      <c r="K19" s="11">
        <f>G19*I19</f>
        <v>0</v>
      </c>
      <c r="L19" s="10">
        <f>ROUND((J19+K19),2)</f>
        <v>0</v>
      </c>
      <c r="S19">
        <f>rekapitulace!J8</f>
        <v>21</v>
      </c>
      <c r="T19">
        <f>S19/100*L19</f>
        <v>0</v>
      </c>
    </row>
    <row r="20" ht="38.25">
      <c r="D20" s="12" t="s">
        <v>56</v>
      </c>
    </row>
    <row r="21" ht="168">
      <c r="D21" s="17" t="s">
        <v>57</v>
      </c>
    </row>
    <row r="22" spans="1:20" ht="12.75">
      <c r="A22" s="6">
        <v>4</v>
      </c>
      <c r="B22" s="6" t="s">
        <v>58</v>
      </c>
      <c r="C22" s="6" t="s">
        <v>32</v>
      </c>
      <c r="D22" s="19" t="s">
        <v>387</v>
      </c>
      <c r="E22" s="6" t="s">
        <v>42</v>
      </c>
      <c r="F22" s="8">
        <v>287.7</v>
      </c>
      <c r="G22" s="6">
        <v>0</v>
      </c>
      <c r="H22" s="8">
        <v>287.7</v>
      </c>
      <c r="I22" s="11"/>
      <c r="J22" s="11">
        <f>F22*I22</f>
        <v>0</v>
      </c>
      <c r="K22" s="11">
        <f>G22*I22</f>
        <v>0</v>
      </c>
      <c r="L22" s="10">
        <f>ROUND((J22+K22),2)</f>
        <v>0</v>
      </c>
      <c r="S22">
        <f>rekapitulace!J8</f>
        <v>21</v>
      </c>
      <c r="T22">
        <f>S22/100*L22</f>
        <v>0</v>
      </c>
    </row>
    <row r="23" ht="12.75">
      <c r="D23" s="12" t="s">
        <v>59</v>
      </c>
    </row>
    <row r="24" ht="168">
      <c r="D24" s="17" t="s">
        <v>57</v>
      </c>
    </row>
    <row r="25" spans="1:20" ht="12.75">
      <c r="A25" s="6">
        <v>5</v>
      </c>
      <c r="B25" s="6" t="s">
        <v>60</v>
      </c>
      <c r="C25" s="6" t="s">
        <v>32</v>
      </c>
      <c r="D25" s="19" t="s">
        <v>343</v>
      </c>
      <c r="E25" s="6" t="s">
        <v>42</v>
      </c>
      <c r="F25" s="6">
        <v>117.3</v>
      </c>
      <c r="G25" s="6">
        <v>19.8</v>
      </c>
      <c r="H25" s="8">
        <v>137.1</v>
      </c>
      <c r="I25" s="11"/>
      <c r="J25" s="11">
        <f>F25*I25</f>
        <v>0</v>
      </c>
      <c r="K25" s="11">
        <f>G25*I25</f>
        <v>0</v>
      </c>
      <c r="L25" s="10">
        <f>ROUND((J25+K25),2)</f>
        <v>0</v>
      </c>
      <c r="S25">
        <f>rekapitulace!J8</f>
        <v>21</v>
      </c>
      <c r="T25">
        <f>S25/100*L25</f>
        <v>0</v>
      </c>
    </row>
    <row r="26" ht="38.25">
      <c r="D26" s="12" t="s">
        <v>61</v>
      </c>
    </row>
    <row r="27" ht="168">
      <c r="D27" s="17" t="s">
        <v>57</v>
      </c>
    </row>
    <row r="28" spans="1:20" ht="12.75">
      <c r="A28" s="6">
        <v>6</v>
      </c>
      <c r="B28" s="6" t="s">
        <v>62</v>
      </c>
      <c r="C28" s="6" t="s">
        <v>32</v>
      </c>
      <c r="D28" s="19" t="s">
        <v>365</v>
      </c>
      <c r="E28" s="6" t="s">
        <v>42</v>
      </c>
      <c r="F28" s="6">
        <v>66.7</v>
      </c>
      <c r="G28" s="6">
        <v>2.4</v>
      </c>
      <c r="H28" s="8">
        <v>69.1</v>
      </c>
      <c r="I28" s="11"/>
      <c r="J28" s="11">
        <f>F28*I28</f>
        <v>0</v>
      </c>
      <c r="K28" s="11">
        <f>G28*I28</f>
        <v>0</v>
      </c>
      <c r="L28" s="10">
        <f>ROUND((J28+K28),2)</f>
        <v>0</v>
      </c>
      <c r="S28">
        <f>rekapitulace!J8</f>
        <v>21</v>
      </c>
      <c r="T28">
        <f>S28/100*L28</f>
        <v>0</v>
      </c>
    </row>
    <row r="29" ht="38.25">
      <c r="D29" s="12" t="s">
        <v>56</v>
      </c>
    </row>
    <row r="30" ht="156">
      <c r="D30" s="17" t="s">
        <v>63</v>
      </c>
    </row>
    <row r="31" spans="1:20" ht="12.75">
      <c r="A31" s="6">
        <v>7</v>
      </c>
      <c r="B31" s="6" t="s">
        <v>64</v>
      </c>
      <c r="C31" s="6" t="s">
        <v>32</v>
      </c>
      <c r="D31" s="19" t="s">
        <v>388</v>
      </c>
      <c r="E31" s="6" t="s">
        <v>42</v>
      </c>
      <c r="F31" s="6">
        <v>117.3</v>
      </c>
      <c r="G31" s="6">
        <v>19.8</v>
      </c>
      <c r="H31" s="8">
        <v>137.1</v>
      </c>
      <c r="I31" s="11"/>
      <c r="J31" s="11">
        <f>F31*I31</f>
        <v>0</v>
      </c>
      <c r="K31" s="11">
        <f>G31*I31</f>
        <v>0</v>
      </c>
      <c r="L31" s="10">
        <f>ROUND((J31+K31),2)</f>
        <v>0</v>
      </c>
      <c r="S31">
        <f>rekapitulace!J8</f>
        <v>21</v>
      </c>
      <c r="T31">
        <f>S31/100*L31</f>
        <v>0</v>
      </c>
    </row>
    <row r="32" ht="38.25">
      <c r="D32" s="12" t="s">
        <v>61</v>
      </c>
    </row>
    <row r="33" ht="120">
      <c r="D33" s="17" t="s">
        <v>65</v>
      </c>
    </row>
    <row r="34" spans="1:20" ht="12.75">
      <c r="A34" s="6">
        <v>8</v>
      </c>
      <c r="B34" s="6" t="s">
        <v>66</v>
      </c>
      <c r="C34" s="6" t="s">
        <v>32</v>
      </c>
      <c r="D34" s="19" t="s">
        <v>389</v>
      </c>
      <c r="E34" s="6" t="s">
        <v>42</v>
      </c>
      <c r="F34" s="6">
        <v>287.7</v>
      </c>
      <c r="G34" s="6">
        <v>0</v>
      </c>
      <c r="H34" s="8">
        <v>287.7</v>
      </c>
      <c r="I34" s="11"/>
      <c r="J34" s="11">
        <f>F34*I34</f>
        <v>0</v>
      </c>
      <c r="K34" s="11">
        <f>G34*I34</f>
        <v>0</v>
      </c>
      <c r="L34" s="10">
        <f>ROUND((J34+K34),2)</f>
        <v>0</v>
      </c>
      <c r="S34">
        <f>rekapitulace!J8</f>
        <v>21</v>
      </c>
      <c r="T34">
        <f>S34/100*L34</f>
        <v>0</v>
      </c>
    </row>
    <row r="35" ht="25.5">
      <c r="D35" s="12" t="s">
        <v>67</v>
      </c>
    </row>
    <row r="36" ht="120">
      <c r="D36" s="17" t="s">
        <v>65</v>
      </c>
    </row>
    <row r="37" spans="1:20" ht="12.75">
      <c r="A37" s="6">
        <v>9</v>
      </c>
      <c r="B37" s="6" t="s">
        <v>68</v>
      </c>
      <c r="C37" s="6" t="s">
        <v>32</v>
      </c>
      <c r="D37" s="19" t="s">
        <v>366</v>
      </c>
      <c r="E37" s="6" t="s">
        <v>42</v>
      </c>
      <c r="F37" s="6">
        <v>746.2</v>
      </c>
      <c r="G37" s="6">
        <v>62.4</v>
      </c>
      <c r="H37" s="8">
        <v>808.6</v>
      </c>
      <c r="I37" s="11"/>
      <c r="J37" s="11">
        <f>F37*I37</f>
        <v>0</v>
      </c>
      <c r="K37" s="11">
        <f>G37*I37</f>
        <v>0</v>
      </c>
      <c r="L37" s="10">
        <f>ROUND((J37+K37),2)</f>
        <v>0</v>
      </c>
      <c r="S37">
        <f>rekapitulace!J8</f>
        <v>21</v>
      </c>
      <c r="T37">
        <f>S37/100*L37</f>
        <v>0</v>
      </c>
    </row>
    <row r="38" ht="38.25">
      <c r="D38" s="12" t="s">
        <v>69</v>
      </c>
    </row>
    <row r="39" ht="156">
      <c r="D39" s="17" t="s">
        <v>63</v>
      </c>
    </row>
    <row r="40" spans="1:20" ht="12.75">
      <c r="A40" s="6">
        <v>10</v>
      </c>
      <c r="B40" s="6" t="s">
        <v>70</v>
      </c>
      <c r="C40" s="6" t="s">
        <v>32</v>
      </c>
      <c r="D40" s="19" t="s">
        <v>368</v>
      </c>
      <c r="E40" s="6" t="s">
        <v>39</v>
      </c>
      <c r="F40" s="6">
        <v>3100</v>
      </c>
      <c r="G40" s="6">
        <v>142</v>
      </c>
      <c r="H40" s="8">
        <v>3242</v>
      </c>
      <c r="I40" s="11"/>
      <c r="J40" s="11">
        <f>F40*I40</f>
        <v>0</v>
      </c>
      <c r="K40" s="11">
        <f>G40*I40</f>
        <v>0</v>
      </c>
      <c r="L40" s="10">
        <f>ROUND((J40+K40),2)</f>
        <v>0</v>
      </c>
      <c r="S40">
        <f>rekapitulace!J8</f>
        <v>21</v>
      </c>
      <c r="T40">
        <f>S40/100*L40</f>
        <v>0</v>
      </c>
    </row>
    <row r="41" ht="38.25">
      <c r="D41" s="12" t="s">
        <v>71</v>
      </c>
    </row>
    <row r="42" ht="36">
      <c r="D42" s="17" t="s">
        <v>72</v>
      </c>
    </row>
    <row r="43" spans="1:20" ht="12.75">
      <c r="A43" s="6">
        <v>11</v>
      </c>
      <c r="B43" s="6" t="s">
        <v>73</v>
      </c>
      <c r="C43" s="6" t="s">
        <v>32</v>
      </c>
      <c r="D43" s="19" t="s">
        <v>369</v>
      </c>
      <c r="E43" s="6" t="s">
        <v>39</v>
      </c>
      <c r="F43" s="6">
        <v>1590.14</v>
      </c>
      <c r="G43" s="6">
        <v>162</v>
      </c>
      <c r="H43" s="8">
        <v>1752.14</v>
      </c>
      <c r="I43" s="11"/>
      <c r="J43" s="11">
        <f>F43*I43</f>
        <v>0</v>
      </c>
      <c r="K43" s="11">
        <f>G43*I43</f>
        <v>0</v>
      </c>
      <c r="L43" s="10">
        <f>ROUND((J43+K43),2)</f>
        <v>0</v>
      </c>
      <c r="S43">
        <f>rekapitulace!J8</f>
        <v>21</v>
      </c>
      <c r="T43">
        <f>S43/100*L43</f>
        <v>0</v>
      </c>
    </row>
    <row r="44" ht="38.25">
      <c r="D44" s="12" t="s">
        <v>74</v>
      </c>
    </row>
    <row r="45" ht="24">
      <c r="D45" s="17" t="s">
        <v>75</v>
      </c>
    </row>
    <row r="46" spans="1:20" ht="12.75">
      <c r="A46" s="6">
        <v>12</v>
      </c>
      <c r="B46" s="6" t="s">
        <v>76</v>
      </c>
      <c r="C46" s="6" t="s">
        <v>32</v>
      </c>
      <c r="D46" s="19" t="s">
        <v>390</v>
      </c>
      <c r="E46" s="6" t="s">
        <v>39</v>
      </c>
      <c r="F46" s="6">
        <v>1438.5</v>
      </c>
      <c r="G46" s="6">
        <v>0</v>
      </c>
      <c r="H46" s="8">
        <v>1438.5</v>
      </c>
      <c r="I46" s="11"/>
      <c r="J46" s="11">
        <f>F46*I46</f>
        <v>0</v>
      </c>
      <c r="K46" s="11">
        <f>G46*I46</f>
        <v>0</v>
      </c>
      <c r="L46" s="10">
        <f>ROUND((J46+K46),2)</f>
        <v>0</v>
      </c>
      <c r="S46">
        <f>rekapitulace!J8</f>
        <v>21</v>
      </c>
      <c r="T46">
        <f>S46/100*L46</f>
        <v>0</v>
      </c>
    </row>
    <row r="47" ht="12.75">
      <c r="D47" s="12" t="s">
        <v>77</v>
      </c>
    </row>
    <row r="48" ht="24">
      <c r="D48" s="17" t="s">
        <v>78</v>
      </c>
    </row>
    <row r="49" spans="1:20" ht="12.75" customHeight="1">
      <c r="A49" s="13"/>
      <c r="B49" s="13"/>
      <c r="C49" s="13" t="s">
        <v>16</v>
      </c>
      <c r="D49" s="13" t="s">
        <v>37</v>
      </c>
      <c r="E49" s="13"/>
      <c r="F49" s="13"/>
      <c r="G49" s="13"/>
      <c r="H49" s="13"/>
      <c r="I49" s="13"/>
      <c r="J49" s="13">
        <f>SUM(J16:J48)</f>
        <v>0</v>
      </c>
      <c r="K49" s="13">
        <f>SUM(K16:K48)</f>
        <v>0</v>
      </c>
      <c r="L49" s="13">
        <f>SUM(L16:L48)</f>
        <v>0</v>
      </c>
      <c r="T49">
        <f>ROUND(SUM(T16:T48),2)</f>
        <v>0</v>
      </c>
    </row>
    <row r="51" spans="1:12" ht="12.75" customHeight="1">
      <c r="A51" s="7"/>
      <c r="B51" s="7"/>
      <c r="C51" s="7" t="s">
        <v>24</v>
      </c>
      <c r="D51" s="7" t="s">
        <v>79</v>
      </c>
      <c r="E51" s="7"/>
      <c r="F51" s="7"/>
      <c r="G51" s="7"/>
      <c r="H51" s="9"/>
      <c r="I51" s="7"/>
      <c r="J51" s="7"/>
      <c r="K51" s="7"/>
      <c r="L51" s="9"/>
    </row>
    <row r="52" spans="1:20" ht="12.75">
      <c r="A52" s="6">
        <v>13</v>
      </c>
      <c r="B52" s="6" t="s">
        <v>80</v>
      </c>
      <c r="C52" s="6" t="s">
        <v>32</v>
      </c>
      <c r="D52" s="19" t="s">
        <v>370</v>
      </c>
      <c r="E52" s="6" t="s">
        <v>39</v>
      </c>
      <c r="F52" s="6">
        <v>1400</v>
      </c>
      <c r="G52" s="6">
        <v>78</v>
      </c>
      <c r="H52" s="8">
        <v>1478</v>
      </c>
      <c r="I52" s="11"/>
      <c r="J52" s="11">
        <f>F52*I52</f>
        <v>0</v>
      </c>
      <c r="K52" s="11">
        <f>G52*I52</f>
        <v>0</v>
      </c>
      <c r="L52" s="10">
        <f>ROUND((J52+K52),2)</f>
        <v>0</v>
      </c>
      <c r="S52">
        <f>rekapitulace!J8</f>
        <v>21</v>
      </c>
      <c r="T52">
        <f>S52/100*L52</f>
        <v>0</v>
      </c>
    </row>
    <row r="53" ht="38.25">
      <c r="D53" s="12" t="s">
        <v>81</v>
      </c>
    </row>
    <row r="54" ht="48">
      <c r="D54" s="17" t="s">
        <v>82</v>
      </c>
    </row>
    <row r="55" spans="1:20" ht="12.75" customHeight="1">
      <c r="A55" s="13"/>
      <c r="B55" s="13"/>
      <c r="C55" s="13" t="s">
        <v>24</v>
      </c>
      <c r="D55" s="13" t="s">
        <v>79</v>
      </c>
      <c r="E55" s="13"/>
      <c r="F55" s="13"/>
      <c r="G55" s="13"/>
      <c r="H55" s="13"/>
      <c r="I55" s="13"/>
      <c r="J55" s="13">
        <f>SUM(J52:J54)</f>
        <v>0</v>
      </c>
      <c r="K55" s="13">
        <f>SUM(K52:K54)</f>
        <v>0</v>
      </c>
      <c r="L55" s="13">
        <f>SUM(L52:L54)</f>
        <v>0</v>
      </c>
      <c r="T55">
        <f>ROUND(SUM(T52:T54),2)</f>
        <v>0</v>
      </c>
    </row>
    <row r="57" spans="1:12" ht="12.75" customHeight="1">
      <c r="A57" s="7"/>
      <c r="B57" s="7"/>
      <c r="C57" s="7" t="s">
        <v>26</v>
      </c>
      <c r="D57" s="7" t="s">
        <v>83</v>
      </c>
      <c r="E57" s="7"/>
      <c r="F57" s="7"/>
      <c r="G57" s="7"/>
      <c r="H57" s="9"/>
      <c r="I57" s="7"/>
      <c r="J57" s="7"/>
      <c r="K57" s="7"/>
      <c r="L57" s="9"/>
    </row>
    <row r="58" spans="1:20" ht="12.75">
      <c r="A58" s="6">
        <v>14</v>
      </c>
      <c r="B58" s="6" t="s">
        <v>84</v>
      </c>
      <c r="C58" s="6" t="s">
        <v>32</v>
      </c>
      <c r="D58" s="19" t="s">
        <v>371</v>
      </c>
      <c r="E58" s="6" t="s">
        <v>42</v>
      </c>
      <c r="F58" s="6">
        <v>140</v>
      </c>
      <c r="G58" s="6">
        <v>7.8</v>
      </c>
      <c r="H58" s="8">
        <v>147.8</v>
      </c>
      <c r="I58" s="11"/>
      <c r="J58" s="11">
        <f>F58*I58</f>
        <v>0</v>
      </c>
      <c r="K58" s="11">
        <f>G58*I58</f>
        <v>0</v>
      </c>
      <c r="L58" s="10">
        <f>ROUND((J58+K58),2)</f>
        <v>0</v>
      </c>
      <c r="S58">
        <f>rekapitulace!J8</f>
        <v>21</v>
      </c>
      <c r="T58">
        <f>S58/100*L58</f>
        <v>0</v>
      </c>
    </row>
    <row r="59" ht="38.25">
      <c r="D59" s="12" t="s">
        <v>85</v>
      </c>
    </row>
    <row r="60" ht="36">
      <c r="D60" s="17" t="s">
        <v>86</v>
      </c>
    </row>
    <row r="61" spans="1:20" ht="12.75" customHeight="1">
      <c r="A61" s="13"/>
      <c r="B61" s="13"/>
      <c r="C61" s="13" t="s">
        <v>26</v>
      </c>
      <c r="D61" s="13" t="s">
        <v>83</v>
      </c>
      <c r="E61" s="13"/>
      <c r="F61" s="13"/>
      <c r="G61" s="13"/>
      <c r="H61" s="13"/>
      <c r="I61" s="13"/>
      <c r="J61" s="13">
        <f>SUM(J58:J60)</f>
        <v>0</v>
      </c>
      <c r="K61" s="13">
        <f>SUM(K58:K60)</f>
        <v>0</v>
      </c>
      <c r="L61" s="13">
        <f>SUM(L58:L60)</f>
        <v>0</v>
      </c>
      <c r="T61">
        <f>ROUND(SUM(T58:T60),2)</f>
        <v>0</v>
      </c>
    </row>
    <row r="63" spans="1:12" ht="12.75" customHeight="1">
      <c r="A63" s="7"/>
      <c r="B63" s="7"/>
      <c r="C63" s="7" t="s">
        <v>27</v>
      </c>
      <c r="D63" s="7" t="s">
        <v>87</v>
      </c>
      <c r="E63" s="7"/>
      <c r="F63" s="7"/>
      <c r="G63" s="7"/>
      <c r="H63" s="9"/>
      <c r="I63" s="7"/>
      <c r="J63" s="7"/>
      <c r="K63" s="7"/>
      <c r="L63" s="9"/>
    </row>
    <row r="64" spans="1:20" ht="12.75">
      <c r="A64" s="6">
        <v>15</v>
      </c>
      <c r="B64" s="6" t="s">
        <v>88</v>
      </c>
      <c r="C64" s="6" t="s">
        <v>32</v>
      </c>
      <c r="D64" s="19" t="s">
        <v>372</v>
      </c>
      <c r="E64" s="6" t="s">
        <v>39</v>
      </c>
      <c r="F64" s="6">
        <v>1590.14</v>
      </c>
      <c r="G64" s="6">
        <v>126</v>
      </c>
      <c r="H64" s="8">
        <v>1752.14</v>
      </c>
      <c r="I64" s="11"/>
      <c r="J64" s="11">
        <f>F64*I64</f>
        <v>0</v>
      </c>
      <c r="K64" s="11">
        <f>G64*I64</f>
        <v>0</v>
      </c>
      <c r="L64" s="10">
        <f>ROUND((J64+K64),2)</f>
        <v>0</v>
      </c>
      <c r="S64">
        <f>rekapitulace!J8</f>
        <v>21</v>
      </c>
      <c r="T64">
        <f>S64/100*L64</f>
        <v>0</v>
      </c>
    </row>
    <row r="65" ht="51">
      <c r="D65" s="12" t="s">
        <v>89</v>
      </c>
    </row>
    <row r="66" ht="36">
      <c r="D66" s="17" t="s">
        <v>90</v>
      </c>
    </row>
    <row r="67" spans="1:20" ht="12.75">
      <c r="A67" s="6">
        <v>16</v>
      </c>
      <c r="B67" s="6" t="s">
        <v>91</v>
      </c>
      <c r="C67" s="6" t="s">
        <v>32</v>
      </c>
      <c r="D67" s="19" t="s">
        <v>373</v>
      </c>
      <c r="E67" s="6" t="s">
        <v>42</v>
      </c>
      <c r="F67" s="6">
        <v>1263</v>
      </c>
      <c r="G67" s="6">
        <v>108.3</v>
      </c>
      <c r="H67" s="8">
        <v>1371.3</v>
      </c>
      <c r="I67" s="11"/>
      <c r="J67" s="11">
        <f>F67*I67</f>
        <v>0</v>
      </c>
      <c r="K67" s="11">
        <f>G67*I67</f>
        <v>0</v>
      </c>
      <c r="L67" s="10">
        <f>ROUND((J67+K67),2)</f>
        <v>0</v>
      </c>
      <c r="S67">
        <f>rekapitulace!J8</f>
        <v>21</v>
      </c>
      <c r="T67">
        <f>S67/100*L67</f>
        <v>0</v>
      </c>
    </row>
    <row r="68" ht="38.25">
      <c r="D68" s="12" t="s">
        <v>92</v>
      </c>
    </row>
    <row r="69" ht="48">
      <c r="D69" s="17" t="s">
        <v>93</v>
      </c>
    </row>
    <row r="70" spans="1:20" ht="12.75">
      <c r="A70" s="6">
        <v>17</v>
      </c>
      <c r="B70" s="6" t="s">
        <v>94</v>
      </c>
      <c r="C70" s="6" t="s">
        <v>32</v>
      </c>
      <c r="D70" s="19" t="s">
        <v>374</v>
      </c>
      <c r="E70" s="6" t="s">
        <v>39</v>
      </c>
      <c r="F70" s="6">
        <v>145.5</v>
      </c>
      <c r="G70" s="6">
        <v>2.1</v>
      </c>
      <c r="H70" s="8">
        <v>147.6</v>
      </c>
      <c r="I70" s="11"/>
      <c r="J70" s="11">
        <f>F70*I70</f>
        <v>0</v>
      </c>
      <c r="K70" s="11">
        <f>G70*I70</f>
        <v>0</v>
      </c>
      <c r="L70" s="10">
        <f>ROUND((J70+K70),2)</f>
        <v>0</v>
      </c>
      <c r="S70">
        <f>rekapitulace!J8</f>
        <v>21</v>
      </c>
      <c r="T70">
        <f>S70/100*L70</f>
        <v>0</v>
      </c>
    </row>
    <row r="71" ht="38.25">
      <c r="D71" s="12" t="s">
        <v>95</v>
      </c>
    </row>
    <row r="72" ht="24">
      <c r="D72" s="17" t="s">
        <v>96</v>
      </c>
    </row>
    <row r="73" spans="1:20" ht="12.75">
      <c r="A73" s="6">
        <v>18</v>
      </c>
      <c r="B73" s="6" t="s">
        <v>97</v>
      </c>
      <c r="C73" s="6" t="s">
        <v>32</v>
      </c>
      <c r="D73" s="19" t="s">
        <v>375</v>
      </c>
      <c r="E73" s="6" t="s">
        <v>39</v>
      </c>
      <c r="F73" s="6">
        <v>1590.14</v>
      </c>
      <c r="G73" s="6">
        <v>126</v>
      </c>
      <c r="H73" s="8">
        <v>1716.14</v>
      </c>
      <c r="I73" s="11"/>
      <c r="J73" s="11">
        <f>F73*I73</f>
        <v>0</v>
      </c>
      <c r="K73" s="11">
        <f>G73*I73</f>
        <v>0</v>
      </c>
      <c r="L73" s="10">
        <f>ROUND((J73+K73),2)</f>
        <v>0</v>
      </c>
      <c r="S73">
        <f>rekapitulace!J8</f>
        <v>21</v>
      </c>
      <c r="T73">
        <f>S73/100*L73</f>
        <v>0</v>
      </c>
    </row>
    <row r="74" ht="38.25">
      <c r="D74" s="12" t="s">
        <v>98</v>
      </c>
    </row>
    <row r="75" ht="36">
      <c r="D75" s="17" t="s">
        <v>99</v>
      </c>
    </row>
    <row r="76" spans="1:20" ht="12.75">
      <c r="A76" s="6">
        <v>19</v>
      </c>
      <c r="B76" s="6" t="s">
        <v>100</v>
      </c>
      <c r="C76" s="6" t="s">
        <v>32</v>
      </c>
      <c r="D76" s="19" t="s">
        <v>376</v>
      </c>
      <c r="E76" s="6" t="s">
        <v>39</v>
      </c>
      <c r="F76" s="6">
        <v>1263</v>
      </c>
      <c r="G76" s="6">
        <v>108.3</v>
      </c>
      <c r="H76" s="8">
        <v>1371.3</v>
      </c>
      <c r="I76" s="11"/>
      <c r="J76" s="11">
        <f>F76*I76</f>
        <v>0</v>
      </c>
      <c r="K76" s="11">
        <f>G76*I76</f>
        <v>0</v>
      </c>
      <c r="L76" s="10">
        <f>ROUND((J76+K76),2)</f>
        <v>0</v>
      </c>
      <c r="S76">
        <f>rekapitulace!J8</f>
        <v>21</v>
      </c>
      <c r="T76">
        <f>S76/100*L76</f>
        <v>0</v>
      </c>
    </row>
    <row r="77" ht="38.25">
      <c r="D77" s="12" t="s">
        <v>92</v>
      </c>
    </row>
    <row r="78" ht="36">
      <c r="D78" s="17" t="s">
        <v>99</v>
      </c>
    </row>
    <row r="79" spans="1:20" ht="12.75">
      <c r="A79" s="6">
        <v>20</v>
      </c>
      <c r="B79" s="6" t="s">
        <v>101</v>
      </c>
      <c r="C79" s="6" t="s">
        <v>32</v>
      </c>
      <c r="D79" s="19" t="s">
        <v>377</v>
      </c>
      <c r="E79" s="6" t="s">
        <v>39</v>
      </c>
      <c r="F79" s="6">
        <v>1215</v>
      </c>
      <c r="G79" s="6">
        <v>108.3</v>
      </c>
      <c r="H79" s="8">
        <v>1323.3</v>
      </c>
      <c r="I79" s="11"/>
      <c r="J79" s="11">
        <f>F79*I79</f>
        <v>0</v>
      </c>
      <c r="K79" s="11">
        <f>G79*I79</f>
        <v>0</v>
      </c>
      <c r="L79" s="10">
        <f>ROUND((J79+K79),2)</f>
        <v>0</v>
      </c>
      <c r="S79">
        <f>rekapitulace!J8</f>
        <v>21</v>
      </c>
      <c r="T79">
        <f>S79/100*L79</f>
        <v>0</v>
      </c>
    </row>
    <row r="80" ht="38.25">
      <c r="D80" s="12" t="s">
        <v>102</v>
      </c>
    </row>
    <row r="81" ht="84">
      <c r="D81" s="17" t="s">
        <v>103</v>
      </c>
    </row>
    <row r="82" spans="1:20" ht="12.75">
      <c r="A82" s="6">
        <v>21</v>
      </c>
      <c r="B82" s="6" t="s">
        <v>104</v>
      </c>
      <c r="C82" s="6" t="s">
        <v>32</v>
      </c>
      <c r="D82" s="19" t="s">
        <v>378</v>
      </c>
      <c r="E82" s="6" t="s">
        <v>39</v>
      </c>
      <c r="F82" s="6">
        <v>1.2</v>
      </c>
      <c r="G82" s="6">
        <v>0</v>
      </c>
      <c r="H82" s="8">
        <v>1.2</v>
      </c>
      <c r="I82" s="11"/>
      <c r="J82" s="11">
        <f>F82*I82</f>
        <v>0</v>
      </c>
      <c r="K82" s="11">
        <f>G82*I82</f>
        <v>0</v>
      </c>
      <c r="L82" s="10">
        <f>ROUND((J82+K82),2)</f>
        <v>0</v>
      </c>
      <c r="S82">
        <f>rekapitulace!J8</f>
        <v>21</v>
      </c>
      <c r="T82">
        <f>S82/100*L82</f>
        <v>0</v>
      </c>
    </row>
    <row r="83" ht="12.75">
      <c r="D83" s="12" t="s">
        <v>105</v>
      </c>
    </row>
    <row r="84" ht="108.75" customHeight="1">
      <c r="D84" s="17" t="s">
        <v>106</v>
      </c>
    </row>
    <row r="85" spans="1:20" ht="12.75" customHeight="1">
      <c r="A85" s="13"/>
      <c r="B85" s="13"/>
      <c r="C85" s="13" t="s">
        <v>27</v>
      </c>
      <c r="D85" s="13" t="s">
        <v>87</v>
      </c>
      <c r="E85" s="13"/>
      <c r="F85" s="13"/>
      <c r="G85" s="13"/>
      <c r="H85" s="13"/>
      <c r="I85" s="13"/>
      <c r="J85" s="13">
        <f>SUM(J64:J84)</f>
        <v>0</v>
      </c>
      <c r="K85" s="13">
        <f>SUM(K64:K84)</f>
        <v>0</v>
      </c>
      <c r="L85" s="13">
        <f>SUM(L64:L84)</f>
        <v>0</v>
      </c>
      <c r="T85">
        <f>ROUND(SUM(T64:T84),2)</f>
        <v>0</v>
      </c>
    </row>
    <row r="87" spans="1:12" ht="12.75" customHeight="1">
      <c r="A87" s="7"/>
      <c r="B87" s="7"/>
      <c r="C87" s="7" t="s">
        <v>45</v>
      </c>
      <c r="D87" s="7" t="s">
        <v>44</v>
      </c>
      <c r="E87" s="7"/>
      <c r="F87" s="7"/>
      <c r="G87" s="7"/>
      <c r="H87" s="9"/>
      <c r="I87" s="7"/>
      <c r="J87" s="7"/>
      <c r="K87" s="7"/>
      <c r="L87" s="9"/>
    </row>
    <row r="88" spans="1:20" ht="25.5">
      <c r="A88" s="6">
        <v>22</v>
      </c>
      <c r="B88" s="6" t="s">
        <v>107</v>
      </c>
      <c r="C88" s="6" t="s">
        <v>32</v>
      </c>
      <c r="D88" s="19" t="s">
        <v>391</v>
      </c>
      <c r="E88" s="6" t="s">
        <v>108</v>
      </c>
      <c r="F88" s="6">
        <v>5</v>
      </c>
      <c r="G88" s="6">
        <v>0</v>
      </c>
      <c r="H88" s="8">
        <v>5</v>
      </c>
      <c r="I88" s="11"/>
      <c r="J88" s="11">
        <f>F88*I88</f>
        <v>0</v>
      </c>
      <c r="K88" s="11">
        <f>G88*I88</f>
        <v>0</v>
      </c>
      <c r="L88" s="10">
        <f>ROUND((J88+K88),2)</f>
        <v>0</v>
      </c>
      <c r="S88">
        <f>rekapitulace!J8</f>
        <v>21</v>
      </c>
      <c r="T88">
        <f>S88/100*L88</f>
        <v>0</v>
      </c>
    </row>
    <row r="89" ht="12.75">
      <c r="D89" s="12" t="s">
        <v>109</v>
      </c>
    </row>
    <row r="90" ht="12.75">
      <c r="D90" s="17" t="s">
        <v>110</v>
      </c>
    </row>
    <row r="91" spans="1:20" ht="12.75">
      <c r="A91" s="6">
        <v>23</v>
      </c>
      <c r="B91" s="6" t="s">
        <v>111</v>
      </c>
      <c r="C91" s="6" t="s">
        <v>32</v>
      </c>
      <c r="D91" s="19" t="s">
        <v>392</v>
      </c>
      <c r="E91" s="6" t="s">
        <v>108</v>
      </c>
      <c r="F91" s="6">
        <v>5</v>
      </c>
      <c r="G91" s="6">
        <v>0</v>
      </c>
      <c r="H91" s="8">
        <v>5</v>
      </c>
      <c r="I91" s="11"/>
      <c r="J91" s="11">
        <f>F91*I91</f>
        <v>0</v>
      </c>
      <c r="K91" s="11">
        <f>G91*I91</f>
        <v>0</v>
      </c>
      <c r="L91" s="10">
        <f>ROUND((J91+K91),2)</f>
        <v>0</v>
      </c>
      <c r="S91">
        <f>rekapitulace!J8</f>
        <v>21</v>
      </c>
      <c r="T91">
        <f>S91/100*L91</f>
        <v>0</v>
      </c>
    </row>
    <row r="92" ht="12.75">
      <c r="D92" s="12" t="s">
        <v>109</v>
      </c>
    </row>
    <row r="93" ht="18" customHeight="1">
      <c r="D93" s="17" t="s">
        <v>112</v>
      </c>
    </row>
    <row r="94" spans="1:20" ht="12.75">
      <c r="A94" s="6">
        <v>24</v>
      </c>
      <c r="B94" s="6" t="s">
        <v>113</v>
      </c>
      <c r="C94" s="6" t="s">
        <v>32</v>
      </c>
      <c r="D94" s="19" t="s">
        <v>393</v>
      </c>
      <c r="E94" s="6" t="s">
        <v>114</v>
      </c>
      <c r="F94" s="6">
        <v>300</v>
      </c>
      <c r="G94" s="6">
        <v>0</v>
      </c>
      <c r="H94" s="8">
        <v>300</v>
      </c>
      <c r="I94" s="11"/>
      <c r="J94" s="11">
        <f>F94*I94</f>
        <v>0</v>
      </c>
      <c r="K94" s="11">
        <f>G94*I94</f>
        <v>0</v>
      </c>
      <c r="L94" s="10">
        <f>ROUND((J94+K94),2)</f>
        <v>0</v>
      </c>
      <c r="S94">
        <f>rekapitulace!J8</f>
        <v>21</v>
      </c>
      <c r="T94">
        <f>S94/100*L94</f>
        <v>0</v>
      </c>
    </row>
    <row r="95" ht="12.75">
      <c r="D95" s="12" t="s">
        <v>115</v>
      </c>
    </row>
    <row r="96" ht="40.5" customHeight="1">
      <c r="D96" s="17" t="s">
        <v>116</v>
      </c>
    </row>
    <row r="97" spans="1:20" ht="12.75">
      <c r="A97" s="6">
        <v>25</v>
      </c>
      <c r="B97" s="6" t="s">
        <v>117</v>
      </c>
      <c r="C97" s="6" t="s">
        <v>32</v>
      </c>
      <c r="D97" s="19" t="s">
        <v>380</v>
      </c>
      <c r="E97" s="6" t="s">
        <v>108</v>
      </c>
      <c r="F97" s="6">
        <v>2</v>
      </c>
      <c r="G97" s="6">
        <v>4</v>
      </c>
      <c r="H97" s="8">
        <v>6</v>
      </c>
      <c r="I97" s="11"/>
      <c r="J97" s="11">
        <f>F97*I97</f>
        <v>0</v>
      </c>
      <c r="K97" s="11">
        <f>G97*I97</f>
        <v>0</v>
      </c>
      <c r="L97" s="10">
        <f>ROUND((J97+K97),2)</f>
        <v>0</v>
      </c>
      <c r="S97">
        <f>rekapitulace!J8</f>
        <v>21</v>
      </c>
      <c r="T97">
        <f>S97/100*L97</f>
        <v>0</v>
      </c>
    </row>
    <row r="98" ht="51">
      <c r="D98" s="12" t="s">
        <v>118</v>
      </c>
    </row>
    <row r="99" ht="12.75">
      <c r="D99" s="17" t="s">
        <v>110</v>
      </c>
    </row>
    <row r="100" spans="1:20" ht="12.75">
      <c r="A100" s="6">
        <v>26</v>
      </c>
      <c r="B100" s="6" t="s">
        <v>119</v>
      </c>
      <c r="C100" s="6" t="s">
        <v>32</v>
      </c>
      <c r="D100" s="19" t="s">
        <v>394</v>
      </c>
      <c r="E100" s="6" t="s">
        <v>108</v>
      </c>
      <c r="F100" s="6">
        <v>2</v>
      </c>
      <c r="G100" s="6">
        <v>0</v>
      </c>
      <c r="H100" s="8">
        <v>2</v>
      </c>
      <c r="I100" s="11"/>
      <c r="J100" s="11">
        <f>F100*I100</f>
        <v>0</v>
      </c>
      <c r="K100" s="11">
        <f>G100*I100</f>
        <v>0</v>
      </c>
      <c r="L100" s="10">
        <f>ROUND((J100+K100),2)</f>
        <v>0</v>
      </c>
      <c r="S100">
        <f>rekapitulace!J8</f>
        <v>21</v>
      </c>
      <c r="T100">
        <f>S100/100*L100</f>
        <v>0</v>
      </c>
    </row>
    <row r="101" ht="12.75">
      <c r="D101" s="12" t="s">
        <v>120</v>
      </c>
    </row>
    <row r="102" ht="12.75">
      <c r="D102" s="17" t="s">
        <v>110</v>
      </c>
    </row>
    <row r="103" spans="1:20" ht="12.75">
      <c r="A103" s="6">
        <v>27</v>
      </c>
      <c r="B103" s="6" t="s">
        <v>121</v>
      </c>
      <c r="C103" s="6" t="s">
        <v>32</v>
      </c>
      <c r="D103" s="19" t="s">
        <v>395</v>
      </c>
      <c r="E103" s="6" t="s">
        <v>108</v>
      </c>
      <c r="F103" s="6">
        <v>2</v>
      </c>
      <c r="G103" s="6">
        <v>0</v>
      </c>
      <c r="H103" s="8">
        <v>2</v>
      </c>
      <c r="I103" s="11"/>
      <c r="J103" s="11">
        <f>F103*I103</f>
        <v>0</v>
      </c>
      <c r="K103" s="11">
        <f>G103*I103</f>
        <v>0</v>
      </c>
      <c r="L103" s="10">
        <f>ROUND((J103+K103),2)</f>
        <v>0</v>
      </c>
      <c r="S103">
        <f>rekapitulace!J8</f>
        <v>21</v>
      </c>
      <c r="T103">
        <f>S103/100*L103</f>
        <v>0</v>
      </c>
    </row>
    <row r="104" ht="12.75">
      <c r="D104" s="12" t="s">
        <v>122</v>
      </c>
    </row>
    <row r="105" ht="24">
      <c r="D105" s="17" t="s">
        <v>112</v>
      </c>
    </row>
    <row r="106" spans="1:20" ht="12.75">
      <c r="A106" s="6">
        <v>28</v>
      </c>
      <c r="B106" s="6" t="s">
        <v>123</v>
      </c>
      <c r="C106" s="6" t="s">
        <v>32</v>
      </c>
      <c r="D106" s="19" t="s">
        <v>396</v>
      </c>
      <c r="E106" s="6" t="s">
        <v>114</v>
      </c>
      <c r="F106" s="6">
        <v>120</v>
      </c>
      <c r="G106" s="6">
        <v>0</v>
      </c>
      <c r="H106" s="8">
        <v>120</v>
      </c>
      <c r="I106" s="11"/>
      <c r="J106" s="11">
        <f>F106*I106</f>
        <v>0</v>
      </c>
      <c r="K106" s="11">
        <f>G106*I106</f>
        <v>0</v>
      </c>
      <c r="L106" s="10">
        <f>ROUND((J106+K106),2)</f>
        <v>0</v>
      </c>
      <c r="S106">
        <f>rekapitulace!J8</f>
        <v>21</v>
      </c>
      <c r="T106">
        <f>S106/100*L106</f>
        <v>0</v>
      </c>
    </row>
    <row r="107" ht="12.75">
      <c r="D107" s="12" t="s">
        <v>124</v>
      </c>
    </row>
    <row r="108" ht="24">
      <c r="D108" s="17" t="s">
        <v>116</v>
      </c>
    </row>
    <row r="109" spans="1:20" ht="25.5">
      <c r="A109" s="6">
        <v>29</v>
      </c>
      <c r="B109" s="6" t="s">
        <v>125</v>
      </c>
      <c r="C109" s="6" t="s">
        <v>32</v>
      </c>
      <c r="D109" s="19" t="s">
        <v>382</v>
      </c>
      <c r="E109" s="6" t="s">
        <v>108</v>
      </c>
      <c r="F109" s="6">
        <v>2</v>
      </c>
      <c r="G109" s="6">
        <v>3</v>
      </c>
      <c r="H109" s="8">
        <v>5</v>
      </c>
      <c r="I109" s="11"/>
      <c r="J109" s="11">
        <f>F109*I109</f>
        <v>0</v>
      </c>
      <c r="K109" s="11">
        <f>G109*I109</f>
        <v>0</v>
      </c>
      <c r="L109" s="10">
        <f>ROUND((J109+K109),2)</f>
        <v>0</v>
      </c>
      <c r="S109">
        <f>rekapitulace!J8</f>
        <v>21</v>
      </c>
      <c r="T109">
        <f>S109/100*L109</f>
        <v>0</v>
      </c>
    </row>
    <row r="110" ht="38.25">
      <c r="D110" s="12" t="s">
        <v>126</v>
      </c>
    </row>
    <row r="111" ht="30" customHeight="1">
      <c r="D111" s="17" t="s">
        <v>127</v>
      </c>
    </row>
    <row r="112" spans="1:20" ht="12.75">
      <c r="A112" s="6">
        <v>30</v>
      </c>
      <c r="B112" s="6" t="s">
        <v>128</v>
      </c>
      <c r="C112" s="6" t="s">
        <v>32</v>
      </c>
      <c r="D112" s="19" t="s">
        <v>397</v>
      </c>
      <c r="E112" s="6" t="s">
        <v>114</v>
      </c>
      <c r="F112" s="6">
        <v>420</v>
      </c>
      <c r="G112" s="6">
        <v>0</v>
      </c>
      <c r="H112" s="8">
        <v>420</v>
      </c>
      <c r="I112" s="11"/>
      <c r="J112" s="11">
        <f>F112*I112</f>
        <v>0</v>
      </c>
      <c r="K112" s="11">
        <f>G112*I112</f>
        <v>0</v>
      </c>
      <c r="L112" s="10">
        <f>ROUND((J112+K112),2)</f>
        <v>0</v>
      </c>
      <c r="S112">
        <f>rekapitulace!J8</f>
        <v>21</v>
      </c>
      <c r="T112">
        <f>S112/100*L112</f>
        <v>0</v>
      </c>
    </row>
    <row r="113" ht="12.75">
      <c r="D113" s="12" t="s">
        <v>129</v>
      </c>
    </row>
    <row r="114" ht="24">
      <c r="D114" s="17" t="s">
        <v>130</v>
      </c>
    </row>
    <row r="115" spans="1:20" ht="12.75">
      <c r="A115" s="6">
        <v>31</v>
      </c>
      <c r="B115" s="6" t="s">
        <v>131</v>
      </c>
      <c r="C115" s="6" t="s">
        <v>32</v>
      </c>
      <c r="D115" s="19" t="s">
        <v>383</v>
      </c>
      <c r="E115" s="6" t="s">
        <v>39</v>
      </c>
      <c r="F115" s="6">
        <v>0.75</v>
      </c>
      <c r="G115" s="6">
        <v>0</v>
      </c>
      <c r="H115" s="8">
        <v>0.75</v>
      </c>
      <c r="I115" s="11"/>
      <c r="J115" s="11">
        <f>F115*I115</f>
        <v>0</v>
      </c>
      <c r="K115" s="11">
        <f>G115*I115</f>
        <v>0</v>
      </c>
      <c r="L115" s="10">
        <f>ROUND((J115+K115),2)</f>
        <v>0</v>
      </c>
      <c r="S115">
        <f>rekapitulace!J8</f>
        <v>21</v>
      </c>
      <c r="T115">
        <f>S115/100*L115</f>
        <v>0</v>
      </c>
    </row>
    <row r="116" ht="12.75">
      <c r="D116" s="12" t="s">
        <v>132</v>
      </c>
    </row>
    <row r="117" ht="24">
      <c r="D117" s="17" t="s">
        <v>133</v>
      </c>
    </row>
    <row r="118" spans="1:20" ht="12.75">
      <c r="A118" s="6">
        <v>32</v>
      </c>
      <c r="B118" s="6" t="s">
        <v>134</v>
      </c>
      <c r="C118" s="6" t="s">
        <v>32</v>
      </c>
      <c r="D118" s="19" t="s">
        <v>384</v>
      </c>
      <c r="E118" s="6" t="s">
        <v>108</v>
      </c>
      <c r="F118" s="6">
        <v>42</v>
      </c>
      <c r="G118" s="6">
        <v>0</v>
      </c>
      <c r="H118" s="8">
        <v>42</v>
      </c>
      <c r="I118" s="11"/>
      <c r="J118" s="11">
        <f>F118*I118</f>
        <v>0</v>
      </c>
      <c r="K118" s="11">
        <f>G118*I118</f>
        <v>0</v>
      </c>
      <c r="L118" s="10">
        <f>ROUND((J118+K118),2)</f>
        <v>0</v>
      </c>
      <c r="S118">
        <f>rekapitulace!J8</f>
        <v>21</v>
      </c>
      <c r="T118">
        <f>S118/100*L118</f>
        <v>0</v>
      </c>
    </row>
    <row r="119" ht="12.75">
      <c r="D119" s="12" t="s">
        <v>135</v>
      </c>
    </row>
    <row r="120" ht="24">
      <c r="D120" s="17" t="s">
        <v>136</v>
      </c>
    </row>
    <row r="121" spans="1:20" ht="12.75">
      <c r="A121" s="6">
        <v>33</v>
      </c>
      <c r="B121" s="6" t="s">
        <v>137</v>
      </c>
      <c r="C121" s="6" t="s">
        <v>32</v>
      </c>
      <c r="D121" s="19" t="s">
        <v>398</v>
      </c>
      <c r="E121" s="6" t="s">
        <v>108</v>
      </c>
      <c r="F121" s="6">
        <v>1</v>
      </c>
      <c r="G121" s="6">
        <v>0</v>
      </c>
      <c r="H121" s="8">
        <v>1</v>
      </c>
      <c r="I121" s="11"/>
      <c r="J121" s="11">
        <f>F121*I121</f>
        <v>0</v>
      </c>
      <c r="K121" s="11">
        <f>G121*I121</f>
        <v>0</v>
      </c>
      <c r="L121" s="10">
        <f>ROUND((J121+K121),2)</f>
        <v>0</v>
      </c>
      <c r="S121">
        <f>rekapitulace!J8</f>
        <v>21</v>
      </c>
      <c r="T121">
        <f>S121/100*L121</f>
        <v>0</v>
      </c>
    </row>
    <row r="122" ht="12.75">
      <c r="D122" s="12" t="s">
        <v>138</v>
      </c>
    </row>
    <row r="123" ht="36">
      <c r="D123" s="17" t="s">
        <v>139</v>
      </c>
    </row>
    <row r="124" spans="1:20" ht="12.75">
      <c r="A124" s="6">
        <v>34</v>
      </c>
      <c r="B124" s="6" t="s">
        <v>140</v>
      </c>
      <c r="C124" s="6" t="s">
        <v>32</v>
      </c>
      <c r="D124" s="19" t="s">
        <v>399</v>
      </c>
      <c r="E124" s="6" t="s">
        <v>108</v>
      </c>
      <c r="F124" s="6">
        <v>1</v>
      </c>
      <c r="G124" s="6">
        <v>0</v>
      </c>
      <c r="H124" s="8">
        <v>1</v>
      </c>
      <c r="I124" s="11"/>
      <c r="J124" s="11">
        <f>F124*I124</f>
        <v>0</v>
      </c>
      <c r="K124" s="11">
        <f>G124*I124</f>
        <v>0</v>
      </c>
      <c r="L124" s="10">
        <f>ROUND((J124+K124),2)</f>
        <v>0</v>
      </c>
      <c r="S124">
        <f>rekapitulace!J8</f>
        <v>21</v>
      </c>
      <c r="T124">
        <f>S124/100*L124</f>
        <v>0</v>
      </c>
    </row>
    <row r="125" ht="12.75">
      <c r="D125" s="12" t="s">
        <v>138</v>
      </c>
    </row>
    <row r="126" ht="24">
      <c r="D126" s="17" t="s">
        <v>141</v>
      </c>
    </row>
    <row r="127" spans="1:20" ht="12.75">
      <c r="A127" s="6">
        <v>35</v>
      </c>
      <c r="B127" s="6" t="s">
        <v>142</v>
      </c>
      <c r="C127" s="6" t="s">
        <v>32</v>
      </c>
      <c r="D127" s="19" t="s">
        <v>400</v>
      </c>
      <c r="E127" s="6" t="s">
        <v>114</v>
      </c>
      <c r="F127" s="6">
        <v>60</v>
      </c>
      <c r="G127" s="6">
        <v>0</v>
      </c>
      <c r="H127" s="8">
        <v>60</v>
      </c>
      <c r="I127" s="11"/>
      <c r="J127" s="11">
        <f>F127*I127</f>
        <v>0</v>
      </c>
      <c r="K127" s="11">
        <f>G127*I127</f>
        <v>0</v>
      </c>
      <c r="L127" s="10">
        <f>ROUND((J127+K127),2)</f>
        <v>0</v>
      </c>
      <c r="S127">
        <f>rekapitulace!J8</f>
        <v>21</v>
      </c>
      <c r="T127">
        <f>S127/100*L127</f>
        <v>0</v>
      </c>
    </row>
    <row r="128" ht="12.75">
      <c r="D128" s="12" t="s">
        <v>143</v>
      </c>
    </row>
    <row r="129" ht="24">
      <c r="D129" s="17" t="s">
        <v>144</v>
      </c>
    </row>
    <row r="130" spans="1:20" ht="12.75">
      <c r="A130" s="6">
        <v>36</v>
      </c>
      <c r="B130" s="6" t="s">
        <v>145</v>
      </c>
      <c r="C130" s="6" t="s">
        <v>32</v>
      </c>
      <c r="D130" s="19" t="s">
        <v>401</v>
      </c>
      <c r="E130" s="6" t="s">
        <v>47</v>
      </c>
      <c r="F130" s="6">
        <v>38</v>
      </c>
      <c r="G130" s="6">
        <v>0</v>
      </c>
      <c r="H130" s="8">
        <v>38</v>
      </c>
      <c r="I130" s="11"/>
      <c r="J130" s="11">
        <f>F130*I130</f>
        <v>0</v>
      </c>
      <c r="K130" s="11">
        <f>G130*I130</f>
        <v>0</v>
      </c>
      <c r="L130" s="10">
        <f>ROUND((J130+K130),2)</f>
        <v>0</v>
      </c>
      <c r="S130">
        <f>rekapitulace!J8</f>
        <v>21</v>
      </c>
      <c r="T130">
        <f>S130/100*L130</f>
        <v>0</v>
      </c>
    </row>
    <row r="131" ht="12.75">
      <c r="D131" s="12" t="s">
        <v>146</v>
      </c>
    </row>
    <row r="132" ht="24">
      <c r="D132" s="17" t="s">
        <v>147</v>
      </c>
    </row>
    <row r="133" spans="1:20" ht="12.75" customHeight="1">
      <c r="A133" s="13"/>
      <c r="B133" s="13"/>
      <c r="C133" s="13" t="s">
        <v>45</v>
      </c>
      <c r="D133" s="13" t="s">
        <v>44</v>
      </c>
      <c r="E133" s="13"/>
      <c r="F133" s="13"/>
      <c r="G133" s="13"/>
      <c r="H133" s="13"/>
      <c r="I133" s="13"/>
      <c r="J133" s="13">
        <f>SUM(J88:J132)</f>
        <v>0</v>
      </c>
      <c r="K133" s="13">
        <f>SUM(K88:K132)</f>
        <v>0</v>
      </c>
      <c r="L133" s="13">
        <f>SUM(L88:L132)</f>
        <v>0</v>
      </c>
      <c r="T133">
        <f>ROUND(SUM(T88:T132),2)</f>
        <v>0</v>
      </c>
    </row>
    <row r="135" spans="1:20" ht="12.75" customHeight="1">
      <c r="A135" s="13"/>
      <c r="B135" s="13"/>
      <c r="C135" s="13"/>
      <c r="D135" s="24" t="s">
        <v>406</v>
      </c>
      <c r="E135" s="13"/>
      <c r="F135" s="13"/>
      <c r="G135" s="13"/>
      <c r="H135" s="13"/>
      <c r="I135" s="13"/>
      <c r="J135" s="13">
        <f>J133+J85+J61+J55+J49+J15</f>
        <v>0</v>
      </c>
      <c r="K135" s="13">
        <f>K133+K85+K61+K55+K49+K15</f>
        <v>0</v>
      </c>
      <c r="L135" s="13">
        <f>L133+L85+L61+L55+L49+L15</f>
        <v>0</v>
      </c>
      <c r="T135" t="e">
        <f>+T49+T55+T61+T85+T133+#REF!</f>
        <v>#REF!</v>
      </c>
    </row>
    <row r="136" spans="1:12" ht="12.75" customHeight="1">
      <c r="A136" s="13"/>
      <c r="B136" s="13"/>
      <c r="C136" s="13"/>
      <c r="D136" s="24" t="s">
        <v>407</v>
      </c>
      <c r="E136" s="13"/>
      <c r="F136" s="13"/>
      <c r="G136" s="13"/>
      <c r="H136" s="13"/>
      <c r="I136" s="13"/>
      <c r="J136" s="13">
        <f>J135*0.21</f>
        <v>0</v>
      </c>
      <c r="K136" s="13">
        <f>K135*0.21</f>
        <v>0</v>
      </c>
      <c r="L136" s="13">
        <f>L135*0.21</f>
        <v>0</v>
      </c>
    </row>
    <row r="137" spans="1:12" ht="12.75" customHeight="1">
      <c r="A137" s="13"/>
      <c r="B137" s="13"/>
      <c r="C137" s="13"/>
      <c r="D137" s="24" t="s">
        <v>408</v>
      </c>
      <c r="E137" s="13"/>
      <c r="F137" s="13"/>
      <c r="G137" s="13"/>
      <c r="H137" s="13"/>
      <c r="I137" s="13"/>
      <c r="J137" s="13">
        <f>J136+J135</f>
        <v>0</v>
      </c>
      <c r="K137" s="13">
        <f>K136+K135</f>
        <v>0</v>
      </c>
      <c r="L137" s="13">
        <f>L136+L135</f>
        <v>0</v>
      </c>
    </row>
  </sheetData>
  <sheetProtection formatColumns="0"/>
  <mergeCells count="6">
    <mergeCell ref="A8:A9"/>
    <mergeCell ref="B8:B9"/>
    <mergeCell ref="C8:C9"/>
    <mergeCell ref="D8:D9"/>
    <mergeCell ref="E8:E9"/>
    <mergeCell ref="H8:H9"/>
  </mergeCells>
  <printOptions horizontalCentered="1"/>
  <pageMargins left="0.7480314960629921" right="0.7480314960629921" top="0.984251968503937" bottom="0.984251968503937" header="0.5118110236220472" footer="0.5118110236220472"/>
  <pageSetup fitToHeight="7" horizontalDpi="300" verticalDpi="300" orientation="landscape" paperSize="9" scale="61" r:id="rId1"/>
  <headerFooter alignWithMargins="0">
    <oddHeader>&amp;CCyklostezka Benešov, Erbenova ulice - Pomněnice, Etapa I.&amp;RSATRA s.r.o.
10.2018</oddHeader>
  </headerFooter>
  <rowBreaks count="5" manualBreakCount="5">
    <brk id="21" max="11" man="1"/>
    <brk id="30" max="11" man="1"/>
    <brk id="48" max="11" man="1"/>
    <brk id="72" max="11" man="1"/>
    <brk id="9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03"/>
  <sheetViews>
    <sheetView tabSelected="1" view="pageBreakPreview" zoomScale="96" zoomScaleSheetLayoutView="96" zoomScalePageLayoutView="0" workbookViewId="0" topLeftCell="A1">
      <pane ySplit="10" topLeftCell="A84" activePane="bottomLeft" state="frozen"/>
      <selection pane="topLeft" activeCell="A4" sqref="A4"/>
      <selection pane="bottomLeft" activeCell="I12" sqref="I12:I30"/>
    </sheetView>
  </sheetViews>
  <sheetFormatPr defaultColWidth="9.140625" defaultRowHeight="12.75" customHeight="1"/>
  <cols>
    <col min="1" max="1" width="6.7109375" style="0" customWidth="1"/>
    <col min="2" max="2" width="13.8515625" style="0" customWidth="1"/>
    <col min="3" max="3" width="14.140625" style="0" customWidth="1"/>
    <col min="4" max="4" width="75.7109375" style="0" customWidth="1"/>
    <col min="5" max="5" width="9.7109375" style="0" customWidth="1"/>
    <col min="6" max="6" width="13.00390625" style="0" customWidth="1"/>
    <col min="7" max="7" width="13.28125" style="0" customWidth="1"/>
    <col min="8" max="8" width="12.7109375" style="0" customWidth="1"/>
    <col min="9" max="12" width="14.7109375" style="0" customWidth="1"/>
    <col min="19" max="20" width="9.140625" style="0" hidden="1" customWidth="1"/>
  </cols>
  <sheetData>
    <row r="1" ht="12.75" customHeight="1">
      <c r="A1" s="5"/>
    </row>
    <row r="2" ht="12.75" customHeight="1">
      <c r="C2" s="1" t="s">
        <v>9</v>
      </c>
    </row>
    <row r="4" spans="1:7" ht="12.75" customHeight="1">
      <c r="A4" t="s">
        <v>10</v>
      </c>
      <c r="C4" s="29" t="s">
        <v>412</v>
      </c>
      <c r="D4" s="5"/>
      <c r="E4" s="5"/>
      <c r="F4" s="5"/>
      <c r="G4" s="5"/>
    </row>
    <row r="5" spans="1:7" ht="12.75" customHeight="1">
      <c r="A5" t="s">
        <v>11</v>
      </c>
      <c r="C5" s="5" t="s">
        <v>149</v>
      </c>
      <c r="D5" s="5" t="s">
        <v>150</v>
      </c>
      <c r="E5" s="5"/>
      <c r="F5" s="5"/>
      <c r="G5" s="5"/>
    </row>
    <row r="6" spans="1:7" ht="12.75" customHeight="1">
      <c r="A6" t="s">
        <v>12</v>
      </c>
      <c r="C6" s="5" t="s">
        <v>149</v>
      </c>
      <c r="D6" s="5" t="s">
        <v>150</v>
      </c>
      <c r="E6" s="5"/>
      <c r="F6" s="5"/>
      <c r="G6" s="5"/>
    </row>
    <row r="7" spans="3:7" ht="12.75" customHeight="1">
      <c r="C7" s="5"/>
      <c r="D7" s="5"/>
      <c r="E7" s="5"/>
      <c r="F7" s="5"/>
      <c r="G7" s="5"/>
    </row>
    <row r="8" spans="1:20" ht="12.75" customHeight="1">
      <c r="A8" s="31" t="s">
        <v>15</v>
      </c>
      <c r="B8" s="31" t="s">
        <v>17</v>
      </c>
      <c r="C8" s="31" t="s">
        <v>18</v>
      </c>
      <c r="D8" s="31" t="s">
        <v>19</v>
      </c>
      <c r="E8" s="31" t="s">
        <v>20</v>
      </c>
      <c r="F8" s="15" t="s">
        <v>313</v>
      </c>
      <c r="G8" s="15" t="s">
        <v>315</v>
      </c>
      <c r="H8" s="31" t="s">
        <v>312</v>
      </c>
      <c r="I8" s="14" t="s">
        <v>21</v>
      </c>
      <c r="J8" s="15" t="s">
        <v>313</v>
      </c>
      <c r="K8" s="15" t="s">
        <v>315</v>
      </c>
      <c r="L8" s="14" t="s">
        <v>317</v>
      </c>
      <c r="S8" t="s">
        <v>23</v>
      </c>
      <c r="T8" t="s">
        <v>7</v>
      </c>
    </row>
    <row r="9" spans="1:19" ht="14.25">
      <c r="A9" s="31"/>
      <c r="B9" s="31"/>
      <c r="C9" s="31"/>
      <c r="D9" s="31"/>
      <c r="E9" s="31"/>
      <c r="F9" s="16" t="s">
        <v>314</v>
      </c>
      <c r="G9" s="16" t="s">
        <v>314</v>
      </c>
      <c r="H9" s="31"/>
      <c r="I9" s="14" t="s">
        <v>316</v>
      </c>
      <c r="J9" s="14" t="s">
        <v>316</v>
      </c>
      <c r="K9" s="14" t="s">
        <v>316</v>
      </c>
      <c r="L9" s="4" t="s">
        <v>22</v>
      </c>
      <c r="S9" t="s">
        <v>7</v>
      </c>
    </row>
    <row r="10" spans="1:12" ht="14.25">
      <c r="A10" s="4" t="s">
        <v>16</v>
      </c>
      <c r="B10" s="4" t="s">
        <v>24</v>
      </c>
      <c r="C10" s="4" t="s">
        <v>25</v>
      </c>
      <c r="D10" s="4" t="s">
        <v>26</v>
      </c>
      <c r="E10" s="4" t="s">
        <v>27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12.75" customHeight="1">
      <c r="A11" s="7"/>
      <c r="B11" s="7"/>
      <c r="C11" s="7" t="s">
        <v>16</v>
      </c>
      <c r="D11" s="7" t="s">
        <v>37</v>
      </c>
      <c r="E11" s="7"/>
      <c r="F11" s="7"/>
      <c r="G11" s="7"/>
      <c r="H11" s="9"/>
      <c r="I11" s="7"/>
      <c r="J11" s="7"/>
      <c r="K11" s="7"/>
      <c r="L11" s="9"/>
    </row>
    <row r="12" spans="1:20" ht="12.75">
      <c r="A12" s="6">
        <v>1</v>
      </c>
      <c r="B12" s="6" t="s">
        <v>52</v>
      </c>
      <c r="C12" s="6" t="s">
        <v>32</v>
      </c>
      <c r="D12" s="19" t="s">
        <v>363</v>
      </c>
      <c r="E12" s="6" t="s">
        <v>42</v>
      </c>
      <c r="F12" s="8">
        <v>208.9</v>
      </c>
      <c r="G12" s="6">
        <v>0</v>
      </c>
      <c r="H12" s="8">
        <v>208.9</v>
      </c>
      <c r="I12" s="11"/>
      <c r="J12" s="11">
        <f>F12*I12</f>
        <v>0</v>
      </c>
      <c r="K12" s="11">
        <f>G12*I12</f>
        <v>0</v>
      </c>
      <c r="L12" s="10">
        <f>ROUND((J12+K12),2)</f>
        <v>0</v>
      </c>
      <c r="S12">
        <f>rekapitulace!J8</f>
        <v>21</v>
      </c>
      <c r="T12">
        <f>S12/100*L12</f>
        <v>0</v>
      </c>
    </row>
    <row r="13" ht="12.75">
      <c r="D13" s="12" t="s">
        <v>151</v>
      </c>
    </row>
    <row r="14" ht="216">
      <c r="D14" s="17" t="s">
        <v>54</v>
      </c>
    </row>
    <row r="15" spans="1:20" ht="12.75">
      <c r="A15" s="6">
        <v>2</v>
      </c>
      <c r="B15" s="6" t="s">
        <v>55</v>
      </c>
      <c r="C15" s="6" t="s">
        <v>32</v>
      </c>
      <c r="D15" s="19" t="s">
        <v>364</v>
      </c>
      <c r="E15" s="6" t="s">
        <v>42</v>
      </c>
      <c r="F15" s="8">
        <v>208.9</v>
      </c>
      <c r="G15" s="6">
        <v>0</v>
      </c>
      <c r="H15" s="8">
        <v>208.9</v>
      </c>
      <c r="I15" s="11"/>
      <c r="J15" s="11">
        <f>F15*I15</f>
        <v>0</v>
      </c>
      <c r="K15" s="11">
        <f>G15*I15</f>
        <v>0</v>
      </c>
      <c r="L15" s="10">
        <f>ROUND((J15+K15),2)</f>
        <v>0</v>
      </c>
      <c r="S15">
        <f>rekapitulace!J8</f>
        <v>21</v>
      </c>
      <c r="T15">
        <f>S15/100*L15</f>
        <v>0</v>
      </c>
    </row>
    <row r="16" ht="12.75">
      <c r="D16" s="12" t="s">
        <v>152</v>
      </c>
    </row>
    <row r="17" ht="168">
      <c r="D17" s="17" t="s">
        <v>57</v>
      </c>
    </row>
    <row r="18" spans="1:20" ht="12.75">
      <c r="A18" s="6">
        <v>3</v>
      </c>
      <c r="B18" s="6" t="s">
        <v>62</v>
      </c>
      <c r="C18" s="6" t="s">
        <v>32</v>
      </c>
      <c r="D18" s="19" t="s">
        <v>365</v>
      </c>
      <c r="E18" s="6" t="s">
        <v>42</v>
      </c>
      <c r="F18" s="8">
        <v>46</v>
      </c>
      <c r="G18" s="6">
        <v>0</v>
      </c>
      <c r="H18" s="8">
        <v>46</v>
      </c>
      <c r="I18" s="11"/>
      <c r="J18" s="11">
        <f>F18*I18</f>
        <v>0</v>
      </c>
      <c r="K18" s="11">
        <f>G18*I18</f>
        <v>0</v>
      </c>
      <c r="L18" s="10">
        <f>ROUND((J18+K18),2)</f>
        <v>0</v>
      </c>
      <c r="S18">
        <f>rekapitulace!J8</f>
        <v>21</v>
      </c>
      <c r="T18">
        <f>S18/100*L18</f>
        <v>0</v>
      </c>
    </row>
    <row r="19" ht="12.75">
      <c r="D19" s="12" t="s">
        <v>153</v>
      </c>
    </row>
    <row r="20" ht="156">
      <c r="D20" s="17" t="s">
        <v>63</v>
      </c>
    </row>
    <row r="21" spans="1:20" ht="12.75">
      <c r="A21" s="6">
        <v>4</v>
      </c>
      <c r="B21" s="6" t="s">
        <v>68</v>
      </c>
      <c r="C21" s="6" t="s">
        <v>32</v>
      </c>
      <c r="D21" s="19" t="s">
        <v>366</v>
      </c>
      <c r="E21" s="6" t="s">
        <v>42</v>
      </c>
      <c r="F21" s="8">
        <v>399.3</v>
      </c>
      <c r="G21" s="6">
        <v>0</v>
      </c>
      <c r="H21" s="8">
        <v>399.3</v>
      </c>
      <c r="I21" s="11"/>
      <c r="J21" s="11">
        <f>F21*I21</f>
        <v>0</v>
      </c>
      <c r="K21" s="11">
        <f>G21*I21</f>
        <v>0</v>
      </c>
      <c r="L21" s="10">
        <f>ROUND((J21+K21),2)</f>
        <v>0</v>
      </c>
      <c r="S21">
        <f>rekapitulace!J8</f>
        <v>21</v>
      </c>
      <c r="T21">
        <f>S21/100*L21</f>
        <v>0</v>
      </c>
    </row>
    <row r="22" ht="12.75">
      <c r="D22" s="12" t="s">
        <v>154</v>
      </c>
    </row>
    <row r="23" ht="156">
      <c r="D23" s="17" t="s">
        <v>63</v>
      </c>
    </row>
    <row r="24" spans="1:20" ht="12.75">
      <c r="A24" s="6">
        <v>5</v>
      </c>
      <c r="B24" s="6" t="s">
        <v>155</v>
      </c>
      <c r="C24" s="6" t="s">
        <v>32</v>
      </c>
      <c r="D24" s="19" t="s">
        <v>367</v>
      </c>
      <c r="E24" s="6" t="s">
        <v>42</v>
      </c>
      <c r="F24" s="8">
        <v>236.4</v>
      </c>
      <c r="G24" s="6">
        <v>0</v>
      </c>
      <c r="H24" s="8">
        <v>236.4</v>
      </c>
      <c r="I24" s="11"/>
      <c r="J24" s="11">
        <f>F24*I24</f>
        <v>0</v>
      </c>
      <c r="K24" s="11">
        <f>G24*I24</f>
        <v>0</v>
      </c>
      <c r="L24" s="10">
        <f>ROUND((J24+K24),2)</f>
        <v>0</v>
      </c>
      <c r="S24">
        <f>rekapitulace!J8</f>
        <v>21</v>
      </c>
      <c r="T24">
        <f>S24/100*L24</f>
        <v>0</v>
      </c>
    </row>
    <row r="25" ht="12.75">
      <c r="D25" s="12" t="s">
        <v>156</v>
      </c>
    </row>
    <row r="26" ht="168">
      <c r="D26" s="17" t="s">
        <v>157</v>
      </c>
    </row>
    <row r="27" spans="1:20" ht="12.75">
      <c r="A27" s="6">
        <v>6</v>
      </c>
      <c r="B27" s="6" t="s">
        <v>70</v>
      </c>
      <c r="C27" s="6" t="s">
        <v>32</v>
      </c>
      <c r="D27" s="19" t="s">
        <v>368</v>
      </c>
      <c r="E27" s="6" t="s">
        <v>39</v>
      </c>
      <c r="F27" s="8">
        <v>200</v>
      </c>
      <c r="G27" s="6">
        <v>0</v>
      </c>
      <c r="H27" s="8">
        <v>200</v>
      </c>
      <c r="I27" s="11"/>
      <c r="J27" s="11">
        <f>F27*I27</f>
        <v>0</v>
      </c>
      <c r="K27" s="11">
        <f>G27*I27</f>
        <v>0</v>
      </c>
      <c r="L27" s="10">
        <f>ROUND((J27+K27),2)</f>
        <v>0</v>
      </c>
      <c r="S27">
        <f>rekapitulace!J8</f>
        <v>21</v>
      </c>
      <c r="T27">
        <f>S27/100*L27</f>
        <v>0</v>
      </c>
    </row>
    <row r="28" ht="12.75">
      <c r="D28" s="12" t="s">
        <v>158</v>
      </c>
    </row>
    <row r="29" ht="36">
      <c r="D29" s="17" t="s">
        <v>72</v>
      </c>
    </row>
    <row r="30" spans="1:20" ht="12.75">
      <c r="A30" s="6">
        <v>7</v>
      </c>
      <c r="B30" s="6" t="s">
        <v>73</v>
      </c>
      <c r="C30" s="6" t="s">
        <v>32</v>
      </c>
      <c r="D30" s="19" t="s">
        <v>369</v>
      </c>
      <c r="E30" s="6" t="s">
        <v>39</v>
      </c>
      <c r="F30" s="8">
        <v>812.8</v>
      </c>
      <c r="G30" s="6">
        <v>0</v>
      </c>
      <c r="H30" s="8">
        <v>812.8</v>
      </c>
      <c r="I30" s="11"/>
      <c r="J30" s="11">
        <f>F30*I30</f>
        <v>0</v>
      </c>
      <c r="K30" s="11">
        <f>G30*I30</f>
        <v>0</v>
      </c>
      <c r="L30" s="10">
        <f>ROUND((J30+K30),2)</f>
        <v>0</v>
      </c>
      <c r="S30">
        <f>rekapitulace!J8</f>
        <v>21</v>
      </c>
      <c r="T30">
        <f>S30/100*L30</f>
        <v>0</v>
      </c>
    </row>
    <row r="31" ht="12.75">
      <c r="D31" s="12" t="s">
        <v>159</v>
      </c>
    </row>
    <row r="32" ht="24">
      <c r="D32" s="17" t="s">
        <v>75</v>
      </c>
    </row>
    <row r="33" spans="1:20" ht="12.75" customHeight="1">
      <c r="A33" s="13"/>
      <c r="B33" s="13"/>
      <c r="C33" s="13" t="s">
        <v>16</v>
      </c>
      <c r="D33" s="13" t="s">
        <v>37</v>
      </c>
      <c r="E33" s="13"/>
      <c r="F33" s="13"/>
      <c r="G33" s="13"/>
      <c r="H33" s="13"/>
      <c r="I33" s="13"/>
      <c r="J33" s="13">
        <f>SUM(J12:J32)</f>
        <v>0</v>
      </c>
      <c r="K33" s="13">
        <f>SUM(K12:K32)</f>
        <v>0</v>
      </c>
      <c r="L33" s="13">
        <f>SUM(L12:L32)</f>
        <v>0</v>
      </c>
      <c r="T33">
        <f>ROUND(SUM(T12:T32),2)</f>
        <v>0</v>
      </c>
    </row>
    <row r="35" spans="1:12" ht="12.75" customHeight="1">
      <c r="A35" s="7"/>
      <c r="B35" s="7"/>
      <c r="C35" s="7" t="s">
        <v>24</v>
      </c>
      <c r="D35" s="7" t="s">
        <v>79</v>
      </c>
      <c r="E35" s="7"/>
      <c r="F35" s="9"/>
      <c r="G35" s="7"/>
      <c r="H35" s="9"/>
      <c r="I35" s="7"/>
      <c r="J35" s="7"/>
      <c r="K35" s="7"/>
      <c r="L35" s="9"/>
    </row>
    <row r="36" spans="1:20" ht="12.75">
      <c r="A36" s="6">
        <v>8</v>
      </c>
      <c r="B36" s="6" t="s">
        <v>80</v>
      </c>
      <c r="C36" s="6" t="s">
        <v>32</v>
      </c>
      <c r="D36" s="19" t="s">
        <v>370</v>
      </c>
      <c r="E36" s="6" t="s">
        <v>39</v>
      </c>
      <c r="F36" s="8">
        <v>400</v>
      </c>
      <c r="G36" s="6">
        <v>0</v>
      </c>
      <c r="H36" s="8">
        <v>400</v>
      </c>
      <c r="I36" s="11"/>
      <c r="J36" s="11">
        <f>F36*I36</f>
        <v>0</v>
      </c>
      <c r="K36" s="11">
        <f>G36*I36</f>
        <v>0</v>
      </c>
      <c r="L36" s="10">
        <f>ROUND((J36+K36),2)</f>
        <v>0</v>
      </c>
      <c r="S36">
        <f>rekapitulace!J8</f>
        <v>21</v>
      </c>
      <c r="T36">
        <f>S36/100*L36</f>
        <v>0</v>
      </c>
    </row>
    <row r="37" ht="12.75">
      <c r="D37" s="12" t="s">
        <v>160</v>
      </c>
    </row>
    <row r="38" ht="48">
      <c r="D38" s="17" t="s">
        <v>82</v>
      </c>
    </row>
    <row r="39" spans="1:20" ht="12.75" customHeight="1">
      <c r="A39" s="13"/>
      <c r="B39" s="13"/>
      <c r="C39" s="13" t="s">
        <v>24</v>
      </c>
      <c r="D39" s="13" t="s">
        <v>79</v>
      </c>
      <c r="E39" s="13"/>
      <c r="F39" s="13"/>
      <c r="G39" s="13"/>
      <c r="H39" s="13"/>
      <c r="I39" s="13"/>
      <c r="J39" s="13">
        <f>SUM(J36:J38)</f>
        <v>0</v>
      </c>
      <c r="K39" s="13">
        <f>SUM(K36:K38)</f>
        <v>0</v>
      </c>
      <c r="L39" s="13">
        <f>SUM(L36:L38)</f>
        <v>0</v>
      </c>
      <c r="T39">
        <f>ROUND(SUM(T36:T38),2)</f>
        <v>0</v>
      </c>
    </row>
    <row r="41" spans="1:12" ht="12.75" customHeight="1">
      <c r="A41" s="7"/>
      <c r="B41" s="7"/>
      <c r="C41" s="7" t="s">
        <v>26</v>
      </c>
      <c r="D41" s="7" t="s">
        <v>83</v>
      </c>
      <c r="E41" s="7"/>
      <c r="F41" s="9"/>
      <c r="G41" s="7"/>
      <c r="H41" s="9"/>
      <c r="I41" s="7"/>
      <c r="J41" s="7"/>
      <c r="K41" s="7"/>
      <c r="L41" s="9"/>
    </row>
    <row r="42" spans="1:20" ht="12.75">
      <c r="A42" s="6">
        <v>9</v>
      </c>
      <c r="B42" s="6" t="s">
        <v>84</v>
      </c>
      <c r="C42" s="6" t="s">
        <v>32</v>
      </c>
      <c r="D42" s="19" t="s">
        <v>371</v>
      </c>
      <c r="E42" s="6" t="s">
        <v>42</v>
      </c>
      <c r="F42" s="8">
        <v>40</v>
      </c>
      <c r="G42" s="6">
        <v>0</v>
      </c>
      <c r="H42" s="8">
        <v>40</v>
      </c>
      <c r="I42" s="11"/>
      <c r="J42" s="11">
        <f>F42*I42</f>
        <v>0</v>
      </c>
      <c r="K42" s="11">
        <f>G42*I42</f>
        <v>0</v>
      </c>
      <c r="L42" s="10">
        <f>ROUND((J42+K42),2)</f>
        <v>0</v>
      </c>
      <c r="S42">
        <f>rekapitulace!J8</f>
        <v>21</v>
      </c>
      <c r="T42">
        <f>S42/100*L42</f>
        <v>0</v>
      </c>
    </row>
    <row r="43" ht="12.75">
      <c r="D43" s="12" t="s">
        <v>161</v>
      </c>
    </row>
    <row r="44" ht="36">
      <c r="D44" s="17" t="s">
        <v>86</v>
      </c>
    </row>
    <row r="45" spans="1:20" ht="12.75" customHeight="1">
      <c r="A45" s="13"/>
      <c r="B45" s="13"/>
      <c r="C45" s="13" t="s">
        <v>26</v>
      </c>
      <c r="D45" s="13" t="s">
        <v>83</v>
      </c>
      <c r="E45" s="13"/>
      <c r="F45" s="13"/>
      <c r="G45" s="13"/>
      <c r="H45" s="13"/>
      <c r="I45" s="13"/>
      <c r="J45" s="13">
        <f>SUM(J42:J44)</f>
        <v>0</v>
      </c>
      <c r="K45" s="13">
        <f>SUM(K42:K44)</f>
        <v>0</v>
      </c>
      <c r="L45" s="13">
        <f>SUM(L42:L44)</f>
        <v>0</v>
      </c>
      <c r="T45">
        <f>ROUND(SUM(T42:T44),2)</f>
        <v>0</v>
      </c>
    </row>
    <row r="47" spans="1:12" ht="12.75" customHeight="1">
      <c r="A47" s="7"/>
      <c r="B47" s="7"/>
      <c r="C47" s="7" t="s">
        <v>27</v>
      </c>
      <c r="D47" s="7" t="s">
        <v>87</v>
      </c>
      <c r="E47" s="7"/>
      <c r="F47" s="9"/>
      <c r="G47" s="7"/>
      <c r="H47" s="9"/>
      <c r="I47" s="7"/>
      <c r="J47" s="7"/>
      <c r="K47" s="7"/>
      <c r="L47" s="9"/>
    </row>
    <row r="48" spans="1:20" ht="12.75">
      <c r="A48" s="6">
        <v>10</v>
      </c>
      <c r="B48" s="6" t="s">
        <v>88</v>
      </c>
      <c r="C48" s="6" t="s">
        <v>32</v>
      </c>
      <c r="D48" s="19" t="s">
        <v>372</v>
      </c>
      <c r="E48" s="6" t="s">
        <v>39</v>
      </c>
      <c r="F48" s="8">
        <v>812.8</v>
      </c>
      <c r="G48" s="6">
        <v>0</v>
      </c>
      <c r="H48" s="8">
        <v>812.8</v>
      </c>
      <c r="I48" s="11"/>
      <c r="J48" s="11">
        <f>F48*I48</f>
        <v>0</v>
      </c>
      <c r="K48" s="11">
        <f>G48*I48</f>
        <v>0</v>
      </c>
      <c r="L48" s="10">
        <f>ROUND((J48+K48),2)</f>
        <v>0</v>
      </c>
      <c r="S48">
        <f>rekapitulace!J8</f>
        <v>21</v>
      </c>
      <c r="T48">
        <f>S48/100*L48</f>
        <v>0</v>
      </c>
    </row>
    <row r="49" ht="12.75">
      <c r="D49" s="12" t="s">
        <v>159</v>
      </c>
    </row>
    <row r="50" ht="36">
      <c r="D50" s="17" t="s">
        <v>90</v>
      </c>
    </row>
    <row r="51" spans="1:20" ht="12.75">
      <c r="A51" s="6">
        <v>11</v>
      </c>
      <c r="B51" s="6" t="s">
        <v>91</v>
      </c>
      <c r="C51" s="6" t="s">
        <v>32</v>
      </c>
      <c r="D51" s="19" t="s">
        <v>373</v>
      </c>
      <c r="E51" s="6" t="s">
        <v>42</v>
      </c>
      <c r="F51" s="8">
        <v>631.5</v>
      </c>
      <c r="G51" s="6">
        <v>0</v>
      </c>
      <c r="H51" s="8">
        <v>631.5</v>
      </c>
      <c r="I51" s="11"/>
      <c r="J51" s="11">
        <f>F51*I51</f>
        <v>0</v>
      </c>
      <c r="K51" s="11">
        <f>G51*I51</f>
        <v>0</v>
      </c>
      <c r="L51" s="10">
        <f>ROUND((J51+K51),2)</f>
        <v>0</v>
      </c>
      <c r="S51">
        <f>rekapitulace!J8</f>
        <v>21</v>
      </c>
      <c r="T51">
        <f>S51/100*L51</f>
        <v>0</v>
      </c>
    </row>
    <row r="52" ht="12.75">
      <c r="D52" s="12" t="s">
        <v>162</v>
      </c>
    </row>
    <row r="53" ht="48">
      <c r="D53" s="17" t="s">
        <v>93</v>
      </c>
    </row>
    <row r="54" spans="1:20" ht="12.75">
      <c r="A54" s="6">
        <v>12</v>
      </c>
      <c r="B54" s="6" t="s">
        <v>94</v>
      </c>
      <c r="C54" s="6" t="s">
        <v>32</v>
      </c>
      <c r="D54" s="19" t="s">
        <v>374</v>
      </c>
      <c r="E54" s="6" t="s">
        <v>39</v>
      </c>
      <c r="F54" s="8">
        <v>87.77</v>
      </c>
      <c r="G54" s="6">
        <v>0</v>
      </c>
      <c r="H54" s="8">
        <v>87.77</v>
      </c>
      <c r="I54" s="11"/>
      <c r="J54" s="11">
        <f>F54*I54</f>
        <v>0</v>
      </c>
      <c r="K54" s="11">
        <f>G54*I54</f>
        <v>0</v>
      </c>
      <c r="L54" s="10">
        <f>ROUND((J54+K54),2)</f>
        <v>0</v>
      </c>
      <c r="S54">
        <f>rekapitulace!J8</f>
        <v>21</v>
      </c>
      <c r="T54">
        <f>S54/100*L54</f>
        <v>0</v>
      </c>
    </row>
    <row r="55" ht="12.75">
      <c r="D55" s="12" t="s">
        <v>163</v>
      </c>
    </row>
    <row r="56" ht="24">
      <c r="D56" s="17" t="s">
        <v>96</v>
      </c>
    </row>
    <row r="57" spans="1:20" ht="12.75">
      <c r="A57" s="6">
        <v>13</v>
      </c>
      <c r="B57" s="6" t="s">
        <v>97</v>
      </c>
      <c r="C57" s="6" t="s">
        <v>32</v>
      </c>
      <c r="D57" s="19" t="s">
        <v>375</v>
      </c>
      <c r="E57" s="6" t="s">
        <v>39</v>
      </c>
      <c r="F57" s="8">
        <v>812.8</v>
      </c>
      <c r="G57" s="6">
        <v>0</v>
      </c>
      <c r="H57" s="8">
        <v>812.8</v>
      </c>
      <c r="I57" s="11"/>
      <c r="J57" s="11">
        <f>F57*I57</f>
        <v>0</v>
      </c>
      <c r="K57" s="11">
        <f>G57*I57</f>
        <v>0</v>
      </c>
      <c r="L57" s="10">
        <f>ROUND((J57+K57),2)</f>
        <v>0</v>
      </c>
      <c r="S57">
        <f>rekapitulace!J8</f>
        <v>21</v>
      </c>
      <c r="T57">
        <f>S57/100*L57</f>
        <v>0</v>
      </c>
    </row>
    <row r="58" ht="12.75">
      <c r="D58" s="12" t="s">
        <v>159</v>
      </c>
    </row>
    <row r="59" ht="36">
      <c r="D59" s="17" t="s">
        <v>99</v>
      </c>
    </row>
    <row r="60" spans="1:20" ht="12.75">
      <c r="A60" s="6">
        <v>14</v>
      </c>
      <c r="B60" s="6" t="s">
        <v>100</v>
      </c>
      <c r="C60" s="6" t="s">
        <v>32</v>
      </c>
      <c r="D60" s="19" t="s">
        <v>376</v>
      </c>
      <c r="E60" s="6" t="s">
        <v>39</v>
      </c>
      <c r="F60" s="8">
        <v>631.5</v>
      </c>
      <c r="G60" s="6">
        <v>0</v>
      </c>
      <c r="H60" s="8">
        <v>631.5</v>
      </c>
      <c r="I60" s="11"/>
      <c r="J60" s="11">
        <f>F60*I60</f>
        <v>0</v>
      </c>
      <c r="K60" s="11">
        <f>G60*I60</f>
        <v>0</v>
      </c>
      <c r="L60" s="10">
        <f>ROUND((J60+K60),2)</f>
        <v>0</v>
      </c>
      <c r="S60">
        <f>rekapitulace!J8</f>
        <v>21</v>
      </c>
      <c r="T60">
        <f>S60/100*L60</f>
        <v>0</v>
      </c>
    </row>
    <row r="61" ht="12.75">
      <c r="D61" s="12" t="s">
        <v>162</v>
      </c>
    </row>
    <row r="62" ht="36">
      <c r="D62" s="17" t="s">
        <v>99</v>
      </c>
    </row>
    <row r="63" spans="1:20" ht="12.75">
      <c r="A63" s="6">
        <v>15</v>
      </c>
      <c r="B63" s="6" t="s">
        <v>101</v>
      </c>
      <c r="C63" s="6" t="s">
        <v>32</v>
      </c>
      <c r="D63" s="19" t="s">
        <v>377</v>
      </c>
      <c r="E63" s="6" t="s">
        <v>39</v>
      </c>
      <c r="F63" s="8">
        <v>607.5</v>
      </c>
      <c r="G63" s="6">
        <v>0</v>
      </c>
      <c r="H63" s="8">
        <v>607.5</v>
      </c>
      <c r="I63" s="11"/>
      <c r="J63" s="11">
        <f>F63*I63</f>
        <v>0</v>
      </c>
      <c r="K63" s="11">
        <f>G63*I63</f>
        <v>0</v>
      </c>
      <c r="L63" s="10">
        <f>ROUND((J63+K63),2)</f>
        <v>0</v>
      </c>
      <c r="S63">
        <f>rekapitulace!J8</f>
        <v>21</v>
      </c>
      <c r="T63">
        <f>S63/100*L63</f>
        <v>0</v>
      </c>
    </row>
    <row r="64" ht="12.75">
      <c r="D64" s="12" t="s">
        <v>164</v>
      </c>
    </row>
    <row r="65" ht="84">
      <c r="D65" s="17" t="s">
        <v>103</v>
      </c>
    </row>
    <row r="66" spans="1:20" ht="12.75">
      <c r="A66" s="6">
        <v>17</v>
      </c>
      <c r="B66" s="6" t="s">
        <v>104</v>
      </c>
      <c r="C66" s="6" t="s">
        <v>32</v>
      </c>
      <c r="D66" s="19" t="s">
        <v>378</v>
      </c>
      <c r="E66" s="6" t="s">
        <v>39</v>
      </c>
      <c r="F66" s="8">
        <v>1.2</v>
      </c>
      <c r="G66" s="6">
        <v>0</v>
      </c>
      <c r="H66" s="8">
        <v>1.2</v>
      </c>
      <c r="I66" s="11"/>
      <c r="J66" s="11">
        <f>F66*I66</f>
        <v>0</v>
      </c>
      <c r="K66" s="11">
        <f>G66*I66</f>
        <v>0</v>
      </c>
      <c r="L66" s="10">
        <f>ROUND((J66+K66),2)</f>
        <v>0</v>
      </c>
      <c r="S66">
        <f>rekapitulace!J8</f>
        <v>21</v>
      </c>
      <c r="T66">
        <f>S66/100*L66</f>
        <v>0</v>
      </c>
    </row>
    <row r="67" ht="12.75">
      <c r="D67" s="12" t="s">
        <v>105</v>
      </c>
    </row>
    <row r="68" ht="96">
      <c r="D68" s="17" t="s">
        <v>106</v>
      </c>
    </row>
    <row r="69" spans="1:20" ht="12.75" customHeight="1">
      <c r="A69" s="13"/>
      <c r="B69" s="13"/>
      <c r="C69" s="13" t="s">
        <v>27</v>
      </c>
      <c r="D69" s="13" t="s">
        <v>87</v>
      </c>
      <c r="E69" s="13"/>
      <c r="F69" s="13"/>
      <c r="G69" s="13"/>
      <c r="H69" s="13"/>
      <c r="I69" s="13"/>
      <c r="J69" s="13">
        <f>SUM(J48:J68)</f>
        <v>0</v>
      </c>
      <c r="K69" s="13">
        <f>SUM(K48:K68)</f>
        <v>0</v>
      </c>
      <c r="L69" s="13">
        <f>SUM(L48:L68)</f>
        <v>0</v>
      </c>
      <c r="T69">
        <f>ROUND(SUM(T48:T68),2)</f>
        <v>0</v>
      </c>
    </row>
    <row r="71" spans="1:12" ht="12.75" customHeight="1">
      <c r="A71" s="7"/>
      <c r="B71" s="7"/>
      <c r="C71" s="7" t="s">
        <v>28</v>
      </c>
      <c r="D71" s="7" t="s">
        <v>165</v>
      </c>
      <c r="E71" s="7"/>
      <c r="F71" s="9"/>
      <c r="G71" s="7"/>
      <c r="H71" s="9"/>
      <c r="I71" s="7"/>
      <c r="J71" s="7"/>
      <c r="K71" s="7"/>
      <c r="L71" s="9"/>
    </row>
    <row r="72" spans="1:20" ht="12.75">
      <c r="A72" s="6">
        <v>18</v>
      </c>
      <c r="B72" s="6" t="s">
        <v>166</v>
      </c>
      <c r="C72" s="6" t="s">
        <v>32</v>
      </c>
      <c r="D72" s="19" t="s">
        <v>379</v>
      </c>
      <c r="E72" s="6" t="s">
        <v>42</v>
      </c>
      <c r="F72" s="8">
        <v>0.288</v>
      </c>
      <c r="G72" s="6">
        <v>0</v>
      </c>
      <c r="H72" s="8">
        <v>0.288</v>
      </c>
      <c r="I72" s="11"/>
      <c r="J72" s="11">
        <f>F72*I72</f>
        <v>0</v>
      </c>
      <c r="K72" s="11">
        <f>G72*I72</f>
        <v>0</v>
      </c>
      <c r="L72" s="10">
        <f>ROUND((J72+K72),2)</f>
        <v>0</v>
      </c>
      <c r="S72">
        <f>rekapitulace!J8</f>
        <v>21</v>
      </c>
      <c r="T72">
        <f>S72/100*L72</f>
        <v>0</v>
      </c>
    </row>
    <row r="73" ht="12.75">
      <c r="D73" s="12" t="s">
        <v>167</v>
      </c>
    </row>
    <row r="74" ht="240">
      <c r="D74" s="17" t="s">
        <v>168</v>
      </c>
    </row>
    <row r="75" spans="1:20" ht="12.75" customHeight="1">
      <c r="A75" s="13"/>
      <c r="B75" s="13"/>
      <c r="C75" s="13" t="s">
        <v>28</v>
      </c>
      <c r="D75" s="13" t="s">
        <v>165</v>
      </c>
      <c r="E75" s="13"/>
      <c r="F75" s="13"/>
      <c r="G75" s="13"/>
      <c r="H75" s="13"/>
      <c r="I75" s="13"/>
      <c r="J75" s="13">
        <f>SUM(J72:J74)</f>
        <v>0</v>
      </c>
      <c r="K75" s="13">
        <f>SUM(K72:K74)</f>
        <v>0</v>
      </c>
      <c r="L75" s="13">
        <f>SUM(L72:L74)</f>
        <v>0</v>
      </c>
      <c r="T75">
        <f>ROUND(SUM(T72:T74),2)</f>
        <v>0</v>
      </c>
    </row>
    <row r="77" spans="1:12" ht="12.75" customHeight="1">
      <c r="A77" s="7"/>
      <c r="B77" s="7"/>
      <c r="C77" s="7" t="s">
        <v>45</v>
      </c>
      <c r="D77" s="7" t="s">
        <v>44</v>
      </c>
      <c r="E77" s="7"/>
      <c r="F77" s="9"/>
      <c r="G77" s="7"/>
      <c r="H77" s="9"/>
      <c r="I77" s="7"/>
      <c r="J77" s="7"/>
      <c r="K77" s="7"/>
      <c r="L77" s="9"/>
    </row>
    <row r="78" spans="1:20" ht="12.75">
      <c r="A78" s="6">
        <v>19</v>
      </c>
      <c r="B78" s="6" t="s">
        <v>117</v>
      </c>
      <c r="C78" s="6" t="s">
        <v>32</v>
      </c>
      <c r="D78" s="19" t="s">
        <v>380</v>
      </c>
      <c r="E78" s="6" t="s">
        <v>108</v>
      </c>
      <c r="F78" s="8">
        <v>2</v>
      </c>
      <c r="G78" s="6">
        <v>0</v>
      </c>
      <c r="H78" s="8">
        <v>2</v>
      </c>
      <c r="I78" s="11"/>
      <c r="J78" s="11">
        <f>F78*I78</f>
        <v>0</v>
      </c>
      <c r="K78" s="11">
        <f>G78*I78</f>
        <v>0</v>
      </c>
      <c r="L78" s="10">
        <f>ROUND((J78+K78),2)</f>
        <v>0</v>
      </c>
      <c r="S78">
        <f>rekapitulace!J8</f>
        <v>21</v>
      </c>
      <c r="T78">
        <f>S78/100*L78</f>
        <v>0</v>
      </c>
    </row>
    <row r="79" ht="12.75">
      <c r="D79" s="12" t="s">
        <v>169</v>
      </c>
    </row>
    <row r="80" ht="12.75">
      <c r="D80" s="17" t="s">
        <v>110</v>
      </c>
    </row>
    <row r="81" spans="1:20" ht="12.75">
      <c r="A81" s="6">
        <v>20</v>
      </c>
      <c r="B81" s="6" t="s">
        <v>170</v>
      </c>
      <c r="C81" s="6" t="s">
        <v>32</v>
      </c>
      <c r="D81" s="19" t="s">
        <v>381</v>
      </c>
      <c r="E81" s="6" t="s">
        <v>108</v>
      </c>
      <c r="F81" s="8">
        <v>2</v>
      </c>
      <c r="G81" s="6">
        <v>0</v>
      </c>
      <c r="H81" s="8">
        <v>2</v>
      </c>
      <c r="I81" s="11"/>
      <c r="J81" s="11">
        <f>F81*I81</f>
        <v>0</v>
      </c>
      <c r="K81" s="11">
        <f>G81*I81</f>
        <v>0</v>
      </c>
      <c r="L81" s="10">
        <f>ROUND((J81+K81),2)</f>
        <v>0</v>
      </c>
      <c r="S81">
        <f>rekapitulace!J8</f>
        <v>21</v>
      </c>
      <c r="T81">
        <f>S81/100*L81</f>
        <v>0</v>
      </c>
    </row>
    <row r="82" ht="12.75">
      <c r="D82" s="12" t="s">
        <v>171</v>
      </c>
    </row>
    <row r="83" ht="12.75">
      <c r="D83" s="17" t="s">
        <v>110</v>
      </c>
    </row>
    <row r="84" spans="1:20" ht="25.5">
      <c r="A84" s="6">
        <v>21</v>
      </c>
      <c r="B84" s="6" t="s">
        <v>125</v>
      </c>
      <c r="C84" s="6" t="s">
        <v>32</v>
      </c>
      <c r="D84" s="19" t="s">
        <v>382</v>
      </c>
      <c r="E84" s="6" t="s">
        <v>108</v>
      </c>
      <c r="F84" s="8">
        <v>4</v>
      </c>
      <c r="G84" s="6">
        <v>0</v>
      </c>
      <c r="H84" s="8">
        <v>4</v>
      </c>
      <c r="I84" s="11"/>
      <c r="J84" s="11">
        <f>F84*I84</f>
        <v>0</v>
      </c>
      <c r="K84" s="11">
        <f>G84*I84</f>
        <v>0</v>
      </c>
      <c r="L84" s="10">
        <f>ROUND((J84+K84),2)</f>
        <v>0</v>
      </c>
      <c r="S84">
        <f>rekapitulace!J8</f>
        <v>21</v>
      </c>
      <c r="T84">
        <f>S84/100*L84</f>
        <v>0</v>
      </c>
    </row>
    <row r="85" ht="38.25">
      <c r="D85" s="12" t="s">
        <v>172</v>
      </c>
    </row>
    <row r="86" ht="24">
      <c r="D86" s="17" t="s">
        <v>127</v>
      </c>
    </row>
    <row r="87" spans="1:20" ht="12.75">
      <c r="A87" s="6">
        <v>22</v>
      </c>
      <c r="B87" s="6" t="s">
        <v>131</v>
      </c>
      <c r="C87" s="6" t="s">
        <v>32</v>
      </c>
      <c r="D87" s="19" t="s">
        <v>383</v>
      </c>
      <c r="E87" s="6" t="s">
        <v>39</v>
      </c>
      <c r="F87" s="8">
        <v>1.25</v>
      </c>
      <c r="G87" s="6">
        <v>0</v>
      </c>
      <c r="H87" s="8">
        <v>1.25</v>
      </c>
      <c r="I87" s="11"/>
      <c r="J87" s="11">
        <f>F87*I87</f>
        <v>0</v>
      </c>
      <c r="K87" s="11">
        <f>G87*I87</f>
        <v>0</v>
      </c>
      <c r="L87" s="10">
        <f>ROUND((J87+K87),2)</f>
        <v>0</v>
      </c>
      <c r="S87">
        <f>rekapitulace!J8</f>
        <v>21</v>
      </c>
      <c r="T87">
        <f>S87/100*L87</f>
        <v>0</v>
      </c>
    </row>
    <row r="88" ht="12.75">
      <c r="D88" s="12" t="s">
        <v>173</v>
      </c>
    </row>
    <row r="89" ht="24">
      <c r="D89" s="17" t="s">
        <v>133</v>
      </c>
    </row>
    <row r="90" spans="1:20" ht="12.75">
      <c r="A90" s="6">
        <v>23</v>
      </c>
      <c r="B90" s="6" t="s">
        <v>134</v>
      </c>
      <c r="C90" s="6" t="s">
        <v>32</v>
      </c>
      <c r="D90" s="19" t="s">
        <v>384</v>
      </c>
      <c r="E90" s="6" t="s">
        <v>108</v>
      </c>
      <c r="F90" s="8">
        <v>17</v>
      </c>
      <c r="G90" s="6">
        <v>0</v>
      </c>
      <c r="H90" s="8">
        <v>17</v>
      </c>
      <c r="I90" s="11"/>
      <c r="J90" s="11">
        <f>F90*I90</f>
        <v>0</v>
      </c>
      <c r="K90" s="11">
        <f>G90*I90</f>
        <v>0</v>
      </c>
      <c r="L90" s="10">
        <f>ROUND((J90+K90),2)</f>
        <v>0</v>
      </c>
      <c r="S90">
        <f>rekapitulace!J8</f>
        <v>21</v>
      </c>
      <c r="T90">
        <f>S90/100*L90</f>
        <v>0</v>
      </c>
    </row>
    <row r="91" ht="12.75">
      <c r="D91" s="12" t="s">
        <v>174</v>
      </c>
    </row>
    <row r="92" ht="24">
      <c r="D92" s="17" t="s">
        <v>136</v>
      </c>
    </row>
    <row r="93" spans="1:20" ht="12.75">
      <c r="A93" s="6">
        <v>24</v>
      </c>
      <c r="B93" s="6" t="s">
        <v>175</v>
      </c>
      <c r="C93" s="6" t="s">
        <v>32</v>
      </c>
      <c r="D93" s="19" t="s">
        <v>385</v>
      </c>
      <c r="E93" s="6" t="s">
        <v>47</v>
      </c>
      <c r="F93" s="8">
        <v>7.2</v>
      </c>
      <c r="G93" s="6">
        <v>0</v>
      </c>
      <c r="H93" s="8">
        <v>7.2</v>
      </c>
      <c r="I93" s="11"/>
      <c r="J93" s="11">
        <f>F93*I93</f>
        <v>0</v>
      </c>
      <c r="K93" s="11">
        <f>G93*I93</f>
        <v>0</v>
      </c>
      <c r="L93" s="10">
        <f>ROUND((J93+K93),2)</f>
        <v>0</v>
      </c>
      <c r="S93">
        <f>rekapitulace!J8</f>
        <v>21</v>
      </c>
      <c r="T93">
        <f>S93/100*L93</f>
        <v>0</v>
      </c>
    </row>
    <row r="94" ht="12.75">
      <c r="D94" s="12" t="s">
        <v>176</v>
      </c>
    </row>
    <row r="95" ht="36">
      <c r="D95" s="17" t="s">
        <v>177</v>
      </c>
    </row>
    <row r="96" spans="1:20" ht="12.75">
      <c r="A96" s="6">
        <v>25</v>
      </c>
      <c r="B96" s="6" t="s">
        <v>178</v>
      </c>
      <c r="C96" s="6" t="s">
        <v>32</v>
      </c>
      <c r="D96" s="19" t="s">
        <v>386</v>
      </c>
      <c r="E96" s="6" t="s">
        <v>42</v>
      </c>
      <c r="F96" s="8">
        <v>3.75</v>
      </c>
      <c r="G96" s="6">
        <v>0</v>
      </c>
      <c r="H96" s="8">
        <v>3.75</v>
      </c>
      <c r="I96" s="11"/>
      <c r="J96" s="11">
        <f>F96*I96</f>
        <v>0</v>
      </c>
      <c r="K96" s="11">
        <f>G96*I96</f>
        <v>0</v>
      </c>
      <c r="L96" s="10">
        <f>ROUND((J96+K96),2)</f>
        <v>0</v>
      </c>
      <c r="S96">
        <f>rekapitulace!J8</f>
        <v>21</v>
      </c>
      <c r="T96">
        <f>S96/100*L96</f>
        <v>0</v>
      </c>
    </row>
    <row r="97" ht="12.75">
      <c r="D97" s="12" t="s">
        <v>179</v>
      </c>
    </row>
    <row r="98" ht="24">
      <c r="D98" s="17" t="s">
        <v>180</v>
      </c>
    </row>
    <row r="99" spans="1:20" ht="12.75" customHeight="1">
      <c r="A99" s="13"/>
      <c r="B99" s="13"/>
      <c r="C99" s="13" t="s">
        <v>45</v>
      </c>
      <c r="D99" s="13" t="s">
        <v>44</v>
      </c>
      <c r="E99" s="13"/>
      <c r="F99" s="13"/>
      <c r="G99" s="13"/>
      <c r="H99" s="13"/>
      <c r="I99" s="13"/>
      <c r="J99" s="13">
        <f>SUM(J78:J98)</f>
        <v>0</v>
      </c>
      <c r="K99" s="13">
        <f>SUM(K78:K98)</f>
        <v>0</v>
      </c>
      <c r="L99" s="13">
        <f>SUM(L78:L98)</f>
        <v>0</v>
      </c>
      <c r="T99">
        <f>ROUND(SUM(T78:T98),2)</f>
        <v>0</v>
      </c>
    </row>
    <row r="101" spans="1:20" ht="12.75" customHeight="1">
      <c r="A101" s="13"/>
      <c r="B101" s="13"/>
      <c r="C101" s="13"/>
      <c r="D101" s="24" t="s">
        <v>406</v>
      </c>
      <c r="E101" s="13"/>
      <c r="F101" s="13"/>
      <c r="G101" s="13"/>
      <c r="H101" s="13"/>
      <c r="I101" s="13"/>
      <c r="J101" s="13">
        <f>+J33+J39+J45+J69+J75+J99</f>
        <v>0</v>
      </c>
      <c r="K101" s="13">
        <f>+K33+K39+K45+K69+K75+K99</f>
        <v>0</v>
      </c>
      <c r="L101" s="13">
        <f>+L33+L39+L45+L69+L75+L99</f>
        <v>0</v>
      </c>
      <c r="T101">
        <f>+T33+T39+T45+T69+T75+T99</f>
        <v>0</v>
      </c>
    </row>
    <row r="102" spans="1:12" ht="12.75" customHeight="1">
      <c r="A102" s="13"/>
      <c r="B102" s="13"/>
      <c r="C102" s="13"/>
      <c r="D102" s="24" t="s">
        <v>407</v>
      </c>
      <c r="E102" s="13"/>
      <c r="F102" s="13"/>
      <c r="G102" s="13"/>
      <c r="H102" s="13"/>
      <c r="I102" s="13"/>
      <c r="J102" s="13">
        <f>J101*0.21</f>
        <v>0</v>
      </c>
      <c r="K102" s="13">
        <f>K101*0.21</f>
        <v>0</v>
      </c>
      <c r="L102" s="13">
        <f>L101*0.21</f>
        <v>0</v>
      </c>
    </row>
    <row r="103" spans="1:12" ht="12.75" customHeight="1">
      <c r="A103" s="13"/>
      <c r="B103" s="13"/>
      <c r="C103" s="13"/>
      <c r="D103" s="24" t="s">
        <v>408</v>
      </c>
      <c r="E103" s="13"/>
      <c r="F103" s="13"/>
      <c r="G103" s="13"/>
      <c r="H103" s="13"/>
      <c r="I103" s="13"/>
      <c r="J103" s="13">
        <f>J102+J101</f>
        <v>0</v>
      </c>
      <c r="K103" s="13">
        <f>K102+K101</f>
        <v>0</v>
      </c>
      <c r="L103" s="13">
        <f>L102+L101</f>
        <v>0</v>
      </c>
    </row>
  </sheetData>
  <sheetProtection formatColumns="0"/>
  <mergeCells count="6">
    <mergeCell ref="A8:A9"/>
    <mergeCell ref="B8:B9"/>
    <mergeCell ref="C8:C9"/>
    <mergeCell ref="D8:D9"/>
    <mergeCell ref="E8:E9"/>
    <mergeCell ref="H8:H9"/>
  </mergeCells>
  <printOptions horizontalCentered="1"/>
  <pageMargins left="0.7480314960629921" right="0.7480314960629921" top="0.984251968503937" bottom="0.984251968503937" header="0.5118110236220472" footer="0.5118110236220472"/>
  <pageSetup fitToHeight="4" horizontalDpi="300" verticalDpi="300" orientation="landscape" paperSize="9" scale="55" r:id="rId1"/>
  <headerFooter alignWithMargins="0">
    <oddHeader>&amp;CCyklostezka Benešov, Erbenova ulice - Pomněnice, Etapa I.&amp;RSATRA s.r.o.
10.2018</oddHeader>
  </headerFooter>
  <rowBreaks count="3" manualBreakCount="3">
    <brk id="20" max="11" man="1"/>
    <brk id="44" max="11" man="1"/>
    <brk id="6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view="pageBreakPreview" zoomScale="60" zoomScalePageLayoutView="0" workbookViewId="0" topLeftCell="A1">
      <pane ySplit="10" topLeftCell="A49" activePane="bottomLeft" state="frozen"/>
      <selection pane="topLeft" activeCell="A4" sqref="A4"/>
      <selection pane="bottomLeft" activeCell="I12" sqref="I12:I67"/>
    </sheetView>
  </sheetViews>
  <sheetFormatPr defaultColWidth="9.140625" defaultRowHeight="12.75" customHeight="1"/>
  <cols>
    <col min="1" max="1" width="6.7109375" style="0" customWidth="1"/>
    <col min="2" max="2" width="13.57421875" style="0" customWidth="1"/>
    <col min="3" max="3" width="15.140625" style="0" customWidth="1"/>
    <col min="4" max="4" width="75.7109375" style="0" customWidth="1"/>
    <col min="5" max="5" width="9.7109375" style="0" customWidth="1"/>
    <col min="6" max="7" width="11.7109375" style="0" customWidth="1"/>
    <col min="8" max="8" width="12.7109375" style="0" customWidth="1"/>
    <col min="9" max="12" width="14.7109375" style="0" customWidth="1"/>
    <col min="19" max="20" width="9.140625" style="0" hidden="1" customWidth="1"/>
  </cols>
  <sheetData>
    <row r="1" ht="12.75" customHeight="1">
      <c r="A1" s="5"/>
    </row>
    <row r="2" ht="12.75" customHeight="1">
      <c r="C2" s="1" t="s">
        <v>9</v>
      </c>
    </row>
    <row r="4" spans="1:7" ht="12.75" customHeight="1">
      <c r="A4" t="s">
        <v>10</v>
      </c>
      <c r="C4" s="29" t="s">
        <v>412</v>
      </c>
      <c r="D4" s="5"/>
      <c r="E4" s="5"/>
      <c r="F4" s="5"/>
      <c r="G4" s="5"/>
    </row>
    <row r="5" spans="1:7" ht="12.75" customHeight="1">
      <c r="A5" t="s">
        <v>11</v>
      </c>
      <c r="C5" s="5" t="s">
        <v>181</v>
      </c>
      <c r="D5" s="5" t="s">
        <v>182</v>
      </c>
      <c r="E5" s="5"/>
      <c r="F5" s="5"/>
      <c r="G5" s="5"/>
    </row>
    <row r="6" spans="1:7" ht="12.75" customHeight="1">
      <c r="A6" t="s">
        <v>12</v>
      </c>
      <c r="C6" s="5" t="s">
        <v>181</v>
      </c>
      <c r="D6" s="5" t="s">
        <v>182</v>
      </c>
      <c r="E6" s="5"/>
      <c r="F6" s="5"/>
      <c r="G6" s="5"/>
    </row>
    <row r="7" spans="3:7" ht="12.75" customHeight="1">
      <c r="C7" s="5"/>
      <c r="D7" s="5"/>
      <c r="E7" s="5"/>
      <c r="F7" s="5"/>
      <c r="G7" s="5"/>
    </row>
    <row r="8" spans="1:20" ht="12.75" customHeight="1">
      <c r="A8" s="31" t="s">
        <v>15</v>
      </c>
      <c r="B8" s="31" t="s">
        <v>17</v>
      </c>
      <c r="C8" s="31" t="s">
        <v>18</v>
      </c>
      <c r="D8" s="31" t="s">
        <v>19</v>
      </c>
      <c r="E8" s="31" t="s">
        <v>20</v>
      </c>
      <c r="F8" s="15" t="s">
        <v>313</v>
      </c>
      <c r="G8" s="15" t="s">
        <v>315</v>
      </c>
      <c r="H8" s="31" t="s">
        <v>312</v>
      </c>
      <c r="I8" s="14" t="s">
        <v>21</v>
      </c>
      <c r="J8" s="15" t="s">
        <v>313</v>
      </c>
      <c r="K8" s="15" t="s">
        <v>315</v>
      </c>
      <c r="L8" s="14" t="s">
        <v>317</v>
      </c>
      <c r="S8" t="s">
        <v>23</v>
      </c>
      <c r="T8" t="s">
        <v>7</v>
      </c>
    </row>
    <row r="9" spans="1:19" ht="14.25">
      <c r="A9" s="31"/>
      <c r="B9" s="31"/>
      <c r="C9" s="31"/>
      <c r="D9" s="31"/>
      <c r="E9" s="31"/>
      <c r="F9" s="16" t="s">
        <v>314</v>
      </c>
      <c r="G9" s="16" t="s">
        <v>314</v>
      </c>
      <c r="H9" s="31"/>
      <c r="I9" s="14" t="s">
        <v>316</v>
      </c>
      <c r="J9" s="14" t="s">
        <v>316</v>
      </c>
      <c r="K9" s="14" t="s">
        <v>316</v>
      </c>
      <c r="L9" s="4" t="s">
        <v>22</v>
      </c>
      <c r="S9" t="s">
        <v>7</v>
      </c>
    </row>
    <row r="10" spans="1:12" ht="14.25">
      <c r="A10" s="4" t="s">
        <v>16</v>
      </c>
      <c r="B10" s="4" t="s">
        <v>24</v>
      </c>
      <c r="C10" s="4" t="s">
        <v>25</v>
      </c>
      <c r="D10" s="4" t="s">
        <v>26</v>
      </c>
      <c r="E10" s="4" t="s">
        <v>27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12.75" customHeight="1">
      <c r="A11" s="7"/>
      <c r="B11" s="7"/>
      <c r="C11" s="7" t="s">
        <v>30</v>
      </c>
      <c r="D11" s="25" t="s">
        <v>29</v>
      </c>
      <c r="E11" s="7"/>
      <c r="F11" s="7"/>
      <c r="G11" s="7"/>
      <c r="H11" s="9"/>
      <c r="I11" s="7"/>
      <c r="J11" s="7"/>
      <c r="K11" s="7"/>
      <c r="L11" s="9"/>
    </row>
    <row r="12" spans="1:20" ht="12.75">
      <c r="A12" s="6">
        <v>1</v>
      </c>
      <c r="B12" s="6" t="s">
        <v>148</v>
      </c>
      <c r="C12" s="6" t="s">
        <v>32</v>
      </c>
      <c r="D12" s="19" t="s">
        <v>33</v>
      </c>
      <c r="E12" s="6" t="s">
        <v>42</v>
      </c>
      <c r="F12" s="6">
        <v>0</v>
      </c>
      <c r="G12" s="8">
        <v>31.42</v>
      </c>
      <c r="H12" s="8">
        <v>31.42</v>
      </c>
      <c r="I12" s="11"/>
      <c r="J12" s="11">
        <f>F12*I12</f>
        <v>0</v>
      </c>
      <c r="K12" s="11">
        <f>G12*I12</f>
        <v>0</v>
      </c>
      <c r="L12" s="10">
        <f>ROUND((J12+K12),2)</f>
        <v>0</v>
      </c>
      <c r="S12">
        <f>rekapitulace!J8</f>
        <v>21</v>
      </c>
      <c r="T12">
        <f>S12/100*L12</f>
        <v>0</v>
      </c>
    </row>
    <row r="13" ht="38.25">
      <c r="D13" s="12" t="s">
        <v>220</v>
      </c>
    </row>
    <row r="14" ht="12.75">
      <c r="D14" s="17" t="s">
        <v>36</v>
      </c>
    </row>
    <row r="15" spans="1:20" ht="12.75">
      <c r="A15" s="6">
        <v>2</v>
      </c>
      <c r="B15" s="6" t="s">
        <v>221</v>
      </c>
      <c r="C15" s="6" t="s">
        <v>32</v>
      </c>
      <c r="D15" s="19" t="s">
        <v>339</v>
      </c>
      <c r="E15" s="6" t="s">
        <v>208</v>
      </c>
      <c r="F15" s="6">
        <v>0</v>
      </c>
      <c r="G15" s="8">
        <v>1</v>
      </c>
      <c r="H15" s="8">
        <v>1</v>
      </c>
      <c r="I15" s="11"/>
      <c r="J15" s="11">
        <f>F15*I15</f>
        <v>0</v>
      </c>
      <c r="K15" s="11">
        <f>G15*I15</f>
        <v>0</v>
      </c>
      <c r="L15" s="10">
        <f>ROUND((J15+K15),2)</f>
        <v>0</v>
      </c>
      <c r="S15">
        <f>rekapitulace!J8</f>
        <v>21</v>
      </c>
      <c r="T15">
        <f>S15/100*L15</f>
        <v>0</v>
      </c>
    </row>
    <row r="16" ht="12.75">
      <c r="D16" s="12" t="s">
        <v>222</v>
      </c>
    </row>
    <row r="17" ht="12.75">
      <c r="D17" s="17" t="s">
        <v>223</v>
      </c>
    </row>
    <row r="18" spans="1:20" ht="12.75">
      <c r="A18" s="6">
        <v>3</v>
      </c>
      <c r="B18" s="6" t="s">
        <v>224</v>
      </c>
      <c r="C18" s="6" t="s">
        <v>32</v>
      </c>
      <c r="D18" s="19" t="s">
        <v>362</v>
      </c>
      <c r="E18" s="6" t="s">
        <v>208</v>
      </c>
      <c r="F18" s="6">
        <v>0</v>
      </c>
      <c r="G18" s="8">
        <v>1</v>
      </c>
      <c r="H18" s="8">
        <v>1</v>
      </c>
      <c r="I18" s="11"/>
      <c r="J18" s="11">
        <f>F18*I18</f>
        <v>0</v>
      </c>
      <c r="K18" s="11">
        <f>G18*I18</f>
        <v>0</v>
      </c>
      <c r="L18" s="10">
        <f>ROUND((J18+K18),2)</f>
        <v>0</v>
      </c>
      <c r="S18">
        <f>rekapitulace!J8</f>
        <v>21</v>
      </c>
      <c r="T18">
        <f>S18/100*L18</f>
        <v>0</v>
      </c>
    </row>
    <row r="19" ht="12.75">
      <c r="D19" s="17" t="s">
        <v>225</v>
      </c>
    </row>
    <row r="20" spans="1:20" ht="12.75" customHeight="1">
      <c r="A20" s="13"/>
      <c r="B20" s="13"/>
      <c r="C20" s="13" t="s">
        <v>30</v>
      </c>
      <c r="D20" s="24" t="s">
        <v>29</v>
      </c>
      <c r="E20" s="13"/>
      <c r="F20" s="13"/>
      <c r="G20" s="13"/>
      <c r="H20" s="13"/>
      <c r="I20" s="13"/>
      <c r="J20" s="13">
        <f>SUM(J12:J19)</f>
        <v>0</v>
      </c>
      <c r="K20" s="13">
        <f>SUM(K12:K19)</f>
        <v>0</v>
      </c>
      <c r="L20" s="13">
        <f>SUM(L12:L19)</f>
        <v>0</v>
      </c>
      <c r="T20">
        <f>ROUND(SUM(T12:T19),2)</f>
        <v>0</v>
      </c>
    </row>
    <row r="21" spans="1:12" ht="12.75" customHeight="1">
      <c r="A21" s="7"/>
      <c r="B21" s="7"/>
      <c r="C21" s="7" t="s">
        <v>16</v>
      </c>
      <c r="D21" s="7" t="s">
        <v>37</v>
      </c>
      <c r="E21" s="7"/>
      <c r="F21" s="7"/>
      <c r="G21" s="7"/>
      <c r="H21" s="9"/>
      <c r="I21" s="7"/>
      <c r="J21" s="7"/>
      <c r="K21" s="7"/>
      <c r="L21" s="9"/>
    </row>
    <row r="22" spans="1:20" ht="12.75">
      <c r="A22" s="6">
        <v>4</v>
      </c>
      <c r="B22" s="6" t="s">
        <v>41</v>
      </c>
      <c r="C22" s="6" t="s">
        <v>32</v>
      </c>
      <c r="D22" s="19" t="s">
        <v>350</v>
      </c>
      <c r="E22" s="6" t="s">
        <v>42</v>
      </c>
      <c r="F22" s="6">
        <v>0</v>
      </c>
      <c r="G22" s="8">
        <v>63</v>
      </c>
      <c r="H22" s="8">
        <v>63</v>
      </c>
      <c r="I22" s="11"/>
      <c r="J22" s="11">
        <f>F22*I22</f>
        <v>0</v>
      </c>
      <c r="K22" s="11">
        <f>G22*I22</f>
        <v>0</v>
      </c>
      <c r="L22" s="10">
        <f>ROUND((J22+K22),2)</f>
        <v>0</v>
      </c>
      <c r="S22">
        <f>rekapitulace!J8</f>
        <v>21</v>
      </c>
      <c r="T22">
        <f>S22/100*L22</f>
        <v>0</v>
      </c>
    </row>
    <row r="23" ht="12.75">
      <c r="D23" s="12" t="s">
        <v>183</v>
      </c>
    </row>
    <row r="24" ht="24">
      <c r="D24" s="17" t="s">
        <v>43</v>
      </c>
    </row>
    <row r="25" spans="1:20" ht="12.75">
      <c r="A25" s="6">
        <v>5</v>
      </c>
      <c r="B25" s="6" t="s">
        <v>184</v>
      </c>
      <c r="C25" s="6" t="s">
        <v>32</v>
      </c>
      <c r="D25" s="19" t="s">
        <v>349</v>
      </c>
      <c r="E25" s="6" t="s">
        <v>42</v>
      </c>
      <c r="F25" s="6">
        <v>0</v>
      </c>
      <c r="G25" s="8">
        <v>102.9</v>
      </c>
      <c r="H25" s="8">
        <v>102.9</v>
      </c>
      <c r="I25" s="11"/>
      <c r="J25" s="11">
        <f>F25*I25</f>
        <v>0</v>
      </c>
      <c r="K25" s="11">
        <f>G25*I25</f>
        <v>0</v>
      </c>
      <c r="L25" s="10">
        <f>ROUND((J25+K25),2)</f>
        <v>0</v>
      </c>
      <c r="S25">
        <f>rekapitulace!J8</f>
        <v>21</v>
      </c>
      <c r="T25">
        <f>S25/100*L25</f>
        <v>0</v>
      </c>
    </row>
    <row r="26" ht="12.75">
      <c r="D26" s="12" t="s">
        <v>185</v>
      </c>
    </row>
    <row r="27" ht="168">
      <c r="D27" s="17" t="s">
        <v>57</v>
      </c>
    </row>
    <row r="28" spans="1:20" ht="12.75">
      <c r="A28" s="6">
        <v>6</v>
      </c>
      <c r="B28" s="6" t="s">
        <v>186</v>
      </c>
      <c r="C28" s="6" t="s">
        <v>32</v>
      </c>
      <c r="D28" s="19" t="s">
        <v>351</v>
      </c>
      <c r="E28" s="6" t="s">
        <v>42</v>
      </c>
      <c r="F28" s="6">
        <v>0</v>
      </c>
      <c r="G28" s="8">
        <v>2.016</v>
      </c>
      <c r="H28" s="8">
        <v>2.016</v>
      </c>
      <c r="I28" s="11"/>
      <c r="J28" s="11">
        <f>F28*I28</f>
        <v>0</v>
      </c>
      <c r="K28" s="11">
        <f>G28*I28</f>
        <v>0</v>
      </c>
      <c r="L28" s="10">
        <f>ROUND((J28+K28),2)</f>
        <v>0</v>
      </c>
      <c r="S28">
        <f>rekapitulace!J8</f>
        <v>21</v>
      </c>
      <c r="T28">
        <f>S28/100*L28</f>
        <v>0</v>
      </c>
    </row>
    <row r="29" ht="12.75">
      <c r="D29" s="12" t="s">
        <v>187</v>
      </c>
    </row>
    <row r="30" ht="192">
      <c r="D30" s="17" t="s">
        <v>188</v>
      </c>
    </row>
    <row r="31" spans="1:20" ht="12.75">
      <c r="A31" s="6">
        <v>7</v>
      </c>
      <c r="B31" s="6" t="s">
        <v>189</v>
      </c>
      <c r="C31" s="6" t="s">
        <v>32</v>
      </c>
      <c r="D31" s="19" t="s">
        <v>348</v>
      </c>
      <c r="E31" s="6" t="s">
        <v>42</v>
      </c>
      <c r="F31" s="6">
        <v>0</v>
      </c>
      <c r="G31" s="8">
        <v>102.9</v>
      </c>
      <c r="H31" s="8">
        <v>102.9</v>
      </c>
      <c r="I31" s="11"/>
      <c r="J31" s="11">
        <f>F31*I31</f>
        <v>0</v>
      </c>
      <c r="K31" s="11">
        <f>G31*I31</f>
        <v>0</v>
      </c>
      <c r="L31" s="10">
        <f>ROUND((J31+K31),2)</f>
        <v>0</v>
      </c>
      <c r="S31">
        <f>rekapitulace!J8</f>
        <v>21</v>
      </c>
      <c r="T31">
        <f>S31/100*L31</f>
        <v>0</v>
      </c>
    </row>
    <row r="32" ht="12.75">
      <c r="D32" s="12" t="s">
        <v>190</v>
      </c>
    </row>
    <row r="33" ht="192">
      <c r="D33" s="17" t="s">
        <v>191</v>
      </c>
    </row>
    <row r="34" spans="1:20" ht="12.75">
      <c r="A34" s="6">
        <v>8</v>
      </c>
      <c r="B34" s="6" t="s">
        <v>192</v>
      </c>
      <c r="C34" s="6" t="s">
        <v>32</v>
      </c>
      <c r="D34" s="19" t="s">
        <v>342</v>
      </c>
      <c r="E34" s="6" t="s">
        <v>42</v>
      </c>
      <c r="F34" s="6">
        <v>0</v>
      </c>
      <c r="G34" s="8">
        <v>29.4</v>
      </c>
      <c r="H34" s="8">
        <v>29.4</v>
      </c>
      <c r="I34" s="11"/>
      <c r="J34" s="11">
        <f>F34*I34</f>
        <v>0</v>
      </c>
      <c r="K34" s="11">
        <f>G34*I34</f>
        <v>0</v>
      </c>
      <c r="L34" s="10">
        <f>ROUND((J34+K34),2)</f>
        <v>0</v>
      </c>
      <c r="S34">
        <f>rekapitulace!J8</f>
        <v>21</v>
      </c>
      <c r="T34">
        <f>S34/100*L34</f>
        <v>0</v>
      </c>
    </row>
    <row r="35" ht="12.75">
      <c r="D35" s="12" t="s">
        <v>193</v>
      </c>
    </row>
    <row r="36" ht="192">
      <c r="D36" s="17" t="s">
        <v>188</v>
      </c>
    </row>
    <row r="37" spans="1:20" ht="12.75">
      <c r="A37" s="6">
        <v>9</v>
      </c>
      <c r="B37" s="6" t="s">
        <v>194</v>
      </c>
      <c r="C37" s="6" t="s">
        <v>32</v>
      </c>
      <c r="D37" s="19" t="s">
        <v>325</v>
      </c>
      <c r="E37" s="6" t="s">
        <v>42</v>
      </c>
      <c r="F37" s="6">
        <v>0</v>
      </c>
      <c r="G37" s="8">
        <v>102.9</v>
      </c>
      <c r="H37" s="8">
        <v>102.9</v>
      </c>
      <c r="I37" s="11"/>
      <c r="J37" s="11">
        <f>F37*I37</f>
        <v>0</v>
      </c>
      <c r="K37" s="11">
        <f>G37*I37</f>
        <v>0</v>
      </c>
      <c r="L37" s="10">
        <f>ROUND((J37+K37),2)</f>
        <v>0</v>
      </c>
      <c r="S37">
        <f>rekapitulace!J8</f>
        <v>21</v>
      </c>
      <c r="T37">
        <f>S37/100*L37</f>
        <v>0</v>
      </c>
    </row>
    <row r="38" ht="12.75">
      <c r="D38" s="12" t="s">
        <v>190</v>
      </c>
    </row>
    <row r="39" ht="144">
      <c r="D39" s="17" t="s">
        <v>195</v>
      </c>
    </row>
    <row r="40" spans="1:20" ht="12.75">
      <c r="A40" s="6">
        <v>10</v>
      </c>
      <c r="B40" s="6" t="s">
        <v>196</v>
      </c>
      <c r="C40" s="6" t="s">
        <v>32</v>
      </c>
      <c r="D40" s="19" t="s">
        <v>347</v>
      </c>
      <c r="E40" s="6" t="s">
        <v>42</v>
      </c>
      <c r="F40" s="6">
        <v>0</v>
      </c>
      <c r="G40" s="8">
        <v>210</v>
      </c>
      <c r="H40" s="8">
        <v>210</v>
      </c>
      <c r="I40" s="11"/>
      <c r="J40" s="11">
        <f>F40*I40</f>
        <v>0</v>
      </c>
      <c r="K40" s="11">
        <f>G40*I40</f>
        <v>0</v>
      </c>
      <c r="L40" s="10">
        <f>ROUND((I40*H40),2)</f>
        <v>0</v>
      </c>
      <c r="S40">
        <f>rekapitulace!J8</f>
        <v>21</v>
      </c>
      <c r="T40">
        <f>S40/100*L40</f>
        <v>0</v>
      </c>
    </row>
    <row r="41" ht="12.75">
      <c r="D41" s="12" t="s">
        <v>197</v>
      </c>
    </row>
    <row r="42" ht="12.75">
      <c r="D42" s="17" t="s">
        <v>198</v>
      </c>
    </row>
    <row r="43" spans="1:20" ht="12.75" customHeight="1">
      <c r="A43" s="13"/>
      <c r="B43" s="13"/>
      <c r="C43" s="13" t="s">
        <v>16</v>
      </c>
      <c r="D43" s="13" t="s">
        <v>37</v>
      </c>
      <c r="E43" s="13"/>
      <c r="F43" s="13"/>
      <c r="G43" s="13"/>
      <c r="H43" s="13"/>
      <c r="I43" s="13"/>
      <c r="J43" s="13">
        <f>SUM(J22:J42)</f>
        <v>0</v>
      </c>
      <c r="K43" s="13">
        <f>SUM(K22:K42)</f>
        <v>0</v>
      </c>
      <c r="L43" s="13">
        <f>SUM(L22:L42)</f>
        <v>0</v>
      </c>
      <c r="T43">
        <f>ROUND(SUM(T22:T42),2)</f>
        <v>0</v>
      </c>
    </row>
    <row r="45" spans="1:12" ht="12.75" customHeight="1">
      <c r="A45" s="7"/>
      <c r="B45" s="7"/>
      <c r="C45" s="7" t="s">
        <v>24</v>
      </c>
      <c r="D45" s="7" t="s">
        <v>79</v>
      </c>
      <c r="E45" s="7"/>
      <c r="F45" s="7"/>
      <c r="G45" s="9"/>
      <c r="H45" s="9"/>
      <c r="I45" s="7"/>
      <c r="J45" s="7"/>
      <c r="K45" s="7"/>
      <c r="L45" s="9"/>
    </row>
    <row r="46" spans="1:20" ht="12.75">
      <c r="A46" s="6">
        <v>11</v>
      </c>
      <c r="B46" s="6" t="s">
        <v>199</v>
      </c>
      <c r="C46" s="6" t="s">
        <v>32</v>
      </c>
      <c r="D46" s="19" t="s">
        <v>352</v>
      </c>
      <c r="E46" s="6" t="s">
        <v>42</v>
      </c>
      <c r="F46" s="6">
        <v>0</v>
      </c>
      <c r="G46" s="8">
        <v>2.016</v>
      </c>
      <c r="H46" s="8">
        <v>2.016</v>
      </c>
      <c r="I46" s="11"/>
      <c r="J46" s="11">
        <f>F46*I46</f>
        <v>0</v>
      </c>
      <c r="K46" s="11">
        <f>G46*I46</f>
        <v>0</v>
      </c>
      <c r="L46" s="10">
        <f>ROUND((J46+K46),2)</f>
        <v>0</v>
      </c>
      <c r="S46">
        <f>rekapitulace!J8</f>
        <v>21</v>
      </c>
      <c r="T46">
        <f>S46/100*L46</f>
        <v>0</v>
      </c>
    </row>
    <row r="47" ht="12.75">
      <c r="D47" s="12" t="s">
        <v>187</v>
      </c>
    </row>
    <row r="48" ht="240">
      <c r="D48" s="17" t="s">
        <v>200</v>
      </c>
    </row>
    <row r="49" spans="1:20" ht="12.75" customHeight="1">
      <c r="A49" s="13"/>
      <c r="B49" s="13"/>
      <c r="C49" s="13" t="s">
        <v>24</v>
      </c>
      <c r="D49" s="13" t="s">
        <v>79</v>
      </c>
      <c r="E49" s="13"/>
      <c r="F49" s="13"/>
      <c r="G49" s="13"/>
      <c r="H49" s="13"/>
      <c r="I49" s="13"/>
      <c r="J49" s="13">
        <f>SUM(J46:J48)</f>
        <v>0</v>
      </c>
      <c r="K49" s="13">
        <f>SUM(K46:K48)</f>
        <v>0</v>
      </c>
      <c r="L49" s="13">
        <f>SUM(L46:L48)</f>
        <v>0</v>
      </c>
      <c r="T49">
        <f>ROUND(SUM(T46:T48),2)</f>
        <v>0</v>
      </c>
    </row>
    <row r="51" spans="1:12" ht="12.75" customHeight="1">
      <c r="A51" s="7"/>
      <c r="B51" s="7"/>
      <c r="C51" s="7" t="s">
        <v>202</v>
      </c>
      <c r="D51" s="7" t="s">
        <v>201</v>
      </c>
      <c r="E51" s="7"/>
      <c r="F51" s="7"/>
      <c r="G51" s="9"/>
      <c r="H51" s="9"/>
      <c r="I51" s="7"/>
      <c r="J51" s="7"/>
      <c r="K51" s="7"/>
      <c r="L51" s="9"/>
    </row>
    <row r="52" spans="1:20" ht="12.75">
      <c r="A52" s="6">
        <v>12</v>
      </c>
      <c r="B52" s="6" t="s">
        <v>203</v>
      </c>
      <c r="C52" s="6" t="s">
        <v>32</v>
      </c>
      <c r="D52" s="19" t="s">
        <v>353</v>
      </c>
      <c r="E52" s="6" t="s">
        <v>108</v>
      </c>
      <c r="F52" s="6">
        <v>0</v>
      </c>
      <c r="G52" s="8">
        <v>14</v>
      </c>
      <c r="H52" s="8">
        <v>14</v>
      </c>
      <c r="I52" s="11"/>
      <c r="J52" s="11">
        <f>F52*I52</f>
        <v>0</v>
      </c>
      <c r="K52" s="11">
        <f>G52*I52</f>
        <v>0</v>
      </c>
      <c r="L52" s="10">
        <f>ROUND((J52+K52),2)</f>
        <v>0</v>
      </c>
      <c r="S52">
        <f>rekapitulace!J8</f>
        <v>21</v>
      </c>
      <c r="T52">
        <f>S52/100*L52</f>
        <v>0</v>
      </c>
    </row>
    <row r="53" ht="24">
      <c r="D53" s="17" t="s">
        <v>204</v>
      </c>
    </row>
    <row r="54" spans="1:20" ht="12.75">
      <c r="A54" s="6">
        <v>13</v>
      </c>
      <c r="B54" s="6" t="s">
        <v>205</v>
      </c>
      <c r="C54" s="6" t="s">
        <v>32</v>
      </c>
      <c r="D54" s="19" t="s">
        <v>354</v>
      </c>
      <c r="E54" s="6" t="s">
        <v>47</v>
      </c>
      <c r="F54" s="6">
        <v>0</v>
      </c>
      <c r="G54" s="8">
        <v>456</v>
      </c>
      <c r="H54" s="8">
        <v>456</v>
      </c>
      <c r="I54" s="11"/>
      <c r="J54" s="11">
        <f>F54*I54</f>
        <v>0</v>
      </c>
      <c r="K54" s="11">
        <f>G54*I54</f>
        <v>0</v>
      </c>
      <c r="L54" s="10">
        <f>ROUND((J54+K54),2)</f>
        <v>0</v>
      </c>
      <c r="S54">
        <f>rekapitulace!J8</f>
        <v>21</v>
      </c>
      <c r="T54">
        <f>S54/100*L54</f>
        <v>0</v>
      </c>
    </row>
    <row r="55" ht="48">
      <c r="D55" s="17" t="s">
        <v>206</v>
      </c>
    </row>
    <row r="56" spans="1:20" ht="12.75">
      <c r="A56" s="6">
        <v>14</v>
      </c>
      <c r="B56" s="6" t="s">
        <v>207</v>
      </c>
      <c r="C56" s="6" t="s">
        <v>32</v>
      </c>
      <c r="D56" s="19" t="s">
        <v>355</v>
      </c>
      <c r="E56" s="6" t="s">
        <v>208</v>
      </c>
      <c r="F56" s="6">
        <v>0</v>
      </c>
      <c r="G56" s="8">
        <v>1</v>
      </c>
      <c r="H56" s="8">
        <v>1</v>
      </c>
      <c r="I56" s="11"/>
      <c r="J56" s="11">
        <f>F56*I56</f>
        <v>0</v>
      </c>
      <c r="K56" s="11">
        <f>G56*I56</f>
        <v>0</v>
      </c>
      <c r="L56" s="10">
        <f>ROUND((J56+K56),2)</f>
        <v>0</v>
      </c>
      <c r="S56">
        <f>rekapitulace!J8</f>
        <v>21</v>
      </c>
      <c r="T56">
        <f>S56/100*L56</f>
        <v>0</v>
      </c>
    </row>
    <row r="57" ht="108">
      <c r="D57" s="17" t="s">
        <v>209</v>
      </c>
    </row>
    <row r="58" spans="1:20" ht="12.75">
      <c r="A58" s="6">
        <v>15</v>
      </c>
      <c r="B58" s="6" t="s">
        <v>210</v>
      </c>
      <c r="C58" s="6" t="s">
        <v>32</v>
      </c>
      <c r="D58" s="19" t="s">
        <v>356</v>
      </c>
      <c r="E58" s="6" t="s">
        <v>47</v>
      </c>
      <c r="F58" s="6">
        <v>0</v>
      </c>
      <c r="G58" s="8">
        <v>468</v>
      </c>
      <c r="H58" s="8">
        <v>468</v>
      </c>
      <c r="I58" s="11"/>
      <c r="J58" s="11">
        <f>F58*I58</f>
        <v>0</v>
      </c>
      <c r="K58" s="11">
        <f>G58*I58</f>
        <v>0</v>
      </c>
      <c r="L58" s="10">
        <f>ROUND((J58+K58),2)</f>
        <v>0</v>
      </c>
      <c r="S58">
        <f>rekapitulace!J8</f>
        <v>21</v>
      </c>
      <c r="T58">
        <f>S58/100*L58</f>
        <v>0</v>
      </c>
    </row>
    <row r="59" ht="36">
      <c r="D59" s="17" t="s">
        <v>211</v>
      </c>
    </row>
    <row r="60" spans="1:20" ht="12.75">
      <c r="A60" s="6">
        <v>16</v>
      </c>
      <c r="B60" s="6" t="s">
        <v>212</v>
      </c>
      <c r="C60" s="6" t="s">
        <v>32</v>
      </c>
      <c r="D60" s="19" t="s">
        <v>358</v>
      </c>
      <c r="E60" s="6" t="s">
        <v>108</v>
      </c>
      <c r="F60" s="6">
        <v>0</v>
      </c>
      <c r="G60" s="8">
        <v>14</v>
      </c>
      <c r="H60" s="8">
        <v>14</v>
      </c>
      <c r="I60" s="11"/>
      <c r="J60" s="11">
        <f>F60*I60</f>
        <v>0</v>
      </c>
      <c r="K60" s="11">
        <f>G60*I60</f>
        <v>0</v>
      </c>
      <c r="L60" s="10">
        <f>ROUND((J60+K60),2)</f>
        <v>0</v>
      </c>
      <c r="S60">
        <f>rekapitulace!J8</f>
        <v>21</v>
      </c>
      <c r="T60">
        <f>S60/100*L60</f>
        <v>0</v>
      </c>
    </row>
    <row r="61" ht="60">
      <c r="D61" s="17" t="s">
        <v>213</v>
      </c>
    </row>
    <row r="62" spans="1:20" ht="12.75" customHeight="1">
      <c r="A62" s="13"/>
      <c r="B62" s="13"/>
      <c r="C62" s="13" t="s">
        <v>202</v>
      </c>
      <c r="D62" s="13" t="s">
        <v>201</v>
      </c>
      <c r="E62" s="13"/>
      <c r="F62" s="13"/>
      <c r="G62" s="13"/>
      <c r="H62" s="13"/>
      <c r="I62" s="13"/>
      <c r="J62" s="13">
        <f>SUM(J52:J61)</f>
        <v>0</v>
      </c>
      <c r="K62" s="13">
        <f>SUM(K52:K61)</f>
        <v>0</v>
      </c>
      <c r="L62" s="13">
        <f>SUM(L52:L61)</f>
        <v>0</v>
      </c>
      <c r="T62">
        <f>ROUND(SUM(T52:T61),2)</f>
        <v>0</v>
      </c>
    </row>
    <row r="64" spans="1:12" ht="12.75" customHeight="1">
      <c r="A64" s="7"/>
      <c r="B64" s="7"/>
      <c r="C64" s="7" t="s">
        <v>215</v>
      </c>
      <c r="D64" s="7" t="s">
        <v>214</v>
      </c>
      <c r="E64" s="7"/>
      <c r="F64" s="7"/>
      <c r="G64" s="9"/>
      <c r="H64" s="9"/>
      <c r="I64" s="7"/>
      <c r="J64" s="7"/>
      <c r="K64" s="7"/>
      <c r="L64" s="9"/>
    </row>
    <row r="65" spans="1:20" ht="25.5">
      <c r="A65" s="6">
        <v>17</v>
      </c>
      <c r="B65" s="6" t="s">
        <v>216</v>
      </c>
      <c r="C65" s="6" t="s">
        <v>32</v>
      </c>
      <c r="D65" s="19" t="s">
        <v>360</v>
      </c>
      <c r="E65" s="6" t="s">
        <v>108</v>
      </c>
      <c r="F65" s="6">
        <v>0</v>
      </c>
      <c r="G65" s="8">
        <v>28</v>
      </c>
      <c r="H65" s="8">
        <v>28</v>
      </c>
      <c r="I65" s="11"/>
      <c r="J65" s="11">
        <f>F65*I65</f>
        <v>0</v>
      </c>
      <c r="K65" s="11">
        <f>G65*I65</f>
        <v>0</v>
      </c>
      <c r="L65" s="10">
        <f>ROUND((J65+K65),2)</f>
        <v>0</v>
      </c>
      <c r="S65">
        <f>rekapitulace!J8</f>
        <v>21</v>
      </c>
      <c r="T65">
        <f>S65/100*L65</f>
        <v>0</v>
      </c>
    </row>
    <row r="66" ht="24">
      <c r="D66" s="17" t="s">
        <v>217</v>
      </c>
    </row>
    <row r="67" spans="1:20" ht="12.75">
      <c r="A67" s="6">
        <v>18</v>
      </c>
      <c r="B67" s="6" t="s">
        <v>218</v>
      </c>
      <c r="C67" s="6" t="s">
        <v>32</v>
      </c>
      <c r="D67" s="19" t="s">
        <v>341</v>
      </c>
      <c r="E67" s="6" t="s">
        <v>47</v>
      </c>
      <c r="F67" s="6">
        <v>0</v>
      </c>
      <c r="G67" s="8">
        <v>420</v>
      </c>
      <c r="H67" s="8">
        <v>420</v>
      </c>
      <c r="I67" s="11"/>
      <c r="J67" s="11">
        <f>F67*I67</f>
        <v>0</v>
      </c>
      <c r="K67" s="11">
        <f>G67*I67</f>
        <v>0</v>
      </c>
      <c r="L67" s="10">
        <f>ROUND((J67+K67),2)</f>
        <v>0</v>
      </c>
      <c r="S67">
        <f>rekapitulace!J8</f>
        <v>21</v>
      </c>
      <c r="T67">
        <f>S67/100*L67</f>
        <v>0</v>
      </c>
    </row>
    <row r="68" ht="60">
      <c r="D68" s="17" t="s">
        <v>219</v>
      </c>
    </row>
    <row r="69" spans="1:20" ht="12.75" customHeight="1">
      <c r="A69" s="13"/>
      <c r="B69" s="13"/>
      <c r="C69" s="13" t="s">
        <v>215</v>
      </c>
      <c r="D69" s="13" t="s">
        <v>214</v>
      </c>
      <c r="E69" s="13"/>
      <c r="F69" s="13"/>
      <c r="G69" s="13"/>
      <c r="H69" s="13"/>
      <c r="I69" s="13"/>
      <c r="J69" s="13">
        <f>SUM(J65:J68)</f>
        <v>0</v>
      </c>
      <c r="K69" s="13">
        <f>SUM(K65:K68)</f>
        <v>0</v>
      </c>
      <c r="L69" s="13">
        <f>SUM(L65:L68)</f>
        <v>0</v>
      </c>
      <c r="T69">
        <f>ROUND(SUM(T65:T68),2)</f>
        <v>0</v>
      </c>
    </row>
    <row r="71" spans="1:20" ht="12.75" customHeight="1">
      <c r="A71" s="13"/>
      <c r="B71" s="13"/>
      <c r="C71" s="13"/>
      <c r="D71" s="24" t="s">
        <v>406</v>
      </c>
      <c r="E71" s="13"/>
      <c r="F71" s="13"/>
      <c r="G71" s="13"/>
      <c r="H71" s="13"/>
      <c r="I71" s="13"/>
      <c r="J71" s="13">
        <f>+J43+J49+J62+J69+J20</f>
        <v>0</v>
      </c>
      <c r="K71" s="13">
        <f>+K43+K49+K62+K69+K20</f>
        <v>0</v>
      </c>
      <c r="L71" s="13">
        <f>+L43+L49+L62+L69+L20</f>
        <v>0</v>
      </c>
      <c r="T71">
        <f>+T43+T49+T62+T69+T20</f>
        <v>0</v>
      </c>
    </row>
    <row r="72" spans="1:12" ht="12.75" customHeight="1">
      <c r="A72" s="13"/>
      <c r="B72" s="13"/>
      <c r="C72" s="13"/>
      <c r="D72" s="24" t="s">
        <v>407</v>
      </c>
      <c r="E72" s="13"/>
      <c r="F72" s="13"/>
      <c r="G72" s="13"/>
      <c r="H72" s="13"/>
      <c r="I72" s="13"/>
      <c r="J72" s="13">
        <f>J71*0.21</f>
        <v>0</v>
      </c>
      <c r="K72" s="13">
        <f>K71*0.21</f>
        <v>0</v>
      </c>
      <c r="L72" s="13">
        <f>L71*0.21</f>
        <v>0</v>
      </c>
    </row>
    <row r="73" spans="1:12" ht="12.75" customHeight="1">
      <c r="A73" s="13"/>
      <c r="B73" s="13"/>
      <c r="C73" s="13"/>
      <c r="D73" s="24" t="s">
        <v>408</v>
      </c>
      <c r="E73" s="13"/>
      <c r="F73" s="13"/>
      <c r="G73" s="13"/>
      <c r="H73" s="13"/>
      <c r="I73" s="13"/>
      <c r="J73" s="13">
        <f>J72+J71</f>
        <v>0</v>
      </c>
      <c r="K73" s="13">
        <f>K72+K71</f>
        <v>0</v>
      </c>
      <c r="L73" s="13">
        <f>L72+L71</f>
        <v>0</v>
      </c>
    </row>
  </sheetData>
  <sheetProtection formatColumns="0"/>
  <mergeCells count="6">
    <mergeCell ref="A8:A9"/>
    <mergeCell ref="B8:B9"/>
    <mergeCell ref="C8:C9"/>
    <mergeCell ref="D8:D9"/>
    <mergeCell ref="E8:E9"/>
    <mergeCell ref="H8:H9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1" r:id="rId1"/>
  <headerFooter alignWithMargins="0">
    <oddHeader>&amp;CCyklostezka Benešov, Erbenova ulice - Pomněnice, Etapa I.&amp;RSATRA s.r.o.
10.2018</oddHeader>
  </headerFooter>
  <rowBreaks count="3" manualBreakCount="3">
    <brk id="27" max="11" man="1"/>
    <brk id="36" max="11" man="1"/>
    <brk id="4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4"/>
  <sheetViews>
    <sheetView view="pageBreakPreview" zoomScale="60" zoomScalePageLayoutView="0" workbookViewId="0" topLeftCell="A1">
      <pane ySplit="10" topLeftCell="A72" activePane="bottomLeft" state="frozen"/>
      <selection pane="topLeft" activeCell="A4" sqref="A4"/>
      <selection pane="bottomLeft" activeCell="I12" sqref="I12:I89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6" width="9.7109375" style="0" customWidth="1"/>
    <col min="7" max="7" width="9.7109375" style="23" customWidth="1"/>
    <col min="8" max="8" width="12.7109375" style="0" customWidth="1"/>
    <col min="9" max="12" width="14.7109375" style="0" customWidth="1"/>
    <col min="19" max="20" width="9.140625" style="0" hidden="1" customWidth="1"/>
  </cols>
  <sheetData>
    <row r="1" ht="12.75" customHeight="1">
      <c r="A1" s="5"/>
    </row>
    <row r="2" ht="12.75" customHeight="1">
      <c r="C2" s="1" t="s">
        <v>9</v>
      </c>
    </row>
    <row r="4" spans="1:7" ht="12.75" customHeight="1">
      <c r="A4" t="s">
        <v>10</v>
      </c>
      <c r="C4" s="29" t="s">
        <v>412</v>
      </c>
      <c r="D4" s="5"/>
      <c r="E4" s="5"/>
      <c r="F4" s="5"/>
      <c r="G4" s="5"/>
    </row>
    <row r="5" spans="1:7" ht="12.75" customHeight="1">
      <c r="A5" t="s">
        <v>11</v>
      </c>
      <c r="C5" s="5" t="s">
        <v>226</v>
      </c>
      <c r="D5" s="5" t="s">
        <v>227</v>
      </c>
      <c r="E5" s="5"/>
      <c r="F5" s="5"/>
      <c r="G5" s="5"/>
    </row>
    <row r="6" spans="1:7" ht="12.75" customHeight="1">
      <c r="A6" t="s">
        <v>12</v>
      </c>
      <c r="C6" s="5" t="s">
        <v>226</v>
      </c>
      <c r="D6" s="5" t="s">
        <v>227</v>
      </c>
      <c r="E6" s="5"/>
      <c r="F6" s="5"/>
      <c r="G6" s="5"/>
    </row>
    <row r="7" spans="3:7" ht="12.75" customHeight="1">
      <c r="C7" s="5"/>
      <c r="D7" s="5"/>
      <c r="E7" s="5"/>
      <c r="F7" s="5"/>
      <c r="G7" s="5"/>
    </row>
    <row r="8" spans="1:20" ht="12.75" customHeight="1">
      <c r="A8" s="31" t="s">
        <v>15</v>
      </c>
      <c r="B8" s="31" t="s">
        <v>17</v>
      </c>
      <c r="C8" s="31" t="s">
        <v>18</v>
      </c>
      <c r="D8" s="31" t="s">
        <v>19</v>
      </c>
      <c r="E8" s="31" t="s">
        <v>20</v>
      </c>
      <c r="F8" s="15" t="s">
        <v>313</v>
      </c>
      <c r="G8" s="15" t="s">
        <v>315</v>
      </c>
      <c r="H8" s="31" t="s">
        <v>312</v>
      </c>
      <c r="I8" s="14" t="s">
        <v>21</v>
      </c>
      <c r="J8" s="15" t="s">
        <v>313</v>
      </c>
      <c r="K8" s="15" t="s">
        <v>315</v>
      </c>
      <c r="L8" s="14" t="s">
        <v>317</v>
      </c>
      <c r="S8" t="s">
        <v>23</v>
      </c>
      <c r="T8" t="s">
        <v>7</v>
      </c>
    </row>
    <row r="9" spans="1:19" ht="14.25">
      <c r="A9" s="31"/>
      <c r="B9" s="31"/>
      <c r="C9" s="31"/>
      <c r="D9" s="31"/>
      <c r="E9" s="31"/>
      <c r="F9" s="16" t="s">
        <v>314</v>
      </c>
      <c r="G9" s="16" t="s">
        <v>314</v>
      </c>
      <c r="H9" s="31"/>
      <c r="I9" s="14" t="s">
        <v>316</v>
      </c>
      <c r="J9" s="14" t="s">
        <v>316</v>
      </c>
      <c r="K9" s="14" t="s">
        <v>316</v>
      </c>
      <c r="L9" s="4" t="s">
        <v>22</v>
      </c>
      <c r="S9" t="s">
        <v>7</v>
      </c>
    </row>
    <row r="10" spans="1:12" ht="14.25">
      <c r="A10" s="4" t="s">
        <v>16</v>
      </c>
      <c r="B10" s="4" t="s">
        <v>24</v>
      </c>
      <c r="C10" s="4" t="s">
        <v>25</v>
      </c>
      <c r="D10" s="4" t="s">
        <v>26</v>
      </c>
      <c r="E10" s="4" t="s">
        <v>27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12.75" customHeight="1">
      <c r="A11" s="7"/>
      <c r="B11" s="7"/>
      <c r="C11" s="7" t="s">
        <v>30</v>
      </c>
      <c r="D11" s="25" t="s">
        <v>29</v>
      </c>
      <c r="E11" s="7"/>
      <c r="F11" s="7"/>
      <c r="G11" s="9"/>
      <c r="H11" s="9"/>
      <c r="I11" s="7"/>
      <c r="J11" s="7"/>
      <c r="K11" s="7"/>
      <c r="L11" s="9"/>
    </row>
    <row r="12" spans="1:20" ht="12.75">
      <c r="A12" s="6">
        <v>1</v>
      </c>
      <c r="B12" s="6" t="s">
        <v>148</v>
      </c>
      <c r="C12" s="6" t="s">
        <v>32</v>
      </c>
      <c r="D12" s="19" t="s">
        <v>33</v>
      </c>
      <c r="E12" s="6" t="s">
        <v>42</v>
      </c>
      <c r="F12" s="6">
        <v>0</v>
      </c>
      <c r="G12" s="8">
        <v>14.514</v>
      </c>
      <c r="H12" s="8">
        <v>14.514</v>
      </c>
      <c r="I12" s="11"/>
      <c r="J12" s="11">
        <f>F12*I12</f>
        <v>0</v>
      </c>
      <c r="K12" s="11">
        <f>G12*I12</f>
        <v>0</v>
      </c>
      <c r="L12" s="10">
        <f>ROUND((J12+K12),2)</f>
        <v>0</v>
      </c>
      <c r="S12">
        <f>rekapitulace!J8</f>
        <v>21</v>
      </c>
      <c r="T12">
        <f>S12/100*L12</f>
        <v>0</v>
      </c>
    </row>
    <row r="13" spans="4:7" ht="38.25">
      <c r="D13" s="12" t="s">
        <v>242</v>
      </c>
      <c r="G13"/>
    </row>
    <row r="14" spans="4:7" ht="12.75">
      <c r="D14" s="17" t="s">
        <v>36</v>
      </c>
      <c r="G14"/>
    </row>
    <row r="15" spans="1:20" ht="12.75">
      <c r="A15" s="6">
        <v>2</v>
      </c>
      <c r="B15" s="6" t="s">
        <v>243</v>
      </c>
      <c r="C15" s="6" t="s">
        <v>32</v>
      </c>
      <c r="D15" s="19" t="s">
        <v>333</v>
      </c>
      <c r="E15" s="6" t="s">
        <v>208</v>
      </c>
      <c r="F15" s="6">
        <v>0</v>
      </c>
      <c r="G15" s="8">
        <v>1</v>
      </c>
      <c r="H15" s="8">
        <v>1</v>
      </c>
      <c r="I15" s="11"/>
      <c r="J15" s="11">
        <f>F15*I15</f>
        <v>0</v>
      </c>
      <c r="K15" s="11">
        <f>G15*I15</f>
        <v>0</v>
      </c>
      <c r="L15" s="10">
        <f>ROUND((J15+K15),2)</f>
        <v>0</v>
      </c>
      <c r="S15">
        <f>rekapitulace!J8</f>
        <v>21</v>
      </c>
      <c r="T15">
        <f>S15/100*L15</f>
        <v>0</v>
      </c>
    </row>
    <row r="16" spans="4:7" ht="24">
      <c r="D16" s="17" t="s">
        <v>244</v>
      </c>
      <c r="G16"/>
    </row>
    <row r="17" spans="1:20" ht="12.75">
      <c r="A17" s="6">
        <v>3</v>
      </c>
      <c r="B17" s="6" t="s">
        <v>245</v>
      </c>
      <c r="C17" s="6" t="s">
        <v>32</v>
      </c>
      <c r="D17" s="19" t="s">
        <v>346</v>
      </c>
      <c r="E17" s="6" t="s">
        <v>246</v>
      </c>
      <c r="F17" s="6">
        <v>0</v>
      </c>
      <c r="G17" s="8">
        <v>0.195</v>
      </c>
      <c r="H17" s="8">
        <v>0.195</v>
      </c>
      <c r="I17" s="11"/>
      <c r="J17" s="11">
        <f>F17*I17</f>
        <v>0</v>
      </c>
      <c r="K17" s="11">
        <f>G17*I17</f>
        <v>0</v>
      </c>
      <c r="L17" s="10">
        <f>ROUND((J17+K17),2)</f>
        <v>0</v>
      </c>
      <c r="S17">
        <f>rekapitulace!J8</f>
        <v>21</v>
      </c>
      <c r="T17">
        <f>S17/100*L17</f>
        <v>0</v>
      </c>
    </row>
    <row r="18" spans="4:7" ht="12.75">
      <c r="D18" s="17" t="s">
        <v>247</v>
      </c>
      <c r="G18"/>
    </row>
    <row r="19" spans="1:20" ht="12.75">
      <c r="A19" s="6">
        <v>4</v>
      </c>
      <c r="B19" s="6" t="s">
        <v>248</v>
      </c>
      <c r="C19" s="6" t="s">
        <v>32</v>
      </c>
      <c r="D19" s="19" t="s">
        <v>336</v>
      </c>
      <c r="E19" s="6" t="s">
        <v>208</v>
      </c>
      <c r="F19" s="6">
        <v>0</v>
      </c>
      <c r="G19" s="8">
        <v>1</v>
      </c>
      <c r="H19" s="8">
        <v>1</v>
      </c>
      <c r="I19" s="11"/>
      <c r="J19" s="11">
        <f>F19*I19</f>
        <v>0</v>
      </c>
      <c r="K19" s="11">
        <f>G19*I19</f>
        <v>0</v>
      </c>
      <c r="L19" s="10">
        <f>ROUND((J19+K19),2)</f>
        <v>0</v>
      </c>
      <c r="S19">
        <f>rekapitulace!J8</f>
        <v>21</v>
      </c>
      <c r="T19">
        <f>S19/100*L19</f>
        <v>0</v>
      </c>
    </row>
    <row r="20" spans="4:7" ht="12.75">
      <c r="D20" s="17" t="s">
        <v>247</v>
      </c>
      <c r="G20"/>
    </row>
    <row r="21" spans="1:20" ht="12.75">
      <c r="A21" s="6">
        <v>5</v>
      </c>
      <c r="B21" s="6" t="s">
        <v>249</v>
      </c>
      <c r="C21" s="6" t="s">
        <v>32</v>
      </c>
      <c r="D21" s="19" t="s">
        <v>344</v>
      </c>
      <c r="E21" s="6" t="s">
        <v>108</v>
      </c>
      <c r="F21" s="6">
        <v>0</v>
      </c>
      <c r="G21" s="8">
        <v>1</v>
      </c>
      <c r="H21" s="8">
        <v>1</v>
      </c>
      <c r="I21" s="11"/>
      <c r="J21" s="11">
        <f>F21*I21</f>
        <v>0</v>
      </c>
      <c r="K21" s="11">
        <f>G21*I21</f>
        <v>0</v>
      </c>
      <c r="L21" s="10">
        <f>ROUND((J21+K21),2)</f>
        <v>0</v>
      </c>
      <c r="S21">
        <f>rekapitulace!J8</f>
        <v>21</v>
      </c>
      <c r="T21">
        <f>S21/100*L21</f>
        <v>0</v>
      </c>
    </row>
    <row r="22" spans="4:7" ht="12.75">
      <c r="D22" s="17" t="s">
        <v>247</v>
      </c>
      <c r="G22"/>
    </row>
    <row r="23" spans="1:20" ht="12.75">
      <c r="A23" s="6">
        <v>6</v>
      </c>
      <c r="B23" s="6" t="s">
        <v>221</v>
      </c>
      <c r="C23" s="6" t="s">
        <v>32</v>
      </c>
      <c r="D23" s="19" t="s">
        <v>339</v>
      </c>
      <c r="E23" s="6" t="s">
        <v>208</v>
      </c>
      <c r="F23" s="6">
        <v>0</v>
      </c>
      <c r="G23" s="8">
        <v>1</v>
      </c>
      <c r="H23" s="8">
        <v>1</v>
      </c>
      <c r="I23" s="11"/>
      <c r="J23" s="11">
        <f>F23*I23</f>
        <v>0</v>
      </c>
      <c r="K23" s="11">
        <f>G23*I23</f>
        <v>0</v>
      </c>
      <c r="L23" s="10">
        <f>ROUND((J23+K23),2)</f>
        <v>0</v>
      </c>
      <c r="S23">
        <f>rekapitulace!J8</f>
        <v>21</v>
      </c>
      <c r="T23">
        <f>S23/100*L23</f>
        <v>0</v>
      </c>
    </row>
    <row r="24" spans="4:7" ht="12.75">
      <c r="D24" s="17" t="s">
        <v>223</v>
      </c>
      <c r="G24"/>
    </row>
    <row r="25" spans="1:20" ht="12.75">
      <c r="A25" s="6">
        <v>7</v>
      </c>
      <c r="B25" s="6" t="s">
        <v>224</v>
      </c>
      <c r="C25" s="6" t="s">
        <v>32</v>
      </c>
      <c r="D25" s="19" t="s">
        <v>362</v>
      </c>
      <c r="E25" s="6" t="s">
        <v>208</v>
      </c>
      <c r="F25" s="6">
        <v>0</v>
      </c>
      <c r="G25" s="8">
        <v>1</v>
      </c>
      <c r="H25" s="8">
        <v>1</v>
      </c>
      <c r="I25" s="11"/>
      <c r="J25" s="11">
        <f>F25*I25</f>
        <v>0</v>
      </c>
      <c r="K25" s="11">
        <f>G25*I25</f>
        <v>0</v>
      </c>
      <c r="L25" s="10">
        <f>ROUND((J25+K25),2)</f>
        <v>0</v>
      </c>
      <c r="S25">
        <f>rekapitulace!J8</f>
        <v>21</v>
      </c>
      <c r="T25">
        <f>S25/100*L25</f>
        <v>0</v>
      </c>
    </row>
    <row r="26" spans="4:7" ht="12.75">
      <c r="D26" s="17" t="s">
        <v>225</v>
      </c>
      <c r="G26"/>
    </row>
    <row r="27" spans="1:20" ht="12.75" customHeight="1">
      <c r="A27" s="13"/>
      <c r="B27" s="13"/>
      <c r="C27" s="13" t="s">
        <v>30</v>
      </c>
      <c r="D27" s="24" t="s">
        <v>29</v>
      </c>
      <c r="E27" s="13"/>
      <c r="F27" s="13"/>
      <c r="G27" s="13"/>
      <c r="H27" s="13"/>
      <c r="I27" s="13"/>
      <c r="J27" s="13">
        <f>SUM(J12:J26)</f>
        <v>0</v>
      </c>
      <c r="K27" s="13">
        <f>SUM(K12:K26)</f>
        <v>0</v>
      </c>
      <c r="L27" s="13">
        <f>SUM(L12:L26)</f>
        <v>0</v>
      </c>
      <c r="T27">
        <f>ROUND(SUM(T12:T26),2)</f>
        <v>0</v>
      </c>
    </row>
    <row r="28" spans="1:12" ht="12.75" customHeight="1">
      <c r="A28" s="7"/>
      <c r="B28" s="7"/>
      <c r="C28" s="7" t="s">
        <v>16</v>
      </c>
      <c r="D28" s="7" t="s">
        <v>37</v>
      </c>
      <c r="E28" s="7"/>
      <c r="F28" s="7"/>
      <c r="G28" s="7"/>
      <c r="H28" s="9"/>
      <c r="I28" s="7"/>
      <c r="J28" s="7"/>
      <c r="K28" s="7"/>
      <c r="L28" s="9"/>
    </row>
    <row r="29" spans="1:20" ht="12.75">
      <c r="A29" s="6">
        <v>8</v>
      </c>
      <c r="B29" s="6" t="s">
        <v>41</v>
      </c>
      <c r="C29" s="6" t="s">
        <v>32</v>
      </c>
      <c r="D29" s="19" t="s">
        <v>350</v>
      </c>
      <c r="E29" s="6" t="s">
        <v>42</v>
      </c>
      <c r="F29" s="6">
        <v>0</v>
      </c>
      <c r="G29" s="6">
        <v>32.67</v>
      </c>
      <c r="H29" s="8">
        <v>32.67</v>
      </c>
      <c r="I29" s="11"/>
      <c r="J29" s="11">
        <f>F29*I29</f>
        <v>0</v>
      </c>
      <c r="K29" s="11">
        <f>G29*I29</f>
        <v>0</v>
      </c>
      <c r="L29" s="10">
        <f>ROUND((J29+K29),2)</f>
        <v>0</v>
      </c>
      <c r="S29">
        <f>rekapitulace!J8</f>
        <v>21</v>
      </c>
      <c r="T29">
        <f>S29/100*L29</f>
        <v>0</v>
      </c>
    </row>
    <row r="30" ht="38.25">
      <c r="D30" s="12" t="s">
        <v>228</v>
      </c>
    </row>
    <row r="31" ht="24">
      <c r="D31" s="17" t="s">
        <v>43</v>
      </c>
    </row>
    <row r="32" spans="1:20" ht="12.75">
      <c r="A32" s="6">
        <v>9</v>
      </c>
      <c r="B32" s="6" t="s">
        <v>184</v>
      </c>
      <c r="C32" s="6" t="s">
        <v>32</v>
      </c>
      <c r="D32" s="19" t="s">
        <v>349</v>
      </c>
      <c r="E32" s="6" t="s">
        <v>42</v>
      </c>
      <c r="F32" s="6">
        <v>0</v>
      </c>
      <c r="G32" s="6">
        <v>47.775</v>
      </c>
      <c r="H32" s="8">
        <v>47.775</v>
      </c>
      <c r="I32" s="11"/>
      <c r="J32" s="11">
        <f>F32*I32</f>
        <v>0</v>
      </c>
      <c r="K32" s="11">
        <f>G32*I32</f>
        <v>0</v>
      </c>
      <c r="L32" s="10">
        <f>ROUND((J32+K32),2)</f>
        <v>0</v>
      </c>
      <c r="S32">
        <f>rekapitulace!J8</f>
        <v>21</v>
      </c>
      <c r="T32">
        <f>S32/100*L32</f>
        <v>0</v>
      </c>
    </row>
    <row r="33" ht="12.75">
      <c r="D33" s="12" t="s">
        <v>229</v>
      </c>
    </row>
    <row r="34" ht="168">
      <c r="D34" s="17" t="s">
        <v>57</v>
      </c>
    </row>
    <row r="35" spans="1:20" ht="12.75">
      <c r="A35" s="6">
        <v>10</v>
      </c>
      <c r="B35" s="6" t="s">
        <v>186</v>
      </c>
      <c r="C35" s="6" t="s">
        <v>32</v>
      </c>
      <c r="D35" s="19" t="s">
        <v>351</v>
      </c>
      <c r="E35" s="6" t="s">
        <v>42</v>
      </c>
      <c r="F35" s="6">
        <v>0</v>
      </c>
      <c r="G35" s="6">
        <v>0.864</v>
      </c>
      <c r="H35" s="8">
        <v>0.864</v>
      </c>
      <c r="I35" s="11"/>
      <c r="J35" s="11">
        <f>F35*I35</f>
        <v>0</v>
      </c>
      <c r="K35" s="11">
        <f>G35*I35</f>
        <v>0</v>
      </c>
      <c r="L35" s="10">
        <f>ROUND((J35+K35),2)</f>
        <v>0</v>
      </c>
      <c r="S35">
        <f>rekapitulace!J8</f>
        <v>21</v>
      </c>
      <c r="T35">
        <f>S35/100*L35</f>
        <v>0</v>
      </c>
    </row>
    <row r="36" ht="12.75">
      <c r="D36" s="12" t="s">
        <v>230</v>
      </c>
    </row>
    <row r="37" ht="192">
      <c r="D37" s="17" t="s">
        <v>188</v>
      </c>
    </row>
    <row r="38" spans="1:20" ht="12.75">
      <c r="A38" s="6">
        <v>11</v>
      </c>
      <c r="B38" s="6" t="s">
        <v>231</v>
      </c>
      <c r="C38" s="6" t="s">
        <v>32</v>
      </c>
      <c r="D38" s="19" t="s">
        <v>324</v>
      </c>
      <c r="E38" s="6" t="s">
        <v>42</v>
      </c>
      <c r="F38" s="6">
        <v>0</v>
      </c>
      <c r="G38" s="6">
        <v>47.775</v>
      </c>
      <c r="H38" s="8">
        <v>47.775</v>
      </c>
      <c r="I38" s="11"/>
      <c r="J38" s="11">
        <f>F38*I38</f>
        <v>0</v>
      </c>
      <c r="K38" s="11">
        <f>G38*I38</f>
        <v>0</v>
      </c>
      <c r="L38" s="10">
        <f>ROUND((J38+K38),2)</f>
        <v>0</v>
      </c>
      <c r="S38">
        <f>rekapitulace!J8</f>
        <v>21</v>
      </c>
      <c r="T38">
        <f>S38/100*L38</f>
        <v>0</v>
      </c>
    </row>
    <row r="39" ht="12.75">
      <c r="D39" s="12" t="s">
        <v>229</v>
      </c>
    </row>
    <row r="40" ht="192">
      <c r="D40" s="17" t="s">
        <v>188</v>
      </c>
    </row>
    <row r="41" spans="1:20" ht="12.75">
      <c r="A41" s="6">
        <v>12</v>
      </c>
      <c r="B41" s="6" t="s">
        <v>189</v>
      </c>
      <c r="C41" s="6" t="s">
        <v>32</v>
      </c>
      <c r="D41" s="19" t="s">
        <v>348</v>
      </c>
      <c r="E41" s="6" t="s">
        <v>42</v>
      </c>
      <c r="F41" s="6">
        <v>0</v>
      </c>
      <c r="G41" s="8">
        <v>47.775</v>
      </c>
      <c r="H41" s="8">
        <v>47.775</v>
      </c>
      <c r="I41" s="11"/>
      <c r="J41" s="11">
        <f>F41*I41</f>
        <v>0</v>
      </c>
      <c r="K41" s="11">
        <f>G41*I41</f>
        <v>0</v>
      </c>
      <c r="L41" s="10">
        <f>ROUND((J41+K41),2)</f>
        <v>0</v>
      </c>
      <c r="S41">
        <f>rekapitulace!J8</f>
        <v>21</v>
      </c>
      <c r="T41">
        <f>S41/100*L41</f>
        <v>0</v>
      </c>
    </row>
    <row r="42" ht="12.75">
      <c r="D42" s="12" t="s">
        <v>229</v>
      </c>
    </row>
    <row r="43" ht="192">
      <c r="D43" s="17" t="s">
        <v>191</v>
      </c>
    </row>
    <row r="44" spans="1:20" ht="12.75">
      <c r="A44" s="6">
        <v>13</v>
      </c>
      <c r="B44" s="6" t="s">
        <v>192</v>
      </c>
      <c r="C44" s="6" t="s">
        <v>32</v>
      </c>
      <c r="D44" s="19" t="s">
        <v>342</v>
      </c>
      <c r="E44" s="6" t="s">
        <v>42</v>
      </c>
      <c r="F44" s="6">
        <v>0</v>
      </c>
      <c r="G44" s="8">
        <v>13.65</v>
      </c>
      <c r="H44" s="8">
        <v>13.65</v>
      </c>
      <c r="I44" s="11"/>
      <c r="J44" s="11">
        <f>F44*I44</f>
        <v>0</v>
      </c>
      <c r="K44" s="11">
        <f>G44*I44</f>
        <v>0</v>
      </c>
      <c r="L44" s="10">
        <f>ROUND((J44+K44),2)</f>
        <v>0</v>
      </c>
      <c r="S44">
        <f>rekapitulace!J8</f>
        <v>21</v>
      </c>
      <c r="T44">
        <f>S44/100*L44</f>
        <v>0</v>
      </c>
    </row>
    <row r="45" spans="4:7" ht="12.75">
      <c r="D45" s="12" t="s">
        <v>232</v>
      </c>
      <c r="G45"/>
    </row>
    <row r="46" spans="4:7" ht="192">
      <c r="D46" s="17" t="s">
        <v>188</v>
      </c>
      <c r="G46"/>
    </row>
    <row r="47" spans="1:20" ht="12.75">
      <c r="A47" s="6">
        <v>14</v>
      </c>
      <c r="B47" s="6" t="s">
        <v>194</v>
      </c>
      <c r="C47" s="6" t="s">
        <v>32</v>
      </c>
      <c r="D47" s="19" t="s">
        <v>325</v>
      </c>
      <c r="E47" s="6" t="s">
        <v>42</v>
      </c>
      <c r="F47" s="6">
        <v>0</v>
      </c>
      <c r="G47" s="8">
        <v>47.775</v>
      </c>
      <c r="H47" s="8">
        <v>47.775</v>
      </c>
      <c r="I47" s="11"/>
      <c r="J47" s="11">
        <f>F47*I47</f>
        <v>0</v>
      </c>
      <c r="K47" s="11">
        <f>G47*I47</f>
        <v>0</v>
      </c>
      <c r="L47" s="10">
        <f>ROUND((J47+K47),2)</f>
        <v>0</v>
      </c>
      <c r="S47">
        <f>rekapitulace!J8</f>
        <v>21</v>
      </c>
      <c r="T47">
        <f>S47/100*L47</f>
        <v>0</v>
      </c>
    </row>
    <row r="48" spans="4:7" ht="12.75">
      <c r="D48" s="12" t="s">
        <v>229</v>
      </c>
      <c r="G48"/>
    </row>
    <row r="49" spans="4:7" ht="144">
      <c r="D49" s="17" t="s">
        <v>195</v>
      </c>
      <c r="G49"/>
    </row>
    <row r="50" spans="1:20" ht="12.75">
      <c r="A50" s="6">
        <v>15</v>
      </c>
      <c r="B50" s="6" t="s">
        <v>196</v>
      </c>
      <c r="C50" s="6" t="s">
        <v>32</v>
      </c>
      <c r="D50" s="19" t="s">
        <v>347</v>
      </c>
      <c r="E50" s="6" t="s">
        <v>42</v>
      </c>
      <c r="F50" s="6">
        <v>0</v>
      </c>
      <c r="G50" s="8">
        <v>97.5</v>
      </c>
      <c r="H50" s="8">
        <v>97.5</v>
      </c>
      <c r="I50" s="11"/>
      <c r="J50" s="11">
        <f>F50*I50</f>
        <v>0</v>
      </c>
      <c r="K50" s="11">
        <f>G50*I50</f>
        <v>0</v>
      </c>
      <c r="L50" s="10">
        <f>ROUND((J50+K50),2)</f>
        <v>0</v>
      </c>
      <c r="S50">
        <f>rekapitulace!J8</f>
        <v>21</v>
      </c>
      <c r="T50">
        <f>S50/100*L50</f>
        <v>0</v>
      </c>
    </row>
    <row r="51" spans="4:7" ht="12.75">
      <c r="D51" s="12" t="s">
        <v>233</v>
      </c>
      <c r="G51"/>
    </row>
    <row r="52" spans="4:7" ht="12.75">
      <c r="D52" s="17" t="s">
        <v>198</v>
      </c>
      <c r="G52"/>
    </row>
    <row r="53" spans="1:20" ht="12.75" customHeight="1">
      <c r="A53" s="13"/>
      <c r="B53" s="13"/>
      <c r="C53" s="13" t="s">
        <v>16</v>
      </c>
      <c r="D53" s="13" t="s">
        <v>37</v>
      </c>
      <c r="E53" s="13"/>
      <c r="F53" s="13"/>
      <c r="G53" s="13"/>
      <c r="H53" s="13"/>
      <c r="I53" s="13"/>
      <c r="J53" s="13">
        <f>SUM(J29:J52)</f>
        <v>0</v>
      </c>
      <c r="K53" s="13">
        <f>SUM(K29:K52)</f>
        <v>0</v>
      </c>
      <c r="L53" s="13">
        <f>SUM(L29:L52)</f>
        <v>0</v>
      </c>
      <c r="T53">
        <f>ROUND(SUM(T29:T52),2)</f>
        <v>0</v>
      </c>
    </row>
    <row r="54" ht="12.75" customHeight="1">
      <c r="G54"/>
    </row>
    <row r="55" spans="1:12" ht="12.75" customHeight="1">
      <c r="A55" s="7"/>
      <c r="B55" s="7"/>
      <c r="C55" s="7" t="s">
        <v>24</v>
      </c>
      <c r="D55" s="7" t="s">
        <v>79</v>
      </c>
      <c r="E55" s="7"/>
      <c r="F55" s="7"/>
      <c r="G55" s="9"/>
      <c r="H55" s="9"/>
      <c r="I55" s="7"/>
      <c r="J55" s="7"/>
      <c r="K55" s="7"/>
      <c r="L55" s="9"/>
    </row>
    <row r="56" spans="1:20" ht="12.75">
      <c r="A56" s="6">
        <v>16</v>
      </c>
      <c r="B56" s="6" t="s">
        <v>199</v>
      </c>
      <c r="C56" s="6" t="s">
        <v>32</v>
      </c>
      <c r="D56" s="19" t="s">
        <v>352</v>
      </c>
      <c r="E56" s="6" t="s">
        <v>42</v>
      </c>
      <c r="F56" s="6">
        <v>0</v>
      </c>
      <c r="G56" s="8">
        <v>0.864</v>
      </c>
      <c r="H56" s="8">
        <v>0.864</v>
      </c>
      <c r="I56" s="11"/>
      <c r="J56" s="11">
        <f>F56*I56</f>
        <v>0</v>
      </c>
      <c r="K56" s="11">
        <f>G56*I56</f>
        <v>0</v>
      </c>
      <c r="L56" s="10">
        <f>ROUND((J56+K56),2)</f>
        <v>0</v>
      </c>
      <c r="S56">
        <f>rekapitulace!J8</f>
        <v>21</v>
      </c>
      <c r="T56">
        <f>S56/100*L56</f>
        <v>0</v>
      </c>
    </row>
    <row r="57" spans="4:7" ht="12.75">
      <c r="D57" s="12" t="s">
        <v>234</v>
      </c>
      <c r="G57"/>
    </row>
    <row r="58" spans="4:7" ht="240">
      <c r="D58" s="17" t="s">
        <v>200</v>
      </c>
      <c r="G58"/>
    </row>
    <row r="59" spans="1:20" ht="12.75" customHeight="1">
      <c r="A59" s="13"/>
      <c r="B59" s="13"/>
      <c r="C59" s="13" t="s">
        <v>24</v>
      </c>
      <c r="D59" s="13" t="s">
        <v>79</v>
      </c>
      <c r="E59" s="13"/>
      <c r="F59" s="13"/>
      <c r="G59" s="13"/>
      <c r="H59" s="13"/>
      <c r="I59" s="13"/>
      <c r="J59" s="13">
        <f>SUM(J56:J58)</f>
        <v>0</v>
      </c>
      <c r="K59" s="13">
        <f>SUM(K56:K58)</f>
        <v>0</v>
      </c>
      <c r="L59" s="13">
        <f>SUM(L56:L58)</f>
        <v>0</v>
      </c>
      <c r="T59">
        <f>ROUND(SUM(T56:T58),2)</f>
        <v>0</v>
      </c>
    </row>
    <row r="60" ht="12.75" customHeight="1">
      <c r="G60"/>
    </row>
    <row r="61" spans="1:12" ht="12.75" customHeight="1">
      <c r="A61" s="7"/>
      <c r="B61" s="7"/>
      <c r="C61" s="7" t="s">
        <v>202</v>
      </c>
      <c r="D61" s="7" t="s">
        <v>201</v>
      </c>
      <c r="E61" s="7"/>
      <c r="F61" s="7"/>
      <c r="G61" s="9"/>
      <c r="H61" s="9"/>
      <c r="I61" s="7"/>
      <c r="J61" s="7"/>
      <c r="K61" s="7"/>
      <c r="L61" s="9"/>
    </row>
    <row r="62" spans="1:20" ht="12.75">
      <c r="A62" s="6">
        <v>17</v>
      </c>
      <c r="B62" s="6" t="s">
        <v>203</v>
      </c>
      <c r="C62" s="6" t="s">
        <v>32</v>
      </c>
      <c r="D62" s="19" t="s">
        <v>353</v>
      </c>
      <c r="E62" s="6" t="s">
        <v>108</v>
      </c>
      <c r="F62" s="6">
        <v>0</v>
      </c>
      <c r="G62" s="8">
        <v>6</v>
      </c>
      <c r="H62" s="8">
        <v>6</v>
      </c>
      <c r="I62" s="11"/>
      <c r="J62" s="11">
        <f>F62*I62</f>
        <v>0</v>
      </c>
      <c r="K62" s="11">
        <f>G62*I62</f>
        <v>0</v>
      </c>
      <c r="L62" s="10">
        <f>ROUND((J62+K62),2)</f>
        <v>0</v>
      </c>
      <c r="S62">
        <f>rekapitulace!J8</f>
        <v>21</v>
      </c>
      <c r="T62">
        <f>S62/100*L62</f>
        <v>0</v>
      </c>
    </row>
    <row r="63" spans="4:7" ht="24">
      <c r="D63" s="17" t="s">
        <v>204</v>
      </c>
      <c r="G63"/>
    </row>
    <row r="64" spans="1:20" ht="12.75">
      <c r="A64" s="6">
        <v>18</v>
      </c>
      <c r="B64" s="6" t="s">
        <v>205</v>
      </c>
      <c r="C64" s="6" t="s">
        <v>32</v>
      </c>
      <c r="D64" s="19" t="s">
        <v>354</v>
      </c>
      <c r="E64" s="6" t="s">
        <v>47</v>
      </c>
      <c r="F64" s="6">
        <v>0</v>
      </c>
      <c r="G64" s="8">
        <v>195</v>
      </c>
      <c r="H64" s="8">
        <v>195</v>
      </c>
      <c r="I64" s="11"/>
      <c r="J64" s="11">
        <f>F64*I64</f>
        <v>0</v>
      </c>
      <c r="K64" s="11">
        <f>G64*I64</f>
        <v>0</v>
      </c>
      <c r="L64" s="10">
        <f>ROUND((J64+K64),2)</f>
        <v>0</v>
      </c>
      <c r="S64">
        <f>rekapitulace!J8</f>
        <v>21</v>
      </c>
      <c r="T64">
        <f>S64/100*L64</f>
        <v>0</v>
      </c>
    </row>
    <row r="65" spans="4:7" ht="48">
      <c r="D65" s="17" t="s">
        <v>206</v>
      </c>
      <c r="G65"/>
    </row>
    <row r="66" spans="1:20" ht="12.75">
      <c r="A66" s="6">
        <v>19</v>
      </c>
      <c r="B66" s="6" t="s">
        <v>207</v>
      </c>
      <c r="C66" s="6" t="s">
        <v>32</v>
      </c>
      <c r="D66" s="19" t="s">
        <v>355</v>
      </c>
      <c r="E66" s="6" t="s">
        <v>208</v>
      </c>
      <c r="F66" s="6">
        <v>0</v>
      </c>
      <c r="G66" s="8">
        <v>1</v>
      </c>
      <c r="H66" s="8">
        <v>1</v>
      </c>
      <c r="I66" s="11"/>
      <c r="J66" s="11">
        <f>F66*I66</f>
        <v>0</v>
      </c>
      <c r="K66" s="11">
        <f>G66*I66</f>
        <v>0</v>
      </c>
      <c r="L66" s="10">
        <f>ROUND((J66+K66),2)</f>
        <v>0</v>
      </c>
      <c r="S66">
        <f>rekapitulace!J8</f>
        <v>21</v>
      </c>
      <c r="T66">
        <f>S66/100*L66</f>
        <v>0</v>
      </c>
    </row>
    <row r="67" spans="4:7" ht="108">
      <c r="D67" s="17" t="s">
        <v>209</v>
      </c>
      <c r="G67"/>
    </row>
    <row r="68" spans="1:20" ht="12.75">
      <c r="A68" s="6">
        <v>20</v>
      </c>
      <c r="B68" s="6" t="s">
        <v>210</v>
      </c>
      <c r="C68" s="6" t="s">
        <v>32</v>
      </c>
      <c r="D68" s="19" t="s">
        <v>356</v>
      </c>
      <c r="E68" s="6" t="s">
        <v>47</v>
      </c>
      <c r="F68" s="6">
        <v>0</v>
      </c>
      <c r="G68" s="8">
        <v>195</v>
      </c>
      <c r="H68" s="8">
        <v>195</v>
      </c>
      <c r="I68" s="11"/>
      <c r="J68" s="11">
        <f>F68*I68</f>
        <v>0</v>
      </c>
      <c r="K68" s="11">
        <f>G68*I68</f>
        <v>0</v>
      </c>
      <c r="L68" s="10">
        <f>ROUND((J68+K68),2)</f>
        <v>0</v>
      </c>
      <c r="S68">
        <f>rekapitulace!J8</f>
        <v>21</v>
      </c>
      <c r="T68">
        <f>S68/100*L68</f>
        <v>0</v>
      </c>
    </row>
    <row r="69" spans="4:7" ht="36">
      <c r="D69" s="17" t="s">
        <v>211</v>
      </c>
      <c r="G69"/>
    </row>
    <row r="70" spans="1:20" ht="12.75">
      <c r="A70" s="6">
        <v>21</v>
      </c>
      <c r="B70" s="6" t="s">
        <v>235</v>
      </c>
      <c r="C70" s="6" t="s">
        <v>32</v>
      </c>
      <c r="D70" s="19" t="s">
        <v>357</v>
      </c>
      <c r="E70" s="6" t="s">
        <v>47</v>
      </c>
      <c r="F70" s="6">
        <v>0</v>
      </c>
      <c r="G70" s="8">
        <v>6</v>
      </c>
      <c r="H70" s="8">
        <v>6</v>
      </c>
      <c r="I70" s="11"/>
      <c r="J70" s="11">
        <f>F70*I70</f>
        <v>0</v>
      </c>
      <c r="K70" s="11">
        <f>G70*I70</f>
        <v>0</v>
      </c>
      <c r="L70" s="10">
        <f>ROUND((J70+K70),2)</f>
        <v>0</v>
      </c>
      <c r="S70">
        <f>rekapitulace!J8</f>
        <v>21</v>
      </c>
      <c r="T70">
        <f>S70/100*L70</f>
        <v>0</v>
      </c>
    </row>
    <row r="71" spans="4:7" ht="36">
      <c r="D71" s="17" t="s">
        <v>211</v>
      </c>
      <c r="G71"/>
    </row>
    <row r="72" spans="1:20" ht="12.75">
      <c r="A72" s="6">
        <v>22</v>
      </c>
      <c r="B72" s="6" t="s">
        <v>212</v>
      </c>
      <c r="C72" s="6" t="s">
        <v>32</v>
      </c>
      <c r="D72" s="19" t="s">
        <v>358</v>
      </c>
      <c r="E72" s="6" t="s">
        <v>108</v>
      </c>
      <c r="F72" s="6">
        <v>0</v>
      </c>
      <c r="G72" s="8">
        <v>6</v>
      </c>
      <c r="H72" s="8">
        <v>6</v>
      </c>
      <c r="I72" s="11"/>
      <c r="J72" s="11">
        <f>F72*I72</f>
        <v>0</v>
      </c>
      <c r="K72" s="11">
        <f>G72*I72</f>
        <v>0</v>
      </c>
      <c r="L72" s="10">
        <f>ROUND((J72+K72),2)</f>
        <v>0</v>
      </c>
      <c r="S72">
        <f>rekapitulace!J8</f>
        <v>21</v>
      </c>
      <c r="T72">
        <f>S72/100*L72</f>
        <v>0</v>
      </c>
    </row>
    <row r="73" spans="4:7" ht="60">
      <c r="D73" s="17" t="s">
        <v>213</v>
      </c>
      <c r="G73"/>
    </row>
    <row r="74" spans="1:20" ht="12.75">
      <c r="A74" s="6">
        <v>23</v>
      </c>
      <c r="B74" s="6" t="s">
        <v>236</v>
      </c>
      <c r="C74" s="6" t="s">
        <v>32</v>
      </c>
      <c r="D74" s="19" t="s">
        <v>359</v>
      </c>
      <c r="E74" s="6" t="s">
        <v>108</v>
      </c>
      <c r="F74" s="6">
        <v>0</v>
      </c>
      <c r="G74" s="8">
        <v>6</v>
      </c>
      <c r="H74" s="8">
        <v>6</v>
      </c>
      <c r="I74" s="11"/>
      <c r="J74" s="11">
        <f>F74*I74</f>
        <v>0</v>
      </c>
      <c r="K74" s="11">
        <f>G74*I74</f>
        <v>0</v>
      </c>
      <c r="L74" s="10">
        <f>ROUND((J74+K74),2)</f>
        <v>0</v>
      </c>
      <c r="S74">
        <f>rekapitulace!J8</f>
        <v>21</v>
      </c>
      <c r="T74">
        <f>S74/100*L74</f>
        <v>0</v>
      </c>
    </row>
    <row r="75" spans="4:7" ht="60">
      <c r="D75" s="17" t="s">
        <v>237</v>
      </c>
      <c r="G75"/>
    </row>
    <row r="76" spans="1:20" ht="12.75" customHeight="1">
      <c r="A76" s="13"/>
      <c r="B76" s="13"/>
      <c r="C76" s="13" t="s">
        <v>202</v>
      </c>
      <c r="D76" s="13" t="s">
        <v>201</v>
      </c>
      <c r="E76" s="13"/>
      <c r="F76" s="13"/>
      <c r="G76" s="13"/>
      <c r="H76" s="13"/>
      <c r="I76" s="13"/>
      <c r="J76" s="13">
        <f>SUM(J62:J75)</f>
        <v>0</v>
      </c>
      <c r="K76" s="13">
        <f>SUM(K62:K75)</f>
        <v>0</v>
      </c>
      <c r="L76" s="13">
        <f>SUM(L62:L75)</f>
        <v>0</v>
      </c>
      <c r="T76">
        <f>ROUND(SUM(T62:T75),2)</f>
        <v>0</v>
      </c>
    </row>
    <row r="77" ht="12.75" customHeight="1">
      <c r="G77"/>
    </row>
    <row r="78" spans="1:12" ht="12.75" customHeight="1">
      <c r="A78" s="7"/>
      <c r="B78" s="7"/>
      <c r="C78" s="7" t="s">
        <v>215</v>
      </c>
      <c r="D78" s="7" t="s">
        <v>214</v>
      </c>
      <c r="E78" s="7"/>
      <c r="F78" s="7"/>
      <c r="G78" s="9"/>
      <c r="H78" s="9"/>
      <c r="I78" s="7"/>
      <c r="J78" s="7"/>
      <c r="K78" s="7"/>
      <c r="L78" s="9"/>
    </row>
    <row r="79" spans="1:20" ht="25.5">
      <c r="A79" s="6">
        <v>24</v>
      </c>
      <c r="B79" s="6" t="s">
        <v>216</v>
      </c>
      <c r="C79" s="6" t="s">
        <v>32</v>
      </c>
      <c r="D79" s="19" t="s">
        <v>360</v>
      </c>
      <c r="E79" s="6" t="s">
        <v>108</v>
      </c>
      <c r="F79" s="6">
        <v>0</v>
      </c>
      <c r="G79" s="8">
        <v>12</v>
      </c>
      <c r="H79" s="8">
        <v>12</v>
      </c>
      <c r="I79" s="11"/>
      <c r="J79" s="11">
        <f>F79*I79</f>
        <v>0</v>
      </c>
      <c r="K79" s="11">
        <f>G79*I79</f>
        <v>0</v>
      </c>
      <c r="L79" s="10">
        <f>ROUND((J79+K79),2)</f>
        <v>0</v>
      </c>
      <c r="S79">
        <f>rekapitulace!J8</f>
        <v>21</v>
      </c>
      <c r="T79">
        <f>S79/100*L79</f>
        <v>0</v>
      </c>
    </row>
    <row r="80" spans="4:7" ht="24">
      <c r="D80" s="17" t="s">
        <v>217</v>
      </c>
      <c r="G80"/>
    </row>
    <row r="81" spans="1:20" ht="12.75">
      <c r="A81" s="6">
        <v>25</v>
      </c>
      <c r="B81" s="6" t="s">
        <v>218</v>
      </c>
      <c r="C81" s="6" t="s">
        <v>32</v>
      </c>
      <c r="D81" s="19" t="s">
        <v>341</v>
      </c>
      <c r="E81" s="6" t="s">
        <v>47</v>
      </c>
      <c r="F81" s="6">
        <v>0</v>
      </c>
      <c r="G81" s="8">
        <v>195</v>
      </c>
      <c r="H81" s="8">
        <v>195</v>
      </c>
      <c r="I81" s="11"/>
      <c r="J81" s="11">
        <f>F81*I81</f>
        <v>0</v>
      </c>
      <c r="K81" s="11">
        <f>G81*I81</f>
        <v>0</v>
      </c>
      <c r="L81" s="10">
        <f>ROUND((J81+K81),2)</f>
        <v>0</v>
      </c>
      <c r="S81">
        <f>rekapitulace!J8</f>
        <v>21</v>
      </c>
      <c r="T81">
        <f>S81/100*L81</f>
        <v>0</v>
      </c>
    </row>
    <row r="82" spans="4:7" ht="60">
      <c r="D82" s="17" t="s">
        <v>219</v>
      </c>
      <c r="G82"/>
    </row>
    <row r="83" spans="1:20" ht="12.75" customHeight="1">
      <c r="A83" s="13"/>
      <c r="B83" s="13"/>
      <c r="C83" s="13" t="s">
        <v>215</v>
      </c>
      <c r="D83" s="13" t="s">
        <v>214</v>
      </c>
      <c r="E83" s="13"/>
      <c r="F83" s="13"/>
      <c r="G83" s="13"/>
      <c r="H83" s="13"/>
      <c r="I83" s="13"/>
      <c r="J83" s="13">
        <f>SUM(J79:J82)</f>
        <v>0</v>
      </c>
      <c r="K83" s="13">
        <f>SUM(K79:K82)</f>
        <v>0</v>
      </c>
      <c r="L83" s="13">
        <f>SUM(L79:L82)</f>
        <v>0</v>
      </c>
      <c r="T83">
        <f>ROUND(SUM(T79:T82),2)</f>
        <v>0</v>
      </c>
    </row>
    <row r="84" ht="12.75" customHeight="1">
      <c r="G84"/>
    </row>
    <row r="85" spans="1:12" ht="12.75" customHeight="1">
      <c r="A85" s="7"/>
      <c r="B85" s="7"/>
      <c r="C85" s="7" t="s">
        <v>28</v>
      </c>
      <c r="D85" s="7" t="s">
        <v>165</v>
      </c>
      <c r="E85" s="7"/>
      <c r="F85" s="7"/>
      <c r="G85" s="9"/>
      <c r="H85" s="9"/>
      <c r="I85" s="7"/>
      <c r="J85" s="7"/>
      <c r="K85" s="7"/>
      <c r="L85" s="9"/>
    </row>
    <row r="86" spans="1:20" ht="12.75">
      <c r="A86" s="6">
        <v>26</v>
      </c>
      <c r="B86" s="6" t="s">
        <v>238</v>
      </c>
      <c r="C86" s="6" t="s">
        <v>32</v>
      </c>
      <c r="D86" s="19" t="s">
        <v>361</v>
      </c>
      <c r="E86" s="6" t="s">
        <v>47</v>
      </c>
      <c r="F86" s="6">
        <v>0</v>
      </c>
      <c r="G86" s="8">
        <v>6</v>
      </c>
      <c r="H86" s="8">
        <v>6</v>
      </c>
      <c r="I86" s="11"/>
      <c r="J86" s="11">
        <f>F86*I86</f>
        <v>0</v>
      </c>
      <c r="K86" s="11">
        <f>G86*I86</f>
        <v>0</v>
      </c>
      <c r="L86" s="10">
        <f>ROUND((J86+K86),2)</f>
        <v>0</v>
      </c>
      <c r="S86">
        <f>rekapitulace!J8</f>
        <v>21</v>
      </c>
      <c r="T86">
        <f>S86/100*L86</f>
        <v>0</v>
      </c>
    </row>
    <row r="87" spans="4:7" ht="156">
      <c r="D87" s="17" t="s">
        <v>239</v>
      </c>
      <c r="G87"/>
    </row>
    <row r="88" spans="1:20" ht="12.75">
      <c r="A88" s="6">
        <v>27</v>
      </c>
      <c r="B88" s="6" t="s">
        <v>240</v>
      </c>
      <c r="C88" s="6" t="s">
        <v>32</v>
      </c>
      <c r="D88" s="19" t="s">
        <v>340</v>
      </c>
      <c r="E88" s="6" t="s">
        <v>47</v>
      </c>
      <c r="F88" s="6">
        <v>0</v>
      </c>
      <c r="G88" s="8">
        <v>8</v>
      </c>
      <c r="H88" s="8">
        <v>8</v>
      </c>
      <c r="I88" s="11"/>
      <c r="J88" s="11">
        <f>F88*I88</f>
        <v>0</v>
      </c>
      <c r="K88" s="11">
        <f>G88*I88</f>
        <v>0</v>
      </c>
      <c r="L88" s="10">
        <f>ROUND((J88+K88),2)</f>
        <v>0</v>
      </c>
      <c r="S88">
        <f>rekapitulace!J8</f>
        <v>21</v>
      </c>
      <c r="T88">
        <f>S88/100*L88</f>
        <v>0</v>
      </c>
    </row>
    <row r="89" spans="4:7" ht="144">
      <c r="D89" s="17" t="s">
        <v>241</v>
      </c>
      <c r="G89"/>
    </row>
    <row r="90" spans="1:20" ht="12.75" customHeight="1">
      <c r="A90" s="13"/>
      <c r="B90" s="13"/>
      <c r="C90" s="13" t="s">
        <v>28</v>
      </c>
      <c r="D90" s="13" t="s">
        <v>165</v>
      </c>
      <c r="E90" s="13"/>
      <c r="F90" s="13"/>
      <c r="G90" s="13"/>
      <c r="H90" s="13"/>
      <c r="I90" s="13"/>
      <c r="J90" s="13">
        <f>SUM(J86:J89)</f>
        <v>0</v>
      </c>
      <c r="K90" s="13">
        <f>SUM(K86:K89)</f>
        <v>0</v>
      </c>
      <c r="L90" s="13">
        <f>SUM(L86:L89)</f>
        <v>0</v>
      </c>
      <c r="T90">
        <f>ROUND(SUM(T86:T89),2)</f>
        <v>0</v>
      </c>
    </row>
    <row r="91" ht="12.75" customHeight="1">
      <c r="G91"/>
    </row>
    <row r="92" spans="1:20" ht="12.75" customHeight="1">
      <c r="A92" s="13"/>
      <c r="B92" s="13"/>
      <c r="C92" s="13"/>
      <c r="D92" s="24" t="s">
        <v>406</v>
      </c>
      <c r="E92" s="13"/>
      <c r="F92" s="13"/>
      <c r="G92" s="13"/>
      <c r="H92" s="13"/>
      <c r="I92" s="13"/>
      <c r="J92" s="13">
        <f>+J53+J59+J76+J83+J90+J27</f>
        <v>0</v>
      </c>
      <c r="K92" s="13">
        <f>+K53+K59+K76+K83+K90+K27</f>
        <v>0</v>
      </c>
      <c r="L92" s="13">
        <f>+L53+L59+L76+L83+L90+L27</f>
        <v>0</v>
      </c>
      <c r="T92">
        <f>+T53+T59+T76+T83+T90+T27</f>
        <v>0</v>
      </c>
    </row>
    <row r="93" spans="1:12" ht="12.75" customHeight="1">
      <c r="A93" s="13"/>
      <c r="B93" s="13"/>
      <c r="C93" s="13"/>
      <c r="D93" s="24" t="s">
        <v>407</v>
      </c>
      <c r="E93" s="13"/>
      <c r="F93" s="13"/>
      <c r="G93" s="13"/>
      <c r="H93" s="13"/>
      <c r="I93" s="13"/>
      <c r="J93" s="13">
        <f>J92*0.21</f>
        <v>0</v>
      </c>
      <c r="K93" s="13">
        <f>K92*0.21</f>
        <v>0</v>
      </c>
      <c r="L93" s="13">
        <f>L92*0.21</f>
        <v>0</v>
      </c>
    </row>
    <row r="94" spans="1:12" ht="12.75" customHeight="1">
      <c r="A94" s="13"/>
      <c r="B94" s="13"/>
      <c r="C94" s="13"/>
      <c r="D94" s="24" t="s">
        <v>408</v>
      </c>
      <c r="E94" s="13"/>
      <c r="F94" s="13"/>
      <c r="G94" s="13"/>
      <c r="H94" s="13"/>
      <c r="I94" s="13"/>
      <c r="J94" s="13">
        <f>J93+J92</f>
        <v>0</v>
      </c>
      <c r="K94" s="13">
        <f>K93+K92</f>
        <v>0</v>
      </c>
      <c r="L94" s="13">
        <f>L93+L92</f>
        <v>0</v>
      </c>
    </row>
  </sheetData>
  <sheetProtection formatColumns="0"/>
  <mergeCells count="6">
    <mergeCell ref="A8:A9"/>
    <mergeCell ref="B8:B9"/>
    <mergeCell ref="C8:C9"/>
    <mergeCell ref="D8:D9"/>
    <mergeCell ref="E8:E9"/>
    <mergeCell ref="H8:H9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58" r:id="rId1"/>
  <headerFooter alignWithMargins="0">
    <oddHeader>&amp;CCyklostezka Benešov, Erbenova ulice - Pomněnice, Etapa I.&amp;RSATRA s.r.o.
10.2018</oddHeader>
  </headerFooter>
  <rowBreaks count="4" manualBreakCount="4">
    <brk id="34" max="12" man="1"/>
    <brk id="43" max="12" man="1"/>
    <brk id="58" max="12" man="1"/>
    <brk id="8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view="pageBreakPreview" zoomScale="60" zoomScalePageLayoutView="0" workbookViewId="0" topLeftCell="A1">
      <pane ySplit="10" topLeftCell="A32" activePane="bottomLeft" state="frozen"/>
      <selection pane="topLeft" activeCell="A4" sqref="A4"/>
      <selection pane="bottomLeft" activeCell="I12" sqref="I12:I48"/>
    </sheetView>
  </sheetViews>
  <sheetFormatPr defaultColWidth="9.140625" defaultRowHeight="12.75" customHeight="1"/>
  <cols>
    <col min="1" max="1" width="6.7109375" style="0" customWidth="1"/>
    <col min="2" max="2" width="14.28125" style="0" customWidth="1"/>
    <col min="3" max="3" width="12.7109375" style="0" customWidth="1"/>
    <col min="4" max="4" width="75.7109375" style="0" customWidth="1"/>
    <col min="5" max="5" width="9.7109375" style="0" customWidth="1"/>
    <col min="6" max="6" width="11.7109375" style="23" customWidth="1"/>
    <col min="7" max="7" width="12.8515625" style="0" customWidth="1"/>
    <col min="8" max="8" width="12.7109375" style="0" customWidth="1"/>
    <col min="9" max="12" width="14.7109375" style="0" customWidth="1"/>
    <col min="19" max="20" width="9.140625" style="0" hidden="1" customWidth="1"/>
  </cols>
  <sheetData>
    <row r="1" ht="12.75" customHeight="1">
      <c r="A1" s="5"/>
    </row>
    <row r="2" ht="12.75" customHeight="1">
      <c r="C2" s="1" t="s">
        <v>9</v>
      </c>
    </row>
    <row r="4" spans="1:7" ht="12.75" customHeight="1">
      <c r="A4" t="s">
        <v>10</v>
      </c>
      <c r="C4" s="29" t="s">
        <v>412</v>
      </c>
      <c r="D4" s="5"/>
      <c r="E4" s="5"/>
      <c r="F4" s="5"/>
      <c r="G4" s="5"/>
    </row>
    <row r="5" spans="1:7" ht="12.75" customHeight="1">
      <c r="A5" t="s">
        <v>11</v>
      </c>
      <c r="C5" s="5" t="s">
        <v>250</v>
      </c>
      <c r="D5" s="5" t="s">
        <v>251</v>
      </c>
      <c r="E5" s="5"/>
      <c r="F5" s="5"/>
      <c r="G5" s="5"/>
    </row>
    <row r="6" spans="1:7" ht="12.75" customHeight="1">
      <c r="A6" t="s">
        <v>12</v>
      </c>
      <c r="C6" s="5" t="s">
        <v>250</v>
      </c>
      <c r="D6" s="5" t="s">
        <v>251</v>
      </c>
      <c r="E6" s="5"/>
      <c r="F6" s="5"/>
      <c r="G6" s="5"/>
    </row>
    <row r="7" spans="3:7" ht="12.75" customHeight="1">
      <c r="C7" s="5"/>
      <c r="D7" s="5"/>
      <c r="E7" s="5"/>
      <c r="F7" s="5"/>
      <c r="G7" s="5"/>
    </row>
    <row r="8" spans="1:20" ht="12.75" customHeight="1">
      <c r="A8" s="31" t="s">
        <v>15</v>
      </c>
      <c r="B8" s="31" t="s">
        <v>17</v>
      </c>
      <c r="C8" s="31" t="s">
        <v>18</v>
      </c>
      <c r="D8" s="31" t="s">
        <v>19</v>
      </c>
      <c r="E8" s="31" t="s">
        <v>20</v>
      </c>
      <c r="F8" s="15" t="s">
        <v>313</v>
      </c>
      <c r="G8" s="15" t="s">
        <v>315</v>
      </c>
      <c r="H8" s="31" t="s">
        <v>312</v>
      </c>
      <c r="I8" s="14" t="s">
        <v>21</v>
      </c>
      <c r="J8" s="15" t="s">
        <v>313</v>
      </c>
      <c r="K8" s="15" t="s">
        <v>315</v>
      </c>
      <c r="L8" s="14" t="s">
        <v>317</v>
      </c>
      <c r="S8" t="s">
        <v>23</v>
      </c>
      <c r="T8" t="s">
        <v>7</v>
      </c>
    </row>
    <row r="9" spans="1:19" ht="14.25">
      <c r="A9" s="31"/>
      <c r="B9" s="31"/>
      <c r="C9" s="31"/>
      <c r="D9" s="31"/>
      <c r="E9" s="31"/>
      <c r="F9" s="16" t="s">
        <v>314</v>
      </c>
      <c r="G9" s="16" t="s">
        <v>314</v>
      </c>
      <c r="H9" s="31"/>
      <c r="I9" s="14" t="s">
        <v>316</v>
      </c>
      <c r="J9" s="14" t="s">
        <v>316</v>
      </c>
      <c r="K9" s="14" t="s">
        <v>316</v>
      </c>
      <c r="L9" s="4" t="s">
        <v>22</v>
      </c>
      <c r="S9" t="s">
        <v>7</v>
      </c>
    </row>
    <row r="10" spans="1:12" ht="14.25">
      <c r="A10" s="4" t="s">
        <v>16</v>
      </c>
      <c r="B10" s="4" t="s">
        <v>24</v>
      </c>
      <c r="C10" s="4" t="s">
        <v>25</v>
      </c>
      <c r="D10" s="4" t="s">
        <v>26</v>
      </c>
      <c r="E10" s="4" t="s">
        <v>27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12.75">
      <c r="A11" s="7"/>
      <c r="B11" s="7"/>
      <c r="C11" s="7" t="s">
        <v>30</v>
      </c>
      <c r="D11" s="25" t="s">
        <v>29</v>
      </c>
      <c r="E11" s="7"/>
      <c r="F11" s="7"/>
      <c r="G11" s="7"/>
      <c r="H11" s="9"/>
      <c r="I11" s="7"/>
      <c r="J11" s="7"/>
      <c r="K11" s="7"/>
      <c r="L11" s="9"/>
    </row>
    <row r="12" spans="1:12" ht="12.75">
      <c r="A12" s="6">
        <v>1</v>
      </c>
      <c r="B12" s="6" t="s">
        <v>245</v>
      </c>
      <c r="C12" s="6" t="s">
        <v>32</v>
      </c>
      <c r="D12" s="19" t="s">
        <v>346</v>
      </c>
      <c r="E12" s="6" t="s">
        <v>246</v>
      </c>
      <c r="F12" s="6">
        <v>0.12</v>
      </c>
      <c r="G12" s="6">
        <v>0</v>
      </c>
      <c r="H12" s="8">
        <v>0.12</v>
      </c>
      <c r="I12" s="11"/>
      <c r="J12" s="11">
        <f>F12*I12</f>
        <v>0</v>
      </c>
      <c r="K12" s="11">
        <f>G12*I12</f>
        <v>0</v>
      </c>
      <c r="L12" s="10">
        <f>ROUND((J12+K12),2)</f>
        <v>0</v>
      </c>
    </row>
    <row r="13" ht="12.75">
      <c r="D13" s="17" t="s">
        <v>247</v>
      </c>
    </row>
    <row r="14" spans="1:12" ht="12.75">
      <c r="A14" s="6">
        <v>2</v>
      </c>
      <c r="B14" s="6" t="s">
        <v>258</v>
      </c>
      <c r="C14" s="6" t="s">
        <v>32</v>
      </c>
      <c r="D14" s="19" t="s">
        <v>345</v>
      </c>
      <c r="E14" s="6" t="s">
        <v>208</v>
      </c>
      <c r="F14" s="6">
        <v>1</v>
      </c>
      <c r="G14" s="6">
        <v>0</v>
      </c>
      <c r="H14" s="8">
        <v>1</v>
      </c>
      <c r="I14" s="11"/>
      <c r="J14" s="11">
        <f>F14*I14</f>
        <v>0</v>
      </c>
      <c r="K14" s="11">
        <f>G14*I14</f>
        <v>0</v>
      </c>
      <c r="L14" s="10">
        <f>ROUND((J14+K14),2)</f>
        <v>0</v>
      </c>
    </row>
    <row r="15" ht="12.75">
      <c r="D15" s="17" t="s">
        <v>247</v>
      </c>
    </row>
    <row r="16" spans="1:12" ht="12.75">
      <c r="A16" s="6">
        <v>3</v>
      </c>
      <c r="B16" s="6" t="s">
        <v>248</v>
      </c>
      <c r="C16" s="6" t="s">
        <v>32</v>
      </c>
      <c r="D16" s="19" t="s">
        <v>336</v>
      </c>
      <c r="E16" s="6" t="s">
        <v>208</v>
      </c>
      <c r="F16" s="6">
        <v>1</v>
      </c>
      <c r="G16" s="6">
        <v>0</v>
      </c>
      <c r="H16" s="8">
        <v>1</v>
      </c>
      <c r="I16" s="11"/>
      <c r="J16" s="11">
        <f>F16*I16</f>
        <v>0</v>
      </c>
      <c r="K16" s="11">
        <f>G16*I16</f>
        <v>0</v>
      </c>
      <c r="L16" s="10">
        <f>ROUND((J16+K16),2)</f>
        <v>0</v>
      </c>
    </row>
    <row r="17" ht="12.75">
      <c r="D17" s="17" t="s">
        <v>247</v>
      </c>
    </row>
    <row r="18" spans="1:12" ht="12.75">
      <c r="A18" s="6">
        <v>4</v>
      </c>
      <c r="B18" s="6" t="s">
        <v>249</v>
      </c>
      <c r="C18" s="6" t="s">
        <v>32</v>
      </c>
      <c r="D18" s="19" t="s">
        <v>344</v>
      </c>
      <c r="E18" s="6" t="s">
        <v>108</v>
      </c>
      <c r="F18" s="6">
        <v>1</v>
      </c>
      <c r="G18" s="6">
        <v>0</v>
      </c>
      <c r="H18" s="8">
        <v>1</v>
      </c>
      <c r="I18" s="11"/>
      <c r="J18" s="11">
        <f>F18*I18</f>
        <v>0</v>
      </c>
      <c r="K18" s="11">
        <f>G18*I18</f>
        <v>0</v>
      </c>
      <c r="L18" s="10">
        <f>ROUND((J18+K18),2)</f>
        <v>0</v>
      </c>
    </row>
    <row r="19" ht="12.75">
      <c r="D19" s="17" t="s">
        <v>247</v>
      </c>
    </row>
    <row r="20" spans="1:12" ht="12.75">
      <c r="A20" s="13"/>
      <c r="B20" s="13"/>
      <c r="C20" s="13" t="s">
        <v>30</v>
      </c>
      <c r="D20" s="24" t="s">
        <v>29</v>
      </c>
      <c r="E20" s="13"/>
      <c r="F20" s="13"/>
      <c r="G20" s="13"/>
      <c r="H20" s="13"/>
      <c r="I20" s="13"/>
      <c r="J20" s="13">
        <f>SUM(J12:J19)</f>
        <v>0</v>
      </c>
      <c r="K20" s="13">
        <f>SUM(K12:K19)</f>
        <v>0</v>
      </c>
      <c r="L20" s="13">
        <f>SUM(L12:L19)</f>
        <v>0</v>
      </c>
    </row>
    <row r="22" spans="1:12" ht="12.75" customHeight="1">
      <c r="A22" s="7"/>
      <c r="B22" s="7"/>
      <c r="C22" s="7" t="s">
        <v>16</v>
      </c>
      <c r="D22" s="7" t="s">
        <v>37</v>
      </c>
      <c r="E22" s="7"/>
      <c r="F22" s="7"/>
      <c r="G22" s="7"/>
      <c r="H22" s="9"/>
      <c r="I22" s="7"/>
      <c r="J22" s="7"/>
      <c r="K22" s="7"/>
      <c r="L22" s="9"/>
    </row>
    <row r="23" spans="1:20" ht="12.75">
      <c r="A23" s="6">
        <v>5</v>
      </c>
      <c r="B23" s="6" t="s">
        <v>41</v>
      </c>
      <c r="C23" s="6" t="s">
        <v>32</v>
      </c>
      <c r="D23" s="19" t="s">
        <v>350</v>
      </c>
      <c r="E23" s="6" t="s">
        <v>42</v>
      </c>
      <c r="F23" s="6">
        <v>1.8</v>
      </c>
      <c r="G23" s="6">
        <v>0</v>
      </c>
      <c r="H23" s="8">
        <v>1.8</v>
      </c>
      <c r="I23" s="11"/>
      <c r="J23" s="11">
        <f>F23*I23</f>
        <v>0</v>
      </c>
      <c r="K23" s="11">
        <f>G23*I23</f>
        <v>0</v>
      </c>
      <c r="L23" s="10">
        <f>ROUND((J23+K23),2)</f>
        <v>0</v>
      </c>
      <c r="S23">
        <f>rekapitulace!J8</f>
        <v>21</v>
      </c>
      <c r="T23">
        <f>S23/100*L23</f>
        <v>0</v>
      </c>
    </row>
    <row r="24" ht="12.75">
      <c r="D24" s="12" t="s">
        <v>252</v>
      </c>
    </row>
    <row r="25" ht="24">
      <c r="D25" s="17" t="s">
        <v>43</v>
      </c>
    </row>
    <row r="26" spans="1:20" ht="12.75">
      <c r="A26" s="6">
        <v>6</v>
      </c>
      <c r="B26" s="6" t="s">
        <v>184</v>
      </c>
      <c r="C26" s="6" t="s">
        <v>32</v>
      </c>
      <c r="D26" s="19" t="s">
        <v>349</v>
      </c>
      <c r="E26" s="6" t="s">
        <v>42</v>
      </c>
      <c r="F26" s="6">
        <v>2.94</v>
      </c>
      <c r="G26" s="6">
        <v>0</v>
      </c>
      <c r="H26" s="8">
        <v>2.94</v>
      </c>
      <c r="I26" s="11"/>
      <c r="J26" s="11">
        <f>F26*I26</f>
        <v>0</v>
      </c>
      <c r="K26" s="11">
        <f>G26*I26</f>
        <v>0</v>
      </c>
      <c r="L26" s="10">
        <f>ROUND((J26+K26),2)</f>
        <v>0</v>
      </c>
      <c r="S26">
        <f>rekapitulace!J8</f>
        <v>21</v>
      </c>
      <c r="T26">
        <f>S26/100*L26</f>
        <v>0</v>
      </c>
    </row>
    <row r="27" ht="12.75">
      <c r="D27" s="12" t="s">
        <v>253</v>
      </c>
    </row>
    <row r="28" ht="168">
      <c r="D28" s="17" t="s">
        <v>57</v>
      </c>
    </row>
    <row r="29" spans="1:20" ht="12.75">
      <c r="A29" s="6">
        <v>7</v>
      </c>
      <c r="B29" s="6" t="s">
        <v>189</v>
      </c>
      <c r="C29" s="6" t="s">
        <v>32</v>
      </c>
      <c r="D29" s="19" t="s">
        <v>348</v>
      </c>
      <c r="E29" s="6" t="s">
        <v>42</v>
      </c>
      <c r="F29" s="6">
        <v>2.94</v>
      </c>
      <c r="G29" s="6">
        <v>0</v>
      </c>
      <c r="H29" s="8">
        <v>2.94</v>
      </c>
      <c r="I29" s="11"/>
      <c r="J29" s="11">
        <f>F29*I29</f>
        <v>0</v>
      </c>
      <c r="K29" s="11">
        <f>G29*I29</f>
        <v>0</v>
      </c>
      <c r="L29" s="10">
        <f>ROUND((J29+K29),2)</f>
        <v>0</v>
      </c>
      <c r="S29">
        <f>rekapitulace!J8</f>
        <v>21</v>
      </c>
      <c r="T29">
        <f>S29/100*L29</f>
        <v>0</v>
      </c>
    </row>
    <row r="30" ht="12.75">
      <c r="D30" s="12" t="s">
        <v>254</v>
      </c>
    </row>
    <row r="31" ht="192">
      <c r="D31" s="17" t="s">
        <v>191</v>
      </c>
    </row>
    <row r="32" spans="1:20" ht="12.75">
      <c r="A32" s="6">
        <v>8</v>
      </c>
      <c r="B32" s="6" t="s">
        <v>194</v>
      </c>
      <c r="C32" s="6" t="s">
        <v>32</v>
      </c>
      <c r="D32" s="19" t="s">
        <v>325</v>
      </c>
      <c r="E32" s="6" t="s">
        <v>42</v>
      </c>
      <c r="F32" s="6">
        <v>2.94</v>
      </c>
      <c r="G32" s="6">
        <v>0</v>
      </c>
      <c r="H32" s="8">
        <v>2.94</v>
      </c>
      <c r="I32" s="11"/>
      <c r="J32" s="11">
        <f>F32*I32</f>
        <v>0</v>
      </c>
      <c r="K32" s="11">
        <f>G32*I32</f>
        <v>0</v>
      </c>
      <c r="L32" s="10">
        <f>ROUND((J32+K32),2)</f>
        <v>0</v>
      </c>
      <c r="S32">
        <f>rekapitulace!J8</f>
        <v>21</v>
      </c>
      <c r="T32">
        <f>S32/100*L32</f>
        <v>0</v>
      </c>
    </row>
    <row r="33" ht="12.75">
      <c r="D33" s="12" t="s">
        <v>254</v>
      </c>
    </row>
    <row r="34" ht="144">
      <c r="D34" s="17" t="s">
        <v>195</v>
      </c>
    </row>
    <row r="35" spans="1:20" ht="12.75">
      <c r="A35" s="6">
        <v>9</v>
      </c>
      <c r="B35" s="6" t="s">
        <v>196</v>
      </c>
      <c r="C35" s="6" t="s">
        <v>32</v>
      </c>
      <c r="D35" s="19" t="s">
        <v>347</v>
      </c>
      <c r="E35" s="6" t="s">
        <v>42</v>
      </c>
      <c r="F35" s="6">
        <v>4.9</v>
      </c>
      <c r="G35" s="6">
        <v>0</v>
      </c>
      <c r="H35" s="8">
        <v>4.9</v>
      </c>
      <c r="I35" s="11"/>
      <c r="J35" s="11">
        <f>F35*I35</f>
        <v>0</v>
      </c>
      <c r="K35" s="11">
        <f>G35*I35</f>
        <v>0</v>
      </c>
      <c r="L35" s="10">
        <f>ROUND((J35+K35),2)</f>
        <v>0</v>
      </c>
      <c r="S35">
        <f>rekapitulace!J8</f>
        <v>21</v>
      </c>
      <c r="T35">
        <f>S35/100*L35</f>
        <v>0</v>
      </c>
    </row>
    <row r="36" ht="12.75">
      <c r="D36" s="12" t="s">
        <v>255</v>
      </c>
    </row>
    <row r="37" ht="12.75">
      <c r="D37" s="17" t="s">
        <v>198</v>
      </c>
    </row>
    <row r="38" spans="1:20" ht="12.75" customHeight="1">
      <c r="A38" s="13"/>
      <c r="B38" s="13"/>
      <c r="C38" s="13" t="s">
        <v>16</v>
      </c>
      <c r="D38" s="13" t="s">
        <v>37</v>
      </c>
      <c r="E38" s="13"/>
      <c r="F38" s="13"/>
      <c r="G38" s="13"/>
      <c r="H38" s="13"/>
      <c r="I38" s="13"/>
      <c r="J38" s="13">
        <f>SUM(J23:J37)</f>
        <v>0</v>
      </c>
      <c r="K38" s="13">
        <f>SUM(K23:K37)</f>
        <v>0</v>
      </c>
      <c r="L38" s="13">
        <f>SUM(L23:L37)</f>
        <v>0</v>
      </c>
      <c r="T38">
        <f>ROUND(SUM(T23:T37),2)</f>
        <v>0</v>
      </c>
    </row>
    <row r="40" spans="1:12" ht="12.75" customHeight="1">
      <c r="A40" s="7"/>
      <c r="B40" s="7"/>
      <c r="C40" s="7" t="s">
        <v>215</v>
      </c>
      <c r="D40" s="7" t="s">
        <v>214</v>
      </c>
      <c r="E40" s="7"/>
      <c r="F40" s="7"/>
      <c r="G40" s="7"/>
      <c r="H40" s="9"/>
      <c r="I40" s="7"/>
      <c r="J40" s="7"/>
      <c r="K40" s="7"/>
      <c r="L40" s="9"/>
    </row>
    <row r="41" spans="1:20" ht="12.75">
      <c r="A41" s="6">
        <v>10</v>
      </c>
      <c r="B41" s="6" t="s">
        <v>218</v>
      </c>
      <c r="C41" s="6" t="s">
        <v>32</v>
      </c>
      <c r="D41" s="19" t="s">
        <v>341</v>
      </c>
      <c r="E41" s="6" t="s">
        <v>47</v>
      </c>
      <c r="F41" s="6">
        <v>14</v>
      </c>
      <c r="G41" s="6">
        <v>0</v>
      </c>
      <c r="H41" s="8">
        <v>14</v>
      </c>
      <c r="I41" s="11"/>
      <c r="J41" s="11">
        <f>F41*I41</f>
        <v>0</v>
      </c>
      <c r="K41" s="11">
        <f>G41*I41</f>
        <v>0</v>
      </c>
      <c r="L41" s="10">
        <f>ROUND((J41+K41),2)</f>
        <v>0</v>
      </c>
      <c r="S41">
        <f>rekapitulace!J8</f>
        <v>21</v>
      </c>
      <c r="T41">
        <f>S41/100*L41</f>
        <v>0</v>
      </c>
    </row>
    <row r="42" ht="60">
      <c r="D42" s="17" t="s">
        <v>219</v>
      </c>
    </row>
    <row r="43" spans="1:20" ht="12.75" customHeight="1">
      <c r="A43" s="13"/>
      <c r="B43" s="13"/>
      <c r="C43" s="13" t="s">
        <v>215</v>
      </c>
      <c r="D43" s="13" t="s">
        <v>214</v>
      </c>
      <c r="E43" s="13"/>
      <c r="F43" s="13"/>
      <c r="G43" s="13"/>
      <c r="H43" s="13"/>
      <c r="I43" s="13"/>
      <c r="J43" s="13">
        <f>SUM(J41:J42)</f>
        <v>0</v>
      </c>
      <c r="K43" s="13">
        <f>SUM(K41:K42)</f>
        <v>0</v>
      </c>
      <c r="L43" s="13">
        <f>SUM(L41:L42)</f>
        <v>0</v>
      </c>
      <c r="T43">
        <f>ROUND(SUM(T41:T42),2)</f>
        <v>0</v>
      </c>
    </row>
    <row r="45" spans="1:12" ht="12.75" customHeight="1">
      <c r="A45" s="7"/>
      <c r="B45" s="7"/>
      <c r="C45" s="7" t="s">
        <v>28</v>
      </c>
      <c r="D45" s="7" t="s">
        <v>165</v>
      </c>
      <c r="E45" s="7"/>
      <c r="F45" s="7"/>
      <c r="G45" s="7"/>
      <c r="H45" s="9"/>
      <c r="I45" s="7"/>
      <c r="J45" s="7"/>
      <c r="K45" s="7"/>
      <c r="L45" s="9"/>
    </row>
    <row r="46" spans="1:20" ht="12.75">
      <c r="A46" s="6">
        <v>11</v>
      </c>
      <c r="B46" s="6" t="s">
        <v>256</v>
      </c>
      <c r="C46" s="6" t="s">
        <v>32</v>
      </c>
      <c r="D46" s="19" t="s">
        <v>332</v>
      </c>
      <c r="E46" s="6" t="s">
        <v>47</v>
      </c>
      <c r="F46" s="6">
        <v>12</v>
      </c>
      <c r="G46" s="6">
        <v>0</v>
      </c>
      <c r="H46" s="8">
        <v>12</v>
      </c>
      <c r="I46" s="11"/>
      <c r="J46" s="11">
        <f>F46*I46</f>
        <v>0</v>
      </c>
      <c r="K46" s="11">
        <f>G46*I46</f>
        <v>0</v>
      </c>
      <c r="L46" s="10">
        <f>ROUND((J46+K46),2)</f>
        <v>0</v>
      </c>
      <c r="S46">
        <f>rekapitulace!J8</f>
        <v>21</v>
      </c>
      <c r="T46">
        <f>S46/100*L46</f>
        <v>0</v>
      </c>
    </row>
    <row r="47" ht="156">
      <c r="D47" s="17" t="s">
        <v>257</v>
      </c>
    </row>
    <row r="48" spans="1:20" ht="12.75" customHeight="1">
      <c r="A48" s="13"/>
      <c r="B48" s="13"/>
      <c r="C48" s="13" t="s">
        <v>28</v>
      </c>
      <c r="D48" s="13" t="s">
        <v>165</v>
      </c>
      <c r="E48" s="13"/>
      <c r="F48" s="13"/>
      <c r="G48" s="13"/>
      <c r="H48" s="13"/>
      <c r="I48" s="13"/>
      <c r="J48" s="13">
        <f>SUM(J46:J47)</f>
        <v>0</v>
      </c>
      <c r="K48" s="13">
        <f>SUM(K46:K47)</f>
        <v>0</v>
      </c>
      <c r="L48" s="13">
        <f>SUM(L46:L47)</f>
        <v>0</v>
      </c>
      <c r="T48">
        <f>ROUND(SUM(T46:T47),2)</f>
        <v>0</v>
      </c>
    </row>
    <row r="49" ht="12.75" customHeight="1">
      <c r="F49"/>
    </row>
    <row r="50" spans="1:20" ht="12.75" customHeight="1">
      <c r="A50" s="13"/>
      <c r="B50" s="13"/>
      <c r="C50" s="13"/>
      <c r="D50" s="24" t="s">
        <v>406</v>
      </c>
      <c r="E50" s="13"/>
      <c r="F50" s="13"/>
      <c r="G50" s="13"/>
      <c r="H50" s="13"/>
      <c r="I50" s="13"/>
      <c r="J50" s="13">
        <f>+J38+J43+J48+J20</f>
        <v>0</v>
      </c>
      <c r="K50" s="13">
        <f>+K38+K43+K48+K20</f>
        <v>0</v>
      </c>
      <c r="L50" s="13">
        <f>+L38+L43+L48+L20</f>
        <v>0</v>
      </c>
      <c r="T50" t="e">
        <f>+T38+T43+T48+#REF!</f>
        <v>#REF!</v>
      </c>
    </row>
    <row r="51" spans="1:12" ht="12.75" customHeight="1">
      <c r="A51" s="13"/>
      <c r="B51" s="13"/>
      <c r="C51" s="13"/>
      <c r="D51" s="24" t="s">
        <v>407</v>
      </c>
      <c r="E51" s="13"/>
      <c r="F51" s="13"/>
      <c r="G51" s="13"/>
      <c r="H51" s="13"/>
      <c r="I51" s="13"/>
      <c r="J51" s="13">
        <f>J50*0.21</f>
        <v>0</v>
      </c>
      <c r="K51" s="13">
        <f>K50*0.21</f>
        <v>0</v>
      </c>
      <c r="L51" s="13">
        <f>L50*0.21</f>
        <v>0</v>
      </c>
    </row>
    <row r="52" spans="1:12" ht="12.75" customHeight="1">
      <c r="A52" s="13"/>
      <c r="B52" s="13"/>
      <c r="C52" s="13"/>
      <c r="D52" s="24" t="s">
        <v>408</v>
      </c>
      <c r="E52" s="13"/>
      <c r="F52" s="13"/>
      <c r="G52" s="13"/>
      <c r="H52" s="13"/>
      <c r="I52" s="13"/>
      <c r="J52" s="13">
        <f>J51+J50</f>
        <v>0</v>
      </c>
      <c r="K52" s="13">
        <f>K51+K50</f>
        <v>0</v>
      </c>
      <c r="L52" s="13">
        <f>L51+L50</f>
        <v>0</v>
      </c>
    </row>
  </sheetData>
  <sheetProtection formatColumns="0"/>
  <mergeCells count="6">
    <mergeCell ref="A8:A9"/>
    <mergeCell ref="B8:B9"/>
    <mergeCell ref="C8:C9"/>
    <mergeCell ref="D8:D9"/>
    <mergeCell ref="E8:E9"/>
    <mergeCell ref="H8:H9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1" r:id="rId1"/>
  <headerFooter alignWithMargins="0">
    <oddHeader>&amp;CCyklostezka Benešov, Erbenova ulice - Pomněnice, Etapa I.&amp;RSATRA s.r.o.
10.2018</oddHeader>
  </headerFooter>
  <rowBreaks count="2" manualBreakCount="2">
    <brk id="28" max="11" man="1"/>
    <brk id="4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view="pageBreakPreview" zoomScale="60" zoomScalePageLayoutView="0" workbookViewId="0" topLeftCell="A1">
      <pane ySplit="10" topLeftCell="A41" activePane="bottomLeft" state="frozen"/>
      <selection pane="topLeft" activeCell="A4" sqref="A4"/>
      <selection pane="bottomLeft" activeCell="R72" sqref="R72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0.57421875" style="0" customWidth="1"/>
    <col min="7" max="7" width="12.421875" style="0" customWidth="1"/>
    <col min="8" max="8" width="12.7109375" style="0" customWidth="1"/>
    <col min="9" max="12" width="14.7109375" style="0" customWidth="1"/>
    <col min="19" max="20" width="9.140625" style="0" hidden="1" customWidth="1"/>
  </cols>
  <sheetData>
    <row r="1" ht="12.75" customHeight="1">
      <c r="A1" s="5"/>
    </row>
    <row r="2" ht="12.75" customHeight="1">
      <c r="C2" s="1" t="s">
        <v>9</v>
      </c>
    </row>
    <row r="4" spans="1:7" ht="12.75" customHeight="1">
      <c r="A4" t="s">
        <v>10</v>
      </c>
      <c r="C4" s="29" t="s">
        <v>412</v>
      </c>
      <c r="D4" s="5"/>
      <c r="E4" s="5"/>
      <c r="F4" s="5"/>
      <c r="G4" s="5"/>
    </row>
    <row r="5" spans="1:7" ht="12.75" customHeight="1">
      <c r="A5" t="s">
        <v>11</v>
      </c>
      <c r="C5" s="5" t="s">
        <v>287</v>
      </c>
      <c r="D5" s="5" t="s">
        <v>288</v>
      </c>
      <c r="E5" s="5"/>
      <c r="F5" s="5"/>
      <c r="G5" s="5"/>
    </row>
    <row r="6" spans="1:7" ht="12.75" customHeight="1">
      <c r="A6" t="s">
        <v>12</v>
      </c>
      <c r="C6" s="5" t="s">
        <v>287</v>
      </c>
      <c r="D6" s="5" t="s">
        <v>288</v>
      </c>
      <c r="E6" s="5"/>
      <c r="F6" s="5"/>
      <c r="G6" s="5"/>
    </row>
    <row r="7" spans="3:7" ht="12.75" customHeight="1">
      <c r="C7" s="5"/>
      <c r="D7" s="5"/>
      <c r="E7" s="5"/>
      <c r="F7" s="5"/>
      <c r="G7" s="5"/>
    </row>
    <row r="8" spans="1:20" ht="12.75" customHeight="1">
      <c r="A8" s="31" t="s">
        <v>15</v>
      </c>
      <c r="B8" s="31" t="s">
        <v>17</v>
      </c>
      <c r="C8" s="31" t="s">
        <v>18</v>
      </c>
      <c r="D8" s="31" t="s">
        <v>19</v>
      </c>
      <c r="E8" s="31" t="s">
        <v>20</v>
      </c>
      <c r="F8" s="15" t="s">
        <v>313</v>
      </c>
      <c r="G8" s="15" t="s">
        <v>315</v>
      </c>
      <c r="H8" s="31" t="s">
        <v>312</v>
      </c>
      <c r="I8" s="14" t="s">
        <v>21</v>
      </c>
      <c r="J8" s="15" t="s">
        <v>313</v>
      </c>
      <c r="K8" s="15" t="s">
        <v>315</v>
      </c>
      <c r="L8" s="14" t="s">
        <v>317</v>
      </c>
      <c r="S8" t="s">
        <v>23</v>
      </c>
      <c r="T8" t="s">
        <v>7</v>
      </c>
    </row>
    <row r="9" spans="1:19" ht="14.25">
      <c r="A9" s="31"/>
      <c r="B9" s="31"/>
      <c r="C9" s="31"/>
      <c r="D9" s="31"/>
      <c r="E9" s="31"/>
      <c r="F9" s="16" t="s">
        <v>314</v>
      </c>
      <c r="G9" s="16" t="s">
        <v>314</v>
      </c>
      <c r="H9" s="31"/>
      <c r="I9" s="14" t="s">
        <v>316</v>
      </c>
      <c r="J9" s="14" t="s">
        <v>316</v>
      </c>
      <c r="K9" s="14" t="s">
        <v>316</v>
      </c>
      <c r="L9" s="4" t="s">
        <v>22</v>
      </c>
      <c r="S9" t="s">
        <v>7</v>
      </c>
    </row>
    <row r="10" spans="1:12" ht="14.25">
      <c r="A10" s="4" t="s">
        <v>16</v>
      </c>
      <c r="B10" s="4" t="s">
        <v>24</v>
      </c>
      <c r="C10" s="4" t="s">
        <v>25</v>
      </c>
      <c r="D10" s="4" t="s">
        <v>26</v>
      </c>
      <c r="E10" s="4" t="s">
        <v>27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12.75">
      <c r="A11" s="7"/>
      <c r="B11" s="7"/>
      <c r="C11" s="7" t="s">
        <v>30</v>
      </c>
      <c r="D11" s="25" t="s">
        <v>29</v>
      </c>
      <c r="E11" s="7"/>
      <c r="F11" s="7"/>
      <c r="G11" s="7"/>
      <c r="H11" s="9"/>
      <c r="I11" s="7"/>
      <c r="J11" s="7"/>
      <c r="K11" s="7"/>
      <c r="L11" s="9"/>
    </row>
    <row r="12" spans="1:12" ht="12.75">
      <c r="A12" s="6">
        <v>1</v>
      </c>
      <c r="B12" s="6" t="s">
        <v>271</v>
      </c>
      <c r="C12" s="6" t="s">
        <v>32</v>
      </c>
      <c r="D12" s="19" t="s">
        <v>333</v>
      </c>
      <c r="E12" s="6" t="s">
        <v>208</v>
      </c>
      <c r="F12" s="6">
        <v>1</v>
      </c>
      <c r="G12" s="6">
        <v>0</v>
      </c>
      <c r="H12" s="8">
        <v>1</v>
      </c>
      <c r="I12" s="11"/>
      <c r="J12" s="11">
        <f>F12*I12</f>
        <v>0</v>
      </c>
      <c r="K12" s="11">
        <f>G12*I12</f>
        <v>0</v>
      </c>
      <c r="L12" s="10">
        <f>ROUND((J12+K12),2)</f>
        <v>0</v>
      </c>
    </row>
    <row r="13" ht="24">
      <c r="D13" s="17" t="s">
        <v>244</v>
      </c>
    </row>
    <row r="14" spans="1:12" ht="12.75">
      <c r="A14" s="6">
        <v>2</v>
      </c>
      <c r="B14" s="6" t="s">
        <v>272</v>
      </c>
      <c r="C14" s="6" t="s">
        <v>32</v>
      </c>
      <c r="D14" s="19" t="s">
        <v>334</v>
      </c>
      <c r="E14" s="6" t="s">
        <v>108</v>
      </c>
      <c r="F14" s="6">
        <v>1</v>
      </c>
      <c r="G14" s="6">
        <v>0</v>
      </c>
      <c r="H14" s="8">
        <v>1</v>
      </c>
      <c r="I14" s="11"/>
      <c r="J14" s="11">
        <f>F14*I14</f>
        <v>0</v>
      </c>
      <c r="K14" s="11">
        <f>G14*I14</f>
        <v>0</v>
      </c>
      <c r="L14" s="10">
        <f>ROUND((J14+K14),2)</f>
        <v>0</v>
      </c>
    </row>
    <row r="15" ht="12.75">
      <c r="D15" s="17" t="s">
        <v>247</v>
      </c>
    </row>
    <row r="16" spans="1:12" ht="12.75">
      <c r="A16" s="6">
        <v>3</v>
      </c>
      <c r="B16" s="6" t="s">
        <v>273</v>
      </c>
      <c r="C16" s="6" t="s">
        <v>32</v>
      </c>
      <c r="D16" s="19" t="s">
        <v>335</v>
      </c>
      <c r="E16" s="6" t="s">
        <v>208</v>
      </c>
      <c r="F16" s="6">
        <v>1</v>
      </c>
      <c r="G16" s="6">
        <v>0</v>
      </c>
      <c r="H16" s="8">
        <v>1</v>
      </c>
      <c r="I16" s="11"/>
      <c r="J16" s="11">
        <f>F16*I16</f>
        <v>0</v>
      </c>
      <c r="K16" s="11">
        <f>G16*I16</f>
        <v>0</v>
      </c>
      <c r="L16" s="10">
        <f>ROUND((J16+K16),2)</f>
        <v>0</v>
      </c>
    </row>
    <row r="17" ht="12.75">
      <c r="D17" s="17" t="s">
        <v>247</v>
      </c>
    </row>
    <row r="18" spans="1:12" ht="12.75">
      <c r="A18" s="6">
        <v>4</v>
      </c>
      <c r="B18" s="6" t="s">
        <v>248</v>
      </c>
      <c r="C18" s="6" t="s">
        <v>32</v>
      </c>
      <c r="D18" s="19" t="s">
        <v>336</v>
      </c>
      <c r="E18" s="6" t="s">
        <v>208</v>
      </c>
      <c r="F18" s="6">
        <v>1</v>
      </c>
      <c r="G18" s="6">
        <v>0</v>
      </c>
      <c r="H18" s="8">
        <v>1</v>
      </c>
      <c r="I18" s="11"/>
      <c r="J18" s="11">
        <f>F18*I18</f>
        <v>0</v>
      </c>
      <c r="K18" s="11">
        <f>G18*I18</f>
        <v>0</v>
      </c>
      <c r="L18" s="10">
        <f>ROUND((J18+K18),2)</f>
        <v>0</v>
      </c>
    </row>
    <row r="19" ht="12.75">
      <c r="D19" s="17" t="s">
        <v>247</v>
      </c>
    </row>
    <row r="20" spans="1:12" ht="12.75">
      <c r="A20" s="6">
        <v>5</v>
      </c>
      <c r="B20" s="6" t="s">
        <v>274</v>
      </c>
      <c r="C20" s="6" t="s">
        <v>32</v>
      </c>
      <c r="D20" s="19" t="s">
        <v>337</v>
      </c>
      <c r="E20" s="6" t="s">
        <v>246</v>
      </c>
      <c r="F20" s="6">
        <v>1</v>
      </c>
      <c r="G20" s="6">
        <v>0</v>
      </c>
      <c r="H20" s="8">
        <v>1</v>
      </c>
      <c r="I20" s="11"/>
      <c r="J20" s="11">
        <f>F20*I20</f>
        <v>0</v>
      </c>
      <c r="K20" s="11">
        <f>G20*I20</f>
        <v>0</v>
      </c>
      <c r="L20" s="10">
        <f>ROUND((J20+K20),2)</f>
        <v>0</v>
      </c>
    </row>
    <row r="21" ht="48">
      <c r="D21" s="17" t="s">
        <v>275</v>
      </c>
    </row>
    <row r="22" spans="1:12" ht="12.75">
      <c r="A22" s="6">
        <v>6</v>
      </c>
      <c r="B22" s="6" t="s">
        <v>276</v>
      </c>
      <c r="C22" s="6" t="s">
        <v>32</v>
      </c>
      <c r="D22" s="19" t="s">
        <v>338</v>
      </c>
      <c r="E22" s="6" t="s">
        <v>208</v>
      </c>
      <c r="F22" s="6">
        <v>1</v>
      </c>
      <c r="G22" s="6">
        <v>0</v>
      </c>
      <c r="H22" s="8">
        <v>1</v>
      </c>
      <c r="I22" s="11"/>
      <c r="J22" s="11">
        <f>F22*I22</f>
        <v>0</v>
      </c>
      <c r="K22" s="11">
        <f>G22*I22</f>
        <v>0</v>
      </c>
      <c r="L22" s="10">
        <f>ROUND((J22+K22),2)</f>
        <v>0</v>
      </c>
    </row>
    <row r="23" ht="36">
      <c r="D23" s="17" t="s">
        <v>277</v>
      </c>
    </row>
    <row r="24" spans="1:12" ht="12.75">
      <c r="A24" s="6">
        <v>7</v>
      </c>
      <c r="B24" s="6" t="s">
        <v>221</v>
      </c>
      <c r="C24" s="6" t="s">
        <v>32</v>
      </c>
      <c r="D24" s="19" t="s">
        <v>339</v>
      </c>
      <c r="E24" s="6" t="s">
        <v>208</v>
      </c>
      <c r="F24" s="6">
        <v>1</v>
      </c>
      <c r="G24" s="6">
        <v>0</v>
      </c>
      <c r="H24" s="8">
        <v>1</v>
      </c>
      <c r="I24" s="11"/>
      <c r="J24" s="11">
        <f>F24*I24</f>
        <v>0</v>
      </c>
      <c r="K24" s="11">
        <f>G24*I24</f>
        <v>0</v>
      </c>
      <c r="L24" s="10">
        <f>ROUND((J24+K24),2)</f>
        <v>0</v>
      </c>
    </row>
    <row r="25" ht="12.75">
      <c r="D25" s="17" t="s">
        <v>223</v>
      </c>
    </row>
    <row r="26" spans="1:12" ht="12.75">
      <c r="A26" s="13"/>
      <c r="B26" s="13"/>
      <c r="C26" s="13" t="s">
        <v>30</v>
      </c>
      <c r="D26" s="24" t="s">
        <v>29</v>
      </c>
      <c r="E26" s="13"/>
      <c r="F26" s="13"/>
      <c r="G26" s="13"/>
      <c r="H26" s="13"/>
      <c r="I26" s="13"/>
      <c r="J26" s="13">
        <f>SUM(J12:J25)</f>
        <v>0</v>
      </c>
      <c r="K26" s="13">
        <f>SUM(K12:K25)</f>
        <v>0</v>
      </c>
      <c r="L26" s="13">
        <f>SUM(L12:L25)</f>
        <v>0</v>
      </c>
    </row>
    <row r="28" spans="1:12" ht="12.75" customHeight="1">
      <c r="A28" s="7"/>
      <c r="B28" s="7"/>
      <c r="C28" s="7" t="s">
        <v>16</v>
      </c>
      <c r="D28" s="7" t="s">
        <v>37</v>
      </c>
      <c r="E28" s="7"/>
      <c r="F28" s="7"/>
      <c r="G28" s="7"/>
      <c r="H28" s="9"/>
      <c r="I28" s="7"/>
      <c r="J28" s="7"/>
      <c r="K28" s="7"/>
      <c r="L28" s="9"/>
    </row>
    <row r="29" spans="1:20" ht="12.75">
      <c r="A29" s="6">
        <v>8</v>
      </c>
      <c r="B29" s="6" t="s">
        <v>261</v>
      </c>
      <c r="C29" s="6" t="s">
        <v>32</v>
      </c>
      <c r="D29" s="19" t="s">
        <v>323</v>
      </c>
      <c r="E29" s="6" t="s">
        <v>42</v>
      </c>
      <c r="F29" s="6">
        <v>3</v>
      </c>
      <c r="G29" s="6">
        <v>0</v>
      </c>
      <c r="H29" s="8">
        <v>3</v>
      </c>
      <c r="I29" s="11"/>
      <c r="J29" s="11">
        <f>F29*I29</f>
        <v>0</v>
      </c>
      <c r="K29" s="11">
        <f>G29*I29</f>
        <v>0</v>
      </c>
      <c r="L29" s="10">
        <f>ROUND((J29+K29),2)</f>
        <v>0</v>
      </c>
      <c r="S29">
        <f>rekapitulace!J8</f>
        <v>21</v>
      </c>
      <c r="T29">
        <f>S29/100*L29</f>
        <v>0</v>
      </c>
    </row>
    <row r="30" ht="12.75">
      <c r="D30" s="12" t="s">
        <v>280</v>
      </c>
    </row>
    <row r="31" ht="192">
      <c r="D31" s="17" t="s">
        <v>188</v>
      </c>
    </row>
    <row r="32" spans="1:20" ht="12.75">
      <c r="A32" s="6">
        <v>9</v>
      </c>
      <c r="B32" s="6" t="s">
        <v>231</v>
      </c>
      <c r="C32" s="6" t="s">
        <v>32</v>
      </c>
      <c r="D32" s="19" t="s">
        <v>324</v>
      </c>
      <c r="E32" s="6" t="s">
        <v>42</v>
      </c>
      <c r="F32" s="6">
        <v>2.45</v>
      </c>
      <c r="G32" s="6">
        <v>0</v>
      </c>
      <c r="H32" s="8">
        <v>2.45</v>
      </c>
      <c r="I32" s="11"/>
      <c r="J32" s="11">
        <f>F32*I32</f>
        <v>0</v>
      </c>
      <c r="K32" s="11">
        <f>G32*I32</f>
        <v>0</v>
      </c>
      <c r="L32" s="10">
        <f>ROUND((J32+K32),2)</f>
        <v>0</v>
      </c>
      <c r="S32">
        <f>rekapitulace!J8</f>
        <v>21</v>
      </c>
      <c r="T32">
        <f>S32/100*L32</f>
        <v>0</v>
      </c>
    </row>
    <row r="33" ht="12.75">
      <c r="D33" s="12" t="s">
        <v>289</v>
      </c>
    </row>
    <row r="34" ht="192">
      <c r="D34" s="17" t="s">
        <v>188</v>
      </c>
    </row>
    <row r="35" spans="1:20" ht="12.75">
      <c r="A35" s="6">
        <v>10</v>
      </c>
      <c r="B35" s="6" t="s">
        <v>194</v>
      </c>
      <c r="C35" s="6" t="s">
        <v>32</v>
      </c>
      <c r="D35" s="19" t="s">
        <v>325</v>
      </c>
      <c r="E35" s="6" t="s">
        <v>42</v>
      </c>
      <c r="F35" s="6">
        <v>2.45</v>
      </c>
      <c r="G35" s="6">
        <v>0</v>
      </c>
      <c r="H35" s="8">
        <v>2.45</v>
      </c>
      <c r="I35" s="11"/>
      <c r="J35" s="11">
        <f>F35*I35</f>
        <v>0</v>
      </c>
      <c r="K35" s="11">
        <f>G35*I35</f>
        <v>0</v>
      </c>
      <c r="L35" s="10">
        <f>ROUND((J35+K35),2)</f>
        <v>0</v>
      </c>
      <c r="S35">
        <f>rekapitulace!J8</f>
        <v>21</v>
      </c>
      <c r="T35">
        <f>S35/100*L35</f>
        <v>0</v>
      </c>
    </row>
    <row r="36" ht="25.5">
      <c r="D36" s="12" t="s">
        <v>290</v>
      </c>
    </row>
    <row r="37" ht="144">
      <c r="D37" s="17" t="s">
        <v>195</v>
      </c>
    </row>
    <row r="38" spans="1:20" ht="12.75">
      <c r="A38" s="6">
        <v>11</v>
      </c>
      <c r="B38" s="6" t="s">
        <v>281</v>
      </c>
      <c r="C38" s="6" t="s">
        <v>32</v>
      </c>
      <c r="D38" s="19" t="s">
        <v>326</v>
      </c>
      <c r="E38" s="6" t="s">
        <v>42</v>
      </c>
      <c r="F38" s="6">
        <v>0.7</v>
      </c>
      <c r="G38" s="6">
        <v>0</v>
      </c>
      <c r="H38" s="8">
        <v>0.7</v>
      </c>
      <c r="I38" s="11"/>
      <c r="J38" s="11">
        <f>F38*I38</f>
        <v>0</v>
      </c>
      <c r="K38" s="11">
        <f>G38*I38</f>
        <v>0</v>
      </c>
      <c r="L38" s="10">
        <f>ROUND((J38+K38),2)</f>
        <v>0</v>
      </c>
      <c r="S38">
        <f>rekapitulace!J8</f>
        <v>21</v>
      </c>
      <c r="T38">
        <f>S38/100*L38</f>
        <v>0</v>
      </c>
    </row>
    <row r="39" ht="25.5">
      <c r="D39" s="12" t="s">
        <v>282</v>
      </c>
    </row>
    <row r="40" ht="168">
      <c r="D40" s="17" t="s">
        <v>283</v>
      </c>
    </row>
    <row r="41" spans="1:20" ht="12.75">
      <c r="A41" s="6">
        <v>12</v>
      </c>
      <c r="B41" s="6" t="s">
        <v>262</v>
      </c>
      <c r="C41" s="6" t="s">
        <v>32</v>
      </c>
      <c r="D41" s="19" t="s">
        <v>327</v>
      </c>
      <c r="E41" s="6" t="s">
        <v>39</v>
      </c>
      <c r="F41" s="6">
        <v>5</v>
      </c>
      <c r="G41" s="6">
        <v>0</v>
      </c>
      <c r="H41" s="8">
        <v>5</v>
      </c>
      <c r="I41" s="11"/>
      <c r="J41" s="11">
        <f>F41*I41</f>
        <v>0</v>
      </c>
      <c r="K41" s="11">
        <f>G41*I41</f>
        <v>0</v>
      </c>
      <c r="L41" s="10">
        <f>ROUND((J41+K41),2)</f>
        <v>0</v>
      </c>
      <c r="S41">
        <f>rekapitulace!J8</f>
        <v>21</v>
      </c>
      <c r="T41">
        <f>S41/100*L41</f>
        <v>0</v>
      </c>
    </row>
    <row r="42" ht="12.75">
      <c r="D42" s="12" t="s">
        <v>291</v>
      </c>
    </row>
    <row r="43" ht="12.75">
      <c r="D43" s="17" t="s">
        <v>263</v>
      </c>
    </row>
    <row r="44" spans="1:20" ht="12.75">
      <c r="A44" s="6">
        <v>13</v>
      </c>
      <c r="B44" s="6" t="s">
        <v>265</v>
      </c>
      <c r="C44" s="6" t="s">
        <v>32</v>
      </c>
      <c r="D44" s="19" t="s">
        <v>328</v>
      </c>
      <c r="E44" s="6" t="s">
        <v>39</v>
      </c>
      <c r="F44" s="6">
        <v>5</v>
      </c>
      <c r="G44" s="6">
        <v>0</v>
      </c>
      <c r="H44" s="8">
        <v>5</v>
      </c>
      <c r="I44" s="11"/>
      <c r="J44" s="11">
        <f>F44*I44</f>
        <v>0</v>
      </c>
      <c r="K44" s="11">
        <f>G44*I44</f>
        <v>0</v>
      </c>
      <c r="L44" s="10">
        <f>ROUND((J44+K44),2)</f>
        <v>0</v>
      </c>
      <c r="S44">
        <f>rekapitulace!J8</f>
        <v>21</v>
      </c>
      <c r="T44">
        <f>S44/100*L44</f>
        <v>0</v>
      </c>
    </row>
    <row r="45" ht="12.75">
      <c r="D45" s="12" t="s">
        <v>291</v>
      </c>
    </row>
    <row r="46" ht="24">
      <c r="D46" s="17" t="s">
        <v>266</v>
      </c>
    </row>
    <row r="47" spans="1:20" ht="12.75" customHeight="1">
      <c r="A47" s="13"/>
      <c r="B47" s="13"/>
      <c r="C47" s="13" t="s">
        <v>16</v>
      </c>
      <c r="D47" s="13" t="s">
        <v>37</v>
      </c>
      <c r="E47" s="13"/>
      <c r="F47" s="13"/>
      <c r="G47" s="13"/>
      <c r="H47" s="13"/>
      <c r="I47" s="13"/>
      <c r="J47" s="13">
        <f>SUM(J29:J46)</f>
        <v>0</v>
      </c>
      <c r="K47" s="13">
        <f>SUM(K29:K46)</f>
        <v>0</v>
      </c>
      <c r="L47" s="13">
        <f>SUM(L29:L46)</f>
        <v>0</v>
      </c>
      <c r="T47">
        <f>ROUND(SUM(T29:T46),2)</f>
        <v>0</v>
      </c>
    </row>
    <row r="49" spans="1:12" ht="12.75" customHeight="1">
      <c r="A49" s="7"/>
      <c r="B49" s="7"/>
      <c r="C49" s="7" t="s">
        <v>268</v>
      </c>
      <c r="D49" s="7" t="s">
        <v>267</v>
      </c>
      <c r="E49" s="7"/>
      <c r="F49" s="7"/>
      <c r="G49" s="7"/>
      <c r="H49" s="9"/>
      <c r="I49" s="7"/>
      <c r="J49" s="7"/>
      <c r="K49" s="7"/>
      <c r="L49" s="9"/>
    </row>
    <row r="50" spans="1:20" ht="25.5">
      <c r="A50" s="6">
        <v>14</v>
      </c>
      <c r="B50" s="6" t="s">
        <v>292</v>
      </c>
      <c r="C50" s="6" t="s">
        <v>32</v>
      </c>
      <c r="D50" s="19" t="s">
        <v>329</v>
      </c>
      <c r="E50" s="6" t="s">
        <v>293</v>
      </c>
      <c r="F50" s="6">
        <v>10</v>
      </c>
      <c r="G50" s="6">
        <v>0</v>
      </c>
      <c r="H50" s="8">
        <v>10</v>
      </c>
      <c r="I50" s="11"/>
      <c r="J50" s="11">
        <f>F50*I50</f>
        <v>0</v>
      </c>
      <c r="K50" s="11">
        <f>G50*I50</f>
        <v>0</v>
      </c>
      <c r="L50" s="10">
        <f>ROUND((J50+K50),2)</f>
        <v>0</v>
      </c>
      <c r="S50">
        <f>rekapitulace!J8</f>
        <v>21</v>
      </c>
      <c r="T50">
        <f>S50/100*L50</f>
        <v>0</v>
      </c>
    </row>
    <row r="51" ht="12.75">
      <c r="D51" s="12" t="s">
        <v>284</v>
      </c>
    </row>
    <row r="52" ht="72">
      <c r="D52" s="17" t="s">
        <v>294</v>
      </c>
    </row>
    <row r="53" spans="1:20" ht="12.75" customHeight="1">
      <c r="A53" s="13"/>
      <c r="B53" s="13"/>
      <c r="C53" s="13" t="s">
        <v>268</v>
      </c>
      <c r="D53" s="13" t="s">
        <v>267</v>
      </c>
      <c r="E53" s="13"/>
      <c r="F53" s="13"/>
      <c r="G53" s="13"/>
      <c r="H53" s="13"/>
      <c r="I53" s="13"/>
      <c r="J53" s="13">
        <f>SUM(J50:J52)</f>
        <v>0</v>
      </c>
      <c r="K53" s="13">
        <f>SUM(K50:K52)</f>
        <v>0</v>
      </c>
      <c r="L53" s="13">
        <f>SUM(L50:L52)</f>
        <v>0</v>
      </c>
      <c r="T53">
        <f>ROUND(SUM(T50:T52),2)</f>
        <v>0</v>
      </c>
    </row>
    <row r="55" spans="1:12" ht="12.75" customHeight="1">
      <c r="A55" s="7"/>
      <c r="B55" s="7"/>
      <c r="C55" s="7" t="s">
        <v>215</v>
      </c>
      <c r="D55" s="7" t="s">
        <v>214</v>
      </c>
      <c r="E55" s="7"/>
      <c r="F55" s="7"/>
      <c r="G55" s="7"/>
      <c r="H55" s="9"/>
      <c r="I55" s="7"/>
      <c r="J55" s="7"/>
      <c r="K55" s="7"/>
      <c r="L55" s="9"/>
    </row>
    <row r="56" spans="1:20" ht="12.75">
      <c r="A56" s="6">
        <v>15</v>
      </c>
      <c r="B56" s="6" t="s">
        <v>269</v>
      </c>
      <c r="C56" s="6" t="s">
        <v>32</v>
      </c>
      <c r="D56" s="19" t="s">
        <v>330</v>
      </c>
      <c r="E56" s="6" t="s">
        <v>108</v>
      </c>
      <c r="F56" s="6">
        <v>2</v>
      </c>
      <c r="G56" s="6">
        <v>0</v>
      </c>
      <c r="H56" s="8">
        <v>2</v>
      </c>
      <c r="I56" s="11"/>
      <c r="J56" s="11">
        <f>F56*I56</f>
        <v>0</v>
      </c>
      <c r="K56" s="11">
        <f>G56*I56</f>
        <v>0</v>
      </c>
      <c r="L56" s="10">
        <f>ROUND((J56+K56),2)</f>
        <v>0</v>
      </c>
      <c r="S56">
        <f>rekapitulace!J8</f>
        <v>21</v>
      </c>
      <c r="T56">
        <f>S56/100*L56</f>
        <v>0</v>
      </c>
    </row>
    <row r="57" ht="12.75">
      <c r="D57" s="12" t="s">
        <v>285</v>
      </c>
    </row>
    <row r="58" ht="36">
      <c r="D58" s="17" t="s">
        <v>270</v>
      </c>
    </row>
    <row r="59" spans="1:20" ht="12.75">
      <c r="A59" s="6">
        <v>16</v>
      </c>
      <c r="B59" s="6" t="s">
        <v>286</v>
      </c>
      <c r="C59" s="6" t="s">
        <v>32</v>
      </c>
      <c r="D59" s="19" t="s">
        <v>331</v>
      </c>
      <c r="E59" s="6" t="s">
        <v>47</v>
      </c>
      <c r="F59" s="6">
        <v>10</v>
      </c>
      <c r="G59" s="6">
        <v>0</v>
      </c>
      <c r="H59" s="8">
        <v>10</v>
      </c>
      <c r="I59" s="11"/>
      <c r="J59" s="11">
        <f>F59*I59</f>
        <v>0</v>
      </c>
      <c r="K59" s="11">
        <f>G59*I59</f>
        <v>0</v>
      </c>
      <c r="L59" s="10">
        <f>ROUND((J59+K59),2)</f>
        <v>0</v>
      </c>
      <c r="S59">
        <f>rekapitulace!J8</f>
        <v>21</v>
      </c>
      <c r="T59">
        <f>S59/100*L59</f>
        <v>0</v>
      </c>
    </row>
    <row r="60" ht="12.75">
      <c r="D60" s="12" t="s">
        <v>284</v>
      </c>
    </row>
    <row r="61" ht="24">
      <c r="D61" s="17" t="s">
        <v>217</v>
      </c>
    </row>
    <row r="62" spans="1:20" ht="12.75" customHeight="1">
      <c r="A62" s="13"/>
      <c r="B62" s="13"/>
      <c r="C62" s="13" t="s">
        <v>215</v>
      </c>
      <c r="D62" s="13" t="s">
        <v>214</v>
      </c>
      <c r="E62" s="13"/>
      <c r="F62" s="13"/>
      <c r="G62" s="13"/>
      <c r="H62" s="13"/>
      <c r="I62" s="13"/>
      <c r="J62" s="13">
        <f>SUM(J56:J61)</f>
        <v>0</v>
      </c>
      <c r="K62" s="13">
        <f>SUM(K56:K61)</f>
        <v>0</v>
      </c>
      <c r="L62" s="13">
        <f>SUM(L56:L61)</f>
        <v>0</v>
      </c>
      <c r="T62">
        <f>ROUND(SUM(T56:T61),2)</f>
        <v>0</v>
      </c>
    </row>
    <row r="64" spans="1:12" ht="12.75" customHeight="1">
      <c r="A64" s="7"/>
      <c r="B64" s="7"/>
      <c r="C64" s="7" t="s">
        <v>28</v>
      </c>
      <c r="D64" s="7" t="s">
        <v>165</v>
      </c>
      <c r="E64" s="7"/>
      <c r="F64" s="7"/>
      <c r="G64" s="7"/>
      <c r="H64" s="9"/>
      <c r="I64" s="7"/>
      <c r="J64" s="7"/>
      <c r="K64" s="7"/>
      <c r="L64" s="9"/>
    </row>
    <row r="65" spans="1:20" ht="12.75">
      <c r="A65" s="6">
        <v>17</v>
      </c>
      <c r="B65" s="6" t="s">
        <v>256</v>
      </c>
      <c r="C65" s="6" t="s">
        <v>32</v>
      </c>
      <c r="D65" s="19" t="s">
        <v>332</v>
      </c>
      <c r="E65" s="6" t="s">
        <v>47</v>
      </c>
      <c r="F65" s="6">
        <v>10</v>
      </c>
      <c r="G65" s="6">
        <v>0</v>
      </c>
      <c r="H65" s="8">
        <v>10</v>
      </c>
      <c r="I65" s="11"/>
      <c r="J65" s="11">
        <f>F65*I65</f>
        <v>0</v>
      </c>
      <c r="K65" s="11">
        <f>G65*I65</f>
        <v>0</v>
      </c>
      <c r="L65" s="10">
        <f>ROUND((J65+K65),2)</f>
        <v>0</v>
      </c>
      <c r="S65">
        <f>rekapitulace!J8</f>
        <v>21</v>
      </c>
      <c r="T65">
        <f>S65/100*L65</f>
        <v>0</v>
      </c>
    </row>
    <row r="66" ht="12.75">
      <c r="D66" s="12" t="s">
        <v>284</v>
      </c>
    </row>
    <row r="67" ht="156">
      <c r="D67" s="17" t="s">
        <v>257</v>
      </c>
    </row>
    <row r="68" spans="1:20" ht="12.75" customHeight="1">
      <c r="A68" s="13"/>
      <c r="B68" s="13"/>
      <c r="C68" s="13" t="s">
        <v>28</v>
      </c>
      <c r="D68" s="13" t="s">
        <v>165</v>
      </c>
      <c r="E68" s="13"/>
      <c r="F68" s="13"/>
      <c r="G68" s="13"/>
      <c r="H68" s="13"/>
      <c r="I68" s="13"/>
      <c r="J68" s="13">
        <f>SUM(J65:J67)</f>
        <v>0</v>
      </c>
      <c r="K68" s="13">
        <f>SUM(K65:K67)</f>
        <v>0</v>
      </c>
      <c r="L68" s="13">
        <f>SUM(L65:L67)</f>
        <v>0</v>
      </c>
      <c r="T68">
        <f>ROUND(SUM(T65:T67),2)</f>
        <v>0</v>
      </c>
    </row>
    <row r="70" spans="1:20" ht="12.75" customHeight="1">
      <c r="A70" s="13"/>
      <c r="B70" s="13"/>
      <c r="C70" s="13"/>
      <c r="D70" s="24" t="s">
        <v>406</v>
      </c>
      <c r="E70" s="13"/>
      <c r="F70" s="13"/>
      <c r="G70" s="13"/>
      <c r="H70" s="13"/>
      <c r="I70" s="13"/>
      <c r="J70" s="13">
        <f>+J47+J53+J62+J68+J26</f>
        <v>0</v>
      </c>
      <c r="K70" s="13">
        <f>+K47+K53+K62+K68+K26</f>
        <v>0</v>
      </c>
      <c r="L70" s="13">
        <f>+L47+L53+L62+L68+L26</f>
        <v>0</v>
      </c>
      <c r="T70" t="e">
        <f>+T47+T53+T62+T68+#REF!</f>
        <v>#REF!</v>
      </c>
    </row>
    <row r="71" spans="1:12" ht="12.75" customHeight="1">
      <c r="A71" s="13"/>
      <c r="B71" s="13"/>
      <c r="C71" s="13"/>
      <c r="D71" s="24" t="s">
        <v>407</v>
      </c>
      <c r="E71" s="13"/>
      <c r="F71" s="13"/>
      <c r="G71" s="13"/>
      <c r="H71" s="13"/>
      <c r="I71" s="13"/>
      <c r="J71" s="13">
        <f>J70*0.21</f>
        <v>0</v>
      </c>
      <c r="K71" s="13">
        <f>K70*0.21</f>
        <v>0</v>
      </c>
      <c r="L71" s="13">
        <f>L70*0.21</f>
        <v>0</v>
      </c>
    </row>
    <row r="72" spans="1:12" ht="12.75" customHeight="1">
      <c r="A72" s="13"/>
      <c r="B72" s="13"/>
      <c r="C72" s="13"/>
      <c r="D72" s="24" t="s">
        <v>408</v>
      </c>
      <c r="E72" s="13"/>
      <c r="F72" s="13"/>
      <c r="G72" s="13"/>
      <c r="H72" s="13"/>
      <c r="I72" s="13"/>
      <c r="J72" s="13">
        <f>J71+J70</f>
        <v>0</v>
      </c>
      <c r="K72" s="13">
        <f>K71+K70</f>
        <v>0</v>
      </c>
      <c r="L72" s="13">
        <f>L71+L70</f>
        <v>0</v>
      </c>
    </row>
  </sheetData>
  <sheetProtection formatColumns="0"/>
  <mergeCells count="6">
    <mergeCell ref="A8:A9"/>
    <mergeCell ref="B8:B9"/>
    <mergeCell ref="C8:C9"/>
    <mergeCell ref="D8:D9"/>
    <mergeCell ref="E8:E9"/>
    <mergeCell ref="H8:H9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0" r:id="rId1"/>
  <headerFooter alignWithMargins="0">
    <oddHeader>&amp;CCyklostezka Benešov, Erbenova ulice - Pomněnice, Etapa I.&amp;RSATRA s.r.o.
10.2018</oddHeader>
  </headerFooter>
  <rowBreaks count="2" manualBreakCount="2">
    <brk id="31" max="11" man="1"/>
    <brk id="46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view="pageBreakPreview" zoomScale="60" zoomScalePageLayoutView="0" workbookViewId="0" topLeftCell="A1">
      <pane ySplit="10" topLeftCell="A11" activePane="bottomLeft" state="frozen"/>
      <selection pane="topLeft" activeCell="A4" sqref="A4"/>
      <selection pane="bottomLeft" activeCell="I12" sqref="I12:I16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7" width="9.7109375" style="0" customWidth="1"/>
    <col min="8" max="8" width="12.7109375" style="0" customWidth="1"/>
    <col min="9" max="12" width="14.7109375" style="0" customWidth="1"/>
    <col min="19" max="20" width="9.140625" style="0" hidden="1" customWidth="1"/>
  </cols>
  <sheetData>
    <row r="1" ht="12.75" customHeight="1">
      <c r="A1" s="5"/>
    </row>
    <row r="2" ht="12.75" customHeight="1">
      <c r="C2" s="1" t="s">
        <v>9</v>
      </c>
    </row>
    <row r="4" spans="1:7" ht="12.75" customHeight="1">
      <c r="A4" t="s">
        <v>10</v>
      </c>
      <c r="C4" s="29" t="s">
        <v>412</v>
      </c>
      <c r="D4" s="5"/>
      <c r="E4" s="5"/>
      <c r="F4" s="5"/>
      <c r="G4" s="5"/>
    </row>
    <row r="5" spans="1:7" ht="12.75" customHeight="1">
      <c r="A5" t="s">
        <v>11</v>
      </c>
      <c r="C5" s="5" t="s">
        <v>295</v>
      </c>
      <c r="D5" s="5" t="s">
        <v>296</v>
      </c>
      <c r="E5" s="5"/>
      <c r="F5" s="5"/>
      <c r="G5" s="5"/>
    </row>
    <row r="6" spans="1:7" ht="12.75" customHeight="1">
      <c r="A6" t="s">
        <v>12</v>
      </c>
      <c r="C6" s="5" t="s">
        <v>295</v>
      </c>
      <c r="D6" s="5" t="s">
        <v>296</v>
      </c>
      <c r="E6" s="5"/>
      <c r="F6" s="5"/>
      <c r="G6" s="5"/>
    </row>
    <row r="7" spans="3:7" ht="12.75" customHeight="1">
      <c r="C7" s="5"/>
      <c r="D7" s="5"/>
      <c r="E7" s="5"/>
      <c r="F7" s="5"/>
      <c r="G7" s="5"/>
    </row>
    <row r="8" spans="1:20" ht="12.75" customHeight="1">
      <c r="A8" s="31" t="s">
        <v>15</v>
      </c>
      <c r="B8" s="31" t="s">
        <v>17</v>
      </c>
      <c r="C8" s="31" t="s">
        <v>18</v>
      </c>
      <c r="D8" s="31" t="s">
        <v>19</v>
      </c>
      <c r="E8" s="31" t="s">
        <v>20</v>
      </c>
      <c r="F8" s="15" t="s">
        <v>313</v>
      </c>
      <c r="G8" s="15" t="s">
        <v>315</v>
      </c>
      <c r="H8" s="31" t="s">
        <v>312</v>
      </c>
      <c r="I8" s="14" t="s">
        <v>21</v>
      </c>
      <c r="J8" s="15" t="s">
        <v>313</v>
      </c>
      <c r="K8" s="15" t="s">
        <v>315</v>
      </c>
      <c r="L8" s="14" t="s">
        <v>317</v>
      </c>
      <c r="S8" t="s">
        <v>23</v>
      </c>
      <c r="T8" t="s">
        <v>7</v>
      </c>
    </row>
    <row r="9" spans="1:19" ht="14.25">
      <c r="A9" s="31"/>
      <c r="B9" s="31"/>
      <c r="C9" s="31"/>
      <c r="D9" s="31"/>
      <c r="E9" s="31"/>
      <c r="F9" s="16" t="s">
        <v>314</v>
      </c>
      <c r="G9" s="16" t="s">
        <v>314</v>
      </c>
      <c r="H9" s="31"/>
      <c r="I9" s="14" t="s">
        <v>316</v>
      </c>
      <c r="J9" s="14" t="s">
        <v>316</v>
      </c>
      <c r="K9" s="14" t="s">
        <v>316</v>
      </c>
      <c r="L9" s="4" t="s">
        <v>22</v>
      </c>
      <c r="S9" t="s">
        <v>7</v>
      </c>
    </row>
    <row r="10" spans="1:12" ht="14.25">
      <c r="A10" s="4" t="s">
        <v>16</v>
      </c>
      <c r="B10" s="4" t="s">
        <v>24</v>
      </c>
      <c r="C10" s="4" t="s">
        <v>25</v>
      </c>
      <c r="D10" s="4" t="s">
        <v>26</v>
      </c>
      <c r="E10" s="4" t="s">
        <v>27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12.75" customHeight="1">
      <c r="A11" s="7"/>
      <c r="B11" s="7"/>
      <c r="C11" s="7" t="s">
        <v>298</v>
      </c>
      <c r="D11" s="7" t="s">
        <v>297</v>
      </c>
      <c r="E11" s="7"/>
      <c r="F11" s="7"/>
      <c r="G11" s="7"/>
      <c r="H11" s="9"/>
      <c r="I11" s="7"/>
      <c r="J11" s="7"/>
      <c r="K11" s="7"/>
      <c r="L11" s="9"/>
    </row>
    <row r="12" spans="1:20" ht="12.75">
      <c r="A12" s="6">
        <v>1</v>
      </c>
      <c r="B12" s="6" t="s">
        <v>299</v>
      </c>
      <c r="C12" s="6" t="s">
        <v>32</v>
      </c>
      <c r="D12" s="19" t="s">
        <v>321</v>
      </c>
      <c r="E12" s="6" t="s">
        <v>39</v>
      </c>
      <c r="F12" s="6">
        <v>0</v>
      </c>
      <c r="G12" s="6">
        <v>635</v>
      </c>
      <c r="H12" s="8">
        <v>635</v>
      </c>
      <c r="I12" s="11"/>
      <c r="J12" s="11">
        <f>F12*I12</f>
        <v>0</v>
      </c>
      <c r="K12" s="11">
        <f>G12*I12</f>
        <v>0</v>
      </c>
      <c r="L12" s="10">
        <f>ROUND((J12+K12),2)</f>
        <v>0</v>
      </c>
      <c r="S12">
        <f>rekapitulace!J8</f>
        <v>21</v>
      </c>
      <c r="T12">
        <f>S12/100*L12</f>
        <v>0</v>
      </c>
    </row>
    <row r="13" ht="12.75">
      <c r="D13" s="12" t="s">
        <v>300</v>
      </c>
    </row>
    <row r="14" ht="72">
      <c r="D14" s="17" t="s">
        <v>301</v>
      </c>
    </row>
    <row r="15" spans="1:20" ht="12.75">
      <c r="A15" s="6">
        <v>2</v>
      </c>
      <c r="B15" s="6" t="s">
        <v>302</v>
      </c>
      <c r="C15" s="6" t="s">
        <v>32</v>
      </c>
      <c r="D15" s="19" t="s">
        <v>322</v>
      </c>
      <c r="E15" s="6" t="s">
        <v>39</v>
      </c>
      <c r="F15" s="6">
        <v>0</v>
      </c>
      <c r="G15" s="6">
        <v>27.072</v>
      </c>
      <c r="H15" s="8">
        <v>27.072</v>
      </c>
      <c r="I15" s="11"/>
      <c r="J15" s="11">
        <f>F15*I15</f>
        <v>0</v>
      </c>
      <c r="K15" s="11">
        <f>G15*I15</f>
        <v>0</v>
      </c>
      <c r="L15" s="10">
        <f>ROUND((J15+K15),2)</f>
        <v>0</v>
      </c>
      <c r="S15">
        <f>rekapitulace!J8</f>
        <v>21</v>
      </c>
      <c r="T15">
        <f>S15/100*L15</f>
        <v>0</v>
      </c>
    </row>
    <row r="16" ht="12.75">
      <c r="D16" s="12" t="s">
        <v>303</v>
      </c>
    </row>
    <row r="17" ht="72">
      <c r="D17" s="17" t="s">
        <v>304</v>
      </c>
    </row>
    <row r="18" spans="1:20" ht="12.75" customHeight="1">
      <c r="A18" s="13"/>
      <c r="B18" s="13"/>
      <c r="C18" s="13" t="s">
        <v>298</v>
      </c>
      <c r="D18" s="13" t="s">
        <v>297</v>
      </c>
      <c r="E18" s="13"/>
      <c r="F18" s="13"/>
      <c r="G18" s="13"/>
      <c r="H18" s="13"/>
      <c r="I18" s="13"/>
      <c r="J18" s="13">
        <f>SUM(J12:J17)</f>
        <v>0</v>
      </c>
      <c r="K18" s="13">
        <f>SUM(K12:K17)</f>
        <v>0</v>
      </c>
      <c r="L18" s="13">
        <f>SUM(L12:L17)</f>
        <v>0</v>
      </c>
      <c r="T18">
        <f>ROUND(SUM(T12:T17),2)</f>
        <v>0</v>
      </c>
    </row>
    <row r="20" spans="1:20" ht="12.75" customHeight="1">
      <c r="A20" s="13"/>
      <c r="B20" s="13"/>
      <c r="C20" s="13"/>
      <c r="D20" s="24" t="s">
        <v>406</v>
      </c>
      <c r="E20" s="13"/>
      <c r="F20" s="13"/>
      <c r="G20" s="13"/>
      <c r="H20" s="13"/>
      <c r="I20" s="13"/>
      <c r="J20" s="13">
        <f>+J18</f>
        <v>0</v>
      </c>
      <c r="K20" s="13">
        <f>+K18</f>
        <v>0</v>
      </c>
      <c r="L20" s="13">
        <f>+L18</f>
        <v>0</v>
      </c>
      <c r="T20">
        <f>+T18</f>
        <v>0</v>
      </c>
    </row>
    <row r="21" spans="1:12" ht="12.75" customHeight="1">
      <c r="A21" s="13"/>
      <c r="B21" s="13"/>
      <c r="C21" s="13"/>
      <c r="D21" s="24" t="s">
        <v>407</v>
      </c>
      <c r="E21" s="13"/>
      <c r="F21" s="13"/>
      <c r="G21" s="13"/>
      <c r="H21" s="13"/>
      <c r="I21" s="13"/>
      <c r="J21" s="13">
        <f>J20*0.21</f>
        <v>0</v>
      </c>
      <c r="K21" s="13">
        <f>K20*0.21</f>
        <v>0</v>
      </c>
      <c r="L21" s="13">
        <f>L20*0.21</f>
        <v>0</v>
      </c>
    </row>
    <row r="22" spans="1:12" ht="12.75" customHeight="1">
      <c r="A22" s="13"/>
      <c r="B22" s="13"/>
      <c r="C22" s="13"/>
      <c r="D22" s="24" t="s">
        <v>408</v>
      </c>
      <c r="E22" s="13"/>
      <c r="F22" s="13"/>
      <c r="G22" s="13"/>
      <c r="H22" s="13"/>
      <c r="I22" s="13"/>
      <c r="J22" s="13">
        <f>J21+J20</f>
        <v>0</v>
      </c>
      <c r="K22" s="13">
        <f>K21+K20</f>
        <v>0</v>
      </c>
      <c r="L22" s="13">
        <f>L21+L20</f>
        <v>0</v>
      </c>
    </row>
  </sheetData>
  <sheetProtection formatColumns="0"/>
  <mergeCells count="6">
    <mergeCell ref="A8:A9"/>
    <mergeCell ref="B8:B9"/>
    <mergeCell ref="C8:C9"/>
    <mergeCell ref="D8:D9"/>
    <mergeCell ref="E8:E9"/>
    <mergeCell ref="H8:H9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1" r:id="rId1"/>
  <headerFooter alignWithMargins="0">
    <oddHeader>&amp;CCyklostezka Benešov, Erbenova ulice - Pomněnice, Etapa I.&amp;RSATRA s.r.o.
10.2018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Mayer</dc:creator>
  <cp:keywords/>
  <dc:description/>
  <cp:lastModifiedBy>Pavlína Tůmová</cp:lastModifiedBy>
  <cp:lastPrinted>2018-10-29T14:39:05Z</cp:lastPrinted>
  <dcterms:created xsi:type="dcterms:W3CDTF">2019-11-21T09:58:57Z</dcterms:created>
  <dcterms:modified xsi:type="dcterms:W3CDTF">2020-05-28T05:53:12Z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