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20\VZ Dodávky\Přístavba výtahu Na Bezděkově 2005\"/>
    </mc:Choice>
  </mc:AlternateContent>
  <bookViews>
    <workbookView xWindow="0" yWindow="0" windowWidth="28800" windowHeight="1170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Pol'!$A$1:$U$284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274" i="12" l="1"/>
  <c r="F39" i="1" s="1"/>
  <c r="G9" i="12"/>
  <c r="I9" i="12"/>
  <c r="K9" i="12"/>
  <c r="M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I17" i="12"/>
  <c r="K17" i="12"/>
  <c r="M17" i="12"/>
  <c r="O17" i="12"/>
  <c r="Q17" i="12"/>
  <c r="U17" i="12"/>
  <c r="G18" i="12"/>
  <c r="M18" i="12" s="1"/>
  <c r="I18" i="12"/>
  <c r="K18" i="12"/>
  <c r="O18" i="12"/>
  <c r="Q18" i="12"/>
  <c r="U18" i="12"/>
  <c r="G19" i="12"/>
  <c r="I19" i="12"/>
  <c r="K19" i="12"/>
  <c r="M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I25" i="12"/>
  <c r="K25" i="12"/>
  <c r="M25" i="12"/>
  <c r="O25" i="12"/>
  <c r="Q25" i="12"/>
  <c r="U25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I29" i="12"/>
  <c r="K29" i="12"/>
  <c r="M29" i="12"/>
  <c r="O29" i="12"/>
  <c r="Q29" i="12"/>
  <c r="U29" i="12"/>
  <c r="G30" i="12"/>
  <c r="M30" i="12" s="1"/>
  <c r="I30" i="12"/>
  <c r="K30" i="12"/>
  <c r="O30" i="12"/>
  <c r="Q30" i="12"/>
  <c r="U30" i="12"/>
  <c r="G31" i="12"/>
  <c r="I31" i="12"/>
  <c r="K31" i="12"/>
  <c r="M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5" i="12"/>
  <c r="I35" i="12"/>
  <c r="K35" i="12"/>
  <c r="M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I41" i="12"/>
  <c r="K41" i="12"/>
  <c r="M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50" i="12"/>
  <c r="I50" i="12"/>
  <c r="K50" i="12"/>
  <c r="M50" i="12"/>
  <c r="O50" i="12"/>
  <c r="Q50" i="12"/>
  <c r="U50" i="12"/>
  <c r="G51" i="12"/>
  <c r="M51" i="12" s="1"/>
  <c r="I51" i="12"/>
  <c r="K51" i="12"/>
  <c r="O51" i="12"/>
  <c r="Q51" i="12"/>
  <c r="U51" i="12"/>
  <c r="G52" i="12"/>
  <c r="I52" i="12"/>
  <c r="K52" i="12"/>
  <c r="M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M56" i="12" s="1"/>
  <c r="I56" i="12"/>
  <c r="K56" i="12"/>
  <c r="O56" i="12"/>
  <c r="Q56" i="12"/>
  <c r="U56" i="12"/>
  <c r="G57" i="12"/>
  <c r="M57" i="12" s="1"/>
  <c r="I57" i="12"/>
  <c r="K57" i="12"/>
  <c r="O57" i="12"/>
  <c r="Q57" i="12"/>
  <c r="U57" i="12"/>
  <c r="G59" i="12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1" i="12"/>
  <c r="I61" i="12"/>
  <c r="K61" i="12"/>
  <c r="M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I64" i="12"/>
  <c r="K64" i="12"/>
  <c r="M64" i="12"/>
  <c r="O64" i="12"/>
  <c r="Q64" i="12"/>
  <c r="U64" i="12"/>
  <c r="G65" i="12"/>
  <c r="M65" i="12" s="1"/>
  <c r="I65" i="12"/>
  <c r="K65" i="12"/>
  <c r="O65" i="12"/>
  <c r="Q65" i="12"/>
  <c r="U65" i="12"/>
  <c r="G67" i="12"/>
  <c r="M67" i="12" s="1"/>
  <c r="I67" i="12"/>
  <c r="K67" i="12"/>
  <c r="K66" i="12" s="1"/>
  <c r="O67" i="12"/>
  <c r="Q67" i="12"/>
  <c r="U67" i="12"/>
  <c r="U66" i="12" s="1"/>
  <c r="G68" i="12"/>
  <c r="I68" i="12"/>
  <c r="K68" i="12"/>
  <c r="M68" i="12"/>
  <c r="O68" i="12"/>
  <c r="Q68" i="12"/>
  <c r="U68" i="12"/>
  <c r="G69" i="12"/>
  <c r="M69" i="12" s="1"/>
  <c r="I69" i="12"/>
  <c r="K69" i="12"/>
  <c r="O69" i="12"/>
  <c r="Q69" i="12"/>
  <c r="U69" i="12"/>
  <c r="G70" i="12"/>
  <c r="I70" i="12"/>
  <c r="K70" i="12"/>
  <c r="M70" i="12"/>
  <c r="O70" i="12"/>
  <c r="Q70" i="12"/>
  <c r="U70" i="12"/>
  <c r="G72" i="12"/>
  <c r="M72" i="12" s="1"/>
  <c r="I72" i="12"/>
  <c r="K72" i="12"/>
  <c r="O72" i="12"/>
  <c r="Q72" i="12"/>
  <c r="U72" i="12"/>
  <c r="G73" i="12"/>
  <c r="I73" i="12"/>
  <c r="K73" i="12"/>
  <c r="O73" i="12"/>
  <c r="Q73" i="12"/>
  <c r="U73" i="12"/>
  <c r="G74" i="12"/>
  <c r="I74" i="12"/>
  <c r="K74" i="12"/>
  <c r="M74" i="12"/>
  <c r="O74" i="12"/>
  <c r="Q74" i="12"/>
  <c r="U74" i="12"/>
  <c r="G75" i="12"/>
  <c r="M75" i="12" s="1"/>
  <c r="I75" i="12"/>
  <c r="K75" i="12"/>
  <c r="O75" i="12"/>
  <c r="Q75" i="12"/>
  <c r="U75" i="12"/>
  <c r="G76" i="12"/>
  <c r="M76" i="12" s="1"/>
  <c r="I76" i="12"/>
  <c r="K76" i="12"/>
  <c r="O76" i="12"/>
  <c r="Q76" i="12"/>
  <c r="U76" i="12"/>
  <c r="G77" i="12"/>
  <c r="M77" i="12" s="1"/>
  <c r="I77" i="12"/>
  <c r="K77" i="12"/>
  <c r="O77" i="12"/>
  <c r="Q77" i="12"/>
  <c r="U77" i="12"/>
  <c r="G78" i="12"/>
  <c r="I78" i="12"/>
  <c r="K78" i="12"/>
  <c r="M78" i="12"/>
  <c r="O78" i="12"/>
  <c r="Q78" i="12"/>
  <c r="U78" i="12"/>
  <c r="G79" i="12"/>
  <c r="M79" i="12" s="1"/>
  <c r="I79" i="12"/>
  <c r="K79" i="12"/>
  <c r="O79" i="12"/>
  <c r="Q79" i="12"/>
  <c r="U79" i="12"/>
  <c r="G80" i="12"/>
  <c r="M80" i="12" s="1"/>
  <c r="I80" i="12"/>
  <c r="K80" i="12"/>
  <c r="O80" i="12"/>
  <c r="Q80" i="12"/>
  <c r="U80" i="12"/>
  <c r="G82" i="12"/>
  <c r="I82" i="12"/>
  <c r="K82" i="12"/>
  <c r="M82" i="12"/>
  <c r="O82" i="12"/>
  <c r="Q82" i="12"/>
  <c r="U82" i="12"/>
  <c r="G83" i="12"/>
  <c r="I83" i="12"/>
  <c r="K83" i="12"/>
  <c r="O83" i="12"/>
  <c r="Q83" i="12"/>
  <c r="U83" i="12"/>
  <c r="G84" i="12"/>
  <c r="M84" i="12" s="1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G86" i="12"/>
  <c r="I86" i="12"/>
  <c r="K86" i="12"/>
  <c r="M86" i="12"/>
  <c r="O86" i="12"/>
  <c r="Q86" i="12"/>
  <c r="U86" i="12"/>
  <c r="G87" i="12"/>
  <c r="M87" i="12" s="1"/>
  <c r="I87" i="12"/>
  <c r="K87" i="12"/>
  <c r="O87" i="12"/>
  <c r="Q87" i="12"/>
  <c r="U87" i="12"/>
  <c r="G88" i="12"/>
  <c r="M88" i="12" s="1"/>
  <c r="I88" i="12"/>
  <c r="K88" i="12"/>
  <c r="O88" i="12"/>
  <c r="Q88" i="12"/>
  <c r="U88" i="12"/>
  <c r="G89" i="12"/>
  <c r="M89" i="12" s="1"/>
  <c r="I89" i="12"/>
  <c r="K89" i="12"/>
  <c r="O89" i="12"/>
  <c r="Q89" i="12"/>
  <c r="U89" i="12"/>
  <c r="G90" i="12"/>
  <c r="I90" i="12"/>
  <c r="K90" i="12"/>
  <c r="M90" i="12"/>
  <c r="O90" i="12"/>
  <c r="Q90" i="12"/>
  <c r="U90" i="12"/>
  <c r="G91" i="12"/>
  <c r="M91" i="12" s="1"/>
  <c r="I91" i="12"/>
  <c r="K91" i="12"/>
  <c r="O91" i="12"/>
  <c r="Q91" i="12"/>
  <c r="U91" i="12"/>
  <c r="G93" i="12"/>
  <c r="I93" i="12"/>
  <c r="K93" i="12"/>
  <c r="O93" i="12"/>
  <c r="Q93" i="12"/>
  <c r="U93" i="12"/>
  <c r="G94" i="12"/>
  <c r="M94" i="12" s="1"/>
  <c r="I94" i="12"/>
  <c r="K94" i="12"/>
  <c r="O94" i="12"/>
  <c r="Q94" i="12"/>
  <c r="U94" i="12"/>
  <c r="G95" i="12"/>
  <c r="M95" i="12" s="1"/>
  <c r="I95" i="12"/>
  <c r="K95" i="12"/>
  <c r="O95" i="12"/>
  <c r="Q95" i="12"/>
  <c r="U95" i="12"/>
  <c r="G96" i="12"/>
  <c r="I96" i="12"/>
  <c r="K96" i="12"/>
  <c r="M96" i="12"/>
  <c r="O96" i="12"/>
  <c r="Q96" i="12"/>
  <c r="U96" i="12"/>
  <c r="G97" i="12"/>
  <c r="M97" i="12" s="1"/>
  <c r="I97" i="12"/>
  <c r="K97" i="12"/>
  <c r="O97" i="12"/>
  <c r="Q97" i="12"/>
  <c r="U97" i="12"/>
  <c r="G98" i="12"/>
  <c r="M98" i="12" s="1"/>
  <c r="I98" i="12"/>
  <c r="K98" i="12"/>
  <c r="O98" i="12"/>
  <c r="Q98" i="12"/>
  <c r="U98" i="12"/>
  <c r="G99" i="12"/>
  <c r="M99" i="12" s="1"/>
  <c r="I99" i="12"/>
  <c r="K99" i="12"/>
  <c r="O99" i="12"/>
  <c r="Q99" i="12"/>
  <c r="U99" i="12"/>
  <c r="G100" i="12"/>
  <c r="I100" i="12"/>
  <c r="K100" i="12"/>
  <c r="M100" i="12"/>
  <c r="O100" i="12"/>
  <c r="Q100" i="12"/>
  <c r="U100" i="12"/>
  <c r="G101" i="12"/>
  <c r="M101" i="12" s="1"/>
  <c r="I101" i="12"/>
  <c r="K101" i="12"/>
  <c r="O101" i="12"/>
  <c r="Q101" i="12"/>
  <c r="U101" i="12"/>
  <c r="I102" i="12"/>
  <c r="G103" i="12"/>
  <c r="G102" i="12" s="1"/>
  <c r="I56" i="1" s="1"/>
  <c r="I103" i="12"/>
  <c r="K103" i="12"/>
  <c r="K102" i="12" s="1"/>
  <c r="O103" i="12"/>
  <c r="O102" i="12" s="1"/>
  <c r="Q103" i="12"/>
  <c r="Q102" i="12" s="1"/>
  <c r="U103" i="12"/>
  <c r="U102" i="12" s="1"/>
  <c r="G105" i="12"/>
  <c r="G104" i="12" s="1"/>
  <c r="I57" i="1" s="1"/>
  <c r="I105" i="12"/>
  <c r="K105" i="12"/>
  <c r="O105" i="12"/>
  <c r="Q105" i="12"/>
  <c r="U105" i="12"/>
  <c r="G106" i="12"/>
  <c r="M106" i="12" s="1"/>
  <c r="I106" i="12"/>
  <c r="K106" i="12"/>
  <c r="O106" i="12"/>
  <c r="Q106" i="12"/>
  <c r="U106" i="12"/>
  <c r="G107" i="12"/>
  <c r="M107" i="12" s="1"/>
  <c r="I107" i="12"/>
  <c r="K107" i="12"/>
  <c r="O107" i="12"/>
  <c r="Q107" i="12"/>
  <c r="U107" i="12"/>
  <c r="G108" i="12"/>
  <c r="I108" i="12"/>
  <c r="K108" i="12"/>
  <c r="M108" i="12"/>
  <c r="O108" i="12"/>
  <c r="Q108" i="12"/>
  <c r="U108" i="12"/>
  <c r="G110" i="12"/>
  <c r="M110" i="12" s="1"/>
  <c r="I110" i="12"/>
  <c r="K110" i="12"/>
  <c r="O110" i="12"/>
  <c r="Q110" i="12"/>
  <c r="U110" i="12"/>
  <c r="G111" i="12"/>
  <c r="I111" i="12"/>
  <c r="K111" i="12"/>
  <c r="O111" i="12"/>
  <c r="Q111" i="12"/>
  <c r="U111" i="12"/>
  <c r="G112" i="12"/>
  <c r="I112" i="12"/>
  <c r="K112" i="12"/>
  <c r="M112" i="12"/>
  <c r="O112" i="12"/>
  <c r="Q112" i="12"/>
  <c r="U112" i="12"/>
  <c r="G113" i="12"/>
  <c r="M113" i="12" s="1"/>
  <c r="I113" i="12"/>
  <c r="K113" i="12"/>
  <c r="O113" i="12"/>
  <c r="Q113" i="12"/>
  <c r="U113" i="12"/>
  <c r="G114" i="12"/>
  <c r="M114" i="12" s="1"/>
  <c r="I114" i="12"/>
  <c r="K114" i="12"/>
  <c r="O114" i="12"/>
  <c r="Q114" i="12"/>
  <c r="U114" i="12"/>
  <c r="G115" i="12"/>
  <c r="M115" i="12" s="1"/>
  <c r="I115" i="12"/>
  <c r="K115" i="12"/>
  <c r="O115" i="12"/>
  <c r="Q115" i="12"/>
  <c r="U115" i="12"/>
  <c r="G116" i="12"/>
  <c r="I116" i="12"/>
  <c r="K116" i="12"/>
  <c r="M116" i="12"/>
  <c r="O116" i="12"/>
  <c r="Q116" i="12"/>
  <c r="U116" i="12"/>
  <c r="G117" i="12"/>
  <c r="M117" i="12" s="1"/>
  <c r="I117" i="12"/>
  <c r="K117" i="12"/>
  <c r="O117" i="12"/>
  <c r="Q117" i="12"/>
  <c r="U117" i="12"/>
  <c r="G118" i="12"/>
  <c r="I118" i="12"/>
  <c r="K118" i="12"/>
  <c r="M118" i="12"/>
  <c r="O118" i="12"/>
  <c r="Q118" i="12"/>
  <c r="U118" i="12"/>
  <c r="G119" i="12"/>
  <c r="M119" i="12" s="1"/>
  <c r="I119" i="12"/>
  <c r="K119" i="12"/>
  <c r="O119" i="12"/>
  <c r="Q119" i="12"/>
  <c r="U119" i="12"/>
  <c r="G120" i="12"/>
  <c r="I120" i="12"/>
  <c r="K120" i="12"/>
  <c r="M120" i="12"/>
  <c r="O120" i="12"/>
  <c r="Q120" i="12"/>
  <c r="U120" i="12"/>
  <c r="G121" i="12"/>
  <c r="M121" i="12" s="1"/>
  <c r="I121" i="12"/>
  <c r="K121" i="12"/>
  <c r="O121" i="12"/>
  <c r="Q121" i="12"/>
  <c r="U121" i="12"/>
  <c r="G122" i="12"/>
  <c r="M122" i="12" s="1"/>
  <c r="I122" i="12"/>
  <c r="K122" i="12"/>
  <c r="O122" i="12"/>
  <c r="Q122" i="12"/>
  <c r="U122" i="12"/>
  <c r="G123" i="12"/>
  <c r="M123" i="12" s="1"/>
  <c r="I123" i="12"/>
  <c r="K123" i="12"/>
  <c r="O123" i="12"/>
  <c r="Q123" i="12"/>
  <c r="U123" i="12"/>
  <c r="G125" i="12"/>
  <c r="G124" i="12" s="1"/>
  <c r="I59" i="1" s="1"/>
  <c r="I125" i="12"/>
  <c r="K125" i="12"/>
  <c r="O125" i="12"/>
  <c r="O124" i="12" s="1"/>
  <c r="Q125" i="12"/>
  <c r="U125" i="12"/>
  <c r="G126" i="12"/>
  <c r="I126" i="12"/>
  <c r="I124" i="12" s="1"/>
  <c r="K126" i="12"/>
  <c r="M126" i="12"/>
  <c r="O126" i="12"/>
  <c r="Q126" i="12"/>
  <c r="Q124" i="12" s="1"/>
  <c r="U126" i="12"/>
  <c r="G128" i="12"/>
  <c r="I128" i="12"/>
  <c r="K128" i="12"/>
  <c r="M128" i="12"/>
  <c r="O128" i="12"/>
  <c r="Q128" i="12"/>
  <c r="U128" i="12"/>
  <c r="G129" i="12"/>
  <c r="G127" i="12" s="1"/>
  <c r="I60" i="1" s="1"/>
  <c r="I129" i="12"/>
  <c r="K129" i="12"/>
  <c r="O129" i="12"/>
  <c r="O127" i="12" s="1"/>
  <c r="Q129" i="12"/>
  <c r="U129" i="12"/>
  <c r="G131" i="12"/>
  <c r="I131" i="12"/>
  <c r="K131" i="12"/>
  <c r="O131" i="12"/>
  <c r="Q131" i="12"/>
  <c r="U131" i="12"/>
  <c r="G132" i="12"/>
  <c r="I132" i="12"/>
  <c r="K132" i="12"/>
  <c r="M132" i="12"/>
  <c r="O132" i="12"/>
  <c r="Q132" i="12"/>
  <c r="U132" i="12"/>
  <c r="G133" i="12"/>
  <c r="M133" i="12" s="1"/>
  <c r="I133" i="12"/>
  <c r="K133" i="12"/>
  <c r="O133" i="12"/>
  <c r="Q133" i="12"/>
  <c r="U133" i="12"/>
  <c r="G134" i="12"/>
  <c r="I134" i="12"/>
  <c r="K134" i="12"/>
  <c r="M134" i="12"/>
  <c r="O134" i="12"/>
  <c r="Q134" i="12"/>
  <c r="U134" i="12"/>
  <c r="G135" i="12"/>
  <c r="M135" i="12" s="1"/>
  <c r="I135" i="12"/>
  <c r="K135" i="12"/>
  <c r="O135" i="12"/>
  <c r="Q135" i="12"/>
  <c r="U135" i="12"/>
  <c r="G136" i="12"/>
  <c r="I136" i="12"/>
  <c r="K136" i="12"/>
  <c r="M136" i="12"/>
  <c r="O136" i="12"/>
  <c r="Q136" i="12"/>
  <c r="U136" i="12"/>
  <c r="G137" i="12"/>
  <c r="M137" i="12" s="1"/>
  <c r="I137" i="12"/>
  <c r="K137" i="12"/>
  <c r="O137" i="12"/>
  <c r="Q137" i="12"/>
  <c r="U137" i="12"/>
  <c r="G138" i="12"/>
  <c r="M138" i="12" s="1"/>
  <c r="I138" i="12"/>
  <c r="K138" i="12"/>
  <c r="O138" i="12"/>
  <c r="Q138" i="12"/>
  <c r="U138" i="12"/>
  <c r="G139" i="12"/>
  <c r="M139" i="12" s="1"/>
  <c r="I139" i="12"/>
  <c r="K139" i="12"/>
  <c r="O139" i="12"/>
  <c r="Q139" i="12"/>
  <c r="U139" i="12"/>
  <c r="G140" i="12"/>
  <c r="I140" i="12"/>
  <c r="K140" i="12"/>
  <c r="M140" i="12"/>
  <c r="O140" i="12"/>
  <c r="Q140" i="12"/>
  <c r="U140" i="12"/>
  <c r="G141" i="12"/>
  <c r="M141" i="12" s="1"/>
  <c r="I141" i="12"/>
  <c r="K141" i="12"/>
  <c r="O141" i="12"/>
  <c r="Q141" i="12"/>
  <c r="U141" i="12"/>
  <c r="G142" i="12"/>
  <c r="I142" i="12"/>
  <c r="K142" i="12"/>
  <c r="M142" i="12"/>
  <c r="O142" i="12"/>
  <c r="Q142" i="12"/>
  <c r="U142" i="12"/>
  <c r="G143" i="12"/>
  <c r="M143" i="12" s="1"/>
  <c r="I143" i="12"/>
  <c r="K143" i="12"/>
  <c r="O143" i="12"/>
  <c r="Q143" i="12"/>
  <c r="U143" i="12"/>
  <c r="G144" i="12"/>
  <c r="I144" i="12"/>
  <c r="K144" i="12"/>
  <c r="M144" i="12"/>
  <c r="O144" i="12"/>
  <c r="Q144" i="12"/>
  <c r="U144" i="12"/>
  <c r="O145" i="12"/>
  <c r="G146" i="12"/>
  <c r="G145" i="12" s="1"/>
  <c r="I62" i="1" s="1"/>
  <c r="I146" i="12"/>
  <c r="I145" i="12" s="1"/>
  <c r="K146" i="12"/>
  <c r="K145" i="12" s="1"/>
  <c r="M146" i="12"/>
  <c r="M145" i="12" s="1"/>
  <c r="O146" i="12"/>
  <c r="Q146" i="12"/>
  <c r="Q145" i="12" s="1"/>
  <c r="U146" i="12"/>
  <c r="U145" i="12" s="1"/>
  <c r="G148" i="12"/>
  <c r="I148" i="12"/>
  <c r="K148" i="12"/>
  <c r="M148" i="12"/>
  <c r="O148" i="12"/>
  <c r="Q148" i="12"/>
  <c r="U148" i="12"/>
  <c r="G149" i="12"/>
  <c r="I149" i="12"/>
  <c r="K149" i="12"/>
  <c r="O149" i="12"/>
  <c r="Q149" i="12"/>
  <c r="U149" i="12"/>
  <c r="G150" i="12"/>
  <c r="I150" i="12"/>
  <c r="K150" i="12"/>
  <c r="M150" i="12"/>
  <c r="O150" i="12"/>
  <c r="Q150" i="12"/>
  <c r="U150" i="12"/>
  <c r="G151" i="12"/>
  <c r="M151" i="12" s="1"/>
  <c r="I151" i="12"/>
  <c r="K151" i="12"/>
  <c r="O151" i="12"/>
  <c r="Q151" i="12"/>
  <c r="U151" i="12"/>
  <c r="G152" i="12"/>
  <c r="I152" i="12"/>
  <c r="K152" i="12"/>
  <c r="M152" i="12"/>
  <c r="O152" i="12"/>
  <c r="Q152" i="12"/>
  <c r="U152" i="12"/>
  <c r="G153" i="12"/>
  <c r="M153" i="12" s="1"/>
  <c r="I153" i="12"/>
  <c r="K153" i="12"/>
  <c r="O153" i="12"/>
  <c r="Q153" i="12"/>
  <c r="U153" i="12"/>
  <c r="G154" i="12"/>
  <c r="M154" i="12" s="1"/>
  <c r="I154" i="12"/>
  <c r="K154" i="12"/>
  <c r="O154" i="12"/>
  <c r="Q154" i="12"/>
  <c r="U154" i="12"/>
  <c r="G155" i="12"/>
  <c r="M155" i="12" s="1"/>
  <c r="I155" i="12"/>
  <c r="K155" i="12"/>
  <c r="O155" i="12"/>
  <c r="Q155" i="12"/>
  <c r="U155" i="12"/>
  <c r="G156" i="12"/>
  <c r="I156" i="12"/>
  <c r="K156" i="12"/>
  <c r="M156" i="12"/>
  <c r="O156" i="12"/>
  <c r="Q156" i="12"/>
  <c r="U156" i="12"/>
  <c r="G157" i="12"/>
  <c r="M157" i="12" s="1"/>
  <c r="I157" i="12"/>
  <c r="K157" i="12"/>
  <c r="O157" i="12"/>
  <c r="Q157" i="12"/>
  <c r="U157" i="12"/>
  <c r="G158" i="12"/>
  <c r="I158" i="12"/>
  <c r="K158" i="12"/>
  <c r="M158" i="12"/>
  <c r="O158" i="12"/>
  <c r="Q158" i="12"/>
  <c r="U158" i="12"/>
  <c r="G160" i="12"/>
  <c r="I160" i="12"/>
  <c r="K160" i="12"/>
  <c r="M160" i="12"/>
  <c r="O160" i="12"/>
  <c r="Q160" i="12"/>
  <c r="U160" i="12"/>
  <c r="G161" i="12"/>
  <c r="I161" i="12"/>
  <c r="K161" i="12"/>
  <c r="O161" i="12"/>
  <c r="Q161" i="12"/>
  <c r="U161" i="12"/>
  <c r="G162" i="12"/>
  <c r="M162" i="12" s="1"/>
  <c r="I162" i="12"/>
  <c r="K162" i="12"/>
  <c r="O162" i="12"/>
  <c r="Q162" i="12"/>
  <c r="U162" i="12"/>
  <c r="G163" i="12"/>
  <c r="M163" i="12" s="1"/>
  <c r="I163" i="12"/>
  <c r="K163" i="12"/>
  <c r="O163" i="12"/>
  <c r="Q163" i="12"/>
  <c r="U163" i="12"/>
  <c r="G164" i="12"/>
  <c r="I164" i="12"/>
  <c r="K164" i="12"/>
  <c r="M164" i="12"/>
  <c r="O164" i="12"/>
  <c r="Q164" i="12"/>
  <c r="U164" i="12"/>
  <c r="G165" i="12"/>
  <c r="M165" i="12" s="1"/>
  <c r="I165" i="12"/>
  <c r="K165" i="12"/>
  <c r="O165" i="12"/>
  <c r="Q165" i="12"/>
  <c r="U165" i="12"/>
  <c r="G166" i="12"/>
  <c r="M166" i="12" s="1"/>
  <c r="I166" i="12"/>
  <c r="K166" i="12"/>
  <c r="O166" i="12"/>
  <c r="Q166" i="12"/>
  <c r="U166" i="12"/>
  <c r="G167" i="12"/>
  <c r="M167" i="12" s="1"/>
  <c r="I167" i="12"/>
  <c r="K167" i="12"/>
  <c r="O167" i="12"/>
  <c r="Q167" i="12"/>
  <c r="U167" i="12"/>
  <c r="G168" i="12"/>
  <c r="I168" i="12"/>
  <c r="K168" i="12"/>
  <c r="M168" i="12"/>
  <c r="O168" i="12"/>
  <c r="Q168" i="12"/>
  <c r="U168" i="12"/>
  <c r="G169" i="12"/>
  <c r="M169" i="12" s="1"/>
  <c r="I169" i="12"/>
  <c r="K169" i="12"/>
  <c r="O169" i="12"/>
  <c r="Q169" i="12"/>
  <c r="U169" i="12"/>
  <c r="G170" i="12"/>
  <c r="M170" i="12" s="1"/>
  <c r="I170" i="12"/>
  <c r="K170" i="12"/>
  <c r="O170" i="12"/>
  <c r="Q170" i="12"/>
  <c r="U170" i="12"/>
  <c r="G171" i="12"/>
  <c r="M171" i="12" s="1"/>
  <c r="I171" i="12"/>
  <c r="K171" i="12"/>
  <c r="O171" i="12"/>
  <c r="Q171" i="12"/>
  <c r="U171" i="12"/>
  <c r="G172" i="12"/>
  <c r="I172" i="12"/>
  <c r="K172" i="12"/>
  <c r="M172" i="12"/>
  <c r="O172" i="12"/>
  <c r="Q172" i="12"/>
  <c r="U172" i="12"/>
  <c r="G173" i="12"/>
  <c r="M173" i="12" s="1"/>
  <c r="I173" i="12"/>
  <c r="K173" i="12"/>
  <c r="O173" i="12"/>
  <c r="Q173" i="12"/>
  <c r="U173" i="12"/>
  <c r="G174" i="12"/>
  <c r="M174" i="12" s="1"/>
  <c r="I174" i="12"/>
  <c r="K174" i="12"/>
  <c r="O174" i="12"/>
  <c r="Q174" i="12"/>
  <c r="U174" i="12"/>
  <c r="G175" i="12"/>
  <c r="M175" i="12" s="1"/>
  <c r="I175" i="12"/>
  <c r="K175" i="12"/>
  <c r="O175" i="12"/>
  <c r="Q175" i="12"/>
  <c r="U175" i="12"/>
  <c r="G176" i="12"/>
  <c r="I176" i="12"/>
  <c r="K176" i="12"/>
  <c r="M176" i="12"/>
  <c r="O176" i="12"/>
  <c r="Q176" i="12"/>
  <c r="U176" i="12"/>
  <c r="G177" i="12"/>
  <c r="M177" i="12" s="1"/>
  <c r="I177" i="12"/>
  <c r="K177" i="12"/>
  <c r="O177" i="12"/>
  <c r="Q177" i="12"/>
  <c r="U177" i="12"/>
  <c r="G178" i="12"/>
  <c r="M178" i="12" s="1"/>
  <c r="I178" i="12"/>
  <c r="K178" i="12"/>
  <c r="O178" i="12"/>
  <c r="Q178" i="12"/>
  <c r="U178" i="12"/>
  <c r="G180" i="12"/>
  <c r="I180" i="12"/>
  <c r="K180" i="12"/>
  <c r="M180" i="12"/>
  <c r="O180" i="12"/>
  <c r="Q180" i="12"/>
  <c r="U180" i="12"/>
  <c r="G181" i="12"/>
  <c r="I181" i="12"/>
  <c r="K181" i="12"/>
  <c r="O181" i="12"/>
  <c r="Q181" i="12"/>
  <c r="U181" i="12"/>
  <c r="G182" i="12"/>
  <c r="M182" i="12" s="1"/>
  <c r="I182" i="12"/>
  <c r="K182" i="12"/>
  <c r="O182" i="12"/>
  <c r="Q182" i="12"/>
  <c r="U182" i="12"/>
  <c r="G183" i="12"/>
  <c r="M183" i="12" s="1"/>
  <c r="I183" i="12"/>
  <c r="K183" i="12"/>
  <c r="O183" i="12"/>
  <c r="Q183" i="12"/>
  <c r="U183" i="12"/>
  <c r="G184" i="12"/>
  <c r="I184" i="12"/>
  <c r="K184" i="12"/>
  <c r="M184" i="12"/>
  <c r="O184" i="12"/>
  <c r="Q184" i="12"/>
  <c r="U184" i="12"/>
  <c r="G185" i="12"/>
  <c r="M185" i="12" s="1"/>
  <c r="I185" i="12"/>
  <c r="K185" i="12"/>
  <c r="O185" i="12"/>
  <c r="Q185" i="12"/>
  <c r="U185" i="12"/>
  <c r="G186" i="12"/>
  <c r="M186" i="12" s="1"/>
  <c r="I186" i="12"/>
  <c r="K186" i="12"/>
  <c r="O186" i="12"/>
  <c r="Q186" i="12"/>
  <c r="U186" i="12"/>
  <c r="G187" i="12"/>
  <c r="M187" i="12" s="1"/>
  <c r="I187" i="12"/>
  <c r="K187" i="12"/>
  <c r="O187" i="12"/>
  <c r="Q187" i="12"/>
  <c r="U187" i="12"/>
  <c r="G188" i="12"/>
  <c r="I188" i="12"/>
  <c r="K188" i="12"/>
  <c r="M188" i="12"/>
  <c r="O188" i="12"/>
  <c r="Q188" i="12"/>
  <c r="U188" i="12"/>
  <c r="G189" i="12"/>
  <c r="M189" i="12" s="1"/>
  <c r="I189" i="12"/>
  <c r="K189" i="12"/>
  <c r="O189" i="12"/>
  <c r="Q189" i="12"/>
  <c r="U189" i="12"/>
  <c r="G190" i="12"/>
  <c r="M190" i="12" s="1"/>
  <c r="I190" i="12"/>
  <c r="K190" i="12"/>
  <c r="O190" i="12"/>
  <c r="Q190" i="12"/>
  <c r="U190" i="12"/>
  <c r="G191" i="12"/>
  <c r="M191" i="12" s="1"/>
  <c r="I191" i="12"/>
  <c r="K191" i="12"/>
  <c r="O191" i="12"/>
  <c r="Q191" i="12"/>
  <c r="U191" i="12"/>
  <c r="G192" i="12"/>
  <c r="I192" i="12"/>
  <c r="K192" i="12"/>
  <c r="M192" i="12"/>
  <c r="O192" i="12"/>
  <c r="Q192" i="12"/>
  <c r="U192" i="12"/>
  <c r="G193" i="12"/>
  <c r="M193" i="12" s="1"/>
  <c r="I193" i="12"/>
  <c r="K193" i="12"/>
  <c r="O193" i="12"/>
  <c r="Q193" i="12"/>
  <c r="U193" i="12"/>
  <c r="G194" i="12"/>
  <c r="M194" i="12" s="1"/>
  <c r="I194" i="12"/>
  <c r="K194" i="12"/>
  <c r="O194" i="12"/>
  <c r="Q194" i="12"/>
  <c r="U194" i="12"/>
  <c r="G195" i="12"/>
  <c r="M195" i="12" s="1"/>
  <c r="I195" i="12"/>
  <c r="K195" i="12"/>
  <c r="O195" i="12"/>
  <c r="Q195" i="12"/>
  <c r="U195" i="12"/>
  <c r="G197" i="12"/>
  <c r="G196" i="12" s="1"/>
  <c r="I66" i="1" s="1"/>
  <c r="I197" i="12"/>
  <c r="K197" i="12"/>
  <c r="O197" i="12"/>
  <c r="O196" i="12" s="1"/>
  <c r="Q197" i="12"/>
  <c r="U197" i="12"/>
  <c r="G198" i="12"/>
  <c r="I198" i="12"/>
  <c r="I196" i="12" s="1"/>
  <c r="K198" i="12"/>
  <c r="M198" i="12"/>
  <c r="O198" i="12"/>
  <c r="Q198" i="12"/>
  <c r="Q196" i="12" s="1"/>
  <c r="U198" i="12"/>
  <c r="G200" i="12"/>
  <c r="I200" i="12"/>
  <c r="K200" i="12"/>
  <c r="M200" i="12"/>
  <c r="O200" i="12"/>
  <c r="Q200" i="12"/>
  <c r="U200" i="12"/>
  <c r="G201" i="12"/>
  <c r="G199" i="12" s="1"/>
  <c r="I67" i="1" s="1"/>
  <c r="I201" i="12"/>
  <c r="K201" i="12"/>
  <c r="O201" i="12"/>
  <c r="O199" i="12" s="1"/>
  <c r="Q201" i="12"/>
  <c r="U201" i="12"/>
  <c r="G203" i="12"/>
  <c r="I203" i="12"/>
  <c r="K203" i="12"/>
  <c r="K202" i="12" s="1"/>
  <c r="O203" i="12"/>
  <c r="Q203" i="12"/>
  <c r="U203" i="12"/>
  <c r="U202" i="12" s="1"/>
  <c r="G204" i="12"/>
  <c r="I204" i="12"/>
  <c r="K204" i="12"/>
  <c r="M204" i="12"/>
  <c r="O204" i="12"/>
  <c r="Q204" i="12"/>
  <c r="Q202" i="12" s="1"/>
  <c r="U204" i="12"/>
  <c r="G206" i="12"/>
  <c r="M206" i="12" s="1"/>
  <c r="I206" i="12"/>
  <c r="K206" i="12"/>
  <c r="O206" i="12"/>
  <c r="Q206" i="12"/>
  <c r="U206" i="12"/>
  <c r="G207" i="12"/>
  <c r="I207" i="12"/>
  <c r="K207" i="12"/>
  <c r="O207" i="12"/>
  <c r="Q207" i="12"/>
  <c r="U207" i="12"/>
  <c r="G208" i="12"/>
  <c r="I208" i="12"/>
  <c r="K208" i="12"/>
  <c r="M208" i="12"/>
  <c r="O208" i="12"/>
  <c r="Q208" i="12"/>
  <c r="U208" i="12"/>
  <c r="G209" i="12"/>
  <c r="M209" i="12" s="1"/>
  <c r="I209" i="12"/>
  <c r="K209" i="12"/>
  <c r="O209" i="12"/>
  <c r="Q209" i="12"/>
  <c r="U209" i="12"/>
  <c r="G210" i="12"/>
  <c r="I210" i="12"/>
  <c r="K210" i="12"/>
  <c r="M210" i="12"/>
  <c r="O210" i="12"/>
  <c r="Q210" i="12"/>
  <c r="U210" i="12"/>
  <c r="G211" i="12"/>
  <c r="M211" i="12" s="1"/>
  <c r="I211" i="12"/>
  <c r="K211" i="12"/>
  <c r="O211" i="12"/>
  <c r="Q211" i="12"/>
  <c r="U211" i="12"/>
  <c r="G212" i="12"/>
  <c r="I212" i="12"/>
  <c r="K212" i="12"/>
  <c r="M212" i="12"/>
  <c r="O212" i="12"/>
  <c r="Q212" i="12"/>
  <c r="U212" i="12"/>
  <c r="G214" i="12"/>
  <c r="I214" i="12"/>
  <c r="K214" i="12"/>
  <c r="M214" i="12"/>
  <c r="O214" i="12"/>
  <c r="Q214" i="12"/>
  <c r="U214" i="12"/>
  <c r="G215" i="12"/>
  <c r="I215" i="12"/>
  <c r="K215" i="12"/>
  <c r="O215" i="12"/>
  <c r="Q215" i="12"/>
  <c r="U215" i="12"/>
  <c r="G216" i="12"/>
  <c r="I216" i="12"/>
  <c r="K216" i="12"/>
  <c r="M216" i="12"/>
  <c r="O216" i="12"/>
  <c r="Q216" i="12"/>
  <c r="U216" i="12"/>
  <c r="G217" i="12"/>
  <c r="M217" i="12" s="1"/>
  <c r="I217" i="12"/>
  <c r="K217" i="12"/>
  <c r="O217" i="12"/>
  <c r="Q217" i="12"/>
  <c r="U217" i="12"/>
  <c r="G218" i="12"/>
  <c r="M218" i="12" s="1"/>
  <c r="I218" i="12"/>
  <c r="K218" i="12"/>
  <c r="O218" i="12"/>
  <c r="Q218" i="12"/>
  <c r="U218" i="12"/>
  <c r="G219" i="12"/>
  <c r="M219" i="12" s="1"/>
  <c r="I219" i="12"/>
  <c r="K219" i="12"/>
  <c r="O219" i="12"/>
  <c r="Q219" i="12"/>
  <c r="U219" i="12"/>
  <c r="G220" i="12"/>
  <c r="I220" i="12"/>
  <c r="K220" i="12"/>
  <c r="M220" i="12"/>
  <c r="O220" i="12"/>
  <c r="Q220" i="12"/>
  <c r="U220" i="12"/>
  <c r="G222" i="12"/>
  <c r="M222" i="12" s="1"/>
  <c r="I222" i="12"/>
  <c r="K222" i="12"/>
  <c r="O222" i="12"/>
  <c r="Q222" i="12"/>
  <c r="Q221" i="12" s="1"/>
  <c r="U222" i="12"/>
  <c r="G223" i="12"/>
  <c r="I223" i="12"/>
  <c r="K223" i="12"/>
  <c r="K221" i="12" s="1"/>
  <c r="O223" i="12"/>
  <c r="Q223" i="12"/>
  <c r="U223" i="12"/>
  <c r="U221" i="12" s="1"/>
  <c r="G224" i="12"/>
  <c r="I224" i="12"/>
  <c r="K224" i="12"/>
  <c r="M224" i="12"/>
  <c r="O224" i="12"/>
  <c r="Q224" i="12"/>
  <c r="U224" i="12"/>
  <c r="G226" i="12"/>
  <c r="M226" i="12" s="1"/>
  <c r="I226" i="12"/>
  <c r="K226" i="12"/>
  <c r="O226" i="12"/>
  <c r="Q226" i="12"/>
  <c r="U226" i="12"/>
  <c r="G227" i="12"/>
  <c r="I227" i="12"/>
  <c r="K227" i="12"/>
  <c r="O227" i="12"/>
  <c r="Q227" i="12"/>
  <c r="U227" i="12"/>
  <c r="G228" i="12"/>
  <c r="I228" i="12"/>
  <c r="K228" i="12"/>
  <c r="M228" i="12"/>
  <c r="O228" i="12"/>
  <c r="Q228" i="12"/>
  <c r="U228" i="12"/>
  <c r="G229" i="12"/>
  <c r="M229" i="12" s="1"/>
  <c r="I229" i="12"/>
  <c r="K229" i="12"/>
  <c r="O229" i="12"/>
  <c r="Q229" i="12"/>
  <c r="U229" i="12"/>
  <c r="G230" i="12"/>
  <c r="I230" i="12"/>
  <c r="K230" i="12"/>
  <c r="M230" i="12"/>
  <c r="O230" i="12"/>
  <c r="Q230" i="12"/>
  <c r="U230" i="12"/>
  <c r="G231" i="12"/>
  <c r="M231" i="12" s="1"/>
  <c r="I231" i="12"/>
  <c r="K231" i="12"/>
  <c r="O231" i="12"/>
  <c r="Q231" i="12"/>
  <c r="U231" i="12"/>
  <c r="G232" i="12"/>
  <c r="I232" i="12"/>
  <c r="K232" i="12"/>
  <c r="M232" i="12"/>
  <c r="O232" i="12"/>
  <c r="Q232" i="12"/>
  <c r="U232" i="12"/>
  <c r="G233" i="12"/>
  <c r="M233" i="12" s="1"/>
  <c r="I233" i="12"/>
  <c r="K233" i="12"/>
  <c r="O233" i="12"/>
  <c r="Q233" i="12"/>
  <c r="U233" i="12"/>
  <c r="G235" i="12"/>
  <c r="I235" i="12"/>
  <c r="K235" i="12"/>
  <c r="O235" i="12"/>
  <c r="Q235" i="12"/>
  <c r="U235" i="12"/>
  <c r="G236" i="12"/>
  <c r="I236" i="12"/>
  <c r="K236" i="12"/>
  <c r="M236" i="12"/>
  <c r="O236" i="12"/>
  <c r="Q236" i="12"/>
  <c r="U236" i="12"/>
  <c r="G237" i="12"/>
  <c r="M237" i="12" s="1"/>
  <c r="I237" i="12"/>
  <c r="K237" i="12"/>
  <c r="O237" i="12"/>
  <c r="Q237" i="12"/>
  <c r="U237" i="12"/>
  <c r="G238" i="12"/>
  <c r="I238" i="12"/>
  <c r="K238" i="12"/>
  <c r="M238" i="12"/>
  <c r="O238" i="12"/>
  <c r="Q238" i="12"/>
  <c r="U238" i="12"/>
  <c r="G239" i="12"/>
  <c r="M239" i="12" s="1"/>
  <c r="I239" i="12"/>
  <c r="K239" i="12"/>
  <c r="O239" i="12"/>
  <c r="Q239" i="12"/>
  <c r="U239" i="12"/>
  <c r="G240" i="12"/>
  <c r="M240" i="12" s="1"/>
  <c r="I240" i="12"/>
  <c r="K240" i="12"/>
  <c r="O240" i="12"/>
  <c r="Q240" i="12"/>
  <c r="U240" i="12"/>
  <c r="G241" i="12"/>
  <c r="M241" i="12" s="1"/>
  <c r="I241" i="12"/>
  <c r="K241" i="12"/>
  <c r="O241" i="12"/>
  <c r="Q241" i="12"/>
  <c r="U241" i="12"/>
  <c r="G243" i="12"/>
  <c r="I243" i="12"/>
  <c r="K243" i="12"/>
  <c r="O243" i="12"/>
  <c r="Q243" i="12"/>
  <c r="U243" i="12"/>
  <c r="G244" i="12"/>
  <c r="I244" i="12"/>
  <c r="K244" i="12"/>
  <c r="M244" i="12"/>
  <c r="O244" i="12"/>
  <c r="Q244" i="12"/>
  <c r="Q242" i="12" s="1"/>
  <c r="U244" i="12"/>
  <c r="G245" i="12"/>
  <c r="M245" i="12" s="1"/>
  <c r="I245" i="12"/>
  <c r="K245" i="12"/>
  <c r="O245" i="12"/>
  <c r="Q245" i="12"/>
  <c r="U245" i="12"/>
  <c r="G246" i="12"/>
  <c r="M246" i="12" s="1"/>
  <c r="I246" i="12"/>
  <c r="K246" i="12"/>
  <c r="O246" i="12"/>
  <c r="Q246" i="12"/>
  <c r="U246" i="12"/>
  <c r="G247" i="12"/>
  <c r="M247" i="12" s="1"/>
  <c r="I247" i="12"/>
  <c r="K247" i="12"/>
  <c r="O247" i="12"/>
  <c r="Q247" i="12"/>
  <c r="U247" i="12"/>
  <c r="G248" i="12"/>
  <c r="I248" i="12"/>
  <c r="K248" i="12"/>
  <c r="M248" i="12"/>
  <c r="O248" i="12"/>
  <c r="Q248" i="12"/>
  <c r="U248" i="12"/>
  <c r="G250" i="12"/>
  <c r="M250" i="12" s="1"/>
  <c r="I250" i="12"/>
  <c r="K250" i="12"/>
  <c r="O250" i="12"/>
  <c r="Q250" i="12"/>
  <c r="Q249" i="12" s="1"/>
  <c r="U250" i="12"/>
  <c r="G251" i="12"/>
  <c r="I251" i="12"/>
  <c r="K251" i="12"/>
  <c r="K249" i="12" s="1"/>
  <c r="O251" i="12"/>
  <c r="Q251" i="12"/>
  <c r="U251" i="12"/>
  <c r="U249" i="12" s="1"/>
  <c r="Q252" i="12"/>
  <c r="G253" i="12"/>
  <c r="G252" i="12" s="1"/>
  <c r="I76" i="1" s="1"/>
  <c r="I253" i="12"/>
  <c r="I252" i="12" s="1"/>
  <c r="K253" i="12"/>
  <c r="K252" i="12" s="1"/>
  <c r="O253" i="12"/>
  <c r="O252" i="12" s="1"/>
  <c r="Q253" i="12"/>
  <c r="U253" i="12"/>
  <c r="U252" i="12" s="1"/>
  <c r="G255" i="12"/>
  <c r="I255" i="12"/>
  <c r="K255" i="12"/>
  <c r="O255" i="12"/>
  <c r="Q255" i="12"/>
  <c r="U255" i="12"/>
  <c r="G256" i="12"/>
  <c r="I256" i="12"/>
  <c r="I254" i="12" s="1"/>
  <c r="K256" i="12"/>
  <c r="M256" i="12"/>
  <c r="O256" i="12"/>
  <c r="Q256" i="12"/>
  <c r="Q254" i="12" s="1"/>
  <c r="U256" i="12"/>
  <c r="G257" i="12"/>
  <c r="M257" i="12" s="1"/>
  <c r="I257" i="12"/>
  <c r="K257" i="12"/>
  <c r="O257" i="12"/>
  <c r="Q257" i="12"/>
  <c r="U257" i="12"/>
  <c r="G258" i="12"/>
  <c r="M258" i="12" s="1"/>
  <c r="I258" i="12"/>
  <c r="K258" i="12"/>
  <c r="O258" i="12"/>
  <c r="Q258" i="12"/>
  <c r="U258" i="12"/>
  <c r="G260" i="12"/>
  <c r="I260" i="12"/>
  <c r="I259" i="12" s="1"/>
  <c r="K260" i="12"/>
  <c r="M260" i="12"/>
  <c r="O260" i="12"/>
  <c r="Q260" i="12"/>
  <c r="Q259" i="12" s="1"/>
  <c r="U260" i="12"/>
  <c r="G261" i="12"/>
  <c r="I261" i="12"/>
  <c r="K261" i="12"/>
  <c r="K259" i="12" s="1"/>
  <c r="O261" i="12"/>
  <c r="Q261" i="12"/>
  <c r="U261" i="12"/>
  <c r="G262" i="12"/>
  <c r="M262" i="12" s="1"/>
  <c r="I262" i="12"/>
  <c r="K262" i="12"/>
  <c r="O262" i="12"/>
  <c r="Q262" i="12"/>
  <c r="U262" i="12"/>
  <c r="G264" i="12"/>
  <c r="I264" i="12"/>
  <c r="K264" i="12"/>
  <c r="M264" i="12"/>
  <c r="O264" i="12"/>
  <c r="Q264" i="12"/>
  <c r="U264" i="12"/>
  <c r="G265" i="12"/>
  <c r="M265" i="12" s="1"/>
  <c r="I265" i="12"/>
  <c r="K265" i="12"/>
  <c r="O265" i="12"/>
  <c r="Q265" i="12"/>
  <c r="U265" i="12"/>
  <c r="G266" i="12"/>
  <c r="M266" i="12" s="1"/>
  <c r="I266" i="12"/>
  <c r="K266" i="12"/>
  <c r="O266" i="12"/>
  <c r="Q266" i="12"/>
  <c r="U266" i="12"/>
  <c r="G267" i="12"/>
  <c r="I267" i="12"/>
  <c r="K267" i="12"/>
  <c r="O267" i="12"/>
  <c r="Q267" i="12"/>
  <c r="U267" i="12"/>
  <c r="G268" i="12"/>
  <c r="I268" i="12"/>
  <c r="K268" i="12"/>
  <c r="M268" i="12"/>
  <c r="O268" i="12"/>
  <c r="Q268" i="12"/>
  <c r="U268" i="12"/>
  <c r="G269" i="12"/>
  <c r="M269" i="12" s="1"/>
  <c r="I269" i="12"/>
  <c r="K269" i="12"/>
  <c r="O269" i="12"/>
  <c r="Q269" i="12"/>
  <c r="U269" i="12"/>
  <c r="G270" i="12"/>
  <c r="I270" i="12"/>
  <c r="K270" i="12"/>
  <c r="M270" i="12"/>
  <c r="O270" i="12"/>
  <c r="Q270" i="12"/>
  <c r="U270" i="12"/>
  <c r="G271" i="12"/>
  <c r="M271" i="12" s="1"/>
  <c r="I271" i="12"/>
  <c r="K271" i="12"/>
  <c r="O271" i="12"/>
  <c r="Q271" i="12"/>
  <c r="U271" i="12"/>
  <c r="G272" i="12"/>
  <c r="I272" i="12"/>
  <c r="K272" i="12"/>
  <c r="M272" i="12"/>
  <c r="O272" i="12"/>
  <c r="Q272" i="12"/>
  <c r="U272" i="12"/>
  <c r="I20" i="1"/>
  <c r="G27" i="1"/>
  <c r="J28" i="1"/>
  <c r="J26" i="1"/>
  <c r="G38" i="1"/>
  <c r="F38" i="1"/>
  <c r="H32" i="1"/>
  <c r="J23" i="1"/>
  <c r="J24" i="1"/>
  <c r="J25" i="1"/>
  <c r="J27" i="1"/>
  <c r="E24" i="1"/>
  <c r="E26" i="1"/>
  <c r="M66" i="12" l="1"/>
  <c r="F40" i="1"/>
  <c r="O263" i="12"/>
  <c r="O259" i="12"/>
  <c r="G254" i="12"/>
  <c r="I77" i="1" s="1"/>
  <c r="I249" i="12"/>
  <c r="G242" i="12"/>
  <c r="I74" i="1" s="1"/>
  <c r="U234" i="12"/>
  <c r="K225" i="12"/>
  <c r="Q225" i="12"/>
  <c r="I225" i="12"/>
  <c r="I221" i="12"/>
  <c r="G213" i="12"/>
  <c r="I70" i="1" s="1"/>
  <c r="K205" i="12"/>
  <c r="Q205" i="12"/>
  <c r="I205" i="12"/>
  <c r="U179" i="12"/>
  <c r="U159" i="12"/>
  <c r="U147" i="12"/>
  <c r="K130" i="12"/>
  <c r="G109" i="12"/>
  <c r="I58" i="1" s="1"/>
  <c r="U104" i="12"/>
  <c r="Q92" i="12"/>
  <c r="I92" i="12"/>
  <c r="O92" i="12"/>
  <c r="U81" i="12"/>
  <c r="G71" i="12"/>
  <c r="I53" i="1" s="1"/>
  <c r="U58" i="12"/>
  <c r="I58" i="12"/>
  <c r="K49" i="12"/>
  <c r="Q49" i="12"/>
  <c r="I49" i="12"/>
  <c r="U34" i="12"/>
  <c r="O26" i="12"/>
  <c r="K8" i="12"/>
  <c r="Q8" i="12"/>
  <c r="I8" i="12"/>
  <c r="K263" i="12"/>
  <c r="Q263" i="12"/>
  <c r="I263" i="12"/>
  <c r="O254" i="12"/>
  <c r="I242" i="12"/>
  <c r="O242" i="12"/>
  <c r="G234" i="12"/>
  <c r="I73" i="1" s="1"/>
  <c r="U225" i="12"/>
  <c r="O213" i="12"/>
  <c r="U205" i="12"/>
  <c r="G179" i="12"/>
  <c r="I65" i="1" s="1"/>
  <c r="G159" i="12"/>
  <c r="I64" i="1" s="1"/>
  <c r="G147" i="12"/>
  <c r="I63" i="1" s="1"/>
  <c r="U130" i="12"/>
  <c r="O109" i="12"/>
  <c r="K92" i="12"/>
  <c r="G81" i="12"/>
  <c r="I54" i="1" s="1"/>
  <c r="O71" i="12"/>
  <c r="Q58" i="12"/>
  <c r="G58" i="12"/>
  <c r="I51" i="1" s="1"/>
  <c r="U49" i="12"/>
  <c r="G49" i="12"/>
  <c r="I50" i="1" s="1"/>
  <c r="K26" i="12"/>
  <c r="Q26" i="12"/>
  <c r="I26" i="12"/>
  <c r="U8" i="12"/>
  <c r="G263" i="12"/>
  <c r="I79" i="1" s="1"/>
  <c r="I19" i="1" s="1"/>
  <c r="U263" i="12"/>
  <c r="U259" i="12"/>
  <c r="K254" i="12"/>
  <c r="G249" i="12"/>
  <c r="I75" i="1" s="1"/>
  <c r="K242" i="12"/>
  <c r="Q234" i="12"/>
  <c r="I234" i="12"/>
  <c r="O234" i="12"/>
  <c r="G225" i="12"/>
  <c r="I72" i="1" s="1"/>
  <c r="G221" i="12"/>
  <c r="I71" i="1" s="1"/>
  <c r="K213" i="12"/>
  <c r="Q213" i="12"/>
  <c r="I213" i="12"/>
  <c r="G205" i="12"/>
  <c r="I69" i="1" s="1"/>
  <c r="G202" i="12"/>
  <c r="I68" i="1" s="1"/>
  <c r="K199" i="12"/>
  <c r="Q199" i="12"/>
  <c r="I199" i="12"/>
  <c r="K196" i="12"/>
  <c r="O179" i="12"/>
  <c r="O159" i="12"/>
  <c r="O147" i="12"/>
  <c r="G130" i="12"/>
  <c r="I61" i="1" s="1"/>
  <c r="K127" i="12"/>
  <c r="Q127" i="12"/>
  <c r="I127" i="12"/>
  <c r="K124" i="12"/>
  <c r="K109" i="12"/>
  <c r="Q109" i="12"/>
  <c r="I109" i="12"/>
  <c r="Q104" i="12"/>
  <c r="I104" i="12"/>
  <c r="O104" i="12"/>
  <c r="U92" i="12"/>
  <c r="O81" i="12"/>
  <c r="K71" i="12"/>
  <c r="Q71" i="12"/>
  <c r="I71" i="12"/>
  <c r="Q66" i="12"/>
  <c r="I66" i="12"/>
  <c r="O58" i="12"/>
  <c r="O34" i="12"/>
  <c r="U26" i="12"/>
  <c r="AD274" i="12"/>
  <c r="G39" i="1" s="1"/>
  <c r="G40" i="1" s="1"/>
  <c r="G25" i="1" s="1"/>
  <c r="G26" i="1" s="1"/>
  <c r="G259" i="12"/>
  <c r="I78" i="1" s="1"/>
  <c r="I18" i="1" s="1"/>
  <c r="U254" i="12"/>
  <c r="O249" i="12"/>
  <c r="U242" i="12"/>
  <c r="K234" i="12"/>
  <c r="O225" i="12"/>
  <c r="O221" i="12"/>
  <c r="U213" i="12"/>
  <c r="O205" i="12"/>
  <c r="I202" i="12"/>
  <c r="O202" i="12"/>
  <c r="U199" i="12"/>
  <c r="U196" i="12"/>
  <c r="K179" i="12"/>
  <c r="Q179" i="12"/>
  <c r="I179" i="12"/>
  <c r="K159" i="12"/>
  <c r="Q159" i="12"/>
  <c r="I159" i="12"/>
  <c r="K147" i="12"/>
  <c r="Q147" i="12"/>
  <c r="I147" i="12"/>
  <c r="Q130" i="12"/>
  <c r="I130" i="12"/>
  <c r="O130" i="12"/>
  <c r="U127" i="12"/>
  <c r="U124" i="12"/>
  <c r="U109" i="12"/>
  <c r="K104" i="12"/>
  <c r="G92" i="12"/>
  <c r="I55" i="1" s="1"/>
  <c r="K81" i="12"/>
  <c r="Q81" i="12"/>
  <c r="I81" i="12"/>
  <c r="U71" i="12"/>
  <c r="O66" i="12"/>
  <c r="G66" i="12"/>
  <c r="I52" i="1" s="1"/>
  <c r="K58" i="12"/>
  <c r="O49" i="12"/>
  <c r="K34" i="12"/>
  <c r="Q34" i="12"/>
  <c r="I34" i="12"/>
  <c r="O8" i="12"/>
  <c r="G23" i="1"/>
  <c r="M34" i="12"/>
  <c r="M26" i="12"/>
  <c r="M49" i="12"/>
  <c r="M8" i="12"/>
  <c r="M267" i="12"/>
  <c r="M263" i="12" s="1"/>
  <c r="M261" i="12"/>
  <c r="M259" i="12" s="1"/>
  <c r="M255" i="12"/>
  <c r="M254" i="12" s="1"/>
  <c r="M253" i="12"/>
  <c r="M252" i="12" s="1"/>
  <c r="M251" i="12"/>
  <c r="M249" i="12" s="1"/>
  <c r="M243" i="12"/>
  <c r="M242" i="12" s="1"/>
  <c r="M235" i="12"/>
  <c r="M234" i="12" s="1"/>
  <c r="M227" i="12"/>
  <c r="M225" i="12" s="1"/>
  <c r="M223" i="12"/>
  <c r="M221" i="12" s="1"/>
  <c r="M215" i="12"/>
  <c r="M213" i="12" s="1"/>
  <c r="M207" i="12"/>
  <c r="M205" i="12" s="1"/>
  <c r="M203" i="12"/>
  <c r="M202" i="12" s="1"/>
  <c r="M201" i="12"/>
  <c r="M199" i="12" s="1"/>
  <c r="M197" i="12"/>
  <c r="M196" i="12" s="1"/>
  <c r="M181" i="12"/>
  <c r="M179" i="12" s="1"/>
  <c r="M161" i="12"/>
  <c r="M159" i="12" s="1"/>
  <c r="M149" i="12"/>
  <c r="M147" i="12" s="1"/>
  <c r="M131" i="12"/>
  <c r="M130" i="12" s="1"/>
  <c r="M129" i="12"/>
  <c r="M127" i="12" s="1"/>
  <c r="M125" i="12"/>
  <c r="M124" i="12" s="1"/>
  <c r="M111" i="12"/>
  <c r="M109" i="12" s="1"/>
  <c r="M105" i="12"/>
  <c r="M104" i="12" s="1"/>
  <c r="M103" i="12"/>
  <c r="M102" i="12" s="1"/>
  <c r="M93" i="12"/>
  <c r="M92" i="12" s="1"/>
  <c r="M83" i="12"/>
  <c r="M81" i="12" s="1"/>
  <c r="M73" i="12"/>
  <c r="M71" i="12" s="1"/>
  <c r="M59" i="12"/>
  <c r="M58" i="12" s="1"/>
  <c r="G34" i="12"/>
  <c r="I49" i="1" s="1"/>
  <c r="G26" i="12"/>
  <c r="I48" i="1" s="1"/>
  <c r="G8" i="12"/>
  <c r="G28" i="1" l="1"/>
  <c r="I47" i="1"/>
  <c r="G274" i="12"/>
  <c r="I17" i="1"/>
  <c r="H39" i="1"/>
  <c r="G24" i="1"/>
  <c r="G29" i="1" s="1"/>
  <c r="I16" i="1" l="1"/>
  <c r="I21" i="1" s="1"/>
  <c r="I80" i="1"/>
  <c r="H40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<sst xmlns="http://schemas.openxmlformats.org/spreadsheetml/2006/main" count="1277" uniqueCount="597">
  <si>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</si>
  <si>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</si>
  <si>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</si>
  <si>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</si>
  <si>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</si>
  <si>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</si>
  <si>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</si>
  <si>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</si>
  <si>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</si>
  <si>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</si>
  <si>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</si>
  <si>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</si>
  <si>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</si>
  <si>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</si>
  <si>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</si>
  <si>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</si>
  <si>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</si>
  <si>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</si>
  <si>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</si>
  <si>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</si>
  <si>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</si>
  <si>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</si>
  <si>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</si>
  <si>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</si>
  <si>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</si>
  <si>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</si>
  <si>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</si>
  <si>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</si>
  <si>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</si>
  <si>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</si>
  <si>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</si>
  <si>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</si>
  <si>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</si>
  <si>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</si>
  <si>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</si>
  <si>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</si>
  <si>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</si>
  <si>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</si>
  <si>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</si>
  <si>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</si>
  <si>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</si>
  <si>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</si>
  <si>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</si>
  <si>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Na Bezděkově 2005, Benešov</t>
  </si>
  <si>
    <t>Rozpočet:</t>
  </si>
  <si>
    <t>Misto</t>
  </si>
  <si>
    <t>Přístavba výtahu, Na Bezděkově 2005</t>
  </si>
  <si>
    <t>Město Benešov</t>
  </si>
  <si>
    <t>Masarykovo náměstí 100</t>
  </si>
  <si>
    <t>Benešov</t>
  </si>
  <si>
    <t>25601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</si>
  <si>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</si>
  <si>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</si>
  <si>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</si>
  <si>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</si>
  <si>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</si>
  <si>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</si>
  <si>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</si>
  <si>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</si>
  <si>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</si>
  <si>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</si>
  <si>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</si>
  <si>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</si>
  <si>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</si>
  <si>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</si>
  <si>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</si>
  <si>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60</t>
  </si>
  <si>
    <t>Úpravy povrchů, omítky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</si>
  <si>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</si>
  <si>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</si>
  <si>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</si>
  <si>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</si>
  <si>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</si>
  <si>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</si>
  <si>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</si>
  <si>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</si>
  <si>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</si>
  <si>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</si>
  <si>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</si>
  <si>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</si>
  <si>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</si>
  <si>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</si>
  <si>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</si>
  <si>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</si>
  <si>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</si>
  <si>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</si>
  <si>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</si>
  <si>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</si>
  <si>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</si>
  <si>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</si>
  <si>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</si>
  <si>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</si>
  <si>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</si>
  <si>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</si>
  <si>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721</t>
  </si>
  <si>
    <t>Vnitřní kanalizace</t>
  </si>
  <si>
    <t>724</t>
  </si>
  <si>
    <t>Strojní vybavení</t>
  </si>
  <si>
    <t>728</t>
  </si>
  <si>
    <t>Vzduchotechnika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</si>
  <si>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</si>
  <si>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</si>
  <si>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</si>
  <si>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</si>
  <si>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</si>
  <si>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</si>
  <si>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</si>
  <si>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</si>
  <si>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</si>
  <si>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</si>
  <si>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776</t>
  </si>
  <si>
    <t>Podlahy povlakové</t>
  </si>
  <si>
    <t>777</t>
  </si>
  <si>
    <t>Podlahy ze syntetických hmot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</si>
  <si>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</si>
  <si>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</si>
  <si>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</si>
  <si>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</si>
  <si>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</si>
  <si>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</si>
  <si>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</si>
  <si>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</si>
  <si>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</si>
  <si>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</si>
  <si>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</si>
  <si>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</si>
  <si>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</si>
  <si>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</si>
  <si>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</si>
  <si>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</si>
  <si>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</si>
  <si>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</si>
  <si>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</si>
  <si>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</si>
  <si>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</si>
  <si>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</si>
  <si>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</si>
  <si>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</si>
  <si>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</si>
  <si>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</si>
  <si>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</si>
  <si>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</si>
  <si>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</si>
  <si>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</si>
  <si>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</si>
  <si>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</si>
  <si>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</si>
  <si>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</si>
  <si>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</si>
  <si>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113108310R00</t>
  </si>
  <si>
    <t>Odstranění asfaltové vrstvy pl. do 50 m2, tl.10 cm</t>
  </si>
  <si>
    <t>m2</t>
  </si>
  <si>
    <t>POL1_0</t>
  </si>
  <si>
    <t>113106231R00</t>
  </si>
  <si>
    <t>Rozebrání dlažeb ze zámkové dlažby v kamenivu</t>
  </si>
  <si>
    <t>113107515R00</t>
  </si>
  <si>
    <t>Odstranění podkladu pl. 50 m2,kam.drcené tl.15 cm</t>
  </si>
  <si>
    <t>113204111R00</t>
  </si>
  <si>
    <t>Vytrhání obrubníků zahradních</t>
  </si>
  <si>
    <t>m</t>
  </si>
  <si>
    <t>111201101R00</t>
  </si>
  <si>
    <t>Odstranění křovin i s kořeny na ploše do 1000 m2</t>
  </si>
  <si>
    <t>122201101R00</t>
  </si>
  <si>
    <t>Odkopávky nezapažené v hor. 3 do 100 m3</t>
  </si>
  <si>
    <t>m3</t>
  </si>
  <si>
    <t>122201109R00</t>
  </si>
  <si>
    <t>Příplatek za lepivost - odkopávky v hor. 3</t>
  </si>
  <si>
    <t>131201110R00</t>
  </si>
  <si>
    <t>Hloubení nezapaž. jam hor.3 do 50 m3, STROJNĚ</t>
  </si>
  <si>
    <t>131201119R00</t>
  </si>
  <si>
    <t>Příplatek za lepivost - hloubení nezap.jam v hor.3</t>
  </si>
  <si>
    <t>130001101R00</t>
  </si>
  <si>
    <t>Příplatek za ztížené hloubení v blízkosti vedení, odhad - bude fakturováno dle skutečnosti</t>
  </si>
  <si>
    <t>133201101R00</t>
  </si>
  <si>
    <t>Hloubení šachet v hor.3 do 100 m3</t>
  </si>
  <si>
    <t>133201109R00</t>
  </si>
  <si>
    <t>Příplatek za lepivost - hloubení šachet v hor.3</t>
  </si>
  <si>
    <t>167101101R00</t>
  </si>
  <si>
    <t>Nakládání výkopku z hor.1-4 v množství do 100 m3</t>
  </si>
  <si>
    <t>162201102R00</t>
  </si>
  <si>
    <t>Vodorovné přemístění výkopku z hor.1-4 do 50 m, 2x 8,065m3</t>
  </si>
  <si>
    <t>174101101R00</t>
  </si>
  <si>
    <t>Zásyp jam, rýh, šachet se zhutněním</t>
  </si>
  <si>
    <t>162701105R00</t>
  </si>
  <si>
    <t>Vodorovné přemístění výkopku z hor.1-4 do 10000 m</t>
  </si>
  <si>
    <t>199000002R00</t>
  </si>
  <si>
    <t>Poplatek za skládku horniny 1- 4</t>
  </si>
  <si>
    <t>273321411R00</t>
  </si>
  <si>
    <t>Železobeton základových desek C 25/30</t>
  </si>
  <si>
    <t>273351215R00</t>
  </si>
  <si>
    <t>Bednění stěn základových desek - zřízení</t>
  </si>
  <si>
    <t>273351216R00</t>
  </si>
  <si>
    <t>Bednění stěn základových desek - odstranění</t>
  </si>
  <si>
    <t>272361921RT9</t>
  </si>
  <si>
    <t>Výztuž základových kleneb ze svařovaných sítí, průměr drátu  8,0, oka 150/150 mm KY80</t>
  </si>
  <si>
    <t>t</t>
  </si>
  <si>
    <t>R273 36-1829</t>
  </si>
  <si>
    <t>Výztuž základových desek z beton. oceli B500A (R)</t>
  </si>
  <si>
    <t>631312511R00</t>
  </si>
  <si>
    <t xml:space="preserve">Mazanina betonová tl. 5 - 8 cm C 12/15, (podkladní beton pod deskou) </t>
  </si>
  <si>
    <t>631319171R00</t>
  </si>
  <si>
    <t>Příplatek za stržení povrchu mazaniny tl. 8 cm</t>
  </si>
  <si>
    <t>311321411R00</t>
  </si>
  <si>
    <t>Železobeton nadzákladových zdí C 25/30, (částečně pohledový-interier šachty)</t>
  </si>
  <si>
    <t>311361921RT9</t>
  </si>
  <si>
    <t>Výztuž nadzákladových zdí ze svařovaných sítí, průměr drátu 8,0, oka 150/150 mm KY80</t>
  </si>
  <si>
    <t>311351105R00</t>
  </si>
  <si>
    <t>Bednění nadzákladových zdí oboustranné - zřízení</t>
  </si>
  <si>
    <t>311351106R00</t>
  </si>
  <si>
    <t>Bednění nadzákladových zdí oboustranné-odstranění</t>
  </si>
  <si>
    <t>311351805R00</t>
  </si>
  <si>
    <t>Bednění nadzákl.zdí,pohled.hl.,oboustranné-zřízení, (výtahová šachta-interier)</t>
  </si>
  <si>
    <t>311351806R00</t>
  </si>
  <si>
    <t>Bednění nadzákl.zdí,pohled.hl.,oboustr.-odstranění, (výtahová šachta-interier)</t>
  </si>
  <si>
    <t>311351903R00</t>
  </si>
  <si>
    <t>Bednění otvoru nadzáklad.zdí plochy do 2,25 m2</t>
  </si>
  <si>
    <t>kus</t>
  </si>
  <si>
    <t>311351904R00</t>
  </si>
  <si>
    <t>Bednění otvoru nadzáklad.zdí plochy do 3,6 m2</t>
  </si>
  <si>
    <t>Železobeton nadzákladových zdí C 25/30, spádové nabetonování atiky</t>
  </si>
  <si>
    <t>342264051RT1</t>
  </si>
  <si>
    <t>Podhled sádrokartonový na zavěšenou ocel. konstr., desky standard tl. 12,5 mm, bez izolace</t>
  </si>
  <si>
    <t>342264098RT2</t>
  </si>
  <si>
    <t>Příplatek k podhledu sádrokart. za plochu do 10 m2, pro plochy 2 - 5 m2</t>
  </si>
  <si>
    <t>338171122R00</t>
  </si>
  <si>
    <t>Osazení sloupků plot.ocel. do 2,6 m, zabet.C 25/30, sloupky přístřešku - dodávka viz zámečnické kce</t>
  </si>
  <si>
    <t>411321414R00</t>
  </si>
  <si>
    <t>Stropy deskové ze železobetonu C 25/30</t>
  </si>
  <si>
    <t>411361921RT9</t>
  </si>
  <si>
    <t>Výztuž stropů svařovanou sítí , průměr drátu  8,0, oka 150/150 mm KY80</t>
  </si>
  <si>
    <t>R411 36-1829</t>
  </si>
  <si>
    <t>Výztuž stropů z betonářské oceli B500A (R), (rohové příložky)</t>
  </si>
  <si>
    <t>411351101R00</t>
  </si>
  <si>
    <t>Bednění stropů deskových, bednění vlastní -zřízení</t>
  </si>
  <si>
    <t>411351102R00</t>
  </si>
  <si>
    <t>Bednění stropů deskových, vlastní - odstranění</t>
  </si>
  <si>
    <t>R411 35-9991</t>
  </si>
  <si>
    <t>Příplatek za pohledové bednění, (výtahová šachta)</t>
  </si>
  <si>
    <t>411354173R00</t>
  </si>
  <si>
    <t>Podpěrná konstr. stropů do 12 kPa - zřízení</t>
  </si>
  <si>
    <t>411354174R00</t>
  </si>
  <si>
    <t>Podpěrná konstr. stropů do 12 kPa - odstranění</t>
  </si>
  <si>
    <t>564851111R00</t>
  </si>
  <si>
    <t>Podklad ze štěrkodrti po zhutnění tloušťky 15 cm</t>
  </si>
  <si>
    <t>564801111R00</t>
  </si>
  <si>
    <t>Podklad ze štěrkodrti po zhutnění tloušťky 3 cm</t>
  </si>
  <si>
    <t>596215020R00</t>
  </si>
  <si>
    <t>Kladení zámkové dlažby tl. 6 cm do drtě tl. 3 cm</t>
  </si>
  <si>
    <t>59245308R</t>
  </si>
  <si>
    <t>Dlažba BEST KLASIKO přírodní  20x10x6</t>
  </si>
  <si>
    <t>POL3_0</t>
  </si>
  <si>
    <t>Kladení zámkové dlažby tl. 6 cm do drtě tl. 3 cm, zpětné doplnění okolo přístavby stáv.dlažbou</t>
  </si>
  <si>
    <t>602015185RT7</t>
  </si>
  <si>
    <t>Stěrka na stěnách silikonsilik, zatíraná, zrnitost 2,0 mm</t>
  </si>
  <si>
    <t>602015191R00</t>
  </si>
  <si>
    <t>Podkladní nátěr stěn pod tenkovrstvé omítky</t>
  </si>
  <si>
    <t>602011189R00</t>
  </si>
  <si>
    <t>Stěrka na stěnách mozaiková</t>
  </si>
  <si>
    <t>602011195R00</t>
  </si>
  <si>
    <t>Kontaktní nátěr stěn pod mozaikové omítky</t>
  </si>
  <si>
    <t>611421133R00</t>
  </si>
  <si>
    <t>Omítka vnitřní stropů rovných, MVC, štuková</t>
  </si>
  <si>
    <t>611401991R00</t>
  </si>
  <si>
    <t>Příplatek za přísadu pro zvýšení přilnavosti</t>
  </si>
  <si>
    <t>612401991R00</t>
  </si>
  <si>
    <t>Příplatek, omítka stěn, přísada zlepš. přilnavost</t>
  </si>
  <si>
    <t>612421637R00</t>
  </si>
  <si>
    <t>Omítka vnitřní zdiva, MVC, štuková</t>
  </si>
  <si>
    <t>612425931R00</t>
  </si>
  <si>
    <t>Omítka vápenná vnitřního ostění - štuková</t>
  </si>
  <si>
    <t>612421331R00</t>
  </si>
  <si>
    <t>Oprava vápen.omítek stěn do 30 % pl. - štukových</t>
  </si>
  <si>
    <t>R611 42-9991</t>
  </si>
  <si>
    <t>D+M olištování dilatací v interieru , NC</t>
  </si>
  <si>
    <t>622311832RV1</t>
  </si>
  <si>
    <t>Zatepl.syst., fasáda, miner.desky PV 100 mm, zakončený stěrkou s výztužnou tkaninou</t>
  </si>
  <si>
    <t>622311130RV1</t>
  </si>
  <si>
    <t>Zateplovací systém, fasáda, EPS F tl. 60 mm, zakončený stěrkou s výztužnou tkaninou (atika)</t>
  </si>
  <si>
    <t>622311012R00</t>
  </si>
  <si>
    <t>Soklová lišta hliník KZS tl. 100 mm</t>
  </si>
  <si>
    <t>R622 30-0159</t>
  </si>
  <si>
    <t>Montáž lišt pro KZS</t>
  </si>
  <si>
    <t>28350224R</t>
  </si>
  <si>
    <t>Profil okenní parapetní plastový LPE dl. 2 m</t>
  </si>
  <si>
    <t>28350229R</t>
  </si>
  <si>
    <t>Profil rohový nadpražní s okapničkou dl. 2 m, LTU</t>
  </si>
  <si>
    <t>28350250R</t>
  </si>
  <si>
    <t>Lišta rohová plastová s tkaninou bílá Sto dl. 2,0m</t>
  </si>
  <si>
    <t>283502842R</t>
  </si>
  <si>
    <t>Začišťovací profil s tkaninou, napojovací lišta, APU, délka 1,4 m, 1,6 m, 2,4 m</t>
  </si>
  <si>
    <t>620991121R00</t>
  </si>
  <si>
    <t>Zakrývání výplní vnějších otvorů z lešení</t>
  </si>
  <si>
    <t>R622 30-0199</t>
  </si>
  <si>
    <t>Těsnění napojovacích spár tmelem, včetně dodávky tmelu Dekmastic Polyuretan 40FC</t>
  </si>
  <si>
    <t>631591115R00</t>
  </si>
  <si>
    <t>Násyp pod podlahy z keramzitu, lehčený zásyp</t>
  </si>
  <si>
    <t>631313711R00</t>
  </si>
  <si>
    <t xml:space="preserve">Mazanina betonová tl. 8 - 12 cm C 25/30 </t>
  </si>
  <si>
    <t>631319153R00</t>
  </si>
  <si>
    <t>Příplatek za přehlaz. mazanin pod povlaky tl. 12cm</t>
  </si>
  <si>
    <t>631361921RT9</t>
  </si>
  <si>
    <t>Výztuž mazanin svařovanou sítí, průměr drátu  8,0, oka 150/150 mm KY80</t>
  </si>
  <si>
    <t>631313611R00</t>
  </si>
  <si>
    <t>Mazanina betonová tl. 8 - 12 cm C 16/20</t>
  </si>
  <si>
    <t>631319163R00</t>
  </si>
  <si>
    <t>Příplatek za konečnou úpravu mazanin tl. 12 cm</t>
  </si>
  <si>
    <t>631362021R00</t>
  </si>
  <si>
    <t>Výztuž mazanin svařovanou sítí z drátů Kari</t>
  </si>
  <si>
    <t>632411135RT1</t>
  </si>
  <si>
    <t xml:space="preserve">Potěr ze SMS , ruční zpracování, tl. 35 mm, samonivelační anhydritový potěr 20 </t>
  </si>
  <si>
    <t>632441491R00</t>
  </si>
  <si>
    <t>Broušení anhydritových potěrů - odstranění šlemu</t>
  </si>
  <si>
    <t>648991111R00</t>
  </si>
  <si>
    <t>Osazení parapet.desek plast. a lamin. š. do 20cm</t>
  </si>
  <si>
    <t>919735112R00</t>
  </si>
  <si>
    <t>Řezání stávajícího živičného krytu tl. 5 - 10 cm</t>
  </si>
  <si>
    <t>916561111R00</t>
  </si>
  <si>
    <t>Osazení záhon.obrubníků do lože z C 12/15 s opěrou</t>
  </si>
  <si>
    <t>918101111R00</t>
  </si>
  <si>
    <t>Lože pod obrubníky nebo obruby dlažeb z C 12/15</t>
  </si>
  <si>
    <t>592173360R</t>
  </si>
  <si>
    <t>Obrubník zahradní ABO 4-20 500/50/200 mm, přírodní</t>
  </si>
  <si>
    <t>941941042R00</t>
  </si>
  <si>
    <t>Montáž lešení leh.řad.s podlahami,š.1,2 m, H 30 m</t>
  </si>
  <si>
    <t>941941292R00</t>
  </si>
  <si>
    <t>Příplatek za každý měsíc použití lešení k pol.1042</t>
  </si>
  <si>
    <t>941941842R00</t>
  </si>
  <si>
    <t>Demontáž lešení leh.řad.s podlahami,š.1,2 m,H 30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</si>
  <si>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</si>
  <si>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</si>
  <si>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</si>
  <si>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</si>
  <si>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</si>
  <si>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</si>
  <si>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941955001R00</t>
  </si>
  <si>
    <t>Lešení lehké pomocné, výška podlahy do 1,2 m</t>
  </si>
  <si>
    <t>941955003R00</t>
  </si>
  <si>
    <t>Lešení lehké pomocné, výška podlahy do 2,5 m</t>
  </si>
  <si>
    <t>943943223R00</t>
  </si>
  <si>
    <t>Montáž lešení prostorové lehké, do 100kg, H 28 m</t>
  </si>
  <si>
    <t>943943293R00</t>
  </si>
  <si>
    <t>Příplatek za každý měsíc použití k pol. 3223</t>
  </si>
  <si>
    <t>943943823R00</t>
  </si>
  <si>
    <t>Demontáž lešení, prostor. lehké, 100 kPa, H 28 m</t>
  </si>
  <si>
    <t>943955141R00</t>
  </si>
  <si>
    <t>Montáž lešeň. podl., šachta 6 m2, s příč. a podél.</t>
  </si>
  <si>
    <t>943955192R00</t>
  </si>
  <si>
    <t>Příplatek za každý měsíc použití leš.k pol.31až 51</t>
  </si>
  <si>
    <t>943955841R00</t>
  </si>
  <si>
    <t>Demontáž leš. podl., šachta 6 m2, s příč. a podél.</t>
  </si>
  <si>
    <t>952901111R00</t>
  </si>
  <si>
    <t>Vyčištění budov o výšce podlaží do 4 m</t>
  </si>
  <si>
    <t>953761133R00</t>
  </si>
  <si>
    <t>Odvětrání troubami PVC kruhovými 160x3,2 mm</t>
  </si>
  <si>
    <t>968083002R00</t>
  </si>
  <si>
    <t>Vybourání plastových oken do 2 m2</t>
  </si>
  <si>
    <t>R960 99991</t>
  </si>
  <si>
    <t>Bourací práce nespecifikované</t>
  </si>
  <si>
    <t>hod</t>
  </si>
  <si>
    <t>978041116R00</t>
  </si>
  <si>
    <t>Odstranění KZS EPS F tl. 160 mm s omítkou</t>
  </si>
  <si>
    <t>978041210R00</t>
  </si>
  <si>
    <t>Odstranění KZS EPS F tl. 100 mm bez omítky</t>
  </si>
  <si>
    <t>978059631R00</t>
  </si>
  <si>
    <t>Odsekání vnějších obkladů stěn nad 2 m2</t>
  </si>
  <si>
    <t>970251300R00</t>
  </si>
  <si>
    <t>Řezání železobetonu hl. řezu 300 mm</t>
  </si>
  <si>
    <t>971052651R00</t>
  </si>
  <si>
    <t>Vybourání otvorů zdi želbet. pl. 4 m2, tl. 60 cm</t>
  </si>
  <si>
    <t>971042241R00</t>
  </si>
  <si>
    <t>Vybourání otvorů zdi betonové 0,0225 m2, tl. 30 cm</t>
  </si>
  <si>
    <t>781111111R00</t>
  </si>
  <si>
    <t>Řezání obkladaček diamantovým kotoučem</t>
  </si>
  <si>
    <t>979082111R00</t>
  </si>
  <si>
    <t>Vnitrostaveništní doprava suti do 10 m</t>
  </si>
  <si>
    <t>979082121R00</t>
  </si>
  <si>
    <t>Příplatek k vnitrost. dopravě suti za dalších 5 m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</si>
  <si>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</si>
  <si>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</si>
  <si>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</si>
  <si>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</si>
  <si>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</si>
  <si>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</si>
  <si>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</si>
  <si>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</si>
  <si>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</si>
  <si>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skládku suti - směs</t>
  </si>
  <si>
    <t>998012024R00</t>
  </si>
  <si>
    <t>Přesun hmot pro budovy monolitické výšky do 36 m</t>
  </si>
  <si>
    <t>711111001R00</t>
  </si>
  <si>
    <t>Izolace proti vlhkosti vodor. nátěr ALP za studena</t>
  </si>
  <si>
    <t>711112001R00</t>
  </si>
  <si>
    <t>Izolace proti vlhkosti svis. nátěr ALP, za studena</t>
  </si>
  <si>
    <t>711141559R00</t>
  </si>
  <si>
    <t>Izolace proti vlhk. vodorovná pásy přitavením</t>
  </si>
  <si>
    <t>711142559R00</t>
  </si>
  <si>
    <t>Izolace proti vlhkosti svislá pásy přitavením</t>
  </si>
  <si>
    <t>711491172R00</t>
  </si>
  <si>
    <t>Izolace, ochranná textilie, vodorovná</t>
  </si>
  <si>
    <t>711491272R00</t>
  </si>
  <si>
    <t>Izolace, ochranná textilie svislá</t>
  </si>
  <si>
    <t>11163111R</t>
  </si>
  <si>
    <t>Lak asfaltový izolační ALP/9 PENETRAL</t>
  </si>
  <si>
    <t>kg</t>
  </si>
  <si>
    <t>62852265R</t>
  </si>
  <si>
    <t>Pás modifikovaný asfalt Glastek 40 special mineral</t>
  </si>
  <si>
    <t>69366198R</t>
  </si>
  <si>
    <t>Geotextilie FILTEK 300 g/m2 š. 200cm 100% PP</t>
  </si>
  <si>
    <t>711745567R00</t>
  </si>
  <si>
    <t>Provedení obrácených a zpět. spojů, NAIP, rš 0,5 m</t>
  </si>
  <si>
    <t>998711203R00</t>
  </si>
  <si>
    <t>Přesun hmot pro izolace proti vodě, výšky do 60 m</t>
  </si>
  <si>
    <t>712373111RU1</t>
  </si>
  <si>
    <t>Krytina střech do 10° fólie, 6 kotev/m2, na beton, tl. izolace do 250 mm, fólie ve specifikaci</t>
  </si>
  <si>
    <t>28322010R</t>
  </si>
  <si>
    <t>Fólie ALKORPLAN 35176 tl. 1,5 mm š. 1600 mm, s PES výztuží, šedá</t>
  </si>
  <si>
    <t>712391171R00</t>
  </si>
  <si>
    <t>Povlaková krytina střech do 10°, podklad. textilie</t>
  </si>
  <si>
    <t>712378007R00</t>
  </si>
  <si>
    <t>Rohová lišta vnitřní VIPLANYL RŠ 100 mm</t>
  </si>
  <si>
    <t>R712 37-8099</t>
  </si>
  <si>
    <t>Rohová lišta vnitřní VIPLANYL RŠ 130 mm , NC</t>
  </si>
  <si>
    <t>712378006R00</t>
  </si>
  <si>
    <t>Rohová lišta vnější VIPLANYL RŠ 100 mm</t>
  </si>
  <si>
    <t>712378004R00</t>
  </si>
  <si>
    <t>Závětrná lišta VIPLANYL RŠ 250 mm</t>
  </si>
  <si>
    <t>712378003R00</t>
  </si>
  <si>
    <t>Atiková okapnice VIPLANYL RŠ 250 mm, (š.265mm)</t>
  </si>
  <si>
    <t>712311101R00</t>
  </si>
  <si>
    <t>Povlaková krytina střech do 10°, za studena ALP</t>
  </si>
  <si>
    <t>712341559R00</t>
  </si>
  <si>
    <t>Povlaková krytina střech do 10°, NAIP přitavením</t>
  </si>
  <si>
    <t>628522691R</t>
  </si>
  <si>
    <t>Pás modifikovaný asfalt Glastek AL 40 mineral</t>
  </si>
  <si>
    <t>712351111R00</t>
  </si>
  <si>
    <t>Povlaková krytina střech do 10°,samolepicím pásem</t>
  </si>
  <si>
    <t>62852269R</t>
  </si>
  <si>
    <t>Pás modif. asfalt samolep Glastek 30 sticker plus</t>
  </si>
  <si>
    <t>R712 99991</t>
  </si>
  <si>
    <t>Dodávka+montáž pěnového pásku EPDM Illbruck TN011, NC</t>
  </si>
  <si>
    <t>R712 99992</t>
  </si>
  <si>
    <t>Dodávka a montáž kompresní pásky Ilmond Eco, NC</t>
  </si>
  <si>
    <t>R712 99993</t>
  </si>
  <si>
    <t>Dodávka a montáž těšsnící pásky v místě háků, NC</t>
  </si>
  <si>
    <t>998712204R00</t>
  </si>
  <si>
    <t>Přesun hmot pro povlakové krytiny, výšky do 36 m</t>
  </si>
  <si>
    <t>713131131R00</t>
  </si>
  <si>
    <t>Izolace tepelná stěn lepením</t>
  </si>
  <si>
    <t>283754904R</t>
  </si>
  <si>
    <t>Deska polystyrenová  XPS tl. 80 mm, hladká, s ozubem, 1265 x 615 mm</t>
  </si>
  <si>
    <t>713141131R00</t>
  </si>
  <si>
    <t>Izolace tepelná střech plně lep.za studena,1vrstvá</t>
  </si>
  <si>
    <t>28375971R</t>
  </si>
  <si>
    <t>Deska spádová EPS 100 S</t>
  </si>
  <si>
    <t>283754906R</t>
  </si>
  <si>
    <t>Deska polystyrenová XPS tl. 120 mm, hladká, s ozubem, 1265 x 615 mm</t>
  </si>
  <si>
    <t>713191100RT9</t>
  </si>
  <si>
    <t>Položení separační fólie, včetně dodávky PE fólie</t>
  </si>
  <si>
    <t>713191120R00</t>
  </si>
  <si>
    <t>Izolace tepelné překrytím pásem A 400/H</t>
  </si>
  <si>
    <t>713111221RK6</t>
  </si>
  <si>
    <t>Montáž parozábrany, zavěšené podhl., přelep. spojů, Jutafol N AL 170 speciál</t>
  </si>
  <si>
    <t>Izolace tepelná stěn lepením, (na atiku)</t>
  </si>
  <si>
    <t>283754902R</t>
  </si>
  <si>
    <t>Deska polystyrenová XPS tl. 50 mm, hladká, s ozubem, 1265 x 615 mm</t>
  </si>
  <si>
    <t>283754903R</t>
  </si>
  <si>
    <t>Deska polystyrenová XPS tl. 60 mm, hladká, s ozubem, 1265 x 615 mm</t>
  </si>
  <si>
    <t>713131130R00</t>
  </si>
  <si>
    <t>Izolace tepelná stěn vložením do konstrukce, dilatace</t>
  </si>
  <si>
    <t>283754920R</t>
  </si>
  <si>
    <t>Deska polystyrenová XPS tl. 20 mm, hladká s ozubem, 1265 x 610 mm</t>
  </si>
  <si>
    <t>998713204R00</t>
  </si>
  <si>
    <t>Přesun hmot pro izolace tepelné, výšky do 36 m</t>
  </si>
  <si>
    <t>R721 23-9991</t>
  </si>
  <si>
    <t>D+M signalizačního přepadu - chrlič TOPWET</t>
  </si>
  <si>
    <t>998721204R00</t>
  </si>
  <si>
    <t>Přesun hmot pro vnitřní kanalizaci, výšky do 36 m</t>
  </si>
  <si>
    <t>R724 99991</t>
  </si>
  <si>
    <t>Dodávka a montáž výtahu dle PD</t>
  </si>
  <si>
    <t>soubor</t>
  </si>
  <si>
    <t>R724 99992</t>
  </si>
  <si>
    <t>Stavební přípomoce</t>
  </si>
  <si>
    <t>728314111R00</t>
  </si>
  <si>
    <t>Montáž protidešť. žaluzie čtyřhranné do 0,15 m2</t>
  </si>
  <si>
    <t>R728 99991</t>
  </si>
  <si>
    <t>Protidešťová žaluzie se sítí 200/150mm</t>
  </si>
  <si>
    <t>762441114R00</t>
  </si>
  <si>
    <t>Montáž obložení atiky,OSB desky,1.vrst, lepením</t>
  </si>
  <si>
    <t>Montáž obložení atiky,OSB desky,1.vrst, lepením, (pod okapnici)</t>
  </si>
  <si>
    <t>606233006R</t>
  </si>
  <si>
    <t>Překližka vodovzdorná bříza tl. 21 mm jak. S/BB, foliovaná</t>
  </si>
  <si>
    <t>Překližka vodovzdorná bříza tl. 21 mm jak. S/BB, foiliovaná</t>
  </si>
  <si>
    <t>762495000R00</t>
  </si>
  <si>
    <t>Spojovací a ochranné prostř. obložení stěn, stropů</t>
  </si>
  <si>
    <t>R762 99971</t>
  </si>
  <si>
    <t>Zatření hran překližky voděodolným nátěrem, NC</t>
  </si>
  <si>
    <t>998762204R00</t>
  </si>
  <si>
    <t>Přesun hmot pro tesařské konstrukce, výšky do 36 m</t>
  </si>
  <si>
    <t>764815211R00</t>
  </si>
  <si>
    <t>Žlab podokapní půlkruh.z lak.Pz plechu, rš 250 mm</t>
  </si>
  <si>
    <t>764815810R00</t>
  </si>
  <si>
    <t>Kotlík žlabový oválný z lak. Pz plechu, 330/100 mm</t>
  </si>
  <si>
    <t>764819212R00</t>
  </si>
  <si>
    <t>Odpadní trouby kruhové z lak.Pz plechu, D 100 mm</t>
  </si>
  <si>
    <t>764816120R00</t>
  </si>
  <si>
    <t>Oplechování parapetů, lakovaný Pz plech, rš 200 mm</t>
  </si>
  <si>
    <t>764410850R00</t>
  </si>
  <si>
    <t>Demontáž oplechování parapetů,rš od 100 do 330 mm</t>
  </si>
  <si>
    <t>764430850R00</t>
  </si>
  <si>
    <t>Demontáž oplechování zdí,rš 600 mm</t>
  </si>
  <si>
    <t>998764204R00</t>
  </si>
  <si>
    <t>Přesun hmot pro klempířské konstr., výšky do 36 m</t>
  </si>
  <si>
    <t>765359512R00</t>
  </si>
  <si>
    <t>M.zastřešení střech složitých vlnovkami sklolamin., (zpětná montáž)</t>
  </si>
  <si>
    <t>R765 35-9991</t>
  </si>
  <si>
    <t>Demontáž krytiny z vlnovek, NC</t>
  </si>
  <si>
    <t>998765204R00</t>
  </si>
  <si>
    <t>Přesun hmot pro krytiny tvrdé, výšky do 36 m</t>
  </si>
  <si>
    <t>766711001R00</t>
  </si>
  <si>
    <t>Montáž oken a balkonových dveří s vypěněním</t>
  </si>
  <si>
    <t>766601216R00</t>
  </si>
  <si>
    <t>Těsnění oken.spáry, ostění, PT folie + PP páska</t>
  </si>
  <si>
    <t>R766 99991</t>
  </si>
  <si>
    <t>Dodávka plastových oken , izol 3sjko, barva bílá, parametry viz tabulka</t>
  </si>
  <si>
    <t>766694111R00</t>
  </si>
  <si>
    <t>Montáž parapetních desek š.do 30 cm,dl.do 100 cm</t>
  </si>
  <si>
    <t>R766 99992</t>
  </si>
  <si>
    <t>Dodávka plastové parapetní desky š.180mm, vč.koncovek</t>
  </si>
  <si>
    <t>766411821R00</t>
  </si>
  <si>
    <t>Demontáž obložení stěn palubkami, (latě k dalšímu použití)</t>
  </si>
  <si>
    <t>766412113R00</t>
  </si>
  <si>
    <t>Obložení stěn nad 1 m2 palubkami SM, š. do 10 cm, (ze stávajících latí)</t>
  </si>
  <si>
    <t>998766204R00</t>
  </si>
  <si>
    <t>Přesun hmot pro truhlářské konstr., výšky do 36 m</t>
  </si>
  <si>
    <t>767113110R00</t>
  </si>
  <si>
    <t>Montáž stěn pro zasklení,byt,z Al-profilů,do 6 m2, dveří</t>
  </si>
  <si>
    <t>R767 99991</t>
  </si>
  <si>
    <t>Dodávka Al dveří 900/2100mm prosklenných, parametry dle tabulky - NC</t>
  </si>
  <si>
    <t>767995104R00</t>
  </si>
  <si>
    <t>Výroba a montáž kov. atypických konstr. do 50 kg, montážní nosník</t>
  </si>
  <si>
    <t>Dodávka válcovaného nosníku I,U v.14-22cm</t>
  </si>
  <si>
    <t>767996801R00</t>
  </si>
  <si>
    <t>Demontáž atypických ocelových konstr. do 50 kg, kce přístřešku</t>
  </si>
  <si>
    <t>Výroba a montáž kov. atypických konstr. do 50 kg, kce přístřešku</t>
  </si>
  <si>
    <t>998767204R00</t>
  </si>
  <si>
    <t>Přesun hmot pro zámečnické konstr., výšky do 36 m</t>
  </si>
  <si>
    <t>776521100R00</t>
  </si>
  <si>
    <t>Lepení povlak.podlah z pásů PVC na Chemopren</t>
  </si>
  <si>
    <t>776421100R00</t>
  </si>
  <si>
    <t>Lepení podlahových soklíků z PVC a vinylu</t>
  </si>
  <si>
    <t>R776 99991</t>
  </si>
  <si>
    <t>Dodávka PVC s podložkou dle výběru investora , NC</t>
  </si>
  <si>
    <t>R776 99992</t>
  </si>
  <si>
    <t>Dodávka soklu k PVC</t>
  </si>
  <si>
    <t>776981112RT2</t>
  </si>
  <si>
    <t>Lišta hliníková přechod., stejná výška povl.podlah, profil 25/A, samolepicí, šířky 35 mm</t>
  </si>
  <si>
    <t>998776204R00</t>
  </si>
  <si>
    <t>Přesun hmot pro podlahy povlakové, výšky do 36 m</t>
  </si>
  <si>
    <t>777561020R00</t>
  </si>
  <si>
    <t>Vyrovnání podlahy stěrkou Unirovnal tloušťky 2 mm</t>
  </si>
  <si>
    <t>998777204R00</t>
  </si>
  <si>
    <t>Přesun hmot pro podlahy syntetické, výšky do 36 m</t>
  </si>
  <si>
    <t>783225600R00</t>
  </si>
  <si>
    <t>Nátěr syntetický kovových konstrukcí 2x email</t>
  </si>
  <si>
    <t>784191101R00</t>
  </si>
  <si>
    <t>Penetrace podkladu univerzální Primalex 1x</t>
  </si>
  <si>
    <t>784195212R00</t>
  </si>
  <si>
    <t>Malba Primalex Plus, bílá, bez penetrace, 2 x</t>
  </si>
  <si>
    <t>RM21 99991</t>
  </si>
  <si>
    <t>Elektroinstalace dle přílohy</t>
  </si>
  <si>
    <t>RM21 99992</t>
  </si>
  <si>
    <t>210220001RT1</t>
  </si>
  <si>
    <t>Vedení uzemňovací na povrchu FeZn do 120 mm2, včetně pásku FeZn 30 x 4 mm</t>
  </si>
  <si>
    <t>005 12-1010.R</t>
  </si>
  <si>
    <t>Vybudování zařízení staveniště</t>
  </si>
  <si>
    <t>Soubor</t>
  </si>
  <si>
    <t>POL99_0</t>
  </si>
  <si>
    <t>005 12-1020.R</t>
  </si>
  <si>
    <t xml:space="preserve">Provoz zařízení staveniště </t>
  </si>
  <si>
    <t>005 12-1030.R</t>
  </si>
  <si>
    <t>Odstranění zařízení staveniště</t>
  </si>
  <si>
    <t>005 11-1021.R</t>
  </si>
  <si>
    <t>Vytyčení inženýrských sítí</t>
  </si>
  <si>
    <t>005 11-1020.R</t>
  </si>
  <si>
    <t>Vytyčení stavby</t>
  </si>
  <si>
    <t>005 12-4010.R</t>
  </si>
  <si>
    <t>Koordinační činnost</t>
  </si>
  <si>
    <t>005 21-1030.R</t>
  </si>
  <si>
    <t xml:space="preserve">Dočasná dopravní opatření </t>
  </si>
  <si>
    <t>005 21-1040.R</t>
  </si>
  <si>
    <t xml:space="preserve">Užívání veřejných ploch a prostranství  </t>
  </si>
  <si>
    <t>005 24-1020.R</t>
  </si>
  <si>
    <t xml:space="preserve">Geodetické zaměření skutečného provedení  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</si>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</sst>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3"/>
  <sheetViews>
    <sheetView showGridLines="0" topLeftCell="B23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1" t="s">
        <v>42</v>
      </c>
      <c r="C1" s="232"/>
      <c r="D1" s="232"/>
      <c r="E1" s="232"/>
      <c r="F1" s="232"/>
      <c r="G1" s="232"/>
      <c r="H1" s="232"/>
      <c r="I1" s="232"/>
      <c r="J1" s="233"/>
    </row>
    <row r="2" spans="1:15" ht="23.25" customHeight="1" x14ac:dyDescent="0.2">
      <c r="A2" s="4"/>
      <c r="B2" s="81" t="s">
        <v>40</v>
      </c>
      <c r="C2" s="82"/>
      <c r="D2" s="216" t="s">
        <v>46</v>
      </c>
      <c r="E2" s="217"/>
      <c r="F2" s="217"/>
      <c r="G2" s="217"/>
      <c r="H2" s="217"/>
      <c r="I2" s="217"/>
      <c r="J2" s="218"/>
      <c r="O2" s="2"/>
    </row>
    <row r="3" spans="1:15" ht="23.25" customHeight="1" x14ac:dyDescent="0.2">
      <c r="A3" s="4"/>
      <c r="B3" s="83" t="s">
        <v>45</v>
      </c>
      <c r="C3" s="84"/>
      <c r="D3" s="244" t="s">
        <v>43</v>
      </c>
      <c r="E3" s="245"/>
      <c r="F3" s="245"/>
      <c r="G3" s="245"/>
      <c r="H3" s="245"/>
      <c r="I3" s="245"/>
      <c r="J3" s="246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3"/>
      <c r="E11" s="223"/>
      <c r="F11" s="223"/>
      <c r="G11" s="223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2"/>
      <c r="E12" s="242"/>
      <c r="F12" s="242"/>
      <c r="G12" s="242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3"/>
      <c r="E13" s="243"/>
      <c r="F13" s="243"/>
      <c r="G13" s="243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2"/>
      <c r="F15" s="222"/>
      <c r="G15" s="240"/>
      <c r="H15" s="240"/>
      <c r="I15" s="240" t="s">
        <v>28</v>
      </c>
      <c r="J15" s="241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19"/>
      <c r="F16" s="220"/>
      <c r="G16" s="219"/>
      <c r="H16" s="220"/>
      <c r="I16" s="219">
        <f>SUMIF(F47:F79,A16,I47:I79)+SUMIF(F47:F79,"PSU",I47:I79)</f>
        <v>0</v>
      </c>
      <c r="J16" s="221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19"/>
      <c r="F17" s="220"/>
      <c r="G17" s="219"/>
      <c r="H17" s="220"/>
      <c r="I17" s="219">
        <f>SUMIF(F47:F79,A17,I47:I79)</f>
        <v>0</v>
      </c>
      <c r="J17" s="221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19"/>
      <c r="F18" s="220"/>
      <c r="G18" s="219"/>
      <c r="H18" s="220"/>
      <c r="I18" s="219">
        <f>SUMIF(F47:F79,A18,I47:I79)</f>
        <v>0</v>
      </c>
      <c r="J18" s="221"/>
    </row>
    <row r="19" spans="1:10" ht="23.25" customHeight="1" x14ac:dyDescent="0.2">
      <c r="A19" s="141" t="s">
        <v>120</v>
      </c>
      <c r="B19" s="142" t="s">
        <v>26</v>
      </c>
      <c r="C19" s="58"/>
      <c r="D19" s="59"/>
      <c r="E19" s="219"/>
      <c r="F19" s="220"/>
      <c r="G19" s="219"/>
      <c r="H19" s="220"/>
      <c r="I19" s="219">
        <f>SUMIF(F47:F79,A19,I47:I79)</f>
        <v>0</v>
      </c>
      <c r="J19" s="221"/>
    </row>
    <row r="20" spans="1:10" ht="23.25" customHeight="1" x14ac:dyDescent="0.2">
      <c r="A20" s="141" t="s">
        <v>121</v>
      </c>
      <c r="B20" s="142" t="s">
        <v>27</v>
      </c>
      <c r="C20" s="58"/>
      <c r="D20" s="59"/>
      <c r="E20" s="219"/>
      <c r="F20" s="220"/>
      <c r="G20" s="219"/>
      <c r="H20" s="220"/>
      <c r="I20" s="219">
        <f>SUMIF(F47:F79,A20,I47:I79)</f>
        <v>0</v>
      </c>
      <c r="J20" s="221"/>
    </row>
    <row r="21" spans="1:10" ht="23.25" customHeight="1" x14ac:dyDescent="0.2">
      <c r="A21" s="4"/>
      <c r="B21" s="74" t="s">
        <v>28</v>
      </c>
      <c r="C21" s="75"/>
      <c r="D21" s="76"/>
      <c r="E21" s="229"/>
      <c r="F21" s="238"/>
      <c r="G21" s="229"/>
      <c r="H21" s="238"/>
      <c r="I21" s="229">
        <f>SUM(I16:J20)</f>
        <v>0</v>
      </c>
      <c r="J21" s="23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5">
        <f>ZakladDPHSni*SazbaDPH1/100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4">
        <f>ZakladDPHZakl*SazbaDPH2/100</f>
        <v>0</v>
      </c>
      <c r="H26" s="235"/>
      <c r="I26" s="23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6">
        <f>0</f>
        <v>0</v>
      </c>
      <c r="H27" s="236"/>
      <c r="I27" s="236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39">
        <f>ZakladDPHSniVypocet+ZakladDPHZaklVypocet</f>
        <v>0</v>
      </c>
      <c r="H28" s="239"/>
      <c r="I28" s="239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7">
        <f>ZakladDPHSni+DPHSni+ZakladDPHZakl+DPHZakl+Zaokrouhleni</f>
        <v>0</v>
      </c>
      <c r="H29" s="237"/>
      <c r="I29" s="237"/>
      <c r="J29" s="119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43978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4" t="s">
        <v>2</v>
      </c>
      <c r="E35" s="22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51</v>
      </c>
      <c r="C39" s="207" t="s">
        <v>46</v>
      </c>
      <c r="D39" s="208"/>
      <c r="E39" s="208"/>
      <c r="F39" s="108">
        <f>'Rozpočet Pol'!AC274</f>
        <v>0</v>
      </c>
      <c r="G39" s="109">
        <f>'Rozpočet Pol'!AD274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09" t="s">
        <v>52</v>
      </c>
      <c r="C40" s="210"/>
      <c r="D40" s="210"/>
      <c r="E40" s="21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54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55</v>
      </c>
      <c r="G46" s="129"/>
      <c r="H46" s="129"/>
      <c r="I46" s="212" t="s">
        <v>28</v>
      </c>
      <c r="J46" s="212"/>
    </row>
    <row r="47" spans="1:10" ht="25.5" customHeight="1" x14ac:dyDescent="0.2">
      <c r="A47" s="122"/>
      <c r="B47" s="130" t="s">
        <v>56</v>
      </c>
      <c r="C47" s="214" t="s">
        <v>57</v>
      </c>
      <c r="D47" s="215"/>
      <c r="E47" s="215"/>
      <c r="F47" s="132" t="s">
        <v>23</v>
      </c>
      <c r="G47" s="133"/>
      <c r="H47" s="133"/>
      <c r="I47" s="213">
        <f>'Rozpočet Pol'!G8</f>
        <v>0</v>
      </c>
      <c r="J47" s="213"/>
    </row>
    <row r="48" spans="1:10" ht="25.5" customHeight="1" x14ac:dyDescent="0.2">
      <c r="A48" s="122"/>
      <c r="B48" s="124" t="s">
        <v>58</v>
      </c>
      <c r="C48" s="205" t="s">
        <v>59</v>
      </c>
      <c r="D48" s="206"/>
      <c r="E48" s="206"/>
      <c r="F48" s="134" t="s">
        <v>23</v>
      </c>
      <c r="G48" s="135"/>
      <c r="H48" s="135"/>
      <c r="I48" s="204">
        <f>'Rozpočet Pol'!G26</f>
        <v>0</v>
      </c>
      <c r="J48" s="204"/>
    </row>
    <row r="49" spans="1:10" ht="25.5" customHeight="1" x14ac:dyDescent="0.2">
      <c r="A49" s="122"/>
      <c r="B49" s="124" t="s">
        <v>60</v>
      </c>
      <c r="C49" s="205" t="s">
        <v>61</v>
      </c>
      <c r="D49" s="206"/>
      <c r="E49" s="206"/>
      <c r="F49" s="134" t="s">
        <v>23</v>
      </c>
      <c r="G49" s="135"/>
      <c r="H49" s="135"/>
      <c r="I49" s="204">
        <f>'Rozpočet Pol'!G34</f>
        <v>0</v>
      </c>
      <c r="J49" s="204"/>
    </row>
    <row r="50" spans="1:10" ht="25.5" customHeight="1" x14ac:dyDescent="0.2">
      <c r="A50" s="122"/>
      <c r="B50" s="124" t="s">
        <v>62</v>
      </c>
      <c r="C50" s="205" t="s">
        <v>63</v>
      </c>
      <c r="D50" s="206"/>
      <c r="E50" s="206"/>
      <c r="F50" s="134" t="s">
        <v>23</v>
      </c>
      <c r="G50" s="135"/>
      <c r="H50" s="135"/>
      <c r="I50" s="204">
        <f>'Rozpočet Pol'!G49</f>
        <v>0</v>
      </c>
      <c r="J50" s="204"/>
    </row>
    <row r="51" spans="1:10" ht="25.5" customHeight="1" x14ac:dyDescent="0.2">
      <c r="A51" s="122"/>
      <c r="B51" s="124" t="s">
        <v>64</v>
      </c>
      <c r="C51" s="205" t="s">
        <v>65</v>
      </c>
      <c r="D51" s="206"/>
      <c r="E51" s="206"/>
      <c r="F51" s="134" t="s">
        <v>23</v>
      </c>
      <c r="G51" s="135"/>
      <c r="H51" s="135"/>
      <c r="I51" s="204">
        <f>'Rozpočet Pol'!G58</f>
        <v>0</v>
      </c>
      <c r="J51" s="204"/>
    </row>
    <row r="52" spans="1:10" ht="25.5" customHeight="1" x14ac:dyDescent="0.2">
      <c r="A52" s="122"/>
      <c r="B52" s="124" t="s">
        <v>66</v>
      </c>
      <c r="C52" s="205" t="s">
        <v>67</v>
      </c>
      <c r="D52" s="206"/>
      <c r="E52" s="206"/>
      <c r="F52" s="134" t="s">
        <v>23</v>
      </c>
      <c r="G52" s="135"/>
      <c r="H52" s="135"/>
      <c r="I52" s="204">
        <f>'Rozpočet Pol'!G66</f>
        <v>0</v>
      </c>
      <c r="J52" s="204"/>
    </row>
    <row r="53" spans="1:10" ht="25.5" customHeight="1" x14ac:dyDescent="0.2">
      <c r="A53" s="122"/>
      <c r="B53" s="124" t="s">
        <v>68</v>
      </c>
      <c r="C53" s="205" t="s">
        <v>69</v>
      </c>
      <c r="D53" s="206"/>
      <c r="E53" s="206"/>
      <c r="F53" s="134" t="s">
        <v>23</v>
      </c>
      <c r="G53" s="135"/>
      <c r="H53" s="135"/>
      <c r="I53" s="204">
        <f>'Rozpočet Pol'!G71</f>
        <v>0</v>
      </c>
      <c r="J53" s="204"/>
    </row>
    <row r="54" spans="1:10" ht="25.5" customHeight="1" x14ac:dyDescent="0.2">
      <c r="A54" s="122"/>
      <c r="B54" s="124" t="s">
        <v>70</v>
      </c>
      <c r="C54" s="205" t="s">
        <v>71</v>
      </c>
      <c r="D54" s="206"/>
      <c r="E54" s="206"/>
      <c r="F54" s="134" t="s">
        <v>23</v>
      </c>
      <c r="G54" s="135"/>
      <c r="H54" s="135"/>
      <c r="I54" s="204">
        <f>'Rozpočet Pol'!G81</f>
        <v>0</v>
      </c>
      <c r="J54" s="204"/>
    </row>
    <row r="55" spans="1:10" ht="25.5" customHeight="1" x14ac:dyDescent="0.2">
      <c r="A55" s="122"/>
      <c r="B55" s="124" t="s">
        <v>72</v>
      </c>
      <c r="C55" s="205" t="s">
        <v>73</v>
      </c>
      <c r="D55" s="206"/>
      <c r="E55" s="206"/>
      <c r="F55" s="134" t="s">
        <v>23</v>
      </c>
      <c r="G55" s="135"/>
      <c r="H55" s="135"/>
      <c r="I55" s="204">
        <f>'Rozpočet Pol'!G92</f>
        <v>0</v>
      </c>
      <c r="J55" s="204"/>
    </row>
    <row r="56" spans="1:10" ht="25.5" customHeight="1" x14ac:dyDescent="0.2">
      <c r="A56" s="122"/>
      <c r="B56" s="124" t="s">
        <v>74</v>
      </c>
      <c r="C56" s="205" t="s">
        <v>75</v>
      </c>
      <c r="D56" s="206"/>
      <c r="E56" s="206"/>
      <c r="F56" s="134" t="s">
        <v>23</v>
      </c>
      <c r="G56" s="135"/>
      <c r="H56" s="135"/>
      <c r="I56" s="204">
        <f>'Rozpočet Pol'!G102</f>
        <v>0</v>
      </c>
      <c r="J56" s="204"/>
    </row>
    <row r="57" spans="1:10" ht="25.5" customHeight="1" x14ac:dyDescent="0.2">
      <c r="A57" s="122"/>
      <c r="B57" s="124" t="s">
        <v>76</v>
      </c>
      <c r="C57" s="205" t="s">
        <v>77</v>
      </c>
      <c r="D57" s="206"/>
      <c r="E57" s="206"/>
      <c r="F57" s="134" t="s">
        <v>23</v>
      </c>
      <c r="G57" s="135"/>
      <c r="H57" s="135"/>
      <c r="I57" s="204">
        <f>'Rozpočet Pol'!G104</f>
        <v>0</v>
      </c>
      <c r="J57" s="204"/>
    </row>
    <row r="58" spans="1:10" ht="25.5" customHeight="1" x14ac:dyDescent="0.2">
      <c r="A58" s="122"/>
      <c r="B58" s="124" t="s">
        <v>78</v>
      </c>
      <c r="C58" s="205" t="s">
        <v>79</v>
      </c>
      <c r="D58" s="206"/>
      <c r="E58" s="206"/>
      <c r="F58" s="134" t="s">
        <v>23</v>
      </c>
      <c r="G58" s="135"/>
      <c r="H58" s="135"/>
      <c r="I58" s="204">
        <f>'Rozpočet Pol'!G109</f>
        <v>0</v>
      </c>
      <c r="J58" s="204"/>
    </row>
    <row r="59" spans="1:10" ht="25.5" customHeight="1" x14ac:dyDescent="0.2">
      <c r="A59" s="122"/>
      <c r="B59" s="124" t="s">
        <v>80</v>
      </c>
      <c r="C59" s="205" t="s">
        <v>81</v>
      </c>
      <c r="D59" s="206"/>
      <c r="E59" s="206"/>
      <c r="F59" s="134" t="s">
        <v>23</v>
      </c>
      <c r="G59" s="135"/>
      <c r="H59" s="135"/>
      <c r="I59" s="204">
        <f>'Rozpočet Pol'!G124</f>
        <v>0</v>
      </c>
      <c r="J59" s="204"/>
    </row>
    <row r="60" spans="1:10" ht="25.5" customHeight="1" x14ac:dyDescent="0.2">
      <c r="A60" s="122"/>
      <c r="B60" s="124" t="s">
        <v>82</v>
      </c>
      <c r="C60" s="205" t="s">
        <v>83</v>
      </c>
      <c r="D60" s="206"/>
      <c r="E60" s="206"/>
      <c r="F60" s="134" t="s">
        <v>23</v>
      </c>
      <c r="G60" s="135"/>
      <c r="H60" s="135"/>
      <c r="I60" s="204">
        <f>'Rozpočet Pol'!G127</f>
        <v>0</v>
      </c>
      <c r="J60" s="204"/>
    </row>
    <row r="61" spans="1:10" ht="25.5" customHeight="1" x14ac:dyDescent="0.2">
      <c r="A61" s="122"/>
      <c r="B61" s="124" t="s">
        <v>84</v>
      </c>
      <c r="C61" s="205" t="s">
        <v>85</v>
      </c>
      <c r="D61" s="206"/>
      <c r="E61" s="206"/>
      <c r="F61" s="134" t="s">
        <v>23</v>
      </c>
      <c r="G61" s="135"/>
      <c r="H61" s="135"/>
      <c r="I61" s="204">
        <f>'Rozpočet Pol'!G130</f>
        <v>0</v>
      </c>
      <c r="J61" s="204"/>
    </row>
    <row r="62" spans="1:10" ht="25.5" customHeight="1" x14ac:dyDescent="0.2">
      <c r="A62" s="122"/>
      <c r="B62" s="124" t="s">
        <v>86</v>
      </c>
      <c r="C62" s="205" t="s">
        <v>87</v>
      </c>
      <c r="D62" s="206"/>
      <c r="E62" s="206"/>
      <c r="F62" s="134" t="s">
        <v>23</v>
      </c>
      <c r="G62" s="135"/>
      <c r="H62" s="135"/>
      <c r="I62" s="204">
        <f>'Rozpočet Pol'!G145</f>
        <v>0</v>
      </c>
      <c r="J62" s="204"/>
    </row>
    <row r="63" spans="1:10" ht="25.5" customHeight="1" x14ac:dyDescent="0.2">
      <c r="A63" s="122"/>
      <c r="B63" s="124" t="s">
        <v>88</v>
      </c>
      <c r="C63" s="205" t="s">
        <v>89</v>
      </c>
      <c r="D63" s="206"/>
      <c r="E63" s="206"/>
      <c r="F63" s="134" t="s">
        <v>24</v>
      </c>
      <c r="G63" s="135"/>
      <c r="H63" s="135"/>
      <c r="I63" s="204">
        <f>'Rozpočet Pol'!G147</f>
        <v>0</v>
      </c>
      <c r="J63" s="204"/>
    </row>
    <row r="64" spans="1:10" ht="25.5" customHeight="1" x14ac:dyDescent="0.2">
      <c r="A64" s="122"/>
      <c r="B64" s="124" t="s">
        <v>90</v>
      </c>
      <c r="C64" s="205" t="s">
        <v>91</v>
      </c>
      <c r="D64" s="206"/>
      <c r="E64" s="206"/>
      <c r="F64" s="134" t="s">
        <v>24</v>
      </c>
      <c r="G64" s="135"/>
      <c r="H64" s="135"/>
      <c r="I64" s="204">
        <f>'Rozpočet Pol'!G159</f>
        <v>0</v>
      </c>
      <c r="J64" s="204"/>
    </row>
    <row r="65" spans="1:10" ht="25.5" customHeight="1" x14ac:dyDescent="0.2">
      <c r="A65" s="122"/>
      <c r="B65" s="124" t="s">
        <v>92</v>
      </c>
      <c r="C65" s="205" t="s">
        <v>93</v>
      </c>
      <c r="D65" s="206"/>
      <c r="E65" s="206"/>
      <c r="F65" s="134" t="s">
        <v>24</v>
      </c>
      <c r="G65" s="135"/>
      <c r="H65" s="135"/>
      <c r="I65" s="204">
        <f>'Rozpočet Pol'!G179</f>
        <v>0</v>
      </c>
      <c r="J65" s="204"/>
    </row>
    <row r="66" spans="1:10" ht="25.5" customHeight="1" x14ac:dyDescent="0.2">
      <c r="A66" s="122"/>
      <c r="B66" s="124" t="s">
        <v>94</v>
      </c>
      <c r="C66" s="205" t="s">
        <v>95</v>
      </c>
      <c r="D66" s="206"/>
      <c r="E66" s="206"/>
      <c r="F66" s="134" t="s">
        <v>24</v>
      </c>
      <c r="G66" s="135"/>
      <c r="H66" s="135"/>
      <c r="I66" s="204">
        <f>'Rozpočet Pol'!G196</f>
        <v>0</v>
      </c>
      <c r="J66" s="204"/>
    </row>
    <row r="67" spans="1:10" ht="25.5" customHeight="1" x14ac:dyDescent="0.2">
      <c r="A67" s="122"/>
      <c r="B67" s="124" t="s">
        <v>96</v>
      </c>
      <c r="C67" s="205" t="s">
        <v>97</v>
      </c>
      <c r="D67" s="206"/>
      <c r="E67" s="206"/>
      <c r="F67" s="134" t="s">
        <v>24</v>
      </c>
      <c r="G67" s="135"/>
      <c r="H67" s="135"/>
      <c r="I67" s="204">
        <f>'Rozpočet Pol'!G199</f>
        <v>0</v>
      </c>
      <c r="J67" s="204"/>
    </row>
    <row r="68" spans="1:10" ht="25.5" customHeight="1" x14ac:dyDescent="0.2">
      <c r="A68" s="122"/>
      <c r="B68" s="124" t="s">
        <v>98</v>
      </c>
      <c r="C68" s="205" t="s">
        <v>99</v>
      </c>
      <c r="D68" s="206"/>
      <c r="E68" s="206"/>
      <c r="F68" s="134" t="s">
        <v>24</v>
      </c>
      <c r="G68" s="135"/>
      <c r="H68" s="135"/>
      <c r="I68" s="204">
        <f>'Rozpočet Pol'!G202</f>
        <v>0</v>
      </c>
      <c r="J68" s="204"/>
    </row>
    <row r="69" spans="1:10" ht="25.5" customHeight="1" x14ac:dyDescent="0.2">
      <c r="A69" s="122"/>
      <c r="B69" s="124" t="s">
        <v>100</v>
      </c>
      <c r="C69" s="205" t="s">
        <v>101</v>
      </c>
      <c r="D69" s="206"/>
      <c r="E69" s="206"/>
      <c r="F69" s="134" t="s">
        <v>24</v>
      </c>
      <c r="G69" s="135"/>
      <c r="H69" s="135"/>
      <c r="I69" s="204">
        <f>'Rozpočet Pol'!G205</f>
        <v>0</v>
      </c>
      <c r="J69" s="204"/>
    </row>
    <row r="70" spans="1:10" ht="25.5" customHeight="1" x14ac:dyDescent="0.2">
      <c r="A70" s="122"/>
      <c r="B70" s="124" t="s">
        <v>102</v>
      </c>
      <c r="C70" s="205" t="s">
        <v>103</v>
      </c>
      <c r="D70" s="206"/>
      <c r="E70" s="206"/>
      <c r="F70" s="134" t="s">
        <v>24</v>
      </c>
      <c r="G70" s="135"/>
      <c r="H70" s="135"/>
      <c r="I70" s="204">
        <f>'Rozpočet Pol'!G213</f>
        <v>0</v>
      </c>
      <c r="J70" s="204"/>
    </row>
    <row r="71" spans="1:10" ht="25.5" customHeight="1" x14ac:dyDescent="0.2">
      <c r="A71" s="122"/>
      <c r="B71" s="124" t="s">
        <v>104</v>
      </c>
      <c r="C71" s="205" t="s">
        <v>105</v>
      </c>
      <c r="D71" s="206"/>
      <c r="E71" s="206"/>
      <c r="F71" s="134" t="s">
        <v>24</v>
      </c>
      <c r="G71" s="135"/>
      <c r="H71" s="135"/>
      <c r="I71" s="204">
        <f>'Rozpočet Pol'!G221</f>
        <v>0</v>
      </c>
      <c r="J71" s="204"/>
    </row>
    <row r="72" spans="1:10" ht="25.5" customHeight="1" x14ac:dyDescent="0.2">
      <c r="A72" s="122"/>
      <c r="B72" s="124" t="s">
        <v>106</v>
      </c>
      <c r="C72" s="205" t="s">
        <v>107</v>
      </c>
      <c r="D72" s="206"/>
      <c r="E72" s="206"/>
      <c r="F72" s="134" t="s">
        <v>24</v>
      </c>
      <c r="G72" s="135"/>
      <c r="H72" s="135"/>
      <c r="I72" s="204">
        <f>'Rozpočet Pol'!G225</f>
        <v>0</v>
      </c>
      <c r="J72" s="204"/>
    </row>
    <row r="73" spans="1:10" ht="25.5" customHeight="1" x14ac:dyDescent="0.2">
      <c r="A73" s="122"/>
      <c r="B73" s="124" t="s">
        <v>108</v>
      </c>
      <c r="C73" s="205" t="s">
        <v>109</v>
      </c>
      <c r="D73" s="206"/>
      <c r="E73" s="206"/>
      <c r="F73" s="134" t="s">
        <v>24</v>
      </c>
      <c r="G73" s="135"/>
      <c r="H73" s="135"/>
      <c r="I73" s="204">
        <f>'Rozpočet Pol'!G234</f>
        <v>0</v>
      </c>
      <c r="J73" s="204"/>
    </row>
    <row r="74" spans="1:10" ht="25.5" customHeight="1" x14ac:dyDescent="0.2">
      <c r="A74" s="122"/>
      <c r="B74" s="124" t="s">
        <v>110</v>
      </c>
      <c r="C74" s="205" t="s">
        <v>111</v>
      </c>
      <c r="D74" s="206"/>
      <c r="E74" s="206"/>
      <c r="F74" s="134" t="s">
        <v>24</v>
      </c>
      <c r="G74" s="135"/>
      <c r="H74" s="135"/>
      <c r="I74" s="204">
        <f>'Rozpočet Pol'!G242</f>
        <v>0</v>
      </c>
      <c r="J74" s="204"/>
    </row>
    <row r="75" spans="1:10" ht="25.5" customHeight="1" x14ac:dyDescent="0.2">
      <c r="A75" s="122"/>
      <c r="B75" s="124" t="s">
        <v>112</v>
      </c>
      <c r="C75" s="205" t="s">
        <v>113</v>
      </c>
      <c r="D75" s="206"/>
      <c r="E75" s="206"/>
      <c r="F75" s="134" t="s">
        <v>24</v>
      </c>
      <c r="G75" s="135"/>
      <c r="H75" s="135"/>
      <c r="I75" s="204">
        <f>'Rozpočet Pol'!G249</f>
        <v>0</v>
      </c>
      <c r="J75" s="204"/>
    </row>
    <row r="76" spans="1:10" ht="25.5" customHeight="1" x14ac:dyDescent="0.2">
      <c r="A76" s="122"/>
      <c r="B76" s="124" t="s">
        <v>114</v>
      </c>
      <c r="C76" s="205" t="s">
        <v>115</v>
      </c>
      <c r="D76" s="206"/>
      <c r="E76" s="206"/>
      <c r="F76" s="134" t="s">
        <v>24</v>
      </c>
      <c r="G76" s="135"/>
      <c r="H76" s="135"/>
      <c r="I76" s="204">
        <f>'Rozpočet Pol'!G252</f>
        <v>0</v>
      </c>
      <c r="J76" s="204"/>
    </row>
    <row r="77" spans="1:10" ht="25.5" customHeight="1" x14ac:dyDescent="0.2">
      <c r="A77" s="122"/>
      <c r="B77" s="124" t="s">
        <v>116</v>
      </c>
      <c r="C77" s="205" t="s">
        <v>117</v>
      </c>
      <c r="D77" s="206"/>
      <c r="E77" s="206"/>
      <c r="F77" s="134" t="s">
        <v>24</v>
      </c>
      <c r="G77" s="135"/>
      <c r="H77" s="135"/>
      <c r="I77" s="204">
        <f>'Rozpočet Pol'!G254</f>
        <v>0</v>
      </c>
      <c r="J77" s="204"/>
    </row>
    <row r="78" spans="1:10" ht="25.5" customHeight="1" x14ac:dyDescent="0.2">
      <c r="A78" s="122"/>
      <c r="B78" s="124" t="s">
        <v>118</v>
      </c>
      <c r="C78" s="205" t="s">
        <v>119</v>
      </c>
      <c r="D78" s="206"/>
      <c r="E78" s="206"/>
      <c r="F78" s="134" t="s">
        <v>25</v>
      </c>
      <c r="G78" s="135"/>
      <c r="H78" s="135"/>
      <c r="I78" s="204">
        <f>'Rozpočet Pol'!G259</f>
        <v>0</v>
      </c>
      <c r="J78" s="204"/>
    </row>
    <row r="79" spans="1:10" ht="25.5" customHeight="1" x14ac:dyDescent="0.2">
      <c r="A79" s="122"/>
      <c r="B79" s="131" t="s">
        <v>120</v>
      </c>
      <c r="C79" s="201" t="s">
        <v>26</v>
      </c>
      <c r="D79" s="202"/>
      <c r="E79" s="202"/>
      <c r="F79" s="136" t="s">
        <v>120</v>
      </c>
      <c r="G79" s="137"/>
      <c r="H79" s="137"/>
      <c r="I79" s="200">
        <f>'Rozpočet Pol'!G263</f>
        <v>0</v>
      </c>
      <c r="J79" s="200"/>
    </row>
    <row r="80" spans="1:10" ht="25.5" customHeight="1" x14ac:dyDescent="0.2">
      <c r="A80" s="123"/>
      <c r="B80" s="127" t="s">
        <v>1</v>
      </c>
      <c r="C80" s="127"/>
      <c r="D80" s="128"/>
      <c r="E80" s="128"/>
      <c r="F80" s="138"/>
      <c r="G80" s="139"/>
      <c r="H80" s="139"/>
      <c r="I80" s="203">
        <f>SUM(I47:I79)</f>
        <v>0</v>
      </c>
      <c r="J80" s="203"/>
    </row>
    <row r="81" spans="6:10" x14ac:dyDescent="0.2">
      <c r="F81" s="140"/>
      <c r="G81" s="96"/>
      <c r="H81" s="140"/>
      <c r="I81" s="96"/>
      <c r="J81" s="96"/>
    </row>
    <row r="82" spans="6:10" x14ac:dyDescent="0.2">
      <c r="F82" s="140"/>
      <c r="G82" s="96"/>
      <c r="H82" s="140"/>
      <c r="I82" s="96"/>
      <c r="J82" s="96"/>
    </row>
    <row r="83" spans="6:10" x14ac:dyDescent="0.2">
      <c r="F83" s="140"/>
      <c r="G83" s="96"/>
      <c r="H83" s="140"/>
      <c r="I83" s="96"/>
      <c r="J83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5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67:J67"/>
    <mergeCell ref="C67:E67"/>
    <mergeCell ref="I68:J68"/>
    <mergeCell ref="C68:E68"/>
    <mergeCell ref="I69:J69"/>
    <mergeCell ref="C69:E69"/>
    <mergeCell ref="I64:J64"/>
    <mergeCell ref="C64:E64"/>
    <mergeCell ref="I65:J65"/>
    <mergeCell ref="C65:E65"/>
    <mergeCell ref="I66:J66"/>
    <mergeCell ref="C66:E66"/>
    <mergeCell ref="I73:J73"/>
    <mergeCell ref="C73:E73"/>
    <mergeCell ref="I74:J74"/>
    <mergeCell ref="C74:E74"/>
    <mergeCell ref="I75:J75"/>
    <mergeCell ref="C75:E75"/>
    <mergeCell ref="I70:J70"/>
    <mergeCell ref="C70:E70"/>
    <mergeCell ref="I71:J71"/>
    <mergeCell ref="C71:E71"/>
    <mergeCell ref="I72:J72"/>
    <mergeCell ref="C72:E72"/>
    <mergeCell ref="I79:J79"/>
    <mergeCell ref="C79:E79"/>
    <mergeCell ref="I80:J80"/>
    <mergeCell ref="I76:J76"/>
    <mergeCell ref="C76:E76"/>
    <mergeCell ref="I77:J77"/>
    <mergeCell ref="C77:E77"/>
    <mergeCell ref="I78:J78"/>
    <mergeCell ref="C78:E7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9" t="s">
        <v>41</v>
      </c>
      <c r="B2" s="78"/>
      <c r="C2" s="249"/>
      <c r="D2" s="249"/>
      <c r="E2" s="249"/>
      <c r="F2" s="249"/>
      <c r="G2" s="250"/>
    </row>
    <row r="3" spans="1:7" ht="24.95" hidden="1" customHeight="1" x14ac:dyDescent="0.2">
      <c r="A3" s="79" t="s">
        <v>7</v>
      </c>
      <c r="B3" s="78"/>
      <c r="C3" s="249"/>
      <c r="D3" s="249"/>
      <c r="E3" s="249"/>
      <c r="F3" s="249"/>
      <c r="G3" s="250"/>
    </row>
    <row r="4" spans="1:7" ht="24.95" hidden="1" customHeight="1" x14ac:dyDescent="0.2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84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251" t="s">
        <v>6</v>
      </c>
      <c r="B1" s="251"/>
      <c r="C1" s="251"/>
      <c r="D1" s="251"/>
      <c r="E1" s="251"/>
      <c r="F1" s="251"/>
      <c r="G1" s="251"/>
      <c r="AE1" t="s">
        <v>123</v>
      </c>
    </row>
    <row r="2" spans="1:60" ht="24.95" customHeight="1" x14ac:dyDescent="0.2">
      <c r="A2" s="145" t="s">
        <v>122</v>
      </c>
      <c r="B2" s="143"/>
      <c r="C2" s="252" t="s">
        <v>46</v>
      </c>
      <c r="D2" s="253"/>
      <c r="E2" s="253"/>
      <c r="F2" s="253"/>
      <c r="G2" s="254"/>
      <c r="AE2" t="s">
        <v>124</v>
      </c>
    </row>
    <row r="3" spans="1:60" ht="24.95" customHeight="1" x14ac:dyDescent="0.2">
      <c r="A3" s="146" t="s">
        <v>7</v>
      </c>
      <c r="B3" s="144"/>
      <c r="C3" s="255" t="s">
        <v>43</v>
      </c>
      <c r="D3" s="256"/>
      <c r="E3" s="256"/>
      <c r="F3" s="256"/>
      <c r="G3" s="257"/>
      <c r="AE3" t="s">
        <v>125</v>
      </c>
    </row>
    <row r="4" spans="1:60" ht="24.95" hidden="1" customHeight="1" x14ac:dyDescent="0.2">
      <c r="A4" s="146" t="s">
        <v>8</v>
      </c>
      <c r="B4" s="144"/>
      <c r="C4" s="255"/>
      <c r="D4" s="256"/>
      <c r="E4" s="256"/>
      <c r="F4" s="256"/>
      <c r="G4" s="257"/>
      <c r="AE4" t="s">
        <v>126</v>
      </c>
    </row>
    <row r="5" spans="1:60" hidden="1" x14ac:dyDescent="0.2">
      <c r="A5" s="147" t="s">
        <v>127</v>
      </c>
      <c r="B5" s="148"/>
      <c r="C5" s="149"/>
      <c r="D5" s="150"/>
      <c r="E5" s="150"/>
      <c r="F5" s="150"/>
      <c r="G5" s="151"/>
      <c r="AE5" t="s">
        <v>128</v>
      </c>
    </row>
    <row r="7" spans="1:60" ht="38.25" x14ac:dyDescent="0.2">
      <c r="A7" s="156" t="s">
        <v>129</v>
      </c>
      <c r="B7" s="157" t="s">
        <v>130</v>
      </c>
      <c r="C7" s="157" t="s">
        <v>131</v>
      </c>
      <c r="D7" s="156" t="s">
        <v>132</v>
      </c>
      <c r="E7" s="156" t="s">
        <v>133</v>
      </c>
      <c r="F7" s="152" t="s">
        <v>134</v>
      </c>
      <c r="G7" s="173" t="s">
        <v>28</v>
      </c>
      <c r="H7" s="174" t="s">
        <v>29</v>
      </c>
      <c r="I7" s="174" t="s">
        <v>135</v>
      </c>
      <c r="J7" s="174" t="s">
        <v>30</v>
      </c>
      <c r="K7" s="174" t="s">
        <v>136</v>
      </c>
      <c r="L7" s="174" t="s">
        <v>137</v>
      </c>
      <c r="M7" s="174" t="s">
        <v>138</v>
      </c>
      <c r="N7" s="174" t="s">
        <v>139</v>
      </c>
      <c r="O7" s="174" t="s">
        <v>140</v>
      </c>
      <c r="P7" s="174" t="s">
        <v>141</v>
      </c>
      <c r="Q7" s="174" t="s">
        <v>142</v>
      </c>
      <c r="R7" s="174" t="s">
        <v>143</v>
      </c>
      <c r="S7" s="174" t="s">
        <v>144</v>
      </c>
      <c r="T7" s="174" t="s">
        <v>145</v>
      </c>
      <c r="U7" s="159" t="s">
        <v>146</v>
      </c>
    </row>
    <row r="8" spans="1:60" x14ac:dyDescent="0.2">
      <c r="A8" s="175" t="s">
        <v>147</v>
      </c>
      <c r="B8" s="176" t="s">
        <v>56</v>
      </c>
      <c r="C8" s="177" t="s">
        <v>57</v>
      </c>
      <c r="D8" s="178"/>
      <c r="E8" s="179"/>
      <c r="F8" s="180"/>
      <c r="G8" s="180">
        <f>SUMIF(AE9:AE25,"&lt;&gt;NOR",G9:G25)</f>
        <v>0</v>
      </c>
      <c r="H8" s="180"/>
      <c r="I8" s="180">
        <f>SUM(I9:I25)</f>
        <v>0</v>
      </c>
      <c r="J8" s="180"/>
      <c r="K8" s="180">
        <f>SUM(K9:K25)</f>
        <v>0</v>
      </c>
      <c r="L8" s="180"/>
      <c r="M8" s="180">
        <f>SUM(M9:M25)</f>
        <v>0</v>
      </c>
      <c r="N8" s="158"/>
      <c r="O8" s="158">
        <f>SUM(O9:O25)</f>
        <v>0</v>
      </c>
      <c r="P8" s="158"/>
      <c r="Q8" s="158">
        <f>SUM(Q9:Q25)</f>
        <v>11.052429999999999</v>
      </c>
      <c r="R8" s="158"/>
      <c r="S8" s="158"/>
      <c r="T8" s="175"/>
      <c r="U8" s="158">
        <f>SUM(U9:U25)</f>
        <v>40.819999999999993</v>
      </c>
      <c r="AE8" t="s">
        <v>148</v>
      </c>
    </row>
    <row r="9" spans="1:60" outlineLevel="1" x14ac:dyDescent="0.2">
      <c r="A9" s="154">
        <v>1</v>
      </c>
      <c r="B9" s="160" t="s">
        <v>149</v>
      </c>
      <c r="C9" s="193" t="s">
        <v>150</v>
      </c>
      <c r="D9" s="162" t="s">
        <v>151</v>
      </c>
      <c r="E9" s="168">
        <v>7.9880000000000004</v>
      </c>
      <c r="F9" s="170"/>
      <c r="G9" s="171">
        <f t="shared" ref="G9:G25" si="0">ROUND(E9*F9,2)</f>
        <v>0</v>
      </c>
      <c r="H9" s="170"/>
      <c r="I9" s="171">
        <f t="shared" ref="I9:I25" si="1">ROUND(E9*H9,2)</f>
        <v>0</v>
      </c>
      <c r="J9" s="170"/>
      <c r="K9" s="171">
        <f t="shared" ref="K9:K25" si="2">ROUND(E9*J9,2)</f>
        <v>0</v>
      </c>
      <c r="L9" s="171">
        <v>21</v>
      </c>
      <c r="M9" s="171">
        <f t="shared" ref="M9:M25" si="3">G9*(1+L9/100)</f>
        <v>0</v>
      </c>
      <c r="N9" s="163">
        <v>0</v>
      </c>
      <c r="O9" s="163">
        <f t="shared" ref="O9:O25" si="4">ROUND(E9*N9,5)</f>
        <v>0</v>
      </c>
      <c r="P9" s="163">
        <v>0.22</v>
      </c>
      <c r="Q9" s="163">
        <f t="shared" ref="Q9:Q25" si="5">ROUND(E9*P9,5)</f>
        <v>1.75736</v>
      </c>
      <c r="R9" s="163"/>
      <c r="S9" s="163"/>
      <c r="T9" s="164">
        <v>0.375</v>
      </c>
      <c r="U9" s="163">
        <f t="shared" ref="U9:U25" si="6">ROUND(E9*T9,2)</f>
        <v>3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152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>
        <v>2</v>
      </c>
      <c r="B10" s="160" t="s">
        <v>153</v>
      </c>
      <c r="C10" s="193" t="s">
        <v>154</v>
      </c>
      <c r="D10" s="162" t="s">
        <v>151</v>
      </c>
      <c r="E10" s="168">
        <v>10.005000000000001</v>
      </c>
      <c r="F10" s="170"/>
      <c r="G10" s="171">
        <f t="shared" si="0"/>
        <v>0</v>
      </c>
      <c r="H10" s="170"/>
      <c r="I10" s="171">
        <f t="shared" si="1"/>
        <v>0</v>
      </c>
      <c r="J10" s="170"/>
      <c r="K10" s="171">
        <f t="shared" si="2"/>
        <v>0</v>
      </c>
      <c r="L10" s="171">
        <v>21</v>
      </c>
      <c r="M10" s="171">
        <f t="shared" si="3"/>
        <v>0</v>
      </c>
      <c r="N10" s="163">
        <v>0</v>
      </c>
      <c r="O10" s="163">
        <f t="shared" si="4"/>
        <v>0</v>
      </c>
      <c r="P10" s="163">
        <v>0.22500000000000001</v>
      </c>
      <c r="Q10" s="163">
        <f t="shared" si="5"/>
        <v>2.2511299999999999</v>
      </c>
      <c r="R10" s="163"/>
      <c r="S10" s="163"/>
      <c r="T10" s="164">
        <v>0.14199999999999999</v>
      </c>
      <c r="U10" s="163">
        <f t="shared" si="6"/>
        <v>1.42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152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3</v>
      </c>
      <c r="B11" s="160" t="s">
        <v>155</v>
      </c>
      <c r="C11" s="193" t="s">
        <v>156</v>
      </c>
      <c r="D11" s="162" t="s">
        <v>151</v>
      </c>
      <c r="E11" s="168">
        <v>17.992999999999999</v>
      </c>
      <c r="F11" s="170"/>
      <c r="G11" s="171">
        <f t="shared" si="0"/>
        <v>0</v>
      </c>
      <c r="H11" s="170"/>
      <c r="I11" s="171">
        <f t="shared" si="1"/>
        <v>0</v>
      </c>
      <c r="J11" s="170"/>
      <c r="K11" s="171">
        <f t="shared" si="2"/>
        <v>0</v>
      </c>
      <c r="L11" s="171">
        <v>21</v>
      </c>
      <c r="M11" s="171">
        <f t="shared" si="3"/>
        <v>0</v>
      </c>
      <c r="N11" s="163">
        <v>0</v>
      </c>
      <c r="O11" s="163">
        <f t="shared" si="4"/>
        <v>0</v>
      </c>
      <c r="P11" s="163">
        <v>0.33</v>
      </c>
      <c r="Q11" s="163">
        <f t="shared" si="5"/>
        <v>5.9376899999999999</v>
      </c>
      <c r="R11" s="163"/>
      <c r="S11" s="163"/>
      <c r="T11" s="164">
        <v>0.52649999999999997</v>
      </c>
      <c r="U11" s="163">
        <f t="shared" si="6"/>
        <v>9.4700000000000006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152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4</v>
      </c>
      <c r="B12" s="160" t="s">
        <v>157</v>
      </c>
      <c r="C12" s="193" t="s">
        <v>158</v>
      </c>
      <c r="D12" s="162" t="s">
        <v>159</v>
      </c>
      <c r="E12" s="168">
        <v>8.85</v>
      </c>
      <c r="F12" s="170"/>
      <c r="G12" s="171">
        <f t="shared" si="0"/>
        <v>0</v>
      </c>
      <c r="H12" s="170"/>
      <c r="I12" s="171">
        <f t="shared" si="1"/>
        <v>0</v>
      </c>
      <c r="J12" s="170"/>
      <c r="K12" s="171">
        <f t="shared" si="2"/>
        <v>0</v>
      </c>
      <c r="L12" s="171">
        <v>21</v>
      </c>
      <c r="M12" s="171">
        <f t="shared" si="3"/>
        <v>0</v>
      </c>
      <c r="N12" s="163">
        <v>0</v>
      </c>
      <c r="O12" s="163">
        <f t="shared" si="4"/>
        <v>0</v>
      </c>
      <c r="P12" s="163">
        <v>0.125</v>
      </c>
      <c r="Q12" s="163">
        <f t="shared" si="5"/>
        <v>1.10625</v>
      </c>
      <c r="R12" s="163"/>
      <c r="S12" s="163"/>
      <c r="T12" s="164">
        <v>0.08</v>
      </c>
      <c r="U12" s="163">
        <f t="shared" si="6"/>
        <v>0.71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152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5</v>
      </c>
      <c r="B13" s="160" t="s">
        <v>160</v>
      </c>
      <c r="C13" s="193" t="s">
        <v>161</v>
      </c>
      <c r="D13" s="162" t="s">
        <v>151</v>
      </c>
      <c r="E13" s="168">
        <v>3.6</v>
      </c>
      <c r="F13" s="170"/>
      <c r="G13" s="171">
        <f t="shared" si="0"/>
        <v>0</v>
      </c>
      <c r="H13" s="170"/>
      <c r="I13" s="171">
        <f t="shared" si="1"/>
        <v>0</v>
      </c>
      <c r="J13" s="170"/>
      <c r="K13" s="171">
        <f t="shared" si="2"/>
        <v>0</v>
      </c>
      <c r="L13" s="171">
        <v>21</v>
      </c>
      <c r="M13" s="171">
        <f t="shared" si="3"/>
        <v>0</v>
      </c>
      <c r="N13" s="163">
        <v>0</v>
      </c>
      <c r="O13" s="163">
        <f t="shared" si="4"/>
        <v>0</v>
      </c>
      <c r="P13" s="163">
        <v>0</v>
      </c>
      <c r="Q13" s="163">
        <f t="shared" si="5"/>
        <v>0</v>
      </c>
      <c r="R13" s="163"/>
      <c r="S13" s="163"/>
      <c r="T13" s="164">
        <v>0.17199999999999999</v>
      </c>
      <c r="U13" s="163">
        <f t="shared" si="6"/>
        <v>0.62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152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6</v>
      </c>
      <c r="B14" s="160" t="s">
        <v>162</v>
      </c>
      <c r="C14" s="193" t="s">
        <v>163</v>
      </c>
      <c r="D14" s="162" t="s">
        <v>164</v>
      </c>
      <c r="E14" s="168">
        <v>4.6470000000000002</v>
      </c>
      <c r="F14" s="170"/>
      <c r="G14" s="171">
        <f t="shared" si="0"/>
        <v>0</v>
      </c>
      <c r="H14" s="170"/>
      <c r="I14" s="171">
        <f t="shared" si="1"/>
        <v>0</v>
      </c>
      <c r="J14" s="170"/>
      <c r="K14" s="171">
        <f t="shared" si="2"/>
        <v>0</v>
      </c>
      <c r="L14" s="171">
        <v>21</v>
      </c>
      <c r="M14" s="171">
        <f t="shared" si="3"/>
        <v>0</v>
      </c>
      <c r="N14" s="163">
        <v>0</v>
      </c>
      <c r="O14" s="163">
        <f t="shared" si="4"/>
        <v>0</v>
      </c>
      <c r="P14" s="163">
        <v>0</v>
      </c>
      <c r="Q14" s="163">
        <f t="shared" si="5"/>
        <v>0</v>
      </c>
      <c r="R14" s="163"/>
      <c r="S14" s="163"/>
      <c r="T14" s="164">
        <v>0.36799999999999999</v>
      </c>
      <c r="U14" s="163">
        <f t="shared" si="6"/>
        <v>1.71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152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7</v>
      </c>
      <c r="B15" s="160" t="s">
        <v>165</v>
      </c>
      <c r="C15" s="193" t="s">
        <v>166</v>
      </c>
      <c r="D15" s="162" t="s">
        <v>164</v>
      </c>
      <c r="E15" s="168">
        <v>4.6470000000000002</v>
      </c>
      <c r="F15" s="170"/>
      <c r="G15" s="171">
        <f t="shared" si="0"/>
        <v>0</v>
      </c>
      <c r="H15" s="170"/>
      <c r="I15" s="171">
        <f t="shared" si="1"/>
        <v>0</v>
      </c>
      <c r="J15" s="170"/>
      <c r="K15" s="171">
        <f t="shared" si="2"/>
        <v>0</v>
      </c>
      <c r="L15" s="171">
        <v>21</v>
      </c>
      <c r="M15" s="171">
        <f t="shared" si="3"/>
        <v>0</v>
      </c>
      <c r="N15" s="163">
        <v>0</v>
      </c>
      <c r="O15" s="163">
        <f t="shared" si="4"/>
        <v>0</v>
      </c>
      <c r="P15" s="163">
        <v>0</v>
      </c>
      <c r="Q15" s="163">
        <f t="shared" si="5"/>
        <v>0</v>
      </c>
      <c r="R15" s="163"/>
      <c r="S15" s="163"/>
      <c r="T15" s="164">
        <v>5.8000000000000003E-2</v>
      </c>
      <c r="U15" s="163">
        <f t="shared" si="6"/>
        <v>0.27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152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8</v>
      </c>
      <c r="B16" s="160" t="s">
        <v>167</v>
      </c>
      <c r="C16" s="193" t="s">
        <v>168</v>
      </c>
      <c r="D16" s="162" t="s">
        <v>164</v>
      </c>
      <c r="E16" s="168">
        <v>17.989999999999998</v>
      </c>
      <c r="F16" s="170"/>
      <c r="G16" s="171">
        <f t="shared" si="0"/>
        <v>0</v>
      </c>
      <c r="H16" s="170"/>
      <c r="I16" s="171">
        <f t="shared" si="1"/>
        <v>0</v>
      </c>
      <c r="J16" s="170"/>
      <c r="K16" s="171">
        <f t="shared" si="2"/>
        <v>0</v>
      </c>
      <c r="L16" s="171">
        <v>21</v>
      </c>
      <c r="M16" s="171">
        <f t="shared" si="3"/>
        <v>0</v>
      </c>
      <c r="N16" s="163">
        <v>0</v>
      </c>
      <c r="O16" s="163">
        <f t="shared" si="4"/>
        <v>0</v>
      </c>
      <c r="P16" s="163">
        <v>0</v>
      </c>
      <c r="Q16" s="163">
        <f t="shared" si="5"/>
        <v>0</v>
      </c>
      <c r="R16" s="163"/>
      <c r="S16" s="163"/>
      <c r="T16" s="164">
        <v>0.26666000000000001</v>
      </c>
      <c r="U16" s="163">
        <f t="shared" si="6"/>
        <v>4.8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152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>
        <v>9</v>
      </c>
      <c r="B17" s="160" t="s">
        <v>169</v>
      </c>
      <c r="C17" s="193" t="s">
        <v>170</v>
      </c>
      <c r="D17" s="162" t="s">
        <v>164</v>
      </c>
      <c r="E17" s="168">
        <v>17.989999999999998</v>
      </c>
      <c r="F17" s="170"/>
      <c r="G17" s="171">
        <f t="shared" si="0"/>
        <v>0</v>
      </c>
      <c r="H17" s="170"/>
      <c r="I17" s="171">
        <f t="shared" si="1"/>
        <v>0</v>
      </c>
      <c r="J17" s="170"/>
      <c r="K17" s="171">
        <f t="shared" si="2"/>
        <v>0</v>
      </c>
      <c r="L17" s="171">
        <v>21</v>
      </c>
      <c r="M17" s="171">
        <f t="shared" si="3"/>
        <v>0</v>
      </c>
      <c r="N17" s="163">
        <v>0</v>
      </c>
      <c r="O17" s="163">
        <f t="shared" si="4"/>
        <v>0</v>
      </c>
      <c r="P17" s="163">
        <v>0</v>
      </c>
      <c r="Q17" s="163">
        <f t="shared" si="5"/>
        <v>0</v>
      </c>
      <c r="R17" s="163"/>
      <c r="S17" s="163"/>
      <c r="T17" s="164">
        <v>4.3099999999999999E-2</v>
      </c>
      <c r="U17" s="163">
        <f t="shared" si="6"/>
        <v>0.78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152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 x14ac:dyDescent="0.2">
      <c r="A18" s="154">
        <v>10</v>
      </c>
      <c r="B18" s="160" t="s">
        <v>171</v>
      </c>
      <c r="C18" s="193" t="s">
        <v>172</v>
      </c>
      <c r="D18" s="162" t="s">
        <v>164</v>
      </c>
      <c r="E18" s="168">
        <v>5.3970000000000002</v>
      </c>
      <c r="F18" s="170"/>
      <c r="G18" s="171">
        <f t="shared" si="0"/>
        <v>0</v>
      </c>
      <c r="H18" s="170"/>
      <c r="I18" s="171">
        <f t="shared" si="1"/>
        <v>0</v>
      </c>
      <c r="J18" s="170"/>
      <c r="K18" s="171">
        <f t="shared" si="2"/>
        <v>0</v>
      </c>
      <c r="L18" s="171">
        <v>21</v>
      </c>
      <c r="M18" s="171">
        <f t="shared" si="3"/>
        <v>0</v>
      </c>
      <c r="N18" s="163">
        <v>0</v>
      </c>
      <c r="O18" s="163">
        <f t="shared" si="4"/>
        <v>0</v>
      </c>
      <c r="P18" s="163">
        <v>0</v>
      </c>
      <c r="Q18" s="163">
        <f t="shared" si="5"/>
        <v>0</v>
      </c>
      <c r="R18" s="163"/>
      <c r="S18" s="163"/>
      <c r="T18" s="164">
        <v>1.7629999999999999</v>
      </c>
      <c r="U18" s="163">
        <f t="shared" si="6"/>
        <v>9.51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152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11</v>
      </c>
      <c r="B19" s="160" t="s">
        <v>173</v>
      </c>
      <c r="C19" s="193" t="s">
        <v>174</v>
      </c>
      <c r="D19" s="162" t="s">
        <v>164</v>
      </c>
      <c r="E19" s="168">
        <v>8.1000000000000003E-2</v>
      </c>
      <c r="F19" s="170"/>
      <c r="G19" s="171">
        <f t="shared" si="0"/>
        <v>0</v>
      </c>
      <c r="H19" s="170"/>
      <c r="I19" s="171">
        <f t="shared" si="1"/>
        <v>0</v>
      </c>
      <c r="J19" s="170"/>
      <c r="K19" s="171">
        <f t="shared" si="2"/>
        <v>0</v>
      </c>
      <c r="L19" s="171">
        <v>21</v>
      </c>
      <c r="M19" s="171">
        <f t="shared" si="3"/>
        <v>0</v>
      </c>
      <c r="N19" s="163">
        <v>0</v>
      </c>
      <c r="O19" s="163">
        <f t="shared" si="4"/>
        <v>0</v>
      </c>
      <c r="P19" s="163">
        <v>0</v>
      </c>
      <c r="Q19" s="163">
        <f t="shared" si="5"/>
        <v>0</v>
      </c>
      <c r="R19" s="163"/>
      <c r="S19" s="163"/>
      <c r="T19" s="164">
        <v>3.1309999999999998</v>
      </c>
      <c r="U19" s="163">
        <f t="shared" si="6"/>
        <v>0.25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152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12</v>
      </c>
      <c r="B20" s="160" t="s">
        <v>175</v>
      </c>
      <c r="C20" s="193" t="s">
        <v>176</v>
      </c>
      <c r="D20" s="162" t="s">
        <v>164</v>
      </c>
      <c r="E20" s="168">
        <v>8.1000000000000003E-2</v>
      </c>
      <c r="F20" s="170"/>
      <c r="G20" s="171">
        <f t="shared" si="0"/>
        <v>0</v>
      </c>
      <c r="H20" s="170"/>
      <c r="I20" s="171">
        <f t="shared" si="1"/>
        <v>0</v>
      </c>
      <c r="J20" s="170"/>
      <c r="K20" s="171">
        <f t="shared" si="2"/>
        <v>0</v>
      </c>
      <c r="L20" s="171">
        <v>21</v>
      </c>
      <c r="M20" s="171">
        <f t="shared" si="3"/>
        <v>0</v>
      </c>
      <c r="N20" s="163">
        <v>0</v>
      </c>
      <c r="O20" s="163">
        <f t="shared" si="4"/>
        <v>0</v>
      </c>
      <c r="P20" s="163">
        <v>0</v>
      </c>
      <c r="Q20" s="163">
        <f t="shared" si="5"/>
        <v>0</v>
      </c>
      <c r="R20" s="163"/>
      <c r="S20" s="163"/>
      <c r="T20" s="164">
        <v>0.47399999999999998</v>
      </c>
      <c r="U20" s="163">
        <f t="shared" si="6"/>
        <v>0.04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152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13</v>
      </c>
      <c r="B21" s="160" t="s">
        <v>177</v>
      </c>
      <c r="C21" s="193" t="s">
        <v>178</v>
      </c>
      <c r="D21" s="162" t="s">
        <v>164</v>
      </c>
      <c r="E21" s="168">
        <v>8.0649999999999995</v>
      </c>
      <c r="F21" s="170"/>
      <c r="G21" s="171">
        <f t="shared" si="0"/>
        <v>0</v>
      </c>
      <c r="H21" s="170"/>
      <c r="I21" s="171">
        <f t="shared" si="1"/>
        <v>0</v>
      </c>
      <c r="J21" s="170"/>
      <c r="K21" s="171">
        <f t="shared" si="2"/>
        <v>0</v>
      </c>
      <c r="L21" s="171">
        <v>21</v>
      </c>
      <c r="M21" s="171">
        <f t="shared" si="3"/>
        <v>0</v>
      </c>
      <c r="N21" s="163">
        <v>0</v>
      </c>
      <c r="O21" s="163">
        <f t="shared" si="4"/>
        <v>0</v>
      </c>
      <c r="P21" s="163">
        <v>0</v>
      </c>
      <c r="Q21" s="163">
        <f t="shared" si="5"/>
        <v>0</v>
      </c>
      <c r="R21" s="163"/>
      <c r="S21" s="163"/>
      <c r="T21" s="164">
        <v>0.65200000000000002</v>
      </c>
      <c r="U21" s="163">
        <f t="shared" si="6"/>
        <v>5.26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152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154">
        <v>14</v>
      </c>
      <c r="B22" s="160" t="s">
        <v>179</v>
      </c>
      <c r="C22" s="193" t="s">
        <v>180</v>
      </c>
      <c r="D22" s="162" t="s">
        <v>164</v>
      </c>
      <c r="E22" s="168">
        <v>16.13</v>
      </c>
      <c r="F22" s="170"/>
      <c r="G22" s="171">
        <f t="shared" si="0"/>
        <v>0</v>
      </c>
      <c r="H22" s="170"/>
      <c r="I22" s="171">
        <f t="shared" si="1"/>
        <v>0</v>
      </c>
      <c r="J22" s="170"/>
      <c r="K22" s="171">
        <f t="shared" si="2"/>
        <v>0</v>
      </c>
      <c r="L22" s="171">
        <v>21</v>
      </c>
      <c r="M22" s="171">
        <f t="shared" si="3"/>
        <v>0</v>
      </c>
      <c r="N22" s="163">
        <v>0</v>
      </c>
      <c r="O22" s="163">
        <f t="shared" si="4"/>
        <v>0</v>
      </c>
      <c r="P22" s="163">
        <v>0</v>
      </c>
      <c r="Q22" s="163">
        <f t="shared" si="5"/>
        <v>0</v>
      </c>
      <c r="R22" s="163"/>
      <c r="S22" s="163"/>
      <c r="T22" s="164">
        <v>7.3999999999999996E-2</v>
      </c>
      <c r="U22" s="163">
        <f t="shared" si="6"/>
        <v>1.19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152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>
        <v>15</v>
      </c>
      <c r="B23" s="160" t="s">
        <v>181</v>
      </c>
      <c r="C23" s="193" t="s">
        <v>182</v>
      </c>
      <c r="D23" s="162" t="s">
        <v>164</v>
      </c>
      <c r="E23" s="168">
        <v>8.0649999999999995</v>
      </c>
      <c r="F23" s="170"/>
      <c r="G23" s="171">
        <f t="shared" si="0"/>
        <v>0</v>
      </c>
      <c r="H23" s="170"/>
      <c r="I23" s="171">
        <f t="shared" si="1"/>
        <v>0</v>
      </c>
      <c r="J23" s="170"/>
      <c r="K23" s="171">
        <f t="shared" si="2"/>
        <v>0</v>
      </c>
      <c r="L23" s="171">
        <v>21</v>
      </c>
      <c r="M23" s="171">
        <f t="shared" si="3"/>
        <v>0</v>
      </c>
      <c r="N23" s="163">
        <v>0</v>
      </c>
      <c r="O23" s="163">
        <f t="shared" si="4"/>
        <v>0</v>
      </c>
      <c r="P23" s="163">
        <v>0</v>
      </c>
      <c r="Q23" s="163">
        <f t="shared" si="5"/>
        <v>0</v>
      </c>
      <c r="R23" s="163"/>
      <c r="S23" s="163"/>
      <c r="T23" s="164">
        <v>0.20200000000000001</v>
      </c>
      <c r="U23" s="163">
        <f t="shared" si="6"/>
        <v>1.63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152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ht="22.5" outlineLevel="1" x14ac:dyDescent="0.2">
      <c r="A24" s="154">
        <v>16</v>
      </c>
      <c r="B24" s="160" t="s">
        <v>183</v>
      </c>
      <c r="C24" s="193" t="s">
        <v>184</v>
      </c>
      <c r="D24" s="162" t="s">
        <v>164</v>
      </c>
      <c r="E24" s="168">
        <v>14.653</v>
      </c>
      <c r="F24" s="170"/>
      <c r="G24" s="171">
        <f t="shared" si="0"/>
        <v>0</v>
      </c>
      <c r="H24" s="170"/>
      <c r="I24" s="171">
        <f t="shared" si="1"/>
        <v>0</v>
      </c>
      <c r="J24" s="170"/>
      <c r="K24" s="171">
        <f t="shared" si="2"/>
        <v>0</v>
      </c>
      <c r="L24" s="171">
        <v>21</v>
      </c>
      <c r="M24" s="171">
        <f t="shared" si="3"/>
        <v>0</v>
      </c>
      <c r="N24" s="163">
        <v>0</v>
      </c>
      <c r="O24" s="163">
        <f t="shared" si="4"/>
        <v>0</v>
      </c>
      <c r="P24" s="163">
        <v>0</v>
      </c>
      <c r="Q24" s="163">
        <f t="shared" si="5"/>
        <v>0</v>
      </c>
      <c r="R24" s="163"/>
      <c r="S24" s="163"/>
      <c r="T24" s="164">
        <v>1.0999999999999999E-2</v>
      </c>
      <c r="U24" s="163">
        <f t="shared" si="6"/>
        <v>0.16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152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17</v>
      </c>
      <c r="B25" s="160" t="s">
        <v>185</v>
      </c>
      <c r="C25" s="193" t="s">
        <v>186</v>
      </c>
      <c r="D25" s="162" t="s">
        <v>164</v>
      </c>
      <c r="E25" s="168">
        <v>14.653</v>
      </c>
      <c r="F25" s="170"/>
      <c r="G25" s="171">
        <f t="shared" si="0"/>
        <v>0</v>
      </c>
      <c r="H25" s="170"/>
      <c r="I25" s="171">
        <f t="shared" si="1"/>
        <v>0</v>
      </c>
      <c r="J25" s="170"/>
      <c r="K25" s="171">
        <f t="shared" si="2"/>
        <v>0</v>
      </c>
      <c r="L25" s="171">
        <v>21</v>
      </c>
      <c r="M25" s="171">
        <f t="shared" si="3"/>
        <v>0</v>
      </c>
      <c r="N25" s="163">
        <v>0</v>
      </c>
      <c r="O25" s="163">
        <f t="shared" si="4"/>
        <v>0</v>
      </c>
      <c r="P25" s="163">
        <v>0</v>
      </c>
      <c r="Q25" s="163">
        <f t="shared" si="5"/>
        <v>0</v>
      </c>
      <c r="R25" s="163"/>
      <c r="S25" s="163"/>
      <c r="T25" s="164">
        <v>0</v>
      </c>
      <c r="U25" s="163">
        <f t="shared" si="6"/>
        <v>0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152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x14ac:dyDescent="0.2">
      <c r="A26" s="155" t="s">
        <v>147</v>
      </c>
      <c r="B26" s="161" t="s">
        <v>58</v>
      </c>
      <c r="C26" s="194" t="s">
        <v>59</v>
      </c>
      <c r="D26" s="165"/>
      <c r="E26" s="169"/>
      <c r="F26" s="172"/>
      <c r="G26" s="172">
        <f>SUMIF(AE27:AE33,"&lt;&gt;NOR",G27:G33)</f>
        <v>0</v>
      </c>
      <c r="H26" s="172"/>
      <c r="I26" s="172">
        <f>SUM(I27:I33)</f>
        <v>0</v>
      </c>
      <c r="J26" s="172"/>
      <c r="K26" s="172">
        <f>SUM(K27:K33)</f>
        <v>0</v>
      </c>
      <c r="L26" s="172"/>
      <c r="M26" s="172">
        <f>SUM(M27:M33)</f>
        <v>0</v>
      </c>
      <c r="N26" s="166"/>
      <c r="O26" s="166">
        <f>SUM(O27:O33)</f>
        <v>9.1760599999999997</v>
      </c>
      <c r="P26" s="166"/>
      <c r="Q26" s="166">
        <f>SUM(Q27:Q33)</f>
        <v>0</v>
      </c>
      <c r="R26" s="166"/>
      <c r="S26" s="166"/>
      <c r="T26" s="167"/>
      <c r="U26" s="166">
        <f>SUM(U27:U33)</f>
        <v>16.850000000000001</v>
      </c>
      <c r="AE26" t="s">
        <v>148</v>
      </c>
    </row>
    <row r="27" spans="1:60" outlineLevel="1" x14ac:dyDescent="0.2">
      <c r="A27" s="154">
        <v>18</v>
      </c>
      <c r="B27" s="160" t="s">
        <v>187</v>
      </c>
      <c r="C27" s="193" t="s">
        <v>188</v>
      </c>
      <c r="D27" s="162" t="s">
        <v>164</v>
      </c>
      <c r="E27" s="168">
        <v>2.944</v>
      </c>
      <c r="F27" s="170"/>
      <c r="G27" s="171">
        <f t="shared" ref="G27:G33" si="7">ROUND(E27*F27,2)</f>
        <v>0</v>
      </c>
      <c r="H27" s="170"/>
      <c r="I27" s="171">
        <f t="shared" ref="I27:I33" si="8">ROUND(E27*H27,2)</f>
        <v>0</v>
      </c>
      <c r="J27" s="170"/>
      <c r="K27" s="171">
        <f t="shared" ref="K27:K33" si="9">ROUND(E27*J27,2)</f>
        <v>0</v>
      </c>
      <c r="L27" s="171">
        <v>21</v>
      </c>
      <c r="M27" s="171">
        <f t="shared" ref="M27:M33" si="10">G27*(1+L27/100)</f>
        <v>0</v>
      </c>
      <c r="N27" s="163">
        <v>2.5249999999999999</v>
      </c>
      <c r="O27" s="163">
        <f t="shared" ref="O27:O33" si="11">ROUND(E27*N27,5)</f>
        <v>7.4336000000000002</v>
      </c>
      <c r="P27" s="163">
        <v>0</v>
      </c>
      <c r="Q27" s="163">
        <f t="shared" ref="Q27:Q33" si="12">ROUND(E27*P27,5)</f>
        <v>0</v>
      </c>
      <c r="R27" s="163"/>
      <c r="S27" s="163"/>
      <c r="T27" s="164">
        <v>0.48</v>
      </c>
      <c r="U27" s="163">
        <f t="shared" ref="U27:U33" si="13">ROUND(E27*T27,2)</f>
        <v>1.41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152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19</v>
      </c>
      <c r="B28" s="160" t="s">
        <v>189</v>
      </c>
      <c r="C28" s="193" t="s">
        <v>190</v>
      </c>
      <c r="D28" s="162" t="s">
        <v>151</v>
      </c>
      <c r="E28" s="168">
        <v>5.28</v>
      </c>
      <c r="F28" s="170"/>
      <c r="G28" s="171">
        <f t="shared" si="7"/>
        <v>0</v>
      </c>
      <c r="H28" s="170"/>
      <c r="I28" s="171">
        <f t="shared" si="8"/>
        <v>0</v>
      </c>
      <c r="J28" s="170"/>
      <c r="K28" s="171">
        <f t="shared" si="9"/>
        <v>0</v>
      </c>
      <c r="L28" s="171">
        <v>21</v>
      </c>
      <c r="M28" s="171">
        <f t="shared" si="10"/>
        <v>0</v>
      </c>
      <c r="N28" s="163">
        <v>3.9199999999999999E-2</v>
      </c>
      <c r="O28" s="163">
        <f t="shared" si="11"/>
        <v>0.20698</v>
      </c>
      <c r="P28" s="163">
        <v>0</v>
      </c>
      <c r="Q28" s="163">
        <f t="shared" si="12"/>
        <v>0</v>
      </c>
      <c r="R28" s="163"/>
      <c r="S28" s="163"/>
      <c r="T28" s="164">
        <v>1.6</v>
      </c>
      <c r="U28" s="163">
        <f t="shared" si="13"/>
        <v>8.4499999999999993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152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>
        <v>20</v>
      </c>
      <c r="B29" s="160" t="s">
        <v>191</v>
      </c>
      <c r="C29" s="193" t="s">
        <v>192</v>
      </c>
      <c r="D29" s="162" t="s">
        <v>151</v>
      </c>
      <c r="E29" s="168">
        <v>5.28</v>
      </c>
      <c r="F29" s="170"/>
      <c r="G29" s="171">
        <f t="shared" si="7"/>
        <v>0</v>
      </c>
      <c r="H29" s="170"/>
      <c r="I29" s="171">
        <f t="shared" si="8"/>
        <v>0</v>
      </c>
      <c r="J29" s="170"/>
      <c r="K29" s="171">
        <f t="shared" si="9"/>
        <v>0</v>
      </c>
      <c r="L29" s="171">
        <v>21</v>
      </c>
      <c r="M29" s="171">
        <f t="shared" si="10"/>
        <v>0</v>
      </c>
      <c r="N29" s="163">
        <v>0</v>
      </c>
      <c r="O29" s="163">
        <f t="shared" si="11"/>
        <v>0</v>
      </c>
      <c r="P29" s="163">
        <v>0</v>
      </c>
      <c r="Q29" s="163">
        <f t="shared" si="12"/>
        <v>0</v>
      </c>
      <c r="R29" s="163"/>
      <c r="S29" s="163"/>
      <c r="T29" s="164">
        <v>0.32</v>
      </c>
      <c r="U29" s="163">
        <f t="shared" si="13"/>
        <v>1.69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152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22.5" outlineLevel="1" x14ac:dyDescent="0.2">
      <c r="A30" s="154">
        <v>21</v>
      </c>
      <c r="B30" s="160" t="s">
        <v>193</v>
      </c>
      <c r="C30" s="193" t="s">
        <v>194</v>
      </c>
      <c r="D30" s="162" t="s">
        <v>195</v>
      </c>
      <c r="E30" s="168">
        <v>0.14748</v>
      </c>
      <c r="F30" s="170"/>
      <c r="G30" s="171">
        <f t="shared" si="7"/>
        <v>0</v>
      </c>
      <c r="H30" s="170"/>
      <c r="I30" s="171">
        <f t="shared" si="8"/>
        <v>0</v>
      </c>
      <c r="J30" s="170"/>
      <c r="K30" s="171">
        <f t="shared" si="9"/>
        <v>0</v>
      </c>
      <c r="L30" s="171">
        <v>21</v>
      </c>
      <c r="M30" s="171">
        <f t="shared" si="10"/>
        <v>0</v>
      </c>
      <c r="N30" s="163">
        <v>1.05474</v>
      </c>
      <c r="O30" s="163">
        <f t="shared" si="11"/>
        <v>0.15554999999999999</v>
      </c>
      <c r="P30" s="163">
        <v>0</v>
      </c>
      <c r="Q30" s="163">
        <f t="shared" si="12"/>
        <v>0</v>
      </c>
      <c r="R30" s="163"/>
      <c r="S30" s="163"/>
      <c r="T30" s="164">
        <v>15.231</v>
      </c>
      <c r="U30" s="163">
        <f t="shared" si="13"/>
        <v>2.25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152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22</v>
      </c>
      <c r="B31" s="160" t="s">
        <v>196</v>
      </c>
      <c r="C31" s="193" t="s">
        <v>197</v>
      </c>
      <c r="D31" s="162" t="s">
        <v>195</v>
      </c>
      <c r="E31" s="168">
        <v>3.832E-2</v>
      </c>
      <c r="F31" s="170"/>
      <c r="G31" s="171">
        <f t="shared" si="7"/>
        <v>0</v>
      </c>
      <c r="H31" s="170"/>
      <c r="I31" s="171">
        <f t="shared" si="8"/>
        <v>0</v>
      </c>
      <c r="J31" s="170"/>
      <c r="K31" s="171">
        <f t="shared" si="9"/>
        <v>0</v>
      </c>
      <c r="L31" s="171">
        <v>21</v>
      </c>
      <c r="M31" s="171">
        <f t="shared" si="10"/>
        <v>0</v>
      </c>
      <c r="N31" s="163">
        <v>1.0217400000000001</v>
      </c>
      <c r="O31" s="163">
        <f t="shared" si="11"/>
        <v>3.9149999999999997E-2</v>
      </c>
      <c r="P31" s="163">
        <v>0</v>
      </c>
      <c r="Q31" s="163">
        <f t="shared" si="12"/>
        <v>0</v>
      </c>
      <c r="R31" s="163"/>
      <c r="S31" s="163"/>
      <c r="T31" s="164">
        <v>23.530999999999999</v>
      </c>
      <c r="U31" s="163">
        <f t="shared" si="13"/>
        <v>0.9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152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ht="22.5" outlineLevel="1" x14ac:dyDescent="0.2">
      <c r="A32" s="154">
        <v>23</v>
      </c>
      <c r="B32" s="160" t="s">
        <v>198</v>
      </c>
      <c r="C32" s="193" t="s">
        <v>199</v>
      </c>
      <c r="D32" s="162" t="s">
        <v>164</v>
      </c>
      <c r="E32" s="168">
        <v>0.53100000000000003</v>
      </c>
      <c r="F32" s="170"/>
      <c r="G32" s="171">
        <f t="shared" si="7"/>
        <v>0</v>
      </c>
      <c r="H32" s="170"/>
      <c r="I32" s="171">
        <f t="shared" si="8"/>
        <v>0</v>
      </c>
      <c r="J32" s="170"/>
      <c r="K32" s="171">
        <f t="shared" si="9"/>
        <v>0</v>
      </c>
      <c r="L32" s="171">
        <v>21</v>
      </c>
      <c r="M32" s="171">
        <f t="shared" si="10"/>
        <v>0</v>
      </c>
      <c r="N32" s="163">
        <v>2.5249999999999999</v>
      </c>
      <c r="O32" s="163">
        <f t="shared" si="11"/>
        <v>1.3407800000000001</v>
      </c>
      <c r="P32" s="163">
        <v>0</v>
      </c>
      <c r="Q32" s="163">
        <f t="shared" si="12"/>
        <v>0</v>
      </c>
      <c r="R32" s="163"/>
      <c r="S32" s="163"/>
      <c r="T32" s="164">
        <v>3.2130000000000001</v>
      </c>
      <c r="U32" s="163">
        <f t="shared" si="13"/>
        <v>1.71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152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>
        <v>24</v>
      </c>
      <c r="B33" s="160" t="s">
        <v>200</v>
      </c>
      <c r="C33" s="193" t="s">
        <v>201</v>
      </c>
      <c r="D33" s="162" t="s">
        <v>164</v>
      </c>
      <c r="E33" s="168">
        <v>0.53100000000000003</v>
      </c>
      <c r="F33" s="170"/>
      <c r="G33" s="171">
        <f t="shared" si="7"/>
        <v>0</v>
      </c>
      <c r="H33" s="170"/>
      <c r="I33" s="171">
        <f t="shared" si="8"/>
        <v>0</v>
      </c>
      <c r="J33" s="170"/>
      <c r="K33" s="171">
        <f t="shared" si="9"/>
        <v>0</v>
      </c>
      <c r="L33" s="171">
        <v>21</v>
      </c>
      <c r="M33" s="171">
        <f t="shared" si="10"/>
        <v>0</v>
      </c>
      <c r="N33" s="163">
        <v>0</v>
      </c>
      <c r="O33" s="163">
        <f t="shared" si="11"/>
        <v>0</v>
      </c>
      <c r="P33" s="163">
        <v>0</v>
      </c>
      <c r="Q33" s="163">
        <f t="shared" si="12"/>
        <v>0</v>
      </c>
      <c r="R33" s="163"/>
      <c r="S33" s="163"/>
      <c r="T33" s="164">
        <v>0.82</v>
      </c>
      <c r="U33" s="163">
        <f t="shared" si="13"/>
        <v>0.44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152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x14ac:dyDescent="0.2">
      <c r="A34" s="155" t="s">
        <v>147</v>
      </c>
      <c r="B34" s="161" t="s">
        <v>60</v>
      </c>
      <c r="C34" s="194" t="s">
        <v>61</v>
      </c>
      <c r="D34" s="165"/>
      <c r="E34" s="169"/>
      <c r="F34" s="172"/>
      <c r="G34" s="172">
        <f>SUMIF(AE35:AE48,"&lt;&gt;NOR",G35:G48)</f>
        <v>0</v>
      </c>
      <c r="H34" s="172"/>
      <c r="I34" s="172">
        <f>SUM(I35:I48)</f>
        <v>0</v>
      </c>
      <c r="J34" s="172"/>
      <c r="K34" s="172">
        <f>SUM(K35:K48)</f>
        <v>0</v>
      </c>
      <c r="L34" s="172"/>
      <c r="M34" s="172">
        <f>SUM(M35:M48)</f>
        <v>0</v>
      </c>
      <c r="N34" s="166"/>
      <c r="O34" s="166">
        <f>SUM(O35:O48)</f>
        <v>158.39250999999999</v>
      </c>
      <c r="P34" s="166"/>
      <c r="Q34" s="166">
        <f>SUM(Q35:Q48)</f>
        <v>0</v>
      </c>
      <c r="R34" s="166"/>
      <c r="S34" s="166"/>
      <c r="T34" s="167"/>
      <c r="U34" s="166">
        <f>SUM(U35:U48)</f>
        <v>685.99999999999977</v>
      </c>
      <c r="AE34" t="s">
        <v>148</v>
      </c>
    </row>
    <row r="35" spans="1:60" ht="22.5" outlineLevel="1" x14ac:dyDescent="0.2">
      <c r="A35" s="154">
        <v>25</v>
      </c>
      <c r="B35" s="160" t="s">
        <v>202</v>
      </c>
      <c r="C35" s="193" t="s">
        <v>203</v>
      </c>
      <c r="D35" s="162" t="s">
        <v>164</v>
      </c>
      <c r="E35" s="168">
        <v>51.408999999999999</v>
      </c>
      <c r="F35" s="170"/>
      <c r="G35" s="171">
        <f t="shared" ref="G35:G48" si="14">ROUND(E35*F35,2)</f>
        <v>0</v>
      </c>
      <c r="H35" s="170"/>
      <c r="I35" s="171">
        <f t="shared" ref="I35:I48" si="15">ROUND(E35*H35,2)</f>
        <v>0</v>
      </c>
      <c r="J35" s="170"/>
      <c r="K35" s="171">
        <f t="shared" ref="K35:K48" si="16">ROUND(E35*J35,2)</f>
        <v>0</v>
      </c>
      <c r="L35" s="171">
        <v>21</v>
      </c>
      <c r="M35" s="171">
        <f t="shared" ref="M35:M48" si="17">G35*(1+L35/100)</f>
        <v>0</v>
      </c>
      <c r="N35" s="163">
        <v>2.5276700000000001</v>
      </c>
      <c r="O35" s="163">
        <f t="shared" ref="O35:O48" si="18">ROUND(E35*N35,5)</f>
        <v>129.94498999999999</v>
      </c>
      <c r="P35" s="163">
        <v>0</v>
      </c>
      <c r="Q35" s="163">
        <f t="shared" ref="Q35:Q48" si="19">ROUND(E35*P35,5)</f>
        <v>0</v>
      </c>
      <c r="R35" s="163"/>
      <c r="S35" s="163"/>
      <c r="T35" s="164">
        <v>1.093</v>
      </c>
      <c r="U35" s="163">
        <f t="shared" ref="U35:U48" si="20">ROUND(E35*T35,2)</f>
        <v>56.19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152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54">
        <v>26</v>
      </c>
      <c r="B36" s="160" t="s">
        <v>204</v>
      </c>
      <c r="C36" s="193" t="s">
        <v>205</v>
      </c>
      <c r="D36" s="162" t="s">
        <v>195</v>
      </c>
      <c r="E36" s="168">
        <v>3.5363600000000002</v>
      </c>
      <c r="F36" s="170"/>
      <c r="G36" s="171">
        <f t="shared" si="14"/>
        <v>0</v>
      </c>
      <c r="H36" s="170"/>
      <c r="I36" s="171">
        <f t="shared" si="15"/>
        <v>0</v>
      </c>
      <c r="J36" s="170"/>
      <c r="K36" s="171">
        <f t="shared" si="16"/>
        <v>0</v>
      </c>
      <c r="L36" s="171">
        <v>21</v>
      </c>
      <c r="M36" s="171">
        <f t="shared" si="17"/>
        <v>0</v>
      </c>
      <c r="N36" s="163">
        <v>1.0554300000000001</v>
      </c>
      <c r="O36" s="163">
        <f t="shared" si="18"/>
        <v>3.73238</v>
      </c>
      <c r="P36" s="163">
        <v>0</v>
      </c>
      <c r="Q36" s="163">
        <f t="shared" si="19"/>
        <v>0</v>
      </c>
      <c r="R36" s="163"/>
      <c r="S36" s="163"/>
      <c r="T36" s="164">
        <v>15.231</v>
      </c>
      <c r="U36" s="163">
        <f t="shared" si="20"/>
        <v>53.86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152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>
        <v>27</v>
      </c>
      <c r="B37" s="160" t="s">
        <v>206</v>
      </c>
      <c r="C37" s="193" t="s">
        <v>207</v>
      </c>
      <c r="D37" s="162" t="s">
        <v>151</v>
      </c>
      <c r="E37" s="168">
        <v>327.42500000000001</v>
      </c>
      <c r="F37" s="170"/>
      <c r="G37" s="171">
        <f t="shared" si="14"/>
        <v>0</v>
      </c>
      <c r="H37" s="170"/>
      <c r="I37" s="171">
        <f t="shared" si="15"/>
        <v>0</v>
      </c>
      <c r="J37" s="170"/>
      <c r="K37" s="171">
        <f t="shared" si="16"/>
        <v>0</v>
      </c>
      <c r="L37" s="171">
        <v>21</v>
      </c>
      <c r="M37" s="171">
        <f t="shared" si="17"/>
        <v>0</v>
      </c>
      <c r="N37" s="163">
        <v>3.9309999999999998E-2</v>
      </c>
      <c r="O37" s="163">
        <f t="shared" si="18"/>
        <v>12.871079999999999</v>
      </c>
      <c r="P37" s="163">
        <v>0</v>
      </c>
      <c r="Q37" s="163">
        <f t="shared" si="19"/>
        <v>0</v>
      </c>
      <c r="R37" s="163"/>
      <c r="S37" s="163"/>
      <c r="T37" s="164">
        <v>0.65</v>
      </c>
      <c r="U37" s="163">
        <f t="shared" si="20"/>
        <v>212.83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152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22.5" outlineLevel="1" x14ac:dyDescent="0.2">
      <c r="A38" s="154">
        <v>28</v>
      </c>
      <c r="B38" s="160" t="s">
        <v>208</v>
      </c>
      <c r="C38" s="193" t="s">
        <v>209</v>
      </c>
      <c r="D38" s="162" t="s">
        <v>151</v>
      </c>
      <c r="E38" s="168">
        <v>327.42500000000001</v>
      </c>
      <c r="F38" s="170"/>
      <c r="G38" s="171">
        <f t="shared" si="14"/>
        <v>0</v>
      </c>
      <c r="H38" s="170"/>
      <c r="I38" s="171">
        <f t="shared" si="15"/>
        <v>0</v>
      </c>
      <c r="J38" s="170"/>
      <c r="K38" s="171">
        <f t="shared" si="16"/>
        <v>0</v>
      </c>
      <c r="L38" s="171">
        <v>21</v>
      </c>
      <c r="M38" s="171">
        <f t="shared" si="17"/>
        <v>0</v>
      </c>
      <c r="N38" s="163">
        <v>0</v>
      </c>
      <c r="O38" s="163">
        <f t="shared" si="18"/>
        <v>0</v>
      </c>
      <c r="P38" s="163">
        <v>0</v>
      </c>
      <c r="Q38" s="163">
        <f t="shared" si="19"/>
        <v>0</v>
      </c>
      <c r="R38" s="163"/>
      <c r="S38" s="163"/>
      <c r="T38" s="164">
        <v>0.35</v>
      </c>
      <c r="U38" s="163">
        <f t="shared" si="20"/>
        <v>114.6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152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ht="22.5" outlineLevel="1" x14ac:dyDescent="0.2">
      <c r="A39" s="154">
        <v>29</v>
      </c>
      <c r="B39" s="160" t="s">
        <v>210</v>
      </c>
      <c r="C39" s="193" t="s">
        <v>211</v>
      </c>
      <c r="D39" s="162" t="s">
        <v>151</v>
      </c>
      <c r="E39" s="168">
        <v>171.863</v>
      </c>
      <c r="F39" s="170"/>
      <c r="G39" s="171">
        <f t="shared" si="14"/>
        <v>0</v>
      </c>
      <c r="H39" s="170"/>
      <c r="I39" s="171">
        <f t="shared" si="15"/>
        <v>0</v>
      </c>
      <c r="J39" s="170"/>
      <c r="K39" s="171">
        <f t="shared" si="16"/>
        <v>0</v>
      </c>
      <c r="L39" s="171">
        <v>21</v>
      </c>
      <c r="M39" s="171">
        <f t="shared" si="17"/>
        <v>0</v>
      </c>
      <c r="N39" s="163">
        <v>6.0310000000000002E-2</v>
      </c>
      <c r="O39" s="163">
        <f t="shared" si="18"/>
        <v>10.36506</v>
      </c>
      <c r="P39" s="163">
        <v>0</v>
      </c>
      <c r="Q39" s="163">
        <f t="shared" si="19"/>
        <v>0</v>
      </c>
      <c r="R39" s="163"/>
      <c r="S39" s="163"/>
      <c r="T39" s="164">
        <v>0.65</v>
      </c>
      <c r="U39" s="163">
        <f t="shared" si="20"/>
        <v>111.71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152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22.5" outlineLevel="1" x14ac:dyDescent="0.2">
      <c r="A40" s="154">
        <v>30</v>
      </c>
      <c r="B40" s="160" t="s">
        <v>212</v>
      </c>
      <c r="C40" s="193" t="s">
        <v>213</v>
      </c>
      <c r="D40" s="162" t="s">
        <v>151</v>
      </c>
      <c r="E40" s="168">
        <v>171.863</v>
      </c>
      <c r="F40" s="170"/>
      <c r="G40" s="171">
        <f t="shared" si="14"/>
        <v>0</v>
      </c>
      <c r="H40" s="170"/>
      <c r="I40" s="171">
        <f t="shared" si="15"/>
        <v>0</v>
      </c>
      <c r="J40" s="170"/>
      <c r="K40" s="171">
        <f t="shared" si="16"/>
        <v>0</v>
      </c>
      <c r="L40" s="171">
        <v>21</v>
      </c>
      <c r="M40" s="171">
        <f t="shared" si="17"/>
        <v>0</v>
      </c>
      <c r="N40" s="163">
        <v>0</v>
      </c>
      <c r="O40" s="163">
        <f t="shared" si="18"/>
        <v>0</v>
      </c>
      <c r="P40" s="163">
        <v>0</v>
      </c>
      <c r="Q40" s="163">
        <f t="shared" si="19"/>
        <v>0</v>
      </c>
      <c r="R40" s="163"/>
      <c r="S40" s="163"/>
      <c r="T40" s="164">
        <v>0.35</v>
      </c>
      <c r="U40" s="163">
        <f t="shared" si="20"/>
        <v>60.15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152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31</v>
      </c>
      <c r="B41" s="160" t="s">
        <v>214</v>
      </c>
      <c r="C41" s="193" t="s">
        <v>215</v>
      </c>
      <c r="D41" s="162" t="s">
        <v>216</v>
      </c>
      <c r="E41" s="168">
        <v>17</v>
      </c>
      <c r="F41" s="170"/>
      <c r="G41" s="171">
        <f t="shared" si="14"/>
        <v>0</v>
      </c>
      <c r="H41" s="170"/>
      <c r="I41" s="171">
        <f t="shared" si="15"/>
        <v>0</v>
      </c>
      <c r="J41" s="170"/>
      <c r="K41" s="171">
        <f t="shared" si="16"/>
        <v>0</v>
      </c>
      <c r="L41" s="171">
        <v>21</v>
      </c>
      <c r="M41" s="171">
        <f t="shared" si="17"/>
        <v>0</v>
      </c>
      <c r="N41" s="163">
        <v>5.8029999999999998E-2</v>
      </c>
      <c r="O41" s="163">
        <f t="shared" si="18"/>
        <v>0.98651</v>
      </c>
      <c r="P41" s="163">
        <v>0</v>
      </c>
      <c r="Q41" s="163">
        <f t="shared" si="19"/>
        <v>0</v>
      </c>
      <c r="R41" s="163"/>
      <c r="S41" s="163"/>
      <c r="T41" s="164">
        <v>3.9</v>
      </c>
      <c r="U41" s="163">
        <f t="shared" si="20"/>
        <v>66.3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152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>
        <v>32</v>
      </c>
      <c r="B42" s="160" t="s">
        <v>217</v>
      </c>
      <c r="C42" s="193" t="s">
        <v>218</v>
      </c>
      <c r="D42" s="162" t="s">
        <v>216</v>
      </c>
      <c r="E42" s="168">
        <v>1</v>
      </c>
      <c r="F42" s="170"/>
      <c r="G42" s="171">
        <f t="shared" si="14"/>
        <v>0</v>
      </c>
      <c r="H42" s="170"/>
      <c r="I42" s="171">
        <f t="shared" si="15"/>
        <v>0</v>
      </c>
      <c r="J42" s="170"/>
      <c r="K42" s="171">
        <f t="shared" si="16"/>
        <v>0</v>
      </c>
      <c r="L42" s="171">
        <v>21</v>
      </c>
      <c r="M42" s="171">
        <f t="shared" si="17"/>
        <v>0</v>
      </c>
      <c r="N42" s="163">
        <v>0.11382</v>
      </c>
      <c r="O42" s="163">
        <f t="shared" si="18"/>
        <v>0.11382</v>
      </c>
      <c r="P42" s="163">
        <v>0</v>
      </c>
      <c r="Q42" s="163">
        <f t="shared" si="19"/>
        <v>0</v>
      </c>
      <c r="R42" s="163"/>
      <c r="S42" s="163"/>
      <c r="T42" s="164">
        <v>4.6555999999999997</v>
      </c>
      <c r="U42" s="163">
        <f t="shared" si="20"/>
        <v>4.66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152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ht="22.5" outlineLevel="1" x14ac:dyDescent="0.2">
      <c r="A43" s="154">
        <v>33</v>
      </c>
      <c r="B43" s="160" t="s">
        <v>202</v>
      </c>
      <c r="C43" s="193" t="s">
        <v>219</v>
      </c>
      <c r="D43" s="162" t="s">
        <v>164</v>
      </c>
      <c r="E43" s="168">
        <v>2.1000000000000001E-2</v>
      </c>
      <c r="F43" s="170"/>
      <c r="G43" s="171">
        <f t="shared" si="14"/>
        <v>0</v>
      </c>
      <c r="H43" s="170"/>
      <c r="I43" s="171">
        <f t="shared" si="15"/>
        <v>0</v>
      </c>
      <c r="J43" s="170"/>
      <c r="K43" s="171">
        <f t="shared" si="16"/>
        <v>0</v>
      </c>
      <c r="L43" s="171">
        <v>21</v>
      </c>
      <c r="M43" s="171">
        <f t="shared" si="17"/>
        <v>0</v>
      </c>
      <c r="N43" s="163">
        <v>2.5276700000000001</v>
      </c>
      <c r="O43" s="163">
        <f t="shared" si="18"/>
        <v>5.3080000000000002E-2</v>
      </c>
      <c r="P43" s="163">
        <v>0</v>
      </c>
      <c r="Q43" s="163">
        <f t="shared" si="19"/>
        <v>0</v>
      </c>
      <c r="R43" s="163"/>
      <c r="S43" s="163"/>
      <c r="T43" s="164">
        <v>1.093</v>
      </c>
      <c r="U43" s="163">
        <f t="shared" si="20"/>
        <v>0.02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152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34</v>
      </c>
      <c r="B44" s="160" t="s">
        <v>206</v>
      </c>
      <c r="C44" s="193" t="s">
        <v>207</v>
      </c>
      <c r="D44" s="162" t="s">
        <v>151</v>
      </c>
      <c r="E44" s="168">
        <v>1.181</v>
      </c>
      <c r="F44" s="170"/>
      <c r="G44" s="171">
        <f t="shared" si="14"/>
        <v>0</v>
      </c>
      <c r="H44" s="170"/>
      <c r="I44" s="171">
        <f t="shared" si="15"/>
        <v>0</v>
      </c>
      <c r="J44" s="170"/>
      <c r="K44" s="171">
        <f t="shared" si="16"/>
        <v>0</v>
      </c>
      <c r="L44" s="171">
        <v>21</v>
      </c>
      <c r="M44" s="171">
        <f t="shared" si="17"/>
        <v>0</v>
      </c>
      <c r="N44" s="163">
        <v>3.9309999999999998E-2</v>
      </c>
      <c r="O44" s="163">
        <f t="shared" si="18"/>
        <v>4.6429999999999999E-2</v>
      </c>
      <c r="P44" s="163">
        <v>0</v>
      </c>
      <c r="Q44" s="163">
        <f t="shared" si="19"/>
        <v>0</v>
      </c>
      <c r="R44" s="163"/>
      <c r="S44" s="163"/>
      <c r="T44" s="164">
        <v>0.65</v>
      </c>
      <c r="U44" s="163">
        <f t="shared" si="20"/>
        <v>0.77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152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54">
        <v>35</v>
      </c>
      <c r="B45" s="160" t="s">
        <v>208</v>
      </c>
      <c r="C45" s="193" t="s">
        <v>209</v>
      </c>
      <c r="D45" s="162" t="s">
        <v>151</v>
      </c>
      <c r="E45" s="168">
        <v>1.181</v>
      </c>
      <c r="F45" s="170"/>
      <c r="G45" s="171">
        <f t="shared" si="14"/>
        <v>0</v>
      </c>
      <c r="H45" s="170"/>
      <c r="I45" s="171">
        <f t="shared" si="15"/>
        <v>0</v>
      </c>
      <c r="J45" s="170"/>
      <c r="K45" s="171">
        <f t="shared" si="16"/>
        <v>0</v>
      </c>
      <c r="L45" s="171">
        <v>21</v>
      </c>
      <c r="M45" s="171">
        <f t="shared" si="17"/>
        <v>0</v>
      </c>
      <c r="N45" s="163">
        <v>0</v>
      </c>
      <c r="O45" s="163">
        <f t="shared" si="18"/>
        <v>0</v>
      </c>
      <c r="P45" s="163">
        <v>0</v>
      </c>
      <c r="Q45" s="163">
        <f t="shared" si="19"/>
        <v>0</v>
      </c>
      <c r="R45" s="163"/>
      <c r="S45" s="163"/>
      <c r="T45" s="164">
        <v>0.35</v>
      </c>
      <c r="U45" s="163">
        <f t="shared" si="20"/>
        <v>0.41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152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22.5" outlineLevel="1" x14ac:dyDescent="0.2">
      <c r="A46" s="154">
        <v>36</v>
      </c>
      <c r="B46" s="160" t="s">
        <v>220</v>
      </c>
      <c r="C46" s="193" t="s">
        <v>221</v>
      </c>
      <c r="D46" s="162" t="s">
        <v>151</v>
      </c>
      <c r="E46" s="168">
        <v>2.4</v>
      </c>
      <c r="F46" s="170"/>
      <c r="G46" s="171">
        <f t="shared" si="14"/>
        <v>0</v>
      </c>
      <c r="H46" s="170"/>
      <c r="I46" s="171">
        <f t="shared" si="15"/>
        <v>0</v>
      </c>
      <c r="J46" s="170"/>
      <c r="K46" s="171">
        <f t="shared" si="16"/>
        <v>0</v>
      </c>
      <c r="L46" s="171">
        <v>21</v>
      </c>
      <c r="M46" s="171">
        <f t="shared" si="17"/>
        <v>0</v>
      </c>
      <c r="N46" s="163">
        <v>1.2149999999999999E-2</v>
      </c>
      <c r="O46" s="163">
        <f t="shared" si="18"/>
        <v>2.9159999999999998E-2</v>
      </c>
      <c r="P46" s="163">
        <v>0</v>
      </c>
      <c r="Q46" s="163">
        <f t="shared" si="19"/>
        <v>0</v>
      </c>
      <c r="R46" s="163"/>
      <c r="S46" s="163"/>
      <c r="T46" s="164">
        <v>1.0109999999999999</v>
      </c>
      <c r="U46" s="163">
        <f t="shared" si="20"/>
        <v>2.4300000000000002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152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ht="22.5" outlineLevel="1" x14ac:dyDescent="0.2">
      <c r="A47" s="154">
        <v>37</v>
      </c>
      <c r="B47" s="160" t="s">
        <v>222</v>
      </c>
      <c r="C47" s="193" t="s">
        <v>223</v>
      </c>
      <c r="D47" s="162" t="s">
        <v>151</v>
      </c>
      <c r="E47" s="168">
        <v>2.4</v>
      </c>
      <c r="F47" s="170"/>
      <c r="G47" s="171">
        <f t="shared" si="14"/>
        <v>0</v>
      </c>
      <c r="H47" s="170"/>
      <c r="I47" s="171">
        <f t="shared" si="15"/>
        <v>0</v>
      </c>
      <c r="J47" s="170"/>
      <c r="K47" s="171">
        <f t="shared" si="16"/>
        <v>0</v>
      </c>
      <c r="L47" s="171">
        <v>21</v>
      </c>
      <c r="M47" s="171">
        <f t="shared" si="17"/>
        <v>0</v>
      </c>
      <c r="N47" s="163">
        <v>0</v>
      </c>
      <c r="O47" s="163">
        <f t="shared" si="18"/>
        <v>0</v>
      </c>
      <c r="P47" s="163">
        <v>0</v>
      </c>
      <c r="Q47" s="163">
        <f t="shared" si="19"/>
        <v>0</v>
      </c>
      <c r="R47" s="163"/>
      <c r="S47" s="163"/>
      <c r="T47" s="164">
        <v>0.43</v>
      </c>
      <c r="U47" s="163">
        <f t="shared" si="20"/>
        <v>1.03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152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22.5" outlineLevel="1" x14ac:dyDescent="0.2">
      <c r="A48" s="154">
        <v>38</v>
      </c>
      <c r="B48" s="160" t="s">
        <v>224</v>
      </c>
      <c r="C48" s="193" t="s">
        <v>225</v>
      </c>
      <c r="D48" s="162" t="s">
        <v>216</v>
      </c>
      <c r="E48" s="168">
        <v>2</v>
      </c>
      <c r="F48" s="170"/>
      <c r="G48" s="171">
        <f t="shared" si="14"/>
        <v>0</v>
      </c>
      <c r="H48" s="170"/>
      <c r="I48" s="171">
        <f t="shared" si="15"/>
        <v>0</v>
      </c>
      <c r="J48" s="170"/>
      <c r="K48" s="171">
        <f t="shared" si="16"/>
        <v>0</v>
      </c>
      <c r="L48" s="171">
        <v>21</v>
      </c>
      <c r="M48" s="171">
        <f t="shared" si="17"/>
        <v>0</v>
      </c>
      <c r="N48" s="163">
        <v>0.125</v>
      </c>
      <c r="O48" s="163">
        <f t="shared" si="18"/>
        <v>0.25</v>
      </c>
      <c r="P48" s="163">
        <v>0</v>
      </c>
      <c r="Q48" s="163">
        <f t="shared" si="19"/>
        <v>0</v>
      </c>
      <c r="R48" s="163"/>
      <c r="S48" s="163"/>
      <c r="T48" s="164">
        <v>0.52</v>
      </c>
      <c r="U48" s="163">
        <f t="shared" si="20"/>
        <v>1.04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152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x14ac:dyDescent="0.2">
      <c r="A49" s="155" t="s">
        <v>147</v>
      </c>
      <c r="B49" s="161" t="s">
        <v>62</v>
      </c>
      <c r="C49" s="194" t="s">
        <v>63</v>
      </c>
      <c r="D49" s="165"/>
      <c r="E49" s="169"/>
      <c r="F49" s="172"/>
      <c r="G49" s="172">
        <f>SUMIF(AE50:AE57,"&lt;&gt;NOR",G50:G57)</f>
        <v>0</v>
      </c>
      <c r="H49" s="172"/>
      <c r="I49" s="172">
        <f>SUM(I50:I57)</f>
        <v>0</v>
      </c>
      <c r="J49" s="172"/>
      <c r="K49" s="172">
        <f>SUM(K50:K57)</f>
        <v>0</v>
      </c>
      <c r="L49" s="172"/>
      <c r="M49" s="172">
        <f>SUM(M50:M57)</f>
        <v>0</v>
      </c>
      <c r="N49" s="166"/>
      <c r="O49" s="166">
        <f>SUM(O50:O57)</f>
        <v>12.58413</v>
      </c>
      <c r="P49" s="166"/>
      <c r="Q49" s="166">
        <f>SUM(Q50:Q57)</f>
        <v>0</v>
      </c>
      <c r="R49" s="166"/>
      <c r="S49" s="166"/>
      <c r="T49" s="167"/>
      <c r="U49" s="166">
        <f>SUM(U50:U57)</f>
        <v>63.639999999999986</v>
      </c>
      <c r="AE49" t="s">
        <v>148</v>
      </c>
    </row>
    <row r="50" spans="1:60" outlineLevel="1" x14ac:dyDescent="0.2">
      <c r="A50" s="154">
        <v>39</v>
      </c>
      <c r="B50" s="160" t="s">
        <v>226</v>
      </c>
      <c r="C50" s="193" t="s">
        <v>227</v>
      </c>
      <c r="D50" s="162" t="s">
        <v>164</v>
      </c>
      <c r="E50" s="168">
        <v>4.0650000000000004</v>
      </c>
      <c r="F50" s="170"/>
      <c r="G50" s="171">
        <f t="shared" ref="G50:G57" si="21">ROUND(E50*F50,2)</f>
        <v>0</v>
      </c>
      <c r="H50" s="170"/>
      <c r="I50" s="171">
        <f t="shared" ref="I50:I57" si="22">ROUND(E50*H50,2)</f>
        <v>0</v>
      </c>
      <c r="J50" s="170"/>
      <c r="K50" s="171">
        <f t="shared" ref="K50:K57" si="23">ROUND(E50*J50,2)</f>
        <v>0</v>
      </c>
      <c r="L50" s="171">
        <v>21</v>
      </c>
      <c r="M50" s="171">
        <f t="shared" ref="M50:M57" si="24">G50*(1+L50/100)</f>
        <v>0</v>
      </c>
      <c r="N50" s="163">
        <v>2.5251399999999999</v>
      </c>
      <c r="O50" s="163">
        <f t="shared" ref="O50:O57" si="25">ROUND(E50*N50,5)</f>
        <v>10.26469</v>
      </c>
      <c r="P50" s="163">
        <v>0</v>
      </c>
      <c r="Q50" s="163">
        <f t="shared" ref="Q50:Q57" si="26">ROUND(E50*P50,5)</f>
        <v>0</v>
      </c>
      <c r="R50" s="163"/>
      <c r="S50" s="163"/>
      <c r="T50" s="164">
        <v>0.98699999999999999</v>
      </c>
      <c r="U50" s="163">
        <f t="shared" ref="U50:U57" si="27">ROUND(E50*T50,2)</f>
        <v>4.01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152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ht="22.5" outlineLevel="1" x14ac:dyDescent="0.2">
      <c r="A51" s="154">
        <v>40</v>
      </c>
      <c r="B51" s="160" t="s">
        <v>228</v>
      </c>
      <c r="C51" s="193" t="s">
        <v>229</v>
      </c>
      <c r="D51" s="162" t="s">
        <v>195</v>
      </c>
      <c r="E51" s="168">
        <v>0.29099999999999998</v>
      </c>
      <c r="F51" s="170"/>
      <c r="G51" s="171">
        <f t="shared" si="21"/>
        <v>0</v>
      </c>
      <c r="H51" s="170"/>
      <c r="I51" s="171">
        <f t="shared" si="22"/>
        <v>0</v>
      </c>
      <c r="J51" s="170"/>
      <c r="K51" s="171">
        <f t="shared" si="23"/>
        <v>0</v>
      </c>
      <c r="L51" s="171">
        <v>21</v>
      </c>
      <c r="M51" s="171">
        <f t="shared" si="24"/>
        <v>0</v>
      </c>
      <c r="N51" s="163">
        <v>1.0547200000000001</v>
      </c>
      <c r="O51" s="163">
        <f t="shared" si="25"/>
        <v>0.30692000000000003</v>
      </c>
      <c r="P51" s="163">
        <v>0</v>
      </c>
      <c r="Q51" s="163">
        <f t="shared" si="26"/>
        <v>0</v>
      </c>
      <c r="R51" s="163"/>
      <c r="S51" s="163"/>
      <c r="T51" s="164">
        <v>15.211</v>
      </c>
      <c r="U51" s="163">
        <f t="shared" si="27"/>
        <v>4.43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152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22.5" outlineLevel="1" x14ac:dyDescent="0.2">
      <c r="A52" s="154">
        <v>41</v>
      </c>
      <c r="B52" s="160" t="s">
        <v>230</v>
      </c>
      <c r="C52" s="193" t="s">
        <v>231</v>
      </c>
      <c r="D52" s="162" t="s">
        <v>195</v>
      </c>
      <c r="E52" s="168">
        <v>0.72899999999999998</v>
      </c>
      <c r="F52" s="170"/>
      <c r="G52" s="171">
        <f t="shared" si="21"/>
        <v>0</v>
      </c>
      <c r="H52" s="170"/>
      <c r="I52" s="171">
        <f t="shared" si="22"/>
        <v>0</v>
      </c>
      <c r="J52" s="170"/>
      <c r="K52" s="171">
        <f t="shared" si="23"/>
        <v>0</v>
      </c>
      <c r="L52" s="171">
        <v>21</v>
      </c>
      <c r="M52" s="171">
        <f t="shared" si="24"/>
        <v>0</v>
      </c>
      <c r="N52" s="163">
        <v>1.02139</v>
      </c>
      <c r="O52" s="163">
        <f t="shared" si="25"/>
        <v>0.74458999999999997</v>
      </c>
      <c r="P52" s="163">
        <v>0</v>
      </c>
      <c r="Q52" s="163">
        <f t="shared" si="26"/>
        <v>0</v>
      </c>
      <c r="R52" s="163"/>
      <c r="S52" s="163"/>
      <c r="T52" s="164">
        <v>26.616</v>
      </c>
      <c r="U52" s="163">
        <f t="shared" si="27"/>
        <v>19.399999999999999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152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>
        <v>42</v>
      </c>
      <c r="B53" s="160" t="s">
        <v>232</v>
      </c>
      <c r="C53" s="193" t="s">
        <v>233</v>
      </c>
      <c r="D53" s="162" t="s">
        <v>151</v>
      </c>
      <c r="E53" s="168">
        <v>24.7</v>
      </c>
      <c r="F53" s="170"/>
      <c r="G53" s="171">
        <f t="shared" si="21"/>
        <v>0</v>
      </c>
      <c r="H53" s="170"/>
      <c r="I53" s="171">
        <f t="shared" si="22"/>
        <v>0</v>
      </c>
      <c r="J53" s="170"/>
      <c r="K53" s="171">
        <f t="shared" si="23"/>
        <v>0</v>
      </c>
      <c r="L53" s="171">
        <v>21</v>
      </c>
      <c r="M53" s="171">
        <f t="shared" si="24"/>
        <v>0</v>
      </c>
      <c r="N53" s="163">
        <v>4.7509999999999997E-2</v>
      </c>
      <c r="O53" s="163">
        <f t="shared" si="25"/>
        <v>1.1735</v>
      </c>
      <c r="P53" s="163">
        <v>0</v>
      </c>
      <c r="Q53" s="163">
        <f t="shared" si="26"/>
        <v>0</v>
      </c>
      <c r="R53" s="163"/>
      <c r="S53" s="163"/>
      <c r="T53" s="164">
        <v>0.65</v>
      </c>
      <c r="U53" s="163">
        <f t="shared" si="27"/>
        <v>16.059999999999999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152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>
        <v>43</v>
      </c>
      <c r="B54" s="160" t="s">
        <v>234</v>
      </c>
      <c r="C54" s="193" t="s">
        <v>235</v>
      </c>
      <c r="D54" s="162" t="s">
        <v>151</v>
      </c>
      <c r="E54" s="168">
        <v>24.7</v>
      </c>
      <c r="F54" s="170"/>
      <c r="G54" s="171">
        <f t="shared" si="21"/>
        <v>0</v>
      </c>
      <c r="H54" s="170"/>
      <c r="I54" s="171">
        <f t="shared" si="22"/>
        <v>0</v>
      </c>
      <c r="J54" s="170"/>
      <c r="K54" s="171">
        <f t="shared" si="23"/>
        <v>0</v>
      </c>
      <c r="L54" s="171">
        <v>21</v>
      </c>
      <c r="M54" s="171">
        <f t="shared" si="24"/>
        <v>0</v>
      </c>
      <c r="N54" s="163">
        <v>0</v>
      </c>
      <c r="O54" s="163">
        <f t="shared" si="25"/>
        <v>0</v>
      </c>
      <c r="P54" s="163">
        <v>0</v>
      </c>
      <c r="Q54" s="163">
        <f t="shared" si="26"/>
        <v>0</v>
      </c>
      <c r="R54" s="163"/>
      <c r="S54" s="163"/>
      <c r="T54" s="164">
        <v>0.17299999999999999</v>
      </c>
      <c r="U54" s="163">
        <f t="shared" si="27"/>
        <v>4.2699999999999996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152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44</v>
      </c>
      <c r="B55" s="160" t="s">
        <v>236</v>
      </c>
      <c r="C55" s="193" t="s">
        <v>237</v>
      </c>
      <c r="D55" s="162" t="s">
        <v>151</v>
      </c>
      <c r="E55" s="168">
        <v>2.8</v>
      </c>
      <c r="F55" s="170"/>
      <c r="G55" s="171">
        <f t="shared" si="21"/>
        <v>0</v>
      </c>
      <c r="H55" s="170"/>
      <c r="I55" s="171">
        <f t="shared" si="22"/>
        <v>0</v>
      </c>
      <c r="J55" s="170"/>
      <c r="K55" s="171">
        <f t="shared" si="23"/>
        <v>0</v>
      </c>
      <c r="L55" s="171">
        <v>21</v>
      </c>
      <c r="M55" s="171">
        <f t="shared" si="24"/>
        <v>0</v>
      </c>
      <c r="N55" s="163">
        <v>0</v>
      </c>
      <c r="O55" s="163">
        <f t="shared" si="25"/>
        <v>0</v>
      </c>
      <c r="P55" s="163">
        <v>0</v>
      </c>
      <c r="Q55" s="163">
        <f t="shared" si="26"/>
        <v>0</v>
      </c>
      <c r="R55" s="163"/>
      <c r="S55" s="163"/>
      <c r="T55" s="164">
        <v>0</v>
      </c>
      <c r="U55" s="163">
        <f t="shared" si="27"/>
        <v>0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152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>
        <v>45</v>
      </c>
      <c r="B56" s="160" t="s">
        <v>238</v>
      </c>
      <c r="C56" s="193" t="s">
        <v>239</v>
      </c>
      <c r="D56" s="162" t="s">
        <v>151</v>
      </c>
      <c r="E56" s="168">
        <v>24.4</v>
      </c>
      <c r="F56" s="170"/>
      <c r="G56" s="171">
        <f t="shared" si="21"/>
        <v>0</v>
      </c>
      <c r="H56" s="170"/>
      <c r="I56" s="171">
        <f t="shared" si="22"/>
        <v>0</v>
      </c>
      <c r="J56" s="170"/>
      <c r="K56" s="171">
        <f t="shared" si="23"/>
        <v>0</v>
      </c>
      <c r="L56" s="171">
        <v>21</v>
      </c>
      <c r="M56" s="171">
        <f t="shared" si="24"/>
        <v>0</v>
      </c>
      <c r="N56" s="163">
        <v>3.8700000000000002E-3</v>
      </c>
      <c r="O56" s="163">
        <f t="shared" si="25"/>
        <v>9.443E-2</v>
      </c>
      <c r="P56" s="163">
        <v>0</v>
      </c>
      <c r="Q56" s="163">
        <f t="shared" si="26"/>
        <v>0</v>
      </c>
      <c r="R56" s="163"/>
      <c r="S56" s="163"/>
      <c r="T56" s="164">
        <v>0.47399999999999998</v>
      </c>
      <c r="U56" s="163">
        <f t="shared" si="27"/>
        <v>11.57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152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>
        <v>46</v>
      </c>
      <c r="B57" s="160" t="s">
        <v>240</v>
      </c>
      <c r="C57" s="193" t="s">
        <v>241</v>
      </c>
      <c r="D57" s="162" t="s">
        <v>151</v>
      </c>
      <c r="E57" s="168">
        <v>24.4</v>
      </c>
      <c r="F57" s="170"/>
      <c r="G57" s="171">
        <f t="shared" si="21"/>
        <v>0</v>
      </c>
      <c r="H57" s="170"/>
      <c r="I57" s="171">
        <f t="shared" si="22"/>
        <v>0</v>
      </c>
      <c r="J57" s="170"/>
      <c r="K57" s="171">
        <f t="shared" si="23"/>
        <v>0</v>
      </c>
      <c r="L57" s="171">
        <v>21</v>
      </c>
      <c r="M57" s="171">
        <f t="shared" si="24"/>
        <v>0</v>
      </c>
      <c r="N57" s="163">
        <v>0</v>
      </c>
      <c r="O57" s="163">
        <f t="shared" si="25"/>
        <v>0</v>
      </c>
      <c r="P57" s="163">
        <v>0</v>
      </c>
      <c r="Q57" s="163">
        <f t="shared" si="26"/>
        <v>0</v>
      </c>
      <c r="R57" s="163"/>
      <c r="S57" s="163"/>
      <c r="T57" s="164">
        <v>0.16</v>
      </c>
      <c r="U57" s="163">
        <f t="shared" si="27"/>
        <v>3.9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152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x14ac:dyDescent="0.2">
      <c r="A58" s="155" t="s">
        <v>147</v>
      </c>
      <c r="B58" s="161" t="s">
        <v>64</v>
      </c>
      <c r="C58" s="194" t="s">
        <v>65</v>
      </c>
      <c r="D58" s="165"/>
      <c r="E58" s="169"/>
      <c r="F58" s="172"/>
      <c r="G58" s="172">
        <f>SUMIF(AE59:AE65,"&lt;&gt;NOR",G59:G65)</f>
        <v>0</v>
      </c>
      <c r="H58" s="172"/>
      <c r="I58" s="172">
        <f>SUM(I59:I65)</f>
        <v>0</v>
      </c>
      <c r="J58" s="172"/>
      <c r="K58" s="172">
        <f>SUM(K59:K65)</f>
        <v>0</v>
      </c>
      <c r="L58" s="172"/>
      <c r="M58" s="172">
        <f>SUM(M59:M65)</f>
        <v>0</v>
      </c>
      <c r="N58" s="166"/>
      <c r="O58" s="166">
        <f>SUM(O59:O65)</f>
        <v>14.25755</v>
      </c>
      <c r="P58" s="166"/>
      <c r="Q58" s="166">
        <f>SUM(Q59:Q65)</f>
        <v>0</v>
      </c>
      <c r="R58" s="166"/>
      <c r="S58" s="166"/>
      <c r="T58" s="167"/>
      <c r="U58" s="166">
        <f>SUM(U59:U65)</f>
        <v>11.3</v>
      </c>
      <c r="AE58" t="s">
        <v>148</v>
      </c>
    </row>
    <row r="59" spans="1:60" outlineLevel="1" x14ac:dyDescent="0.2">
      <c r="A59" s="154">
        <v>47</v>
      </c>
      <c r="B59" s="160" t="s">
        <v>242</v>
      </c>
      <c r="C59" s="193" t="s">
        <v>243</v>
      </c>
      <c r="D59" s="162" t="s">
        <v>151</v>
      </c>
      <c r="E59" s="168">
        <v>18.829999999999998</v>
      </c>
      <c r="F59" s="170"/>
      <c r="G59" s="171">
        <f t="shared" ref="G59:G65" si="28">ROUND(E59*F59,2)</f>
        <v>0</v>
      </c>
      <c r="H59" s="170"/>
      <c r="I59" s="171">
        <f t="shared" ref="I59:I65" si="29">ROUND(E59*H59,2)</f>
        <v>0</v>
      </c>
      <c r="J59" s="170"/>
      <c r="K59" s="171">
        <f t="shared" ref="K59:K65" si="30">ROUND(E59*J59,2)</f>
        <v>0</v>
      </c>
      <c r="L59" s="171">
        <v>21</v>
      </c>
      <c r="M59" s="171">
        <f t="shared" ref="M59:M65" si="31">G59*(1+L59/100)</f>
        <v>0</v>
      </c>
      <c r="N59" s="163">
        <v>0.378</v>
      </c>
      <c r="O59" s="163">
        <f t="shared" ref="O59:O65" si="32">ROUND(E59*N59,5)</f>
        <v>7.1177400000000004</v>
      </c>
      <c r="P59" s="163">
        <v>0</v>
      </c>
      <c r="Q59" s="163">
        <f t="shared" ref="Q59:Q65" si="33">ROUND(E59*P59,5)</f>
        <v>0</v>
      </c>
      <c r="R59" s="163"/>
      <c r="S59" s="163"/>
      <c r="T59" s="164">
        <v>2.5999999999999999E-2</v>
      </c>
      <c r="U59" s="163">
        <f t="shared" ref="U59:U65" si="34">ROUND(E59*T59,2)</f>
        <v>0.49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152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>
        <v>48</v>
      </c>
      <c r="B60" s="160" t="s">
        <v>244</v>
      </c>
      <c r="C60" s="193" t="s">
        <v>245</v>
      </c>
      <c r="D60" s="162" t="s">
        <v>151</v>
      </c>
      <c r="E60" s="168">
        <v>18.829999999999998</v>
      </c>
      <c r="F60" s="170"/>
      <c r="G60" s="171">
        <f t="shared" si="28"/>
        <v>0</v>
      </c>
      <c r="H60" s="170"/>
      <c r="I60" s="171">
        <f t="shared" si="29"/>
        <v>0</v>
      </c>
      <c r="J60" s="170"/>
      <c r="K60" s="171">
        <f t="shared" si="30"/>
        <v>0</v>
      </c>
      <c r="L60" s="171">
        <v>21</v>
      </c>
      <c r="M60" s="171">
        <f t="shared" si="31"/>
        <v>0</v>
      </c>
      <c r="N60" s="163">
        <v>7.5600000000000001E-2</v>
      </c>
      <c r="O60" s="163">
        <f t="shared" si="32"/>
        <v>1.4235500000000001</v>
      </c>
      <c r="P60" s="163">
        <v>0</v>
      </c>
      <c r="Q60" s="163">
        <f t="shared" si="33"/>
        <v>0</v>
      </c>
      <c r="R60" s="163"/>
      <c r="S60" s="163"/>
      <c r="T60" s="164">
        <v>2.5000000000000001E-2</v>
      </c>
      <c r="U60" s="163">
        <f t="shared" si="34"/>
        <v>0.47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152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>
        <v>49</v>
      </c>
      <c r="B61" s="160" t="s">
        <v>246</v>
      </c>
      <c r="C61" s="193" t="s">
        <v>247</v>
      </c>
      <c r="D61" s="162" t="s">
        <v>151</v>
      </c>
      <c r="E61" s="168">
        <v>18.829999999999998</v>
      </c>
      <c r="F61" s="170"/>
      <c r="G61" s="171">
        <f t="shared" si="28"/>
        <v>0</v>
      </c>
      <c r="H61" s="170"/>
      <c r="I61" s="171">
        <f t="shared" si="29"/>
        <v>0</v>
      </c>
      <c r="J61" s="170"/>
      <c r="K61" s="171">
        <f t="shared" si="30"/>
        <v>0</v>
      </c>
      <c r="L61" s="171">
        <v>21</v>
      </c>
      <c r="M61" s="171">
        <f t="shared" si="31"/>
        <v>0</v>
      </c>
      <c r="N61" s="163">
        <v>5.5449999999999999E-2</v>
      </c>
      <c r="O61" s="163">
        <f t="shared" si="32"/>
        <v>1.0441199999999999</v>
      </c>
      <c r="P61" s="163">
        <v>0</v>
      </c>
      <c r="Q61" s="163">
        <f t="shared" si="33"/>
        <v>0</v>
      </c>
      <c r="R61" s="163"/>
      <c r="S61" s="163"/>
      <c r="T61" s="164">
        <v>0.442</v>
      </c>
      <c r="U61" s="163">
        <f t="shared" si="34"/>
        <v>8.32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152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>
        <v>50</v>
      </c>
      <c r="B62" s="160" t="s">
        <v>248</v>
      </c>
      <c r="C62" s="193" t="s">
        <v>249</v>
      </c>
      <c r="D62" s="162" t="s">
        <v>151</v>
      </c>
      <c r="E62" s="168">
        <v>19.771999999999998</v>
      </c>
      <c r="F62" s="170"/>
      <c r="G62" s="171">
        <f t="shared" si="28"/>
        <v>0</v>
      </c>
      <c r="H62" s="170"/>
      <c r="I62" s="171">
        <f t="shared" si="29"/>
        <v>0</v>
      </c>
      <c r="J62" s="170"/>
      <c r="K62" s="171">
        <f t="shared" si="30"/>
        <v>0</v>
      </c>
      <c r="L62" s="171">
        <v>21</v>
      </c>
      <c r="M62" s="171">
        <f t="shared" si="31"/>
        <v>0</v>
      </c>
      <c r="N62" s="163">
        <v>0.13100000000000001</v>
      </c>
      <c r="O62" s="163">
        <f t="shared" si="32"/>
        <v>2.5901299999999998</v>
      </c>
      <c r="P62" s="163">
        <v>0</v>
      </c>
      <c r="Q62" s="163">
        <f t="shared" si="33"/>
        <v>0</v>
      </c>
      <c r="R62" s="163"/>
      <c r="S62" s="163"/>
      <c r="T62" s="164">
        <v>0</v>
      </c>
      <c r="U62" s="163">
        <f t="shared" si="34"/>
        <v>0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250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>
        <v>51</v>
      </c>
      <c r="B63" s="160" t="s">
        <v>242</v>
      </c>
      <c r="C63" s="193" t="s">
        <v>243</v>
      </c>
      <c r="D63" s="162" t="s">
        <v>151</v>
      </c>
      <c r="E63" s="168">
        <v>4.09</v>
      </c>
      <c r="F63" s="170"/>
      <c r="G63" s="171">
        <f t="shared" si="28"/>
        <v>0</v>
      </c>
      <c r="H63" s="170"/>
      <c r="I63" s="171">
        <f t="shared" si="29"/>
        <v>0</v>
      </c>
      <c r="J63" s="170"/>
      <c r="K63" s="171">
        <f t="shared" si="30"/>
        <v>0</v>
      </c>
      <c r="L63" s="171">
        <v>21</v>
      </c>
      <c r="M63" s="171">
        <f t="shared" si="31"/>
        <v>0</v>
      </c>
      <c r="N63" s="163">
        <v>0.378</v>
      </c>
      <c r="O63" s="163">
        <f t="shared" si="32"/>
        <v>1.5460199999999999</v>
      </c>
      <c r="P63" s="163">
        <v>0</v>
      </c>
      <c r="Q63" s="163">
        <f t="shared" si="33"/>
        <v>0</v>
      </c>
      <c r="R63" s="163"/>
      <c r="S63" s="163"/>
      <c r="T63" s="164">
        <v>2.5999999999999999E-2</v>
      </c>
      <c r="U63" s="163">
        <f t="shared" si="34"/>
        <v>0.11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152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>
        <v>52</v>
      </c>
      <c r="B64" s="160" t="s">
        <v>244</v>
      </c>
      <c r="C64" s="193" t="s">
        <v>245</v>
      </c>
      <c r="D64" s="162" t="s">
        <v>151</v>
      </c>
      <c r="E64" s="168">
        <v>4.09</v>
      </c>
      <c r="F64" s="170"/>
      <c r="G64" s="171">
        <f t="shared" si="28"/>
        <v>0</v>
      </c>
      <c r="H64" s="170"/>
      <c r="I64" s="171">
        <f t="shared" si="29"/>
        <v>0</v>
      </c>
      <c r="J64" s="170"/>
      <c r="K64" s="171">
        <f t="shared" si="30"/>
        <v>0</v>
      </c>
      <c r="L64" s="171">
        <v>21</v>
      </c>
      <c r="M64" s="171">
        <f t="shared" si="31"/>
        <v>0</v>
      </c>
      <c r="N64" s="163">
        <v>7.5600000000000001E-2</v>
      </c>
      <c r="O64" s="163">
        <f t="shared" si="32"/>
        <v>0.30919999999999997</v>
      </c>
      <c r="P64" s="163">
        <v>0</v>
      </c>
      <c r="Q64" s="163">
        <f t="shared" si="33"/>
        <v>0</v>
      </c>
      <c r="R64" s="163"/>
      <c r="S64" s="163"/>
      <c r="T64" s="164">
        <v>2.5000000000000001E-2</v>
      </c>
      <c r="U64" s="163">
        <f t="shared" si="34"/>
        <v>0.1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152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ht="22.5" outlineLevel="1" x14ac:dyDescent="0.2">
      <c r="A65" s="154">
        <v>53</v>
      </c>
      <c r="B65" s="160" t="s">
        <v>246</v>
      </c>
      <c r="C65" s="193" t="s">
        <v>251</v>
      </c>
      <c r="D65" s="162" t="s">
        <v>151</v>
      </c>
      <c r="E65" s="168">
        <v>4.09</v>
      </c>
      <c r="F65" s="170"/>
      <c r="G65" s="171">
        <f t="shared" si="28"/>
        <v>0</v>
      </c>
      <c r="H65" s="170"/>
      <c r="I65" s="171">
        <f t="shared" si="29"/>
        <v>0</v>
      </c>
      <c r="J65" s="170"/>
      <c r="K65" s="171">
        <f t="shared" si="30"/>
        <v>0</v>
      </c>
      <c r="L65" s="171">
        <v>21</v>
      </c>
      <c r="M65" s="171">
        <f t="shared" si="31"/>
        <v>0</v>
      </c>
      <c r="N65" s="163">
        <v>5.5449999999999999E-2</v>
      </c>
      <c r="O65" s="163">
        <f t="shared" si="32"/>
        <v>0.22678999999999999</v>
      </c>
      <c r="P65" s="163">
        <v>0</v>
      </c>
      <c r="Q65" s="163">
        <f t="shared" si="33"/>
        <v>0</v>
      </c>
      <c r="R65" s="163"/>
      <c r="S65" s="163"/>
      <c r="T65" s="164">
        <v>0.442</v>
      </c>
      <c r="U65" s="163">
        <f t="shared" si="34"/>
        <v>1.81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152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x14ac:dyDescent="0.2">
      <c r="A66" s="155" t="s">
        <v>147</v>
      </c>
      <c r="B66" s="161" t="s">
        <v>66</v>
      </c>
      <c r="C66" s="194" t="s">
        <v>67</v>
      </c>
      <c r="D66" s="165"/>
      <c r="E66" s="169"/>
      <c r="F66" s="172"/>
      <c r="G66" s="172">
        <f>SUMIF(AE67:AE70,"&lt;&gt;NOR",G67:G70)</f>
        <v>0</v>
      </c>
      <c r="H66" s="172"/>
      <c r="I66" s="172">
        <f>SUM(I67:I70)</f>
        <v>0</v>
      </c>
      <c r="J66" s="172"/>
      <c r="K66" s="172">
        <f>SUM(K67:K70)</f>
        <v>0</v>
      </c>
      <c r="L66" s="172"/>
      <c r="M66" s="172">
        <f>SUM(M67:M70)</f>
        <v>0</v>
      </c>
      <c r="N66" s="166"/>
      <c r="O66" s="166">
        <f>SUM(O67:O70)</f>
        <v>0.93033999999999994</v>
      </c>
      <c r="P66" s="166"/>
      <c r="Q66" s="166">
        <f>SUM(Q67:Q70)</f>
        <v>0</v>
      </c>
      <c r="R66" s="166"/>
      <c r="S66" s="166"/>
      <c r="T66" s="167"/>
      <c r="U66" s="166">
        <f>SUM(U67:U70)</f>
        <v>70.27</v>
      </c>
      <c r="AE66" t="s">
        <v>148</v>
      </c>
    </row>
    <row r="67" spans="1:60" ht="22.5" outlineLevel="1" x14ac:dyDescent="0.2">
      <c r="A67" s="154">
        <v>54</v>
      </c>
      <c r="B67" s="160" t="s">
        <v>252</v>
      </c>
      <c r="C67" s="193" t="s">
        <v>253</v>
      </c>
      <c r="D67" s="162" t="s">
        <v>151</v>
      </c>
      <c r="E67" s="168">
        <v>250.364</v>
      </c>
      <c r="F67" s="170"/>
      <c r="G67" s="171">
        <f>ROUND(E67*F67,2)</f>
        <v>0</v>
      </c>
      <c r="H67" s="170"/>
      <c r="I67" s="171">
        <f>ROUND(E67*H67,2)</f>
        <v>0</v>
      </c>
      <c r="J67" s="170"/>
      <c r="K67" s="171">
        <f>ROUND(E67*J67,2)</f>
        <v>0</v>
      </c>
      <c r="L67" s="171">
        <v>21</v>
      </c>
      <c r="M67" s="171">
        <f>G67*(1+L67/100)</f>
        <v>0</v>
      </c>
      <c r="N67" s="163">
        <v>3.47E-3</v>
      </c>
      <c r="O67" s="163">
        <f>ROUND(E67*N67,5)</f>
        <v>0.86875999999999998</v>
      </c>
      <c r="P67" s="163">
        <v>0</v>
      </c>
      <c r="Q67" s="163">
        <f>ROUND(E67*P67,5)</f>
        <v>0</v>
      </c>
      <c r="R67" s="163"/>
      <c r="S67" s="163"/>
      <c r="T67" s="164">
        <v>0.22400999999999999</v>
      </c>
      <c r="U67" s="163">
        <f>ROUND(E67*T67,2)</f>
        <v>56.08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152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55</v>
      </c>
      <c r="B68" s="160" t="s">
        <v>254</v>
      </c>
      <c r="C68" s="193" t="s">
        <v>255</v>
      </c>
      <c r="D68" s="162" t="s">
        <v>151</v>
      </c>
      <c r="E68" s="168">
        <v>250.364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63">
        <v>1.9000000000000001E-4</v>
      </c>
      <c r="O68" s="163">
        <f>ROUND(E68*N68,5)</f>
        <v>4.7570000000000001E-2</v>
      </c>
      <c r="P68" s="163">
        <v>0</v>
      </c>
      <c r="Q68" s="163">
        <f>ROUND(E68*P68,5)</f>
        <v>0</v>
      </c>
      <c r="R68" s="163"/>
      <c r="S68" s="163"/>
      <c r="T68" s="164">
        <v>5.1999999999999998E-2</v>
      </c>
      <c r="U68" s="163">
        <f>ROUND(E68*T68,2)</f>
        <v>13.02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152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56</v>
      </c>
      <c r="B69" s="160" t="s">
        <v>256</v>
      </c>
      <c r="C69" s="193" t="s">
        <v>257</v>
      </c>
      <c r="D69" s="162" t="s">
        <v>151</v>
      </c>
      <c r="E69" s="168">
        <v>2.7149999999999999</v>
      </c>
      <c r="F69" s="170"/>
      <c r="G69" s="171">
        <f>ROUND(E69*F69,2)</f>
        <v>0</v>
      </c>
      <c r="H69" s="170"/>
      <c r="I69" s="171">
        <f>ROUND(E69*H69,2)</f>
        <v>0</v>
      </c>
      <c r="J69" s="170"/>
      <c r="K69" s="171">
        <f>ROUND(E69*J69,2)</f>
        <v>0</v>
      </c>
      <c r="L69" s="171">
        <v>21</v>
      </c>
      <c r="M69" s="171">
        <f>G69*(1+L69/100)</f>
        <v>0</v>
      </c>
      <c r="N69" s="163">
        <v>4.7299999999999998E-3</v>
      </c>
      <c r="O69" s="163">
        <f>ROUND(E69*N69,5)</f>
        <v>1.2840000000000001E-2</v>
      </c>
      <c r="P69" s="163">
        <v>0</v>
      </c>
      <c r="Q69" s="163">
        <f>ROUND(E69*P69,5)</f>
        <v>0</v>
      </c>
      <c r="R69" s="163"/>
      <c r="S69" s="163"/>
      <c r="T69" s="164">
        <v>0.36</v>
      </c>
      <c r="U69" s="163">
        <f>ROUND(E69*T69,2)</f>
        <v>0.98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152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>
        <v>57</v>
      </c>
      <c r="B70" s="160" t="s">
        <v>258</v>
      </c>
      <c r="C70" s="193" t="s">
        <v>259</v>
      </c>
      <c r="D70" s="162" t="s">
        <v>151</v>
      </c>
      <c r="E70" s="168">
        <v>2.7149999999999999</v>
      </c>
      <c r="F70" s="170"/>
      <c r="G70" s="171">
        <f>ROUND(E70*F70,2)</f>
        <v>0</v>
      </c>
      <c r="H70" s="170"/>
      <c r="I70" s="171">
        <f>ROUND(E70*H70,2)</f>
        <v>0</v>
      </c>
      <c r="J70" s="170"/>
      <c r="K70" s="171">
        <f>ROUND(E70*J70,2)</f>
        <v>0</v>
      </c>
      <c r="L70" s="171">
        <v>21</v>
      </c>
      <c r="M70" s="171">
        <f>G70*(1+L70/100)</f>
        <v>0</v>
      </c>
      <c r="N70" s="163">
        <v>4.2999999999999999E-4</v>
      </c>
      <c r="O70" s="163">
        <f>ROUND(E70*N70,5)</f>
        <v>1.17E-3</v>
      </c>
      <c r="P70" s="163">
        <v>0</v>
      </c>
      <c r="Q70" s="163">
        <f>ROUND(E70*P70,5)</f>
        <v>0</v>
      </c>
      <c r="R70" s="163"/>
      <c r="S70" s="163"/>
      <c r="T70" s="164">
        <v>7.0000000000000007E-2</v>
      </c>
      <c r="U70" s="163">
        <f>ROUND(E70*T70,2)</f>
        <v>0.19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152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x14ac:dyDescent="0.2">
      <c r="A71" s="155" t="s">
        <v>147</v>
      </c>
      <c r="B71" s="161" t="s">
        <v>68</v>
      </c>
      <c r="C71" s="194" t="s">
        <v>69</v>
      </c>
      <c r="D71" s="165"/>
      <c r="E71" s="169"/>
      <c r="F71" s="172"/>
      <c r="G71" s="172">
        <f>SUMIF(AE72:AE80,"&lt;&gt;NOR",G72:G80)</f>
        <v>0</v>
      </c>
      <c r="H71" s="172"/>
      <c r="I71" s="172">
        <f>SUM(I72:I80)</f>
        <v>0</v>
      </c>
      <c r="J71" s="172"/>
      <c r="K71" s="172">
        <f>SUM(K72:K80)</f>
        <v>0</v>
      </c>
      <c r="L71" s="172"/>
      <c r="M71" s="172">
        <f>SUM(M72:M80)</f>
        <v>0</v>
      </c>
      <c r="N71" s="166"/>
      <c r="O71" s="166">
        <f>SUM(O72:O80)</f>
        <v>6.8125900000000001</v>
      </c>
      <c r="P71" s="166"/>
      <c r="Q71" s="166">
        <f>SUM(Q72:Q80)</f>
        <v>0</v>
      </c>
      <c r="R71" s="166"/>
      <c r="S71" s="166"/>
      <c r="T71" s="167"/>
      <c r="U71" s="166">
        <f>SUM(U72:U80)</f>
        <v>127.25999999999999</v>
      </c>
      <c r="AE71" t="s">
        <v>148</v>
      </c>
    </row>
    <row r="72" spans="1:60" outlineLevel="1" x14ac:dyDescent="0.2">
      <c r="A72" s="154">
        <v>58</v>
      </c>
      <c r="B72" s="160" t="s">
        <v>260</v>
      </c>
      <c r="C72" s="193" t="s">
        <v>261</v>
      </c>
      <c r="D72" s="162" t="s">
        <v>151</v>
      </c>
      <c r="E72" s="168">
        <v>19.2</v>
      </c>
      <c r="F72" s="170"/>
      <c r="G72" s="171">
        <f t="shared" ref="G72:G80" si="35">ROUND(E72*F72,2)</f>
        <v>0</v>
      </c>
      <c r="H72" s="170"/>
      <c r="I72" s="171">
        <f t="shared" ref="I72:I80" si="36">ROUND(E72*H72,2)</f>
        <v>0</v>
      </c>
      <c r="J72" s="170"/>
      <c r="K72" s="171">
        <f t="shared" ref="K72:K80" si="37">ROUND(E72*J72,2)</f>
        <v>0</v>
      </c>
      <c r="L72" s="171">
        <v>21</v>
      </c>
      <c r="M72" s="171">
        <f t="shared" ref="M72:M80" si="38">G72*(1+L72/100)</f>
        <v>0</v>
      </c>
      <c r="N72" s="163">
        <v>5.1229999999999998E-2</v>
      </c>
      <c r="O72" s="163">
        <f t="shared" ref="O72:O80" si="39">ROUND(E72*N72,5)</f>
        <v>0.98362000000000005</v>
      </c>
      <c r="P72" s="163">
        <v>0</v>
      </c>
      <c r="Q72" s="163">
        <f t="shared" ref="Q72:Q80" si="40">ROUND(E72*P72,5)</f>
        <v>0</v>
      </c>
      <c r="R72" s="163"/>
      <c r="S72" s="163"/>
      <c r="T72" s="164">
        <v>0.90800000000000003</v>
      </c>
      <c r="U72" s="163">
        <f t="shared" ref="U72:U80" si="41">ROUND(E72*T72,2)</f>
        <v>17.43</v>
      </c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152</v>
      </c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>
        <v>59</v>
      </c>
      <c r="B73" s="160" t="s">
        <v>262</v>
      </c>
      <c r="C73" s="193" t="s">
        <v>263</v>
      </c>
      <c r="D73" s="162" t="s">
        <v>151</v>
      </c>
      <c r="E73" s="168">
        <v>19.2</v>
      </c>
      <c r="F73" s="170"/>
      <c r="G73" s="171">
        <f t="shared" si="35"/>
        <v>0</v>
      </c>
      <c r="H73" s="170"/>
      <c r="I73" s="171">
        <f t="shared" si="36"/>
        <v>0</v>
      </c>
      <c r="J73" s="170"/>
      <c r="K73" s="171">
        <f t="shared" si="37"/>
        <v>0</v>
      </c>
      <c r="L73" s="171">
        <v>21</v>
      </c>
      <c r="M73" s="171">
        <f t="shared" si="38"/>
        <v>0</v>
      </c>
      <c r="N73" s="163">
        <v>1.3999999999999999E-4</v>
      </c>
      <c r="O73" s="163">
        <f t="shared" si="39"/>
        <v>2.6900000000000001E-3</v>
      </c>
      <c r="P73" s="163">
        <v>0</v>
      </c>
      <c r="Q73" s="163">
        <f t="shared" si="40"/>
        <v>0</v>
      </c>
      <c r="R73" s="163"/>
      <c r="S73" s="163"/>
      <c r="T73" s="164">
        <v>0</v>
      </c>
      <c r="U73" s="163">
        <f t="shared" si="41"/>
        <v>0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152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>
        <v>60</v>
      </c>
      <c r="B74" s="160" t="s">
        <v>264</v>
      </c>
      <c r="C74" s="193" t="s">
        <v>265</v>
      </c>
      <c r="D74" s="162" t="s">
        <v>151</v>
      </c>
      <c r="E74" s="168">
        <v>85.644000000000005</v>
      </c>
      <c r="F74" s="170"/>
      <c r="G74" s="171">
        <f t="shared" si="35"/>
        <v>0</v>
      </c>
      <c r="H74" s="170"/>
      <c r="I74" s="171">
        <f t="shared" si="36"/>
        <v>0</v>
      </c>
      <c r="J74" s="170"/>
      <c r="K74" s="171">
        <f t="shared" si="37"/>
        <v>0</v>
      </c>
      <c r="L74" s="171">
        <v>21</v>
      </c>
      <c r="M74" s="171">
        <f t="shared" si="38"/>
        <v>0</v>
      </c>
      <c r="N74" s="163">
        <v>1.3999999999999999E-4</v>
      </c>
      <c r="O74" s="163">
        <f t="shared" si="39"/>
        <v>1.1990000000000001E-2</v>
      </c>
      <c r="P74" s="163">
        <v>0</v>
      </c>
      <c r="Q74" s="163">
        <f t="shared" si="40"/>
        <v>0</v>
      </c>
      <c r="R74" s="163"/>
      <c r="S74" s="163"/>
      <c r="T74" s="164">
        <v>0</v>
      </c>
      <c r="U74" s="163">
        <f t="shared" si="41"/>
        <v>0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152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>
        <v>61</v>
      </c>
      <c r="B75" s="160" t="s">
        <v>266</v>
      </c>
      <c r="C75" s="193" t="s">
        <v>267</v>
      </c>
      <c r="D75" s="162" t="s">
        <v>151</v>
      </c>
      <c r="E75" s="168">
        <v>68.028999999999996</v>
      </c>
      <c r="F75" s="170"/>
      <c r="G75" s="171">
        <f t="shared" si="35"/>
        <v>0</v>
      </c>
      <c r="H75" s="170"/>
      <c r="I75" s="171">
        <f t="shared" si="36"/>
        <v>0</v>
      </c>
      <c r="J75" s="170"/>
      <c r="K75" s="171">
        <f t="shared" si="37"/>
        <v>0</v>
      </c>
      <c r="L75" s="171">
        <v>21</v>
      </c>
      <c r="M75" s="171">
        <f t="shared" si="38"/>
        <v>0</v>
      </c>
      <c r="N75" s="163">
        <v>4.7660000000000001E-2</v>
      </c>
      <c r="O75" s="163">
        <f t="shared" si="39"/>
        <v>3.2422599999999999</v>
      </c>
      <c r="P75" s="163">
        <v>0</v>
      </c>
      <c r="Q75" s="163">
        <f t="shared" si="40"/>
        <v>0</v>
      </c>
      <c r="R75" s="163"/>
      <c r="S75" s="163"/>
      <c r="T75" s="164">
        <v>0.84</v>
      </c>
      <c r="U75" s="163">
        <f t="shared" si="41"/>
        <v>57.14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152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54">
        <v>62</v>
      </c>
      <c r="B76" s="160" t="s">
        <v>266</v>
      </c>
      <c r="C76" s="193" t="s">
        <v>267</v>
      </c>
      <c r="D76" s="162" t="s">
        <v>151</v>
      </c>
      <c r="E76" s="168">
        <v>17.614999999999998</v>
      </c>
      <c r="F76" s="170"/>
      <c r="G76" s="171">
        <f t="shared" si="35"/>
        <v>0</v>
      </c>
      <c r="H76" s="170"/>
      <c r="I76" s="171">
        <f t="shared" si="36"/>
        <v>0</v>
      </c>
      <c r="J76" s="170"/>
      <c r="K76" s="171">
        <f t="shared" si="37"/>
        <v>0</v>
      </c>
      <c r="L76" s="171">
        <v>21</v>
      </c>
      <c r="M76" s="171">
        <f t="shared" si="38"/>
        <v>0</v>
      </c>
      <c r="N76" s="163">
        <v>4.7660000000000001E-2</v>
      </c>
      <c r="O76" s="163">
        <f t="shared" si="39"/>
        <v>0.83953</v>
      </c>
      <c r="P76" s="163">
        <v>0</v>
      </c>
      <c r="Q76" s="163">
        <f t="shared" si="40"/>
        <v>0</v>
      </c>
      <c r="R76" s="163"/>
      <c r="S76" s="163"/>
      <c r="T76" s="164">
        <v>0.84</v>
      </c>
      <c r="U76" s="163">
        <f t="shared" si="41"/>
        <v>14.8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152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>
        <v>63</v>
      </c>
      <c r="B77" s="160" t="s">
        <v>268</v>
      </c>
      <c r="C77" s="193" t="s">
        <v>269</v>
      </c>
      <c r="D77" s="162" t="s">
        <v>151</v>
      </c>
      <c r="E77" s="168">
        <v>20.061</v>
      </c>
      <c r="F77" s="170"/>
      <c r="G77" s="171">
        <f t="shared" si="35"/>
        <v>0</v>
      </c>
      <c r="H77" s="170"/>
      <c r="I77" s="171">
        <f t="shared" si="36"/>
        <v>0</v>
      </c>
      <c r="J77" s="170"/>
      <c r="K77" s="171">
        <f t="shared" si="37"/>
        <v>0</v>
      </c>
      <c r="L77" s="171">
        <v>21</v>
      </c>
      <c r="M77" s="171">
        <f t="shared" si="38"/>
        <v>0</v>
      </c>
      <c r="N77" s="163">
        <v>5.3690000000000002E-2</v>
      </c>
      <c r="O77" s="163">
        <f t="shared" si="39"/>
        <v>1.07708</v>
      </c>
      <c r="P77" s="163">
        <v>0</v>
      </c>
      <c r="Q77" s="163">
        <f t="shared" si="40"/>
        <v>0</v>
      </c>
      <c r="R77" s="163"/>
      <c r="S77" s="163"/>
      <c r="T77" s="164">
        <v>1.17717</v>
      </c>
      <c r="U77" s="163">
        <f t="shared" si="41"/>
        <v>23.62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152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54">
        <v>64</v>
      </c>
      <c r="B78" s="160" t="s">
        <v>268</v>
      </c>
      <c r="C78" s="193" t="s">
        <v>269</v>
      </c>
      <c r="D78" s="162" t="s">
        <v>151</v>
      </c>
      <c r="E78" s="168">
        <v>9.44</v>
      </c>
      <c r="F78" s="170"/>
      <c r="G78" s="171">
        <f t="shared" si="35"/>
        <v>0</v>
      </c>
      <c r="H78" s="170"/>
      <c r="I78" s="171">
        <f t="shared" si="36"/>
        <v>0</v>
      </c>
      <c r="J78" s="170"/>
      <c r="K78" s="171">
        <f t="shared" si="37"/>
        <v>0</v>
      </c>
      <c r="L78" s="171">
        <v>21</v>
      </c>
      <c r="M78" s="171">
        <f t="shared" si="38"/>
        <v>0</v>
      </c>
      <c r="N78" s="163">
        <v>5.3690000000000002E-2</v>
      </c>
      <c r="O78" s="163">
        <f t="shared" si="39"/>
        <v>0.50683</v>
      </c>
      <c r="P78" s="163">
        <v>0</v>
      </c>
      <c r="Q78" s="163">
        <f t="shared" si="40"/>
        <v>0</v>
      </c>
      <c r="R78" s="163"/>
      <c r="S78" s="163"/>
      <c r="T78" s="164">
        <v>1.17717</v>
      </c>
      <c r="U78" s="163">
        <f t="shared" si="41"/>
        <v>11.11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152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54">
        <v>65</v>
      </c>
      <c r="B79" s="160" t="s">
        <v>270</v>
      </c>
      <c r="C79" s="193" t="s">
        <v>271</v>
      </c>
      <c r="D79" s="162" t="s">
        <v>151</v>
      </c>
      <c r="E79" s="168">
        <v>9.44</v>
      </c>
      <c r="F79" s="170"/>
      <c r="G79" s="171">
        <f t="shared" si="35"/>
        <v>0</v>
      </c>
      <c r="H79" s="170"/>
      <c r="I79" s="171">
        <f t="shared" si="36"/>
        <v>0</v>
      </c>
      <c r="J79" s="170"/>
      <c r="K79" s="171">
        <f t="shared" si="37"/>
        <v>0</v>
      </c>
      <c r="L79" s="171">
        <v>21</v>
      </c>
      <c r="M79" s="171">
        <f t="shared" si="38"/>
        <v>0</v>
      </c>
      <c r="N79" s="163">
        <v>1.5740000000000001E-2</v>
      </c>
      <c r="O79" s="163">
        <f t="shared" si="39"/>
        <v>0.14859</v>
      </c>
      <c r="P79" s="163">
        <v>0</v>
      </c>
      <c r="Q79" s="163">
        <f t="shared" si="40"/>
        <v>0</v>
      </c>
      <c r="R79" s="163"/>
      <c r="S79" s="163"/>
      <c r="T79" s="164">
        <v>0.33481</v>
      </c>
      <c r="U79" s="163">
        <f t="shared" si="41"/>
        <v>3.16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152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54">
        <v>66</v>
      </c>
      <c r="B80" s="160" t="s">
        <v>272</v>
      </c>
      <c r="C80" s="193" t="s">
        <v>273</v>
      </c>
      <c r="D80" s="162" t="s">
        <v>159</v>
      </c>
      <c r="E80" s="168">
        <v>70.599999999999994</v>
      </c>
      <c r="F80" s="170"/>
      <c r="G80" s="171">
        <f t="shared" si="35"/>
        <v>0</v>
      </c>
      <c r="H80" s="170"/>
      <c r="I80" s="171">
        <f t="shared" si="36"/>
        <v>0</v>
      </c>
      <c r="J80" s="170"/>
      <c r="K80" s="171">
        <f t="shared" si="37"/>
        <v>0</v>
      </c>
      <c r="L80" s="171">
        <v>21</v>
      </c>
      <c r="M80" s="171">
        <f t="shared" si="38"/>
        <v>0</v>
      </c>
      <c r="N80" s="163">
        <v>0</v>
      </c>
      <c r="O80" s="163">
        <f t="shared" si="39"/>
        <v>0</v>
      </c>
      <c r="P80" s="163">
        <v>0</v>
      </c>
      <c r="Q80" s="163">
        <f t="shared" si="40"/>
        <v>0</v>
      </c>
      <c r="R80" s="163"/>
      <c r="S80" s="163"/>
      <c r="T80" s="164">
        <v>0</v>
      </c>
      <c r="U80" s="163">
        <f t="shared" si="41"/>
        <v>0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152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x14ac:dyDescent="0.2">
      <c r="A81" s="155" t="s">
        <v>147</v>
      </c>
      <c r="B81" s="161" t="s">
        <v>70</v>
      </c>
      <c r="C81" s="194" t="s">
        <v>71</v>
      </c>
      <c r="D81" s="165"/>
      <c r="E81" s="169"/>
      <c r="F81" s="172"/>
      <c r="G81" s="172">
        <f>SUMIF(AE82:AE91,"&lt;&gt;NOR",G82:G91)</f>
        <v>0</v>
      </c>
      <c r="H81" s="172"/>
      <c r="I81" s="172">
        <f>SUM(I82:I91)</f>
        <v>0</v>
      </c>
      <c r="J81" s="172"/>
      <c r="K81" s="172">
        <f>SUM(K82:K91)</f>
        <v>0</v>
      </c>
      <c r="L81" s="172"/>
      <c r="M81" s="172">
        <f>SUM(M82:M91)</f>
        <v>0</v>
      </c>
      <c r="N81" s="166"/>
      <c r="O81" s="166">
        <f>SUM(O82:O91)</f>
        <v>7.17828</v>
      </c>
      <c r="P81" s="166"/>
      <c r="Q81" s="166">
        <f>SUM(Q82:Q91)</f>
        <v>0</v>
      </c>
      <c r="R81" s="166"/>
      <c r="S81" s="166"/>
      <c r="T81" s="167"/>
      <c r="U81" s="166">
        <f>SUM(U82:U91)</f>
        <v>261.94</v>
      </c>
      <c r="AE81" t="s">
        <v>148</v>
      </c>
    </row>
    <row r="82" spans="1:60" ht="22.5" outlineLevel="1" x14ac:dyDescent="0.2">
      <c r="A82" s="154">
        <v>67</v>
      </c>
      <c r="B82" s="160" t="s">
        <v>274</v>
      </c>
      <c r="C82" s="193" t="s">
        <v>275</v>
      </c>
      <c r="D82" s="162" t="s">
        <v>151</v>
      </c>
      <c r="E82" s="168">
        <v>237.934</v>
      </c>
      <c r="F82" s="170"/>
      <c r="G82" s="171">
        <f t="shared" ref="G82:G91" si="42">ROUND(E82*F82,2)</f>
        <v>0</v>
      </c>
      <c r="H82" s="170"/>
      <c r="I82" s="171">
        <f t="shared" ref="I82:I91" si="43">ROUND(E82*H82,2)</f>
        <v>0</v>
      </c>
      <c r="J82" s="170"/>
      <c r="K82" s="171">
        <f t="shared" ref="K82:K91" si="44">ROUND(E82*J82,2)</f>
        <v>0</v>
      </c>
      <c r="L82" s="171">
        <v>21</v>
      </c>
      <c r="M82" s="171">
        <f t="shared" ref="M82:M91" si="45">G82*(1+L82/100)</f>
        <v>0</v>
      </c>
      <c r="N82" s="163">
        <v>2.9559999999999999E-2</v>
      </c>
      <c r="O82" s="163">
        <f t="shared" ref="O82:O91" si="46">ROUND(E82*N82,5)</f>
        <v>7.0333300000000003</v>
      </c>
      <c r="P82" s="163">
        <v>0</v>
      </c>
      <c r="Q82" s="163">
        <f t="shared" ref="Q82:Q91" si="47">ROUND(E82*P82,5)</f>
        <v>0</v>
      </c>
      <c r="R82" s="163"/>
      <c r="S82" s="163"/>
      <c r="T82" s="164">
        <v>1.0169999999999999</v>
      </c>
      <c r="U82" s="163">
        <f t="shared" ref="U82:U91" si="48">ROUND(E82*T82,2)</f>
        <v>241.98</v>
      </c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152</v>
      </c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ht="22.5" outlineLevel="1" x14ac:dyDescent="0.2">
      <c r="A83" s="154">
        <v>68</v>
      </c>
      <c r="B83" s="160" t="s">
        <v>276</v>
      </c>
      <c r="C83" s="193" t="s">
        <v>277</v>
      </c>
      <c r="D83" s="162" t="s">
        <v>151</v>
      </c>
      <c r="E83" s="168">
        <v>2.2349999999999999</v>
      </c>
      <c r="F83" s="170"/>
      <c r="G83" s="171">
        <f t="shared" si="42"/>
        <v>0</v>
      </c>
      <c r="H83" s="170"/>
      <c r="I83" s="171">
        <f t="shared" si="43"/>
        <v>0</v>
      </c>
      <c r="J83" s="170"/>
      <c r="K83" s="171">
        <f t="shared" si="44"/>
        <v>0</v>
      </c>
      <c r="L83" s="171">
        <v>21</v>
      </c>
      <c r="M83" s="171">
        <f t="shared" si="45"/>
        <v>0</v>
      </c>
      <c r="N83" s="163">
        <v>8.6999999999999994E-3</v>
      </c>
      <c r="O83" s="163">
        <f t="shared" si="46"/>
        <v>1.9439999999999999E-2</v>
      </c>
      <c r="P83" s="163">
        <v>0</v>
      </c>
      <c r="Q83" s="163">
        <f t="shared" si="47"/>
        <v>0</v>
      </c>
      <c r="R83" s="163"/>
      <c r="S83" s="163"/>
      <c r="T83" s="164">
        <v>0.85699999999999998</v>
      </c>
      <c r="U83" s="163">
        <f t="shared" si="48"/>
        <v>1.92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152</v>
      </c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>
        <v>69</v>
      </c>
      <c r="B84" s="160" t="s">
        <v>278</v>
      </c>
      <c r="C84" s="193" t="s">
        <v>279</v>
      </c>
      <c r="D84" s="162" t="s">
        <v>159</v>
      </c>
      <c r="E84" s="168">
        <v>11.65</v>
      </c>
      <c r="F84" s="170"/>
      <c r="G84" s="171">
        <f t="shared" si="42"/>
        <v>0</v>
      </c>
      <c r="H84" s="170"/>
      <c r="I84" s="171">
        <f t="shared" si="43"/>
        <v>0</v>
      </c>
      <c r="J84" s="170"/>
      <c r="K84" s="171">
        <f t="shared" si="44"/>
        <v>0</v>
      </c>
      <c r="L84" s="171">
        <v>21</v>
      </c>
      <c r="M84" s="171">
        <f t="shared" si="45"/>
        <v>0</v>
      </c>
      <c r="N84" s="163">
        <v>2.7999999999999998E-4</v>
      </c>
      <c r="O84" s="163">
        <f t="shared" si="46"/>
        <v>3.2599999999999999E-3</v>
      </c>
      <c r="P84" s="163">
        <v>0</v>
      </c>
      <c r="Q84" s="163">
        <f t="shared" si="47"/>
        <v>0</v>
      </c>
      <c r="R84" s="163"/>
      <c r="S84" s="163"/>
      <c r="T84" s="164">
        <v>0.21360000000000001</v>
      </c>
      <c r="U84" s="163">
        <f t="shared" si="48"/>
        <v>2.4900000000000002</v>
      </c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152</v>
      </c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>
        <v>70</v>
      </c>
      <c r="B85" s="160" t="s">
        <v>280</v>
      </c>
      <c r="C85" s="193" t="s">
        <v>281</v>
      </c>
      <c r="D85" s="162" t="s">
        <v>159</v>
      </c>
      <c r="E85" s="168">
        <v>217.8</v>
      </c>
      <c r="F85" s="170"/>
      <c r="G85" s="171">
        <f t="shared" si="42"/>
        <v>0</v>
      </c>
      <c r="H85" s="170"/>
      <c r="I85" s="171">
        <f t="shared" si="43"/>
        <v>0</v>
      </c>
      <c r="J85" s="170"/>
      <c r="K85" s="171">
        <f t="shared" si="44"/>
        <v>0</v>
      </c>
      <c r="L85" s="171">
        <v>21</v>
      </c>
      <c r="M85" s="171">
        <f t="shared" si="45"/>
        <v>0</v>
      </c>
      <c r="N85" s="163">
        <v>0</v>
      </c>
      <c r="O85" s="163">
        <f t="shared" si="46"/>
        <v>0</v>
      </c>
      <c r="P85" s="163">
        <v>0</v>
      </c>
      <c r="Q85" s="163">
        <f t="shared" si="47"/>
        <v>0</v>
      </c>
      <c r="R85" s="163"/>
      <c r="S85" s="163"/>
      <c r="T85" s="164">
        <v>0.06</v>
      </c>
      <c r="U85" s="163">
        <f t="shared" si="48"/>
        <v>13.07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152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>
        <v>71</v>
      </c>
      <c r="B86" s="160" t="s">
        <v>282</v>
      </c>
      <c r="C86" s="193" t="s">
        <v>283</v>
      </c>
      <c r="D86" s="162" t="s">
        <v>159</v>
      </c>
      <c r="E86" s="168">
        <v>16.829999999999998</v>
      </c>
      <c r="F86" s="170"/>
      <c r="G86" s="171">
        <f t="shared" si="42"/>
        <v>0</v>
      </c>
      <c r="H86" s="170"/>
      <c r="I86" s="171">
        <f t="shared" si="43"/>
        <v>0</v>
      </c>
      <c r="J86" s="170"/>
      <c r="K86" s="171">
        <f t="shared" si="44"/>
        <v>0</v>
      </c>
      <c r="L86" s="171">
        <v>21</v>
      </c>
      <c r="M86" s="171">
        <f t="shared" si="45"/>
        <v>0</v>
      </c>
      <c r="N86" s="163">
        <v>2.0000000000000002E-5</v>
      </c>
      <c r="O86" s="163">
        <f t="shared" si="46"/>
        <v>3.4000000000000002E-4</v>
      </c>
      <c r="P86" s="163">
        <v>0</v>
      </c>
      <c r="Q86" s="163">
        <f t="shared" si="47"/>
        <v>0</v>
      </c>
      <c r="R86" s="163"/>
      <c r="S86" s="163"/>
      <c r="T86" s="164">
        <v>0</v>
      </c>
      <c r="U86" s="163">
        <f t="shared" si="48"/>
        <v>0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250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>
        <v>72</v>
      </c>
      <c r="B87" s="160" t="s">
        <v>284</v>
      </c>
      <c r="C87" s="193" t="s">
        <v>285</v>
      </c>
      <c r="D87" s="162" t="s">
        <v>159</v>
      </c>
      <c r="E87" s="168">
        <v>17.984999999999999</v>
      </c>
      <c r="F87" s="170"/>
      <c r="G87" s="171">
        <f t="shared" si="42"/>
        <v>0</v>
      </c>
      <c r="H87" s="170"/>
      <c r="I87" s="171">
        <f t="shared" si="43"/>
        <v>0</v>
      </c>
      <c r="J87" s="170"/>
      <c r="K87" s="171">
        <f t="shared" si="44"/>
        <v>0</v>
      </c>
      <c r="L87" s="171">
        <v>21</v>
      </c>
      <c r="M87" s="171">
        <f t="shared" si="45"/>
        <v>0</v>
      </c>
      <c r="N87" s="163">
        <v>2.0000000000000002E-5</v>
      </c>
      <c r="O87" s="163">
        <f t="shared" si="46"/>
        <v>3.6000000000000002E-4</v>
      </c>
      <c r="P87" s="163">
        <v>0</v>
      </c>
      <c r="Q87" s="163">
        <f t="shared" si="47"/>
        <v>0</v>
      </c>
      <c r="R87" s="163"/>
      <c r="S87" s="163"/>
      <c r="T87" s="164">
        <v>0</v>
      </c>
      <c r="U87" s="163">
        <f t="shared" si="48"/>
        <v>0</v>
      </c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250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>
        <v>73</v>
      </c>
      <c r="B88" s="160" t="s">
        <v>286</v>
      </c>
      <c r="C88" s="193" t="s">
        <v>287</v>
      </c>
      <c r="D88" s="162" t="s">
        <v>159</v>
      </c>
      <c r="E88" s="168">
        <v>125.895</v>
      </c>
      <c r="F88" s="170"/>
      <c r="G88" s="171">
        <f t="shared" si="42"/>
        <v>0</v>
      </c>
      <c r="H88" s="170"/>
      <c r="I88" s="171">
        <f t="shared" si="43"/>
        <v>0</v>
      </c>
      <c r="J88" s="170"/>
      <c r="K88" s="171">
        <f t="shared" si="44"/>
        <v>0</v>
      </c>
      <c r="L88" s="171">
        <v>21</v>
      </c>
      <c r="M88" s="171">
        <f t="shared" si="45"/>
        <v>0</v>
      </c>
      <c r="N88" s="163">
        <v>8.9999999999999998E-4</v>
      </c>
      <c r="O88" s="163">
        <f t="shared" si="46"/>
        <v>0.11330999999999999</v>
      </c>
      <c r="P88" s="163">
        <v>0</v>
      </c>
      <c r="Q88" s="163">
        <f t="shared" si="47"/>
        <v>0</v>
      </c>
      <c r="R88" s="163"/>
      <c r="S88" s="163"/>
      <c r="T88" s="164">
        <v>0</v>
      </c>
      <c r="U88" s="163">
        <f t="shared" si="48"/>
        <v>0</v>
      </c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250</v>
      </c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ht="22.5" outlineLevel="1" x14ac:dyDescent="0.2">
      <c r="A89" s="154">
        <v>74</v>
      </c>
      <c r="B89" s="160" t="s">
        <v>288</v>
      </c>
      <c r="C89" s="193" t="s">
        <v>289</v>
      </c>
      <c r="D89" s="162" t="s">
        <v>159</v>
      </c>
      <c r="E89" s="168">
        <v>78.87</v>
      </c>
      <c r="F89" s="170"/>
      <c r="G89" s="171">
        <f t="shared" si="42"/>
        <v>0</v>
      </c>
      <c r="H89" s="170"/>
      <c r="I89" s="171">
        <f t="shared" si="43"/>
        <v>0</v>
      </c>
      <c r="J89" s="170"/>
      <c r="K89" s="171">
        <f t="shared" si="44"/>
        <v>0</v>
      </c>
      <c r="L89" s="171">
        <v>21</v>
      </c>
      <c r="M89" s="171">
        <f t="shared" si="45"/>
        <v>0</v>
      </c>
      <c r="N89" s="163">
        <v>8.0000000000000007E-5</v>
      </c>
      <c r="O89" s="163">
        <f t="shared" si="46"/>
        <v>6.3099999999999996E-3</v>
      </c>
      <c r="P89" s="163">
        <v>0</v>
      </c>
      <c r="Q89" s="163">
        <f t="shared" si="47"/>
        <v>0</v>
      </c>
      <c r="R89" s="163"/>
      <c r="S89" s="163"/>
      <c r="T89" s="164">
        <v>0</v>
      </c>
      <c r="U89" s="163">
        <f t="shared" si="48"/>
        <v>0</v>
      </c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250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54">
        <v>75</v>
      </c>
      <c r="B90" s="160" t="s">
        <v>290</v>
      </c>
      <c r="C90" s="193" t="s">
        <v>291</v>
      </c>
      <c r="D90" s="162" t="s">
        <v>151</v>
      </c>
      <c r="E90" s="168">
        <v>25.234000000000002</v>
      </c>
      <c r="F90" s="170"/>
      <c r="G90" s="171">
        <f t="shared" si="42"/>
        <v>0</v>
      </c>
      <c r="H90" s="170"/>
      <c r="I90" s="171">
        <f t="shared" si="43"/>
        <v>0</v>
      </c>
      <c r="J90" s="170"/>
      <c r="K90" s="171">
        <f t="shared" si="44"/>
        <v>0</v>
      </c>
      <c r="L90" s="171">
        <v>21</v>
      </c>
      <c r="M90" s="171">
        <f t="shared" si="45"/>
        <v>0</v>
      </c>
      <c r="N90" s="163">
        <v>4.0000000000000003E-5</v>
      </c>
      <c r="O90" s="163">
        <f t="shared" si="46"/>
        <v>1.01E-3</v>
      </c>
      <c r="P90" s="163">
        <v>0</v>
      </c>
      <c r="Q90" s="163">
        <f t="shared" si="47"/>
        <v>0</v>
      </c>
      <c r="R90" s="163"/>
      <c r="S90" s="163"/>
      <c r="T90" s="164">
        <v>7.8E-2</v>
      </c>
      <c r="U90" s="163">
        <f t="shared" si="48"/>
        <v>1.97</v>
      </c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152</v>
      </c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ht="22.5" outlineLevel="1" x14ac:dyDescent="0.2">
      <c r="A91" s="154">
        <v>76</v>
      </c>
      <c r="B91" s="160" t="s">
        <v>292</v>
      </c>
      <c r="C91" s="193" t="s">
        <v>293</v>
      </c>
      <c r="D91" s="162" t="s">
        <v>159</v>
      </c>
      <c r="E91" s="168">
        <v>9.2200000000000006</v>
      </c>
      <c r="F91" s="170"/>
      <c r="G91" s="171">
        <f t="shared" si="42"/>
        <v>0</v>
      </c>
      <c r="H91" s="170"/>
      <c r="I91" s="171">
        <f t="shared" si="43"/>
        <v>0</v>
      </c>
      <c r="J91" s="170"/>
      <c r="K91" s="171">
        <f t="shared" si="44"/>
        <v>0</v>
      </c>
      <c r="L91" s="171">
        <v>21</v>
      </c>
      <c r="M91" s="171">
        <f t="shared" si="45"/>
        <v>0</v>
      </c>
      <c r="N91" s="163">
        <v>1E-4</v>
      </c>
      <c r="O91" s="163">
        <f t="shared" si="46"/>
        <v>9.2000000000000003E-4</v>
      </c>
      <c r="P91" s="163">
        <v>0</v>
      </c>
      <c r="Q91" s="163">
        <f t="shared" si="47"/>
        <v>0</v>
      </c>
      <c r="R91" s="163"/>
      <c r="S91" s="163"/>
      <c r="T91" s="164">
        <v>5.5E-2</v>
      </c>
      <c r="U91" s="163">
        <f t="shared" si="48"/>
        <v>0.51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152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x14ac:dyDescent="0.2">
      <c r="A92" s="155" t="s">
        <v>147</v>
      </c>
      <c r="B92" s="161" t="s">
        <v>72</v>
      </c>
      <c r="C92" s="194" t="s">
        <v>73</v>
      </c>
      <c r="D92" s="165"/>
      <c r="E92" s="169"/>
      <c r="F92" s="172"/>
      <c r="G92" s="172">
        <f>SUMIF(AE93:AE101,"&lt;&gt;NOR",G93:G101)</f>
        <v>0</v>
      </c>
      <c r="H92" s="172"/>
      <c r="I92" s="172">
        <f>SUM(I93:I101)</f>
        <v>0</v>
      </c>
      <c r="J92" s="172"/>
      <c r="K92" s="172">
        <f>SUM(K93:K101)</f>
        <v>0</v>
      </c>
      <c r="L92" s="172"/>
      <c r="M92" s="172">
        <f>SUM(M93:M101)</f>
        <v>0</v>
      </c>
      <c r="N92" s="166"/>
      <c r="O92" s="166">
        <f>SUM(O93:O101)</f>
        <v>3.3797100000000002</v>
      </c>
      <c r="P92" s="166"/>
      <c r="Q92" s="166">
        <f>SUM(Q93:Q101)</f>
        <v>0</v>
      </c>
      <c r="R92" s="166"/>
      <c r="S92" s="166"/>
      <c r="T92" s="167"/>
      <c r="U92" s="166">
        <f>SUM(U93:U101)</f>
        <v>14.42</v>
      </c>
      <c r="AE92" t="s">
        <v>148</v>
      </c>
    </row>
    <row r="93" spans="1:60" outlineLevel="1" x14ac:dyDescent="0.2">
      <c r="A93" s="154">
        <v>77</v>
      </c>
      <c r="B93" s="160" t="s">
        <v>294</v>
      </c>
      <c r="C93" s="193" t="s">
        <v>295</v>
      </c>
      <c r="D93" s="162" t="s">
        <v>164</v>
      </c>
      <c r="E93" s="168">
        <v>1.32</v>
      </c>
      <c r="F93" s="170"/>
      <c r="G93" s="171">
        <f t="shared" ref="G93:G101" si="49">ROUND(E93*F93,2)</f>
        <v>0</v>
      </c>
      <c r="H93" s="170"/>
      <c r="I93" s="171">
        <f t="shared" ref="I93:I101" si="50">ROUND(E93*H93,2)</f>
        <v>0</v>
      </c>
      <c r="J93" s="170"/>
      <c r="K93" s="171">
        <f t="shared" ref="K93:K101" si="51">ROUND(E93*J93,2)</f>
        <v>0</v>
      </c>
      <c r="L93" s="171">
        <v>21</v>
      </c>
      <c r="M93" s="171">
        <f t="shared" ref="M93:M101" si="52">G93*(1+L93/100)</f>
        <v>0</v>
      </c>
      <c r="N93" s="163">
        <v>0.42</v>
      </c>
      <c r="O93" s="163">
        <f t="shared" ref="O93:O101" si="53">ROUND(E93*N93,5)</f>
        <v>0.5544</v>
      </c>
      <c r="P93" s="163">
        <v>0</v>
      </c>
      <c r="Q93" s="163">
        <f t="shared" ref="Q93:Q101" si="54">ROUND(E93*P93,5)</f>
        <v>0</v>
      </c>
      <c r="R93" s="163"/>
      <c r="S93" s="163"/>
      <c r="T93" s="164">
        <v>1.8360000000000001</v>
      </c>
      <c r="U93" s="163">
        <f t="shared" ref="U93:U101" si="55">ROUND(E93*T93,2)</f>
        <v>2.42</v>
      </c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152</v>
      </c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>
        <v>78</v>
      </c>
      <c r="B94" s="160" t="s">
        <v>296</v>
      </c>
      <c r="C94" s="193" t="s">
        <v>297</v>
      </c>
      <c r="D94" s="162" t="s">
        <v>164</v>
      </c>
      <c r="E94" s="168">
        <v>0.24</v>
      </c>
      <c r="F94" s="170"/>
      <c r="G94" s="171">
        <f t="shared" si="49"/>
        <v>0</v>
      </c>
      <c r="H94" s="170"/>
      <c r="I94" s="171">
        <f t="shared" si="50"/>
        <v>0</v>
      </c>
      <c r="J94" s="170"/>
      <c r="K94" s="171">
        <f t="shared" si="51"/>
        <v>0</v>
      </c>
      <c r="L94" s="171">
        <v>21</v>
      </c>
      <c r="M94" s="171">
        <f t="shared" si="52"/>
        <v>0</v>
      </c>
      <c r="N94" s="163">
        <v>2.5249999999999999</v>
      </c>
      <c r="O94" s="163">
        <f t="shared" si="53"/>
        <v>0.60599999999999998</v>
      </c>
      <c r="P94" s="163">
        <v>0</v>
      </c>
      <c r="Q94" s="163">
        <f t="shared" si="54"/>
        <v>0</v>
      </c>
      <c r="R94" s="163"/>
      <c r="S94" s="163"/>
      <c r="T94" s="164">
        <v>2.58</v>
      </c>
      <c r="U94" s="163">
        <f t="shared" si="55"/>
        <v>0.62</v>
      </c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152</v>
      </c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54">
        <v>79</v>
      </c>
      <c r="B95" s="160" t="s">
        <v>298</v>
      </c>
      <c r="C95" s="193" t="s">
        <v>299</v>
      </c>
      <c r="D95" s="162" t="s">
        <v>164</v>
      </c>
      <c r="E95" s="168">
        <v>0.24</v>
      </c>
      <c r="F95" s="170"/>
      <c r="G95" s="171">
        <f t="shared" si="49"/>
        <v>0</v>
      </c>
      <c r="H95" s="170"/>
      <c r="I95" s="171">
        <f t="shared" si="50"/>
        <v>0</v>
      </c>
      <c r="J95" s="170"/>
      <c r="K95" s="171">
        <f t="shared" si="51"/>
        <v>0</v>
      </c>
      <c r="L95" s="171">
        <v>21</v>
      </c>
      <c r="M95" s="171">
        <f t="shared" si="52"/>
        <v>0</v>
      </c>
      <c r="N95" s="163">
        <v>0</v>
      </c>
      <c r="O95" s="163">
        <f t="shared" si="53"/>
        <v>0</v>
      </c>
      <c r="P95" s="163">
        <v>0</v>
      </c>
      <c r="Q95" s="163">
        <f t="shared" si="54"/>
        <v>0</v>
      </c>
      <c r="R95" s="163"/>
      <c r="S95" s="163"/>
      <c r="T95" s="164">
        <v>1.35</v>
      </c>
      <c r="U95" s="163">
        <f t="shared" si="55"/>
        <v>0.32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152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ht="22.5" outlineLevel="1" x14ac:dyDescent="0.2">
      <c r="A96" s="154">
        <v>80</v>
      </c>
      <c r="B96" s="160" t="s">
        <v>300</v>
      </c>
      <c r="C96" s="193" t="s">
        <v>301</v>
      </c>
      <c r="D96" s="162" t="s">
        <v>195</v>
      </c>
      <c r="E96" s="168">
        <v>2.5000000000000001E-2</v>
      </c>
      <c r="F96" s="170"/>
      <c r="G96" s="171">
        <f t="shared" si="49"/>
        <v>0</v>
      </c>
      <c r="H96" s="170"/>
      <c r="I96" s="171">
        <f t="shared" si="50"/>
        <v>0</v>
      </c>
      <c r="J96" s="170"/>
      <c r="K96" s="171">
        <f t="shared" si="51"/>
        <v>0</v>
      </c>
      <c r="L96" s="171">
        <v>21</v>
      </c>
      <c r="M96" s="171">
        <f t="shared" si="52"/>
        <v>0</v>
      </c>
      <c r="N96" s="163">
        <v>1.0662499999999999</v>
      </c>
      <c r="O96" s="163">
        <f t="shared" si="53"/>
        <v>2.666E-2</v>
      </c>
      <c r="P96" s="163">
        <v>0</v>
      </c>
      <c r="Q96" s="163">
        <f t="shared" si="54"/>
        <v>0</v>
      </c>
      <c r="R96" s="163"/>
      <c r="S96" s="163"/>
      <c r="T96" s="164">
        <v>15.231</v>
      </c>
      <c r="U96" s="163">
        <f t="shared" si="55"/>
        <v>0.38</v>
      </c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152</v>
      </c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54">
        <v>81</v>
      </c>
      <c r="B97" s="160" t="s">
        <v>302</v>
      </c>
      <c r="C97" s="193" t="s">
        <v>303</v>
      </c>
      <c r="D97" s="162" t="s">
        <v>164</v>
      </c>
      <c r="E97" s="168">
        <v>0.28000000000000003</v>
      </c>
      <c r="F97" s="170"/>
      <c r="G97" s="171">
        <f t="shared" si="49"/>
        <v>0</v>
      </c>
      <c r="H97" s="170"/>
      <c r="I97" s="171">
        <f t="shared" si="50"/>
        <v>0</v>
      </c>
      <c r="J97" s="170"/>
      <c r="K97" s="171">
        <f t="shared" si="51"/>
        <v>0</v>
      </c>
      <c r="L97" s="171">
        <v>21</v>
      </c>
      <c r="M97" s="171">
        <f t="shared" si="52"/>
        <v>0</v>
      </c>
      <c r="N97" s="163">
        <v>2.5249999999999999</v>
      </c>
      <c r="O97" s="163">
        <f t="shared" si="53"/>
        <v>0.70699999999999996</v>
      </c>
      <c r="P97" s="163">
        <v>0</v>
      </c>
      <c r="Q97" s="163">
        <f t="shared" si="54"/>
        <v>0</v>
      </c>
      <c r="R97" s="163"/>
      <c r="S97" s="163"/>
      <c r="T97" s="164">
        <v>2.58</v>
      </c>
      <c r="U97" s="163">
        <f t="shared" si="55"/>
        <v>0.72</v>
      </c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152</v>
      </c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54">
        <v>82</v>
      </c>
      <c r="B98" s="160" t="s">
        <v>304</v>
      </c>
      <c r="C98" s="193" t="s">
        <v>305</v>
      </c>
      <c r="D98" s="162" t="s">
        <v>164</v>
      </c>
      <c r="E98" s="168">
        <v>0.28000000000000003</v>
      </c>
      <c r="F98" s="170"/>
      <c r="G98" s="171">
        <f t="shared" si="49"/>
        <v>0</v>
      </c>
      <c r="H98" s="170"/>
      <c r="I98" s="171">
        <f t="shared" si="50"/>
        <v>0</v>
      </c>
      <c r="J98" s="170"/>
      <c r="K98" s="171">
        <f t="shared" si="51"/>
        <v>0</v>
      </c>
      <c r="L98" s="171">
        <v>21</v>
      </c>
      <c r="M98" s="171">
        <f t="shared" si="52"/>
        <v>0</v>
      </c>
      <c r="N98" s="163">
        <v>0.02</v>
      </c>
      <c r="O98" s="163">
        <f t="shared" si="53"/>
        <v>5.5999999999999999E-3</v>
      </c>
      <c r="P98" s="163">
        <v>0</v>
      </c>
      <c r="Q98" s="163">
        <f t="shared" si="54"/>
        <v>0</v>
      </c>
      <c r="R98" s="163"/>
      <c r="S98" s="163"/>
      <c r="T98" s="164">
        <v>1.35</v>
      </c>
      <c r="U98" s="163">
        <f t="shared" si="55"/>
        <v>0.38</v>
      </c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152</v>
      </c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54">
        <v>83</v>
      </c>
      <c r="B99" s="160" t="s">
        <v>306</v>
      </c>
      <c r="C99" s="193" t="s">
        <v>307</v>
      </c>
      <c r="D99" s="162" t="s">
        <v>195</v>
      </c>
      <c r="E99" s="168">
        <v>3.5000000000000003E-2</v>
      </c>
      <c r="F99" s="170"/>
      <c r="G99" s="171">
        <f t="shared" si="49"/>
        <v>0</v>
      </c>
      <c r="H99" s="170"/>
      <c r="I99" s="171">
        <f t="shared" si="50"/>
        <v>0</v>
      </c>
      <c r="J99" s="170"/>
      <c r="K99" s="171">
        <f t="shared" si="51"/>
        <v>0</v>
      </c>
      <c r="L99" s="171">
        <v>21</v>
      </c>
      <c r="M99" s="171">
        <f t="shared" si="52"/>
        <v>0</v>
      </c>
      <c r="N99" s="163">
        <v>1.0662499999999999</v>
      </c>
      <c r="O99" s="163">
        <f t="shared" si="53"/>
        <v>3.7319999999999999E-2</v>
      </c>
      <c r="P99" s="163">
        <v>0</v>
      </c>
      <c r="Q99" s="163">
        <f t="shared" si="54"/>
        <v>0</v>
      </c>
      <c r="R99" s="163"/>
      <c r="S99" s="163"/>
      <c r="T99" s="164">
        <v>15.231</v>
      </c>
      <c r="U99" s="163">
        <f t="shared" si="55"/>
        <v>0.53</v>
      </c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152</v>
      </c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ht="22.5" outlineLevel="1" x14ac:dyDescent="0.2">
      <c r="A100" s="154">
        <v>84</v>
      </c>
      <c r="B100" s="160" t="s">
        <v>308</v>
      </c>
      <c r="C100" s="193" t="s">
        <v>309</v>
      </c>
      <c r="D100" s="162" t="s">
        <v>151</v>
      </c>
      <c r="E100" s="168">
        <v>21.81</v>
      </c>
      <c r="F100" s="170"/>
      <c r="G100" s="171">
        <f t="shared" si="49"/>
        <v>0</v>
      </c>
      <c r="H100" s="170"/>
      <c r="I100" s="171">
        <f t="shared" si="50"/>
        <v>0</v>
      </c>
      <c r="J100" s="170"/>
      <c r="K100" s="171">
        <f t="shared" si="51"/>
        <v>0</v>
      </c>
      <c r="L100" s="171">
        <v>21</v>
      </c>
      <c r="M100" s="171">
        <f t="shared" si="52"/>
        <v>0</v>
      </c>
      <c r="N100" s="163">
        <v>6.615E-2</v>
      </c>
      <c r="O100" s="163">
        <f t="shared" si="53"/>
        <v>1.4427300000000001</v>
      </c>
      <c r="P100" s="163">
        <v>0</v>
      </c>
      <c r="Q100" s="163">
        <f t="shared" si="54"/>
        <v>0</v>
      </c>
      <c r="R100" s="163"/>
      <c r="S100" s="163"/>
      <c r="T100" s="164">
        <v>0.36499999999999999</v>
      </c>
      <c r="U100" s="163">
        <f t="shared" si="55"/>
        <v>7.96</v>
      </c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152</v>
      </c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54">
        <v>85</v>
      </c>
      <c r="B101" s="160" t="s">
        <v>310</v>
      </c>
      <c r="C101" s="193" t="s">
        <v>311</v>
      </c>
      <c r="D101" s="162" t="s">
        <v>151</v>
      </c>
      <c r="E101" s="168">
        <v>21.81</v>
      </c>
      <c r="F101" s="170"/>
      <c r="G101" s="171">
        <f t="shared" si="49"/>
        <v>0</v>
      </c>
      <c r="H101" s="170"/>
      <c r="I101" s="171">
        <f t="shared" si="50"/>
        <v>0</v>
      </c>
      <c r="J101" s="170"/>
      <c r="K101" s="171">
        <f t="shared" si="51"/>
        <v>0</v>
      </c>
      <c r="L101" s="171">
        <v>21</v>
      </c>
      <c r="M101" s="171">
        <f t="shared" si="52"/>
        <v>0</v>
      </c>
      <c r="N101" s="163">
        <v>0</v>
      </c>
      <c r="O101" s="163">
        <f t="shared" si="53"/>
        <v>0</v>
      </c>
      <c r="P101" s="163">
        <v>0</v>
      </c>
      <c r="Q101" s="163">
        <f t="shared" si="54"/>
        <v>0</v>
      </c>
      <c r="R101" s="163"/>
      <c r="S101" s="163"/>
      <c r="T101" s="164">
        <v>0.05</v>
      </c>
      <c r="U101" s="163">
        <f t="shared" si="55"/>
        <v>1.0900000000000001</v>
      </c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152</v>
      </c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x14ac:dyDescent="0.2">
      <c r="A102" s="155" t="s">
        <v>147</v>
      </c>
      <c r="B102" s="161" t="s">
        <v>74</v>
      </c>
      <c r="C102" s="194" t="s">
        <v>75</v>
      </c>
      <c r="D102" s="165"/>
      <c r="E102" s="169"/>
      <c r="F102" s="172"/>
      <c r="G102" s="172">
        <f>SUMIF(AE103:AE103,"&lt;&gt;NOR",G103:G103)</f>
        <v>0</v>
      </c>
      <c r="H102" s="172"/>
      <c r="I102" s="172">
        <f>SUM(I103:I103)</f>
        <v>0</v>
      </c>
      <c r="J102" s="172"/>
      <c r="K102" s="172">
        <f>SUM(K103:K103)</f>
        <v>0</v>
      </c>
      <c r="L102" s="172"/>
      <c r="M102" s="172">
        <f>SUM(M103:M103)</f>
        <v>0</v>
      </c>
      <c r="N102" s="166"/>
      <c r="O102" s="166">
        <f>SUM(O103:O103)</f>
        <v>3.397E-2</v>
      </c>
      <c r="P102" s="166"/>
      <c r="Q102" s="166">
        <f>SUM(Q103:Q103)</f>
        <v>0</v>
      </c>
      <c r="R102" s="166"/>
      <c r="S102" s="166"/>
      <c r="T102" s="167"/>
      <c r="U102" s="166">
        <f>SUM(U103:U103)</f>
        <v>5.45</v>
      </c>
      <c r="AE102" t="s">
        <v>148</v>
      </c>
    </row>
    <row r="103" spans="1:60" outlineLevel="1" x14ac:dyDescent="0.2">
      <c r="A103" s="154">
        <v>86</v>
      </c>
      <c r="B103" s="160" t="s">
        <v>312</v>
      </c>
      <c r="C103" s="193" t="s">
        <v>313</v>
      </c>
      <c r="D103" s="162" t="s">
        <v>159</v>
      </c>
      <c r="E103" s="168">
        <v>15.3</v>
      </c>
      <c r="F103" s="170"/>
      <c r="G103" s="171">
        <f>ROUND(E103*F103,2)</f>
        <v>0</v>
      </c>
      <c r="H103" s="170"/>
      <c r="I103" s="171">
        <f>ROUND(E103*H103,2)</f>
        <v>0</v>
      </c>
      <c r="J103" s="170"/>
      <c r="K103" s="171">
        <f>ROUND(E103*J103,2)</f>
        <v>0</v>
      </c>
      <c r="L103" s="171">
        <v>21</v>
      </c>
      <c r="M103" s="171">
        <f>G103*(1+L103/100)</f>
        <v>0</v>
      </c>
      <c r="N103" s="163">
        <v>2.2200000000000002E-3</v>
      </c>
      <c r="O103" s="163">
        <f>ROUND(E103*N103,5)</f>
        <v>3.397E-2</v>
      </c>
      <c r="P103" s="163">
        <v>0</v>
      </c>
      <c r="Q103" s="163">
        <f>ROUND(E103*P103,5)</f>
        <v>0</v>
      </c>
      <c r="R103" s="163"/>
      <c r="S103" s="163"/>
      <c r="T103" s="164">
        <v>0.35599999999999998</v>
      </c>
      <c r="U103" s="163">
        <f>ROUND(E103*T103,2)</f>
        <v>5.45</v>
      </c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152</v>
      </c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x14ac:dyDescent="0.2">
      <c r="A104" s="155" t="s">
        <v>147</v>
      </c>
      <c r="B104" s="161" t="s">
        <v>76</v>
      </c>
      <c r="C104" s="194" t="s">
        <v>77</v>
      </c>
      <c r="D104" s="165"/>
      <c r="E104" s="169"/>
      <c r="F104" s="172"/>
      <c r="G104" s="172">
        <f>SUMIF(AE105:AE108,"&lt;&gt;NOR",G105:G108)</f>
        <v>0</v>
      </c>
      <c r="H104" s="172"/>
      <c r="I104" s="172">
        <f>SUM(I105:I108)</f>
        <v>0</v>
      </c>
      <c r="J104" s="172"/>
      <c r="K104" s="172">
        <f>SUM(K105:K108)</f>
        <v>0</v>
      </c>
      <c r="L104" s="172"/>
      <c r="M104" s="172">
        <f>SUM(M105:M108)</f>
        <v>0</v>
      </c>
      <c r="N104" s="166"/>
      <c r="O104" s="166">
        <f>SUM(O105:O108)</f>
        <v>2.1754799999999999</v>
      </c>
      <c r="P104" s="166"/>
      <c r="Q104" s="166">
        <f>SUM(Q105:Q108)</f>
        <v>0</v>
      </c>
      <c r="R104" s="166"/>
      <c r="S104" s="166"/>
      <c r="T104" s="167"/>
      <c r="U104" s="166">
        <f>SUM(U105:U108)</f>
        <v>2.0700000000000003</v>
      </c>
      <c r="AE104" t="s">
        <v>148</v>
      </c>
    </row>
    <row r="105" spans="1:60" outlineLevel="1" x14ac:dyDescent="0.2">
      <c r="A105" s="154">
        <v>87</v>
      </c>
      <c r="B105" s="160" t="s">
        <v>314</v>
      </c>
      <c r="C105" s="193" t="s">
        <v>315</v>
      </c>
      <c r="D105" s="162" t="s">
        <v>159</v>
      </c>
      <c r="E105" s="168">
        <v>4.8</v>
      </c>
      <c r="F105" s="170"/>
      <c r="G105" s="171">
        <f>ROUND(E105*F105,2)</f>
        <v>0</v>
      </c>
      <c r="H105" s="170"/>
      <c r="I105" s="171">
        <f>ROUND(E105*H105,2)</f>
        <v>0</v>
      </c>
      <c r="J105" s="170"/>
      <c r="K105" s="171">
        <f>ROUND(E105*J105,2)</f>
        <v>0</v>
      </c>
      <c r="L105" s="171">
        <v>21</v>
      </c>
      <c r="M105" s="171">
        <f>G105*(1+L105/100)</f>
        <v>0</v>
      </c>
      <c r="N105" s="163">
        <v>0</v>
      </c>
      <c r="O105" s="163">
        <f>ROUND(E105*N105,5)</f>
        <v>0</v>
      </c>
      <c r="P105" s="163">
        <v>0</v>
      </c>
      <c r="Q105" s="163">
        <f>ROUND(E105*P105,5)</f>
        <v>0</v>
      </c>
      <c r="R105" s="163"/>
      <c r="S105" s="163"/>
      <c r="T105" s="164">
        <v>3.6999999999999998E-2</v>
      </c>
      <c r="U105" s="163">
        <f>ROUND(E105*T105,2)</f>
        <v>0.18</v>
      </c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152</v>
      </c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ht="22.5" outlineLevel="1" x14ac:dyDescent="0.2">
      <c r="A106" s="154">
        <v>88</v>
      </c>
      <c r="B106" s="160" t="s">
        <v>316</v>
      </c>
      <c r="C106" s="193" t="s">
        <v>317</v>
      </c>
      <c r="D106" s="162" t="s">
        <v>159</v>
      </c>
      <c r="E106" s="168">
        <v>9.6010000000000009</v>
      </c>
      <c r="F106" s="170"/>
      <c r="G106" s="171">
        <f>ROUND(E106*F106,2)</f>
        <v>0</v>
      </c>
      <c r="H106" s="170"/>
      <c r="I106" s="171">
        <f>ROUND(E106*H106,2)</f>
        <v>0</v>
      </c>
      <c r="J106" s="170"/>
      <c r="K106" s="171">
        <f>ROUND(E106*J106,2)</f>
        <v>0</v>
      </c>
      <c r="L106" s="171">
        <v>21</v>
      </c>
      <c r="M106" s="171">
        <f>G106*(1+L106/100)</f>
        <v>0</v>
      </c>
      <c r="N106" s="163">
        <v>0.10249999999999999</v>
      </c>
      <c r="O106" s="163">
        <f>ROUND(E106*N106,5)</f>
        <v>0.98409999999999997</v>
      </c>
      <c r="P106" s="163">
        <v>0</v>
      </c>
      <c r="Q106" s="163">
        <f>ROUND(E106*P106,5)</f>
        <v>0</v>
      </c>
      <c r="R106" s="163"/>
      <c r="S106" s="163"/>
      <c r="T106" s="164">
        <v>0.14000000000000001</v>
      </c>
      <c r="U106" s="163">
        <f>ROUND(E106*T106,2)</f>
        <v>1.34</v>
      </c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152</v>
      </c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54">
        <v>89</v>
      </c>
      <c r="B107" s="160" t="s">
        <v>318</v>
      </c>
      <c r="C107" s="193" t="s">
        <v>319</v>
      </c>
      <c r="D107" s="162" t="s">
        <v>164</v>
      </c>
      <c r="E107" s="168">
        <v>0.38400000000000001</v>
      </c>
      <c r="F107" s="170"/>
      <c r="G107" s="171">
        <f>ROUND(E107*F107,2)</f>
        <v>0</v>
      </c>
      <c r="H107" s="170"/>
      <c r="I107" s="171">
        <f>ROUND(E107*H107,2)</f>
        <v>0</v>
      </c>
      <c r="J107" s="170"/>
      <c r="K107" s="171">
        <f>ROUND(E107*J107,2)</f>
        <v>0</v>
      </c>
      <c r="L107" s="171">
        <v>21</v>
      </c>
      <c r="M107" s="171">
        <f>G107*(1+L107/100)</f>
        <v>0</v>
      </c>
      <c r="N107" s="163">
        <v>2.5249999999999999</v>
      </c>
      <c r="O107" s="163">
        <f>ROUND(E107*N107,5)</f>
        <v>0.96960000000000002</v>
      </c>
      <c r="P107" s="163">
        <v>0</v>
      </c>
      <c r="Q107" s="163">
        <f>ROUND(E107*P107,5)</f>
        <v>0</v>
      </c>
      <c r="R107" s="163"/>
      <c r="S107" s="163"/>
      <c r="T107" s="164">
        <v>1.4419999999999999</v>
      </c>
      <c r="U107" s="163">
        <f>ROUND(E107*T107,2)</f>
        <v>0.55000000000000004</v>
      </c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152</v>
      </c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ht="22.5" outlineLevel="1" x14ac:dyDescent="0.2">
      <c r="A108" s="154">
        <v>90</v>
      </c>
      <c r="B108" s="160" t="s">
        <v>320</v>
      </c>
      <c r="C108" s="193" t="s">
        <v>321</v>
      </c>
      <c r="D108" s="162" t="s">
        <v>216</v>
      </c>
      <c r="E108" s="168">
        <v>20.161999999999999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63">
        <v>1.0999999999999999E-2</v>
      </c>
      <c r="O108" s="163">
        <f>ROUND(E108*N108,5)</f>
        <v>0.22178</v>
      </c>
      <c r="P108" s="163">
        <v>0</v>
      </c>
      <c r="Q108" s="163">
        <f>ROUND(E108*P108,5)</f>
        <v>0</v>
      </c>
      <c r="R108" s="163"/>
      <c r="S108" s="163"/>
      <c r="T108" s="164">
        <v>0</v>
      </c>
      <c r="U108" s="163">
        <f>ROUND(E108*T108,2)</f>
        <v>0</v>
      </c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250</v>
      </c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x14ac:dyDescent="0.2">
      <c r="A109" s="155" t="s">
        <v>147</v>
      </c>
      <c r="B109" s="161" t="s">
        <v>78</v>
      </c>
      <c r="C109" s="194" t="s">
        <v>79</v>
      </c>
      <c r="D109" s="165"/>
      <c r="E109" s="169"/>
      <c r="F109" s="172"/>
      <c r="G109" s="172">
        <f>SUMIF(AE110:AE123,"&lt;&gt;NOR",G110:G123)</f>
        <v>0</v>
      </c>
      <c r="H109" s="172"/>
      <c r="I109" s="172">
        <f>SUM(I110:I123)</f>
        <v>0</v>
      </c>
      <c r="J109" s="172"/>
      <c r="K109" s="172">
        <f>SUM(K110:K123)</f>
        <v>0</v>
      </c>
      <c r="L109" s="172"/>
      <c r="M109" s="172">
        <f>SUM(M110:M123)</f>
        <v>0</v>
      </c>
      <c r="N109" s="166"/>
      <c r="O109" s="166">
        <f>SUM(O110:O123)</f>
        <v>8.2200399999999991</v>
      </c>
      <c r="P109" s="166"/>
      <c r="Q109" s="166">
        <f>SUM(Q110:Q123)</f>
        <v>0</v>
      </c>
      <c r="R109" s="166"/>
      <c r="S109" s="166"/>
      <c r="T109" s="167"/>
      <c r="U109" s="166">
        <f>SUM(U110:U123)</f>
        <v>126.56</v>
      </c>
      <c r="AE109" t="s">
        <v>148</v>
      </c>
    </row>
    <row r="110" spans="1:60" outlineLevel="1" x14ac:dyDescent="0.2">
      <c r="A110" s="154">
        <v>91</v>
      </c>
      <c r="B110" s="160" t="s">
        <v>322</v>
      </c>
      <c r="C110" s="193" t="s">
        <v>323</v>
      </c>
      <c r="D110" s="162" t="s">
        <v>151</v>
      </c>
      <c r="E110" s="168">
        <v>332.28</v>
      </c>
      <c r="F110" s="170"/>
      <c r="G110" s="171">
        <f t="shared" ref="G110:G123" si="56">ROUND(E110*F110,2)</f>
        <v>0</v>
      </c>
      <c r="H110" s="170"/>
      <c r="I110" s="171">
        <f t="shared" ref="I110:I123" si="57">ROUND(E110*H110,2)</f>
        <v>0</v>
      </c>
      <c r="J110" s="170"/>
      <c r="K110" s="171">
        <f t="shared" ref="K110:K123" si="58">ROUND(E110*J110,2)</f>
        <v>0</v>
      </c>
      <c r="L110" s="171">
        <v>21</v>
      </c>
      <c r="M110" s="171">
        <f t="shared" ref="M110:M123" si="59">G110*(1+L110/100)</f>
        <v>0</v>
      </c>
      <c r="N110" s="163">
        <v>1.8380000000000001E-2</v>
      </c>
      <c r="O110" s="163">
        <f t="shared" ref="O110:O123" si="60">ROUND(E110*N110,5)</f>
        <v>6.10731</v>
      </c>
      <c r="P110" s="163">
        <v>0</v>
      </c>
      <c r="Q110" s="163">
        <f t="shared" ref="Q110:Q123" si="61">ROUND(E110*P110,5)</f>
        <v>0</v>
      </c>
      <c r="R110" s="163"/>
      <c r="S110" s="163"/>
      <c r="T110" s="164">
        <v>0.13900000000000001</v>
      </c>
      <c r="U110" s="163">
        <f t="shared" ref="U110:U123" si="62">ROUND(E110*T110,2)</f>
        <v>46.19</v>
      </c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152</v>
      </c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54">
        <v>92</v>
      </c>
      <c r="B111" s="160" t="s">
        <v>324</v>
      </c>
      <c r="C111" s="193" t="s">
        <v>325</v>
      </c>
      <c r="D111" s="162" t="s">
        <v>151</v>
      </c>
      <c r="E111" s="168">
        <v>996.84</v>
      </c>
      <c r="F111" s="170"/>
      <c r="G111" s="171">
        <f t="shared" si="56"/>
        <v>0</v>
      </c>
      <c r="H111" s="170"/>
      <c r="I111" s="171">
        <f t="shared" si="57"/>
        <v>0</v>
      </c>
      <c r="J111" s="170"/>
      <c r="K111" s="171">
        <f t="shared" si="58"/>
        <v>0</v>
      </c>
      <c r="L111" s="171">
        <v>21</v>
      </c>
      <c r="M111" s="171">
        <f t="shared" si="59"/>
        <v>0</v>
      </c>
      <c r="N111" s="163">
        <v>9.5E-4</v>
      </c>
      <c r="O111" s="163">
        <f t="shared" si="60"/>
        <v>0.94699999999999995</v>
      </c>
      <c r="P111" s="163">
        <v>0</v>
      </c>
      <c r="Q111" s="163">
        <f t="shared" si="61"/>
        <v>0</v>
      </c>
      <c r="R111" s="163"/>
      <c r="S111" s="163"/>
      <c r="T111" s="164">
        <v>7.0000000000000001E-3</v>
      </c>
      <c r="U111" s="163">
        <f t="shared" si="62"/>
        <v>6.98</v>
      </c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152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54">
        <v>93</v>
      </c>
      <c r="B112" s="160" t="s">
        <v>326</v>
      </c>
      <c r="C112" s="193" t="s">
        <v>327</v>
      </c>
      <c r="D112" s="162" t="s">
        <v>151</v>
      </c>
      <c r="E112" s="168">
        <v>332.28</v>
      </c>
      <c r="F112" s="170"/>
      <c r="G112" s="171">
        <f t="shared" si="56"/>
        <v>0</v>
      </c>
      <c r="H112" s="170"/>
      <c r="I112" s="171">
        <f t="shared" si="57"/>
        <v>0</v>
      </c>
      <c r="J112" s="170"/>
      <c r="K112" s="171">
        <f t="shared" si="58"/>
        <v>0</v>
      </c>
      <c r="L112" s="171">
        <v>21</v>
      </c>
      <c r="M112" s="171">
        <f t="shared" si="59"/>
        <v>0</v>
      </c>
      <c r="N112" s="163">
        <v>0</v>
      </c>
      <c r="O112" s="163">
        <f t="shared" si="60"/>
        <v>0</v>
      </c>
      <c r="P112" s="163">
        <v>0</v>
      </c>
      <c r="Q112" s="163">
        <f t="shared" si="61"/>
        <v>0</v>
      </c>
      <c r="R112" s="163"/>
      <c r="S112" s="163"/>
      <c r="T112" s="164">
        <v>0.11700000000000001</v>
      </c>
      <c r="U112" s="163">
        <f t="shared" si="62"/>
        <v>38.880000000000003</v>
      </c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152</v>
      </c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54">
        <v>94</v>
      </c>
      <c r="B113" s="160" t="s">
        <v>328</v>
      </c>
      <c r="C113" s="193" t="s">
        <v>329</v>
      </c>
      <c r="D113" s="162" t="s">
        <v>151</v>
      </c>
      <c r="E113" s="168">
        <v>389.08</v>
      </c>
      <c r="F113" s="170"/>
      <c r="G113" s="171">
        <f t="shared" si="56"/>
        <v>0</v>
      </c>
      <c r="H113" s="170"/>
      <c r="I113" s="171">
        <f t="shared" si="57"/>
        <v>0</v>
      </c>
      <c r="J113" s="170"/>
      <c r="K113" s="171">
        <f t="shared" si="58"/>
        <v>0</v>
      </c>
      <c r="L113" s="171">
        <v>21</v>
      </c>
      <c r="M113" s="171">
        <f t="shared" si="59"/>
        <v>0</v>
      </c>
      <c r="N113" s="163">
        <v>0</v>
      </c>
      <c r="O113" s="163">
        <f t="shared" si="60"/>
        <v>0</v>
      </c>
      <c r="P113" s="163">
        <v>0</v>
      </c>
      <c r="Q113" s="163">
        <f t="shared" si="61"/>
        <v>0</v>
      </c>
      <c r="R113" s="163"/>
      <c r="S113" s="163"/>
      <c r="T113" s="164">
        <v>3.0300000000000001E-2</v>
      </c>
      <c r="U113" s="163">
        <f t="shared" si="62"/>
        <v>11.79</v>
      </c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152</v>
      </c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54">
        <v>95</v>
      </c>
      <c r="B114" s="160" t="s">
        <v>330</v>
      </c>
      <c r="C114" s="193" t="s">
        <v>331</v>
      </c>
      <c r="D114" s="162" t="s">
        <v>151</v>
      </c>
      <c r="E114" s="168">
        <v>1167.24</v>
      </c>
      <c r="F114" s="170"/>
      <c r="G114" s="171">
        <f t="shared" si="56"/>
        <v>0</v>
      </c>
      <c r="H114" s="170"/>
      <c r="I114" s="171">
        <f t="shared" si="57"/>
        <v>0</v>
      </c>
      <c r="J114" s="170"/>
      <c r="K114" s="171">
        <f t="shared" si="58"/>
        <v>0</v>
      </c>
      <c r="L114" s="171">
        <v>21</v>
      </c>
      <c r="M114" s="171">
        <f t="shared" si="59"/>
        <v>0</v>
      </c>
      <c r="N114" s="163">
        <v>5.0000000000000002E-5</v>
      </c>
      <c r="O114" s="163">
        <f t="shared" si="60"/>
        <v>5.8360000000000002E-2</v>
      </c>
      <c r="P114" s="163">
        <v>0</v>
      </c>
      <c r="Q114" s="163">
        <f t="shared" si="61"/>
        <v>0</v>
      </c>
      <c r="R114" s="163"/>
      <c r="S114" s="163"/>
      <c r="T114" s="164">
        <v>0</v>
      </c>
      <c r="U114" s="163">
        <f t="shared" si="62"/>
        <v>0</v>
      </c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152</v>
      </c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54">
        <v>96</v>
      </c>
      <c r="B115" s="160" t="s">
        <v>332</v>
      </c>
      <c r="C115" s="193" t="s">
        <v>333</v>
      </c>
      <c r="D115" s="162" t="s">
        <v>151</v>
      </c>
      <c r="E115" s="168">
        <v>389.08</v>
      </c>
      <c r="F115" s="170"/>
      <c r="G115" s="171">
        <f t="shared" si="56"/>
        <v>0</v>
      </c>
      <c r="H115" s="170"/>
      <c r="I115" s="171">
        <f t="shared" si="57"/>
        <v>0</v>
      </c>
      <c r="J115" s="170"/>
      <c r="K115" s="171">
        <f t="shared" si="58"/>
        <v>0</v>
      </c>
      <c r="L115" s="171">
        <v>21</v>
      </c>
      <c r="M115" s="171">
        <f t="shared" si="59"/>
        <v>0</v>
      </c>
      <c r="N115" s="163">
        <v>0</v>
      </c>
      <c r="O115" s="163">
        <f t="shared" si="60"/>
        <v>0</v>
      </c>
      <c r="P115" s="163">
        <v>0</v>
      </c>
      <c r="Q115" s="163">
        <f t="shared" si="61"/>
        <v>0</v>
      </c>
      <c r="R115" s="163"/>
      <c r="S115" s="163"/>
      <c r="T115" s="164">
        <v>1.7999999999999999E-2</v>
      </c>
      <c r="U115" s="163">
        <f t="shared" si="62"/>
        <v>7</v>
      </c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152</v>
      </c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54">
        <v>97</v>
      </c>
      <c r="B116" s="160" t="s">
        <v>334</v>
      </c>
      <c r="C116" s="193" t="s">
        <v>335</v>
      </c>
      <c r="D116" s="162" t="s">
        <v>151</v>
      </c>
      <c r="E116" s="168">
        <v>29.6</v>
      </c>
      <c r="F116" s="170"/>
      <c r="G116" s="171">
        <f t="shared" si="56"/>
        <v>0</v>
      </c>
      <c r="H116" s="170"/>
      <c r="I116" s="171">
        <f t="shared" si="57"/>
        <v>0</v>
      </c>
      <c r="J116" s="170"/>
      <c r="K116" s="171">
        <f t="shared" si="58"/>
        <v>0</v>
      </c>
      <c r="L116" s="171">
        <v>21</v>
      </c>
      <c r="M116" s="171">
        <f t="shared" si="59"/>
        <v>0</v>
      </c>
      <c r="N116" s="163">
        <v>1.2099999999999999E-3</v>
      </c>
      <c r="O116" s="163">
        <f t="shared" si="60"/>
        <v>3.5819999999999998E-2</v>
      </c>
      <c r="P116" s="163">
        <v>0</v>
      </c>
      <c r="Q116" s="163">
        <f t="shared" si="61"/>
        <v>0</v>
      </c>
      <c r="R116" s="163"/>
      <c r="S116" s="163"/>
      <c r="T116" s="164">
        <v>0.17699999999999999</v>
      </c>
      <c r="U116" s="163">
        <f t="shared" si="62"/>
        <v>5.24</v>
      </c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152</v>
      </c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54">
        <v>98</v>
      </c>
      <c r="B117" s="160" t="s">
        <v>336</v>
      </c>
      <c r="C117" s="193" t="s">
        <v>337</v>
      </c>
      <c r="D117" s="162" t="s">
        <v>151</v>
      </c>
      <c r="E117" s="168">
        <v>4.8</v>
      </c>
      <c r="F117" s="170"/>
      <c r="G117" s="171">
        <f t="shared" si="56"/>
        <v>0</v>
      </c>
      <c r="H117" s="170"/>
      <c r="I117" s="171">
        <f t="shared" si="57"/>
        <v>0</v>
      </c>
      <c r="J117" s="170"/>
      <c r="K117" s="171">
        <f t="shared" si="58"/>
        <v>0</v>
      </c>
      <c r="L117" s="171">
        <v>21</v>
      </c>
      <c r="M117" s="171">
        <f t="shared" si="59"/>
        <v>0</v>
      </c>
      <c r="N117" s="163">
        <v>5.9199999999999999E-3</v>
      </c>
      <c r="O117" s="163">
        <f t="shared" si="60"/>
        <v>2.8420000000000001E-2</v>
      </c>
      <c r="P117" s="163">
        <v>0</v>
      </c>
      <c r="Q117" s="163">
        <f t="shared" si="61"/>
        <v>0</v>
      </c>
      <c r="R117" s="163"/>
      <c r="S117" s="163"/>
      <c r="T117" s="164">
        <v>0.26</v>
      </c>
      <c r="U117" s="163">
        <f t="shared" si="62"/>
        <v>1.25</v>
      </c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152</v>
      </c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>
        <v>99</v>
      </c>
      <c r="B118" s="160" t="s">
        <v>338</v>
      </c>
      <c r="C118" s="193" t="s">
        <v>339</v>
      </c>
      <c r="D118" s="162" t="s">
        <v>164</v>
      </c>
      <c r="E118" s="168">
        <v>77.084000000000003</v>
      </c>
      <c r="F118" s="170"/>
      <c r="G118" s="171">
        <f t="shared" si="56"/>
        <v>0</v>
      </c>
      <c r="H118" s="170"/>
      <c r="I118" s="171">
        <f t="shared" si="57"/>
        <v>0</v>
      </c>
      <c r="J118" s="170"/>
      <c r="K118" s="171">
        <f t="shared" si="58"/>
        <v>0</v>
      </c>
      <c r="L118" s="171">
        <v>21</v>
      </c>
      <c r="M118" s="171">
        <f t="shared" si="59"/>
        <v>0</v>
      </c>
      <c r="N118" s="163">
        <v>7.3499999999999998E-3</v>
      </c>
      <c r="O118" s="163">
        <f t="shared" si="60"/>
        <v>0.56657000000000002</v>
      </c>
      <c r="P118" s="163">
        <v>0</v>
      </c>
      <c r="Q118" s="163">
        <f t="shared" si="61"/>
        <v>0</v>
      </c>
      <c r="R118" s="163"/>
      <c r="S118" s="163"/>
      <c r="T118" s="164">
        <v>3.5000000000000003E-2</v>
      </c>
      <c r="U118" s="163">
        <f t="shared" si="62"/>
        <v>2.7</v>
      </c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152</v>
      </c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54">
        <v>100</v>
      </c>
      <c r="B119" s="160" t="s">
        <v>340</v>
      </c>
      <c r="C119" s="193" t="s">
        <v>341</v>
      </c>
      <c r="D119" s="162" t="s">
        <v>164</v>
      </c>
      <c r="E119" s="168">
        <v>231.25200000000001</v>
      </c>
      <c r="F119" s="170"/>
      <c r="G119" s="171">
        <f t="shared" si="56"/>
        <v>0</v>
      </c>
      <c r="H119" s="170"/>
      <c r="I119" s="171">
        <f t="shared" si="57"/>
        <v>0</v>
      </c>
      <c r="J119" s="170"/>
      <c r="K119" s="171">
        <f t="shared" si="58"/>
        <v>0</v>
      </c>
      <c r="L119" s="171">
        <v>21</v>
      </c>
      <c r="M119" s="171">
        <f t="shared" si="59"/>
        <v>0</v>
      </c>
      <c r="N119" s="163">
        <v>1.2E-4</v>
      </c>
      <c r="O119" s="163">
        <f t="shared" si="60"/>
        <v>2.775E-2</v>
      </c>
      <c r="P119" s="163">
        <v>0</v>
      </c>
      <c r="Q119" s="163">
        <f t="shared" si="61"/>
        <v>0</v>
      </c>
      <c r="R119" s="163"/>
      <c r="S119" s="163"/>
      <c r="T119" s="164">
        <v>1E-3</v>
      </c>
      <c r="U119" s="163">
        <f t="shared" si="62"/>
        <v>0.23</v>
      </c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152</v>
      </c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54">
        <v>101</v>
      </c>
      <c r="B120" s="160" t="s">
        <v>342</v>
      </c>
      <c r="C120" s="193" t="s">
        <v>343</v>
      </c>
      <c r="D120" s="162" t="s">
        <v>164</v>
      </c>
      <c r="E120" s="168">
        <v>77.084000000000003</v>
      </c>
      <c r="F120" s="170"/>
      <c r="G120" s="171">
        <f t="shared" si="56"/>
        <v>0</v>
      </c>
      <c r="H120" s="170"/>
      <c r="I120" s="171">
        <f t="shared" si="57"/>
        <v>0</v>
      </c>
      <c r="J120" s="170"/>
      <c r="K120" s="171">
        <f t="shared" si="58"/>
        <v>0</v>
      </c>
      <c r="L120" s="171">
        <v>21</v>
      </c>
      <c r="M120" s="171">
        <f t="shared" si="59"/>
        <v>0</v>
      </c>
      <c r="N120" s="163">
        <v>0</v>
      </c>
      <c r="O120" s="163">
        <f t="shared" si="60"/>
        <v>0</v>
      </c>
      <c r="P120" s="163">
        <v>0</v>
      </c>
      <c r="Q120" s="163">
        <f t="shared" si="61"/>
        <v>0</v>
      </c>
      <c r="R120" s="163"/>
      <c r="S120" s="163"/>
      <c r="T120" s="164">
        <v>2.3E-2</v>
      </c>
      <c r="U120" s="163">
        <f t="shared" si="62"/>
        <v>1.77</v>
      </c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152</v>
      </c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54">
        <v>102</v>
      </c>
      <c r="B121" s="160" t="s">
        <v>344</v>
      </c>
      <c r="C121" s="193" t="s">
        <v>345</v>
      </c>
      <c r="D121" s="162" t="s">
        <v>151</v>
      </c>
      <c r="E121" s="168">
        <v>25.2</v>
      </c>
      <c r="F121" s="170"/>
      <c r="G121" s="171">
        <f t="shared" si="56"/>
        <v>0</v>
      </c>
      <c r="H121" s="170"/>
      <c r="I121" s="171">
        <f t="shared" si="57"/>
        <v>0</v>
      </c>
      <c r="J121" s="170"/>
      <c r="K121" s="171">
        <f t="shared" si="58"/>
        <v>0</v>
      </c>
      <c r="L121" s="171">
        <v>21</v>
      </c>
      <c r="M121" s="171">
        <f t="shared" si="59"/>
        <v>0</v>
      </c>
      <c r="N121" s="163">
        <v>1.6910000000000001E-2</v>
      </c>
      <c r="O121" s="163">
        <f t="shared" si="60"/>
        <v>0.42613000000000001</v>
      </c>
      <c r="P121" s="163">
        <v>0</v>
      </c>
      <c r="Q121" s="163">
        <f t="shared" si="61"/>
        <v>0</v>
      </c>
      <c r="R121" s="163"/>
      <c r="S121" s="163"/>
      <c r="T121" s="164">
        <v>8.8999999999999996E-2</v>
      </c>
      <c r="U121" s="163">
        <f t="shared" si="62"/>
        <v>2.2400000000000002</v>
      </c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152</v>
      </c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54">
        <v>103</v>
      </c>
      <c r="B122" s="160" t="s">
        <v>346</v>
      </c>
      <c r="C122" s="193" t="s">
        <v>347</v>
      </c>
      <c r="D122" s="162" t="s">
        <v>151</v>
      </c>
      <c r="E122" s="168">
        <v>75.599999999999994</v>
      </c>
      <c r="F122" s="170"/>
      <c r="G122" s="171">
        <f t="shared" si="56"/>
        <v>0</v>
      </c>
      <c r="H122" s="170"/>
      <c r="I122" s="171">
        <f t="shared" si="57"/>
        <v>0</v>
      </c>
      <c r="J122" s="170"/>
      <c r="K122" s="171">
        <f t="shared" si="58"/>
        <v>0</v>
      </c>
      <c r="L122" s="171">
        <v>21</v>
      </c>
      <c r="M122" s="171">
        <f t="shared" si="59"/>
        <v>0</v>
      </c>
      <c r="N122" s="163">
        <v>2.9999999999999997E-4</v>
      </c>
      <c r="O122" s="163">
        <f t="shared" si="60"/>
        <v>2.2679999999999999E-2</v>
      </c>
      <c r="P122" s="163">
        <v>0</v>
      </c>
      <c r="Q122" s="163">
        <f t="shared" si="61"/>
        <v>0</v>
      </c>
      <c r="R122" s="163"/>
      <c r="S122" s="163"/>
      <c r="T122" s="164">
        <v>2E-3</v>
      </c>
      <c r="U122" s="163">
        <f t="shared" si="62"/>
        <v>0.15</v>
      </c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 t="s">
        <v>152</v>
      </c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54">
        <v>104</v>
      </c>
      <c r="B123" s="160" t="s">
        <v>348</v>
      </c>
      <c r="C123" s="193" t="s">
        <v>349</v>
      </c>
      <c r="D123" s="162" t="s">
        <v>151</v>
      </c>
      <c r="E123" s="168">
        <v>25.2</v>
      </c>
      <c r="F123" s="170"/>
      <c r="G123" s="171">
        <f t="shared" si="56"/>
        <v>0</v>
      </c>
      <c r="H123" s="170"/>
      <c r="I123" s="171">
        <f t="shared" si="57"/>
        <v>0</v>
      </c>
      <c r="J123" s="170"/>
      <c r="K123" s="171">
        <f t="shared" si="58"/>
        <v>0</v>
      </c>
      <c r="L123" s="171">
        <v>21</v>
      </c>
      <c r="M123" s="171">
        <f t="shared" si="59"/>
        <v>0</v>
      </c>
      <c r="N123" s="163">
        <v>0</v>
      </c>
      <c r="O123" s="163">
        <f t="shared" si="60"/>
        <v>0</v>
      </c>
      <c r="P123" s="163">
        <v>0</v>
      </c>
      <c r="Q123" s="163">
        <f t="shared" si="61"/>
        <v>0</v>
      </c>
      <c r="R123" s="163"/>
      <c r="S123" s="163"/>
      <c r="T123" s="164">
        <v>8.5000000000000006E-2</v>
      </c>
      <c r="U123" s="163">
        <f t="shared" si="62"/>
        <v>2.14</v>
      </c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152</v>
      </c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x14ac:dyDescent="0.2">
      <c r="A124" s="155" t="s">
        <v>147</v>
      </c>
      <c r="B124" s="161" t="s">
        <v>80</v>
      </c>
      <c r="C124" s="194" t="s">
        <v>81</v>
      </c>
      <c r="D124" s="165"/>
      <c r="E124" s="169"/>
      <c r="F124" s="172"/>
      <c r="G124" s="172">
        <f>SUMIF(AE125:AE126,"&lt;&gt;NOR",G125:G126)</f>
        <v>0</v>
      </c>
      <c r="H124" s="172"/>
      <c r="I124" s="172">
        <f>SUM(I125:I126)</f>
        <v>0</v>
      </c>
      <c r="J124" s="172"/>
      <c r="K124" s="172">
        <f>SUM(K125:K126)</f>
        <v>0</v>
      </c>
      <c r="L124" s="172"/>
      <c r="M124" s="172">
        <f>SUM(M125:M126)</f>
        <v>0</v>
      </c>
      <c r="N124" s="166"/>
      <c r="O124" s="166">
        <f>SUM(O125:O126)</f>
        <v>1.7389999999999999E-2</v>
      </c>
      <c r="P124" s="166"/>
      <c r="Q124" s="166">
        <f>SUM(Q125:Q126)</f>
        <v>0</v>
      </c>
      <c r="R124" s="166"/>
      <c r="S124" s="166"/>
      <c r="T124" s="167"/>
      <c r="U124" s="166">
        <f>SUM(U125:U126)</f>
        <v>13.360000000000001</v>
      </c>
      <c r="AE124" t="s">
        <v>148</v>
      </c>
    </row>
    <row r="125" spans="1:60" outlineLevel="1" x14ac:dyDescent="0.2">
      <c r="A125" s="154">
        <v>105</v>
      </c>
      <c r="B125" s="160" t="s">
        <v>350</v>
      </c>
      <c r="C125" s="193" t="s">
        <v>351</v>
      </c>
      <c r="D125" s="162" t="s">
        <v>151</v>
      </c>
      <c r="E125" s="168">
        <v>37.789000000000001</v>
      </c>
      <c r="F125" s="170"/>
      <c r="G125" s="171">
        <f>ROUND(E125*F125,2)</f>
        <v>0</v>
      </c>
      <c r="H125" s="170"/>
      <c r="I125" s="171">
        <f>ROUND(E125*H125,2)</f>
        <v>0</v>
      </c>
      <c r="J125" s="170"/>
      <c r="K125" s="171">
        <f>ROUND(E125*J125,2)</f>
        <v>0</v>
      </c>
      <c r="L125" s="171">
        <v>21</v>
      </c>
      <c r="M125" s="171">
        <f>G125*(1+L125/100)</f>
        <v>0</v>
      </c>
      <c r="N125" s="163">
        <v>4.0000000000000003E-5</v>
      </c>
      <c r="O125" s="163">
        <f>ROUND(E125*N125,5)</f>
        <v>1.5100000000000001E-3</v>
      </c>
      <c r="P125" s="163">
        <v>0</v>
      </c>
      <c r="Q125" s="163">
        <f>ROUND(E125*P125,5)</f>
        <v>0</v>
      </c>
      <c r="R125" s="163"/>
      <c r="S125" s="163"/>
      <c r="T125" s="164">
        <v>0.308</v>
      </c>
      <c r="U125" s="163">
        <f>ROUND(E125*T125,2)</f>
        <v>11.64</v>
      </c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152</v>
      </c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54">
        <v>106</v>
      </c>
      <c r="B126" s="160" t="s">
        <v>352</v>
      </c>
      <c r="C126" s="193" t="s">
        <v>353</v>
      </c>
      <c r="D126" s="162" t="s">
        <v>159</v>
      </c>
      <c r="E126" s="168">
        <v>1.4</v>
      </c>
      <c r="F126" s="170"/>
      <c r="G126" s="171">
        <f>ROUND(E126*F126,2)</f>
        <v>0</v>
      </c>
      <c r="H126" s="170"/>
      <c r="I126" s="171">
        <f>ROUND(E126*H126,2)</f>
        <v>0</v>
      </c>
      <c r="J126" s="170"/>
      <c r="K126" s="171">
        <f>ROUND(E126*J126,2)</f>
        <v>0</v>
      </c>
      <c r="L126" s="171">
        <v>21</v>
      </c>
      <c r="M126" s="171">
        <f>G126*(1+L126/100)</f>
        <v>0</v>
      </c>
      <c r="N126" s="163">
        <v>1.1339999999999999E-2</v>
      </c>
      <c r="O126" s="163">
        <f>ROUND(E126*N126,5)</f>
        <v>1.5879999999999998E-2</v>
      </c>
      <c r="P126" s="163">
        <v>0</v>
      </c>
      <c r="Q126" s="163">
        <f>ROUND(E126*P126,5)</f>
        <v>0</v>
      </c>
      <c r="R126" s="163"/>
      <c r="S126" s="163"/>
      <c r="T126" s="164">
        <v>1.23</v>
      </c>
      <c r="U126" s="163">
        <f>ROUND(E126*T126,2)</f>
        <v>1.72</v>
      </c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 t="s">
        <v>152</v>
      </c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x14ac:dyDescent="0.2">
      <c r="A127" s="155" t="s">
        <v>147</v>
      </c>
      <c r="B127" s="161" t="s">
        <v>82</v>
      </c>
      <c r="C127" s="194" t="s">
        <v>83</v>
      </c>
      <c r="D127" s="165"/>
      <c r="E127" s="169"/>
      <c r="F127" s="172"/>
      <c r="G127" s="172">
        <f>SUMIF(AE128:AE129,"&lt;&gt;NOR",G128:G129)</f>
        <v>0</v>
      </c>
      <c r="H127" s="172"/>
      <c r="I127" s="172">
        <f>SUM(I128:I129)</f>
        <v>0</v>
      </c>
      <c r="J127" s="172"/>
      <c r="K127" s="172">
        <f>SUM(K128:K129)</f>
        <v>0</v>
      </c>
      <c r="L127" s="172"/>
      <c r="M127" s="172">
        <f>SUM(M128:M129)</f>
        <v>0</v>
      </c>
      <c r="N127" s="166"/>
      <c r="O127" s="166">
        <f>SUM(O128:O129)</f>
        <v>1.44E-2</v>
      </c>
      <c r="P127" s="166"/>
      <c r="Q127" s="166">
        <f>SUM(Q128:Q129)</f>
        <v>0.50285000000000002</v>
      </c>
      <c r="R127" s="166"/>
      <c r="S127" s="166"/>
      <c r="T127" s="167"/>
      <c r="U127" s="166">
        <f>SUM(U128:U129)</f>
        <v>7.5</v>
      </c>
      <c r="AE127" t="s">
        <v>148</v>
      </c>
    </row>
    <row r="128" spans="1:60" outlineLevel="1" x14ac:dyDescent="0.2">
      <c r="A128" s="154">
        <v>107</v>
      </c>
      <c r="B128" s="160" t="s">
        <v>354</v>
      </c>
      <c r="C128" s="193" t="s">
        <v>355</v>
      </c>
      <c r="D128" s="162" t="s">
        <v>151</v>
      </c>
      <c r="E128" s="168">
        <v>14.4</v>
      </c>
      <c r="F128" s="170"/>
      <c r="G128" s="171">
        <f>ROUND(E128*F128,2)</f>
        <v>0</v>
      </c>
      <c r="H128" s="170"/>
      <c r="I128" s="171">
        <f>ROUND(E128*H128,2)</f>
        <v>0</v>
      </c>
      <c r="J128" s="170"/>
      <c r="K128" s="171">
        <f>ROUND(E128*J128,2)</f>
        <v>0</v>
      </c>
      <c r="L128" s="171">
        <v>21</v>
      </c>
      <c r="M128" s="171">
        <f>G128*(1+L128/100)</f>
        <v>0</v>
      </c>
      <c r="N128" s="163">
        <v>1E-3</v>
      </c>
      <c r="O128" s="163">
        <f>ROUND(E128*N128,5)</f>
        <v>1.44E-2</v>
      </c>
      <c r="P128" s="163">
        <v>3.492E-2</v>
      </c>
      <c r="Q128" s="163">
        <f>ROUND(E128*P128,5)</f>
        <v>0.50285000000000002</v>
      </c>
      <c r="R128" s="163"/>
      <c r="S128" s="163"/>
      <c r="T128" s="164">
        <v>0.52100000000000002</v>
      </c>
      <c r="U128" s="163">
        <f>ROUND(E128*T128,2)</f>
        <v>7.5</v>
      </c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 t="s">
        <v>152</v>
      </c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54">
        <v>108</v>
      </c>
      <c r="B129" s="160" t="s">
        <v>356</v>
      </c>
      <c r="C129" s="193" t="s">
        <v>357</v>
      </c>
      <c r="D129" s="162" t="s">
        <v>358</v>
      </c>
      <c r="E129" s="168">
        <v>8</v>
      </c>
      <c r="F129" s="170"/>
      <c r="G129" s="171">
        <f>ROUND(E129*F129,2)</f>
        <v>0</v>
      </c>
      <c r="H129" s="170"/>
      <c r="I129" s="171">
        <f>ROUND(E129*H129,2)</f>
        <v>0</v>
      </c>
      <c r="J129" s="170"/>
      <c r="K129" s="171">
        <f>ROUND(E129*J129,2)</f>
        <v>0</v>
      </c>
      <c r="L129" s="171">
        <v>21</v>
      </c>
      <c r="M129" s="171">
        <f>G129*(1+L129/100)</f>
        <v>0</v>
      </c>
      <c r="N129" s="163">
        <v>0</v>
      </c>
      <c r="O129" s="163">
        <f>ROUND(E129*N129,5)</f>
        <v>0</v>
      </c>
      <c r="P129" s="163">
        <v>0</v>
      </c>
      <c r="Q129" s="163">
        <f>ROUND(E129*P129,5)</f>
        <v>0</v>
      </c>
      <c r="R129" s="163"/>
      <c r="S129" s="163"/>
      <c r="T129" s="164">
        <v>0</v>
      </c>
      <c r="U129" s="163">
        <f>ROUND(E129*T129,2)</f>
        <v>0</v>
      </c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 t="s">
        <v>152</v>
      </c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x14ac:dyDescent="0.2">
      <c r="A130" s="155" t="s">
        <v>147</v>
      </c>
      <c r="B130" s="161" t="s">
        <v>84</v>
      </c>
      <c r="C130" s="194" t="s">
        <v>85</v>
      </c>
      <c r="D130" s="165"/>
      <c r="E130" s="169"/>
      <c r="F130" s="172"/>
      <c r="G130" s="172">
        <f>SUMIF(AE131:AE144,"&lt;&gt;NOR",G131:G144)</f>
        <v>0</v>
      </c>
      <c r="H130" s="172"/>
      <c r="I130" s="172">
        <f>SUM(I131:I144)</f>
        <v>0</v>
      </c>
      <c r="J130" s="172"/>
      <c r="K130" s="172">
        <f>SUM(K131:K144)</f>
        <v>0</v>
      </c>
      <c r="L130" s="172"/>
      <c r="M130" s="172">
        <f>SUM(M131:M144)</f>
        <v>0</v>
      </c>
      <c r="N130" s="166"/>
      <c r="O130" s="166">
        <f>SUM(O131:O144)</f>
        <v>4.5900000000000003E-3</v>
      </c>
      <c r="P130" s="166"/>
      <c r="Q130" s="166">
        <f>SUM(Q131:Q144)</f>
        <v>7.3800599999999994</v>
      </c>
      <c r="R130" s="166"/>
      <c r="S130" s="166"/>
      <c r="T130" s="167"/>
      <c r="U130" s="166">
        <f>SUM(U131:U144)</f>
        <v>181.65</v>
      </c>
      <c r="AE130" t="s">
        <v>148</v>
      </c>
    </row>
    <row r="131" spans="1:60" outlineLevel="1" x14ac:dyDescent="0.2">
      <c r="A131" s="154">
        <v>109</v>
      </c>
      <c r="B131" s="160" t="s">
        <v>359</v>
      </c>
      <c r="C131" s="193" t="s">
        <v>360</v>
      </c>
      <c r="D131" s="162" t="s">
        <v>151</v>
      </c>
      <c r="E131" s="168">
        <v>42.124000000000002</v>
      </c>
      <c r="F131" s="170"/>
      <c r="G131" s="171">
        <f t="shared" ref="G131:G144" si="63">ROUND(E131*F131,2)</f>
        <v>0</v>
      </c>
      <c r="H131" s="170"/>
      <c r="I131" s="171">
        <f t="shared" ref="I131:I144" si="64">ROUND(E131*H131,2)</f>
        <v>0</v>
      </c>
      <c r="J131" s="170"/>
      <c r="K131" s="171">
        <f t="shared" ref="K131:K144" si="65">ROUND(E131*J131,2)</f>
        <v>0</v>
      </c>
      <c r="L131" s="171">
        <v>21</v>
      </c>
      <c r="M131" s="171">
        <f t="shared" ref="M131:M144" si="66">G131*(1+L131/100)</f>
        <v>0</v>
      </c>
      <c r="N131" s="163">
        <v>0</v>
      </c>
      <c r="O131" s="163">
        <f t="shared" ref="O131:O144" si="67">ROUND(E131*N131,5)</f>
        <v>0</v>
      </c>
      <c r="P131" s="163">
        <v>1.4E-2</v>
      </c>
      <c r="Q131" s="163">
        <f t="shared" ref="Q131:Q144" si="68">ROUND(E131*P131,5)</f>
        <v>0.58974000000000004</v>
      </c>
      <c r="R131" s="163"/>
      <c r="S131" s="163"/>
      <c r="T131" s="164">
        <v>0.39100000000000001</v>
      </c>
      <c r="U131" s="163">
        <f t="shared" ref="U131:U144" si="69">ROUND(E131*T131,2)</f>
        <v>16.47</v>
      </c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 t="s">
        <v>152</v>
      </c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54">
        <v>110</v>
      </c>
      <c r="B132" s="160" t="s">
        <v>361</v>
      </c>
      <c r="C132" s="193" t="s">
        <v>362</v>
      </c>
      <c r="D132" s="162" t="s">
        <v>151</v>
      </c>
      <c r="E132" s="168">
        <v>1</v>
      </c>
      <c r="F132" s="170"/>
      <c r="G132" s="171">
        <f t="shared" si="63"/>
        <v>0</v>
      </c>
      <c r="H132" s="170"/>
      <c r="I132" s="171">
        <f t="shared" si="64"/>
        <v>0</v>
      </c>
      <c r="J132" s="170"/>
      <c r="K132" s="171">
        <f t="shared" si="65"/>
        <v>0</v>
      </c>
      <c r="L132" s="171">
        <v>21</v>
      </c>
      <c r="M132" s="171">
        <f t="shared" si="66"/>
        <v>0</v>
      </c>
      <c r="N132" s="163">
        <v>0</v>
      </c>
      <c r="O132" s="163">
        <f t="shared" si="67"/>
        <v>0</v>
      </c>
      <c r="P132" s="163">
        <v>9.3200000000000002E-3</v>
      </c>
      <c r="Q132" s="163">
        <f t="shared" si="68"/>
        <v>9.3200000000000002E-3</v>
      </c>
      <c r="R132" s="163"/>
      <c r="S132" s="163"/>
      <c r="T132" s="164">
        <v>0.378</v>
      </c>
      <c r="U132" s="163">
        <f t="shared" si="69"/>
        <v>0.38</v>
      </c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 t="s">
        <v>152</v>
      </c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 x14ac:dyDescent="0.2">
      <c r="A133" s="154">
        <v>111</v>
      </c>
      <c r="B133" s="160" t="s">
        <v>363</v>
      </c>
      <c r="C133" s="193" t="s">
        <v>364</v>
      </c>
      <c r="D133" s="162" t="s">
        <v>151</v>
      </c>
      <c r="E133" s="168">
        <v>7.9950000000000001</v>
      </c>
      <c r="F133" s="170"/>
      <c r="G133" s="171">
        <f t="shared" si="63"/>
        <v>0</v>
      </c>
      <c r="H133" s="170"/>
      <c r="I133" s="171">
        <f t="shared" si="64"/>
        <v>0</v>
      </c>
      <c r="J133" s="170"/>
      <c r="K133" s="171">
        <f t="shared" si="65"/>
        <v>0</v>
      </c>
      <c r="L133" s="171">
        <v>21</v>
      </c>
      <c r="M133" s="171">
        <f t="shared" si="66"/>
        <v>0</v>
      </c>
      <c r="N133" s="163">
        <v>0</v>
      </c>
      <c r="O133" s="163">
        <f t="shared" si="67"/>
        <v>0</v>
      </c>
      <c r="P133" s="163">
        <v>8.8999999999999996E-2</v>
      </c>
      <c r="Q133" s="163">
        <f t="shared" si="68"/>
        <v>0.71155999999999997</v>
      </c>
      <c r="R133" s="163"/>
      <c r="S133" s="163"/>
      <c r="T133" s="164">
        <v>0.39</v>
      </c>
      <c r="U133" s="163">
        <f t="shared" si="69"/>
        <v>3.12</v>
      </c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 t="s">
        <v>152</v>
      </c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54">
        <v>112</v>
      </c>
      <c r="B134" s="160" t="s">
        <v>365</v>
      </c>
      <c r="C134" s="193" t="s">
        <v>366</v>
      </c>
      <c r="D134" s="162" t="s">
        <v>159</v>
      </c>
      <c r="E134" s="168">
        <v>14</v>
      </c>
      <c r="F134" s="170"/>
      <c r="G134" s="171">
        <f t="shared" si="63"/>
        <v>0</v>
      </c>
      <c r="H134" s="170"/>
      <c r="I134" s="171">
        <f t="shared" si="64"/>
        <v>0</v>
      </c>
      <c r="J134" s="170"/>
      <c r="K134" s="171">
        <f t="shared" si="65"/>
        <v>0</v>
      </c>
      <c r="L134" s="171">
        <v>21</v>
      </c>
      <c r="M134" s="171">
        <f t="shared" si="66"/>
        <v>0</v>
      </c>
      <c r="N134" s="163">
        <v>0</v>
      </c>
      <c r="O134" s="163">
        <f t="shared" si="67"/>
        <v>0</v>
      </c>
      <c r="P134" s="163">
        <v>4.6000000000000001E-4</v>
      </c>
      <c r="Q134" s="163">
        <f t="shared" si="68"/>
        <v>6.4400000000000004E-3</v>
      </c>
      <c r="R134" s="163"/>
      <c r="S134" s="163"/>
      <c r="T134" s="164">
        <v>3</v>
      </c>
      <c r="U134" s="163">
        <f t="shared" si="69"/>
        <v>42</v>
      </c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 t="s">
        <v>152</v>
      </c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54">
        <v>113</v>
      </c>
      <c r="B135" s="160" t="s">
        <v>367</v>
      </c>
      <c r="C135" s="193" t="s">
        <v>368</v>
      </c>
      <c r="D135" s="162" t="s">
        <v>164</v>
      </c>
      <c r="E135" s="168">
        <v>2.52</v>
      </c>
      <c r="F135" s="170"/>
      <c r="G135" s="171">
        <f t="shared" si="63"/>
        <v>0</v>
      </c>
      <c r="H135" s="170"/>
      <c r="I135" s="171">
        <f t="shared" si="64"/>
        <v>0</v>
      </c>
      <c r="J135" s="170"/>
      <c r="K135" s="171">
        <f t="shared" si="65"/>
        <v>0</v>
      </c>
      <c r="L135" s="171">
        <v>21</v>
      </c>
      <c r="M135" s="171">
        <f t="shared" si="66"/>
        <v>0</v>
      </c>
      <c r="N135" s="163">
        <v>1.82E-3</v>
      </c>
      <c r="O135" s="163">
        <f t="shared" si="67"/>
        <v>4.5900000000000003E-3</v>
      </c>
      <c r="P135" s="163">
        <v>2.4</v>
      </c>
      <c r="Q135" s="163">
        <f t="shared" si="68"/>
        <v>6.048</v>
      </c>
      <c r="R135" s="163"/>
      <c r="S135" s="163"/>
      <c r="T135" s="164">
        <v>20.826000000000001</v>
      </c>
      <c r="U135" s="163">
        <f t="shared" si="69"/>
        <v>52.48</v>
      </c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 t="s">
        <v>152</v>
      </c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54">
        <v>114</v>
      </c>
      <c r="B136" s="160" t="s">
        <v>369</v>
      </c>
      <c r="C136" s="193" t="s">
        <v>370</v>
      </c>
      <c r="D136" s="162" t="s">
        <v>216</v>
      </c>
      <c r="E136" s="168">
        <v>1</v>
      </c>
      <c r="F136" s="170"/>
      <c r="G136" s="171">
        <f t="shared" si="63"/>
        <v>0</v>
      </c>
      <c r="H136" s="170"/>
      <c r="I136" s="171">
        <f t="shared" si="64"/>
        <v>0</v>
      </c>
      <c r="J136" s="170"/>
      <c r="K136" s="171">
        <f t="shared" si="65"/>
        <v>0</v>
      </c>
      <c r="L136" s="171">
        <v>21</v>
      </c>
      <c r="M136" s="171">
        <f t="shared" si="66"/>
        <v>0</v>
      </c>
      <c r="N136" s="163">
        <v>0</v>
      </c>
      <c r="O136" s="163">
        <f t="shared" si="67"/>
        <v>0</v>
      </c>
      <c r="P136" s="163">
        <v>1.4999999999999999E-2</v>
      </c>
      <c r="Q136" s="163">
        <f t="shared" si="68"/>
        <v>1.4999999999999999E-2</v>
      </c>
      <c r="R136" s="163"/>
      <c r="S136" s="163"/>
      <c r="T136" s="164">
        <v>1.012</v>
      </c>
      <c r="U136" s="163">
        <f t="shared" si="69"/>
        <v>1.01</v>
      </c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 t="s">
        <v>152</v>
      </c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54">
        <v>115</v>
      </c>
      <c r="B137" s="160" t="s">
        <v>371</v>
      </c>
      <c r="C137" s="193" t="s">
        <v>372</v>
      </c>
      <c r="D137" s="162" t="s">
        <v>159</v>
      </c>
      <c r="E137" s="168">
        <v>8.4</v>
      </c>
      <c r="F137" s="170"/>
      <c r="G137" s="171">
        <f t="shared" si="63"/>
        <v>0</v>
      </c>
      <c r="H137" s="170"/>
      <c r="I137" s="171">
        <f t="shared" si="64"/>
        <v>0</v>
      </c>
      <c r="J137" s="170"/>
      <c r="K137" s="171">
        <f t="shared" si="65"/>
        <v>0</v>
      </c>
      <c r="L137" s="171">
        <v>21</v>
      </c>
      <c r="M137" s="171">
        <f t="shared" si="66"/>
        <v>0</v>
      </c>
      <c r="N137" s="163">
        <v>0</v>
      </c>
      <c r="O137" s="163">
        <f t="shared" si="67"/>
        <v>0</v>
      </c>
      <c r="P137" s="163">
        <v>0</v>
      </c>
      <c r="Q137" s="163">
        <f t="shared" si="68"/>
        <v>0</v>
      </c>
      <c r="R137" s="163"/>
      <c r="S137" s="163"/>
      <c r="T137" s="164">
        <v>0.154</v>
      </c>
      <c r="U137" s="163">
        <f t="shared" si="69"/>
        <v>1.29</v>
      </c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 t="s">
        <v>152</v>
      </c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54">
        <v>116</v>
      </c>
      <c r="B138" s="160" t="s">
        <v>373</v>
      </c>
      <c r="C138" s="193" t="s">
        <v>374</v>
      </c>
      <c r="D138" s="162" t="s">
        <v>195</v>
      </c>
      <c r="E138" s="168">
        <v>19.283999999999999</v>
      </c>
      <c r="F138" s="170"/>
      <c r="G138" s="171">
        <f t="shared" si="63"/>
        <v>0</v>
      </c>
      <c r="H138" s="170"/>
      <c r="I138" s="171">
        <f t="shared" si="64"/>
        <v>0</v>
      </c>
      <c r="J138" s="170"/>
      <c r="K138" s="171">
        <f t="shared" si="65"/>
        <v>0</v>
      </c>
      <c r="L138" s="171">
        <v>21</v>
      </c>
      <c r="M138" s="171">
        <f t="shared" si="66"/>
        <v>0</v>
      </c>
      <c r="N138" s="163">
        <v>0</v>
      </c>
      <c r="O138" s="163">
        <f t="shared" si="67"/>
        <v>0</v>
      </c>
      <c r="P138" s="163">
        <v>0</v>
      </c>
      <c r="Q138" s="163">
        <f t="shared" si="68"/>
        <v>0</v>
      </c>
      <c r="R138" s="163"/>
      <c r="S138" s="163"/>
      <c r="T138" s="164">
        <v>0.94199999999999995</v>
      </c>
      <c r="U138" s="163">
        <f t="shared" si="69"/>
        <v>18.170000000000002</v>
      </c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 t="s">
        <v>152</v>
      </c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54">
        <v>117</v>
      </c>
      <c r="B139" s="160" t="s">
        <v>375</v>
      </c>
      <c r="C139" s="193" t="s">
        <v>376</v>
      </c>
      <c r="D139" s="162" t="s">
        <v>195</v>
      </c>
      <c r="E139" s="168">
        <v>77.138000000000005</v>
      </c>
      <c r="F139" s="170"/>
      <c r="G139" s="171">
        <f t="shared" si="63"/>
        <v>0</v>
      </c>
      <c r="H139" s="170"/>
      <c r="I139" s="171">
        <f t="shared" si="64"/>
        <v>0</v>
      </c>
      <c r="J139" s="170"/>
      <c r="K139" s="171">
        <f t="shared" si="65"/>
        <v>0</v>
      </c>
      <c r="L139" s="171">
        <v>21</v>
      </c>
      <c r="M139" s="171">
        <f t="shared" si="66"/>
        <v>0</v>
      </c>
      <c r="N139" s="163">
        <v>0</v>
      </c>
      <c r="O139" s="163">
        <f t="shared" si="67"/>
        <v>0</v>
      </c>
      <c r="P139" s="163">
        <v>0</v>
      </c>
      <c r="Q139" s="163">
        <f t="shared" si="68"/>
        <v>0</v>
      </c>
      <c r="R139" s="163"/>
      <c r="S139" s="163"/>
      <c r="T139" s="164">
        <v>0.105</v>
      </c>
      <c r="U139" s="163">
        <f t="shared" si="69"/>
        <v>8.1</v>
      </c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 t="s">
        <v>152</v>
      </c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54">
        <v>118</v>
      </c>
      <c r="B140" s="160" t="s">
        <v>377</v>
      </c>
      <c r="C140" s="193" t="s">
        <v>378</v>
      </c>
      <c r="D140" s="162" t="s">
        <v>195</v>
      </c>
      <c r="E140" s="168">
        <v>8.2319999999999993</v>
      </c>
      <c r="F140" s="170"/>
      <c r="G140" s="171">
        <f t="shared" si="63"/>
        <v>0</v>
      </c>
      <c r="H140" s="170"/>
      <c r="I140" s="171">
        <f t="shared" si="64"/>
        <v>0</v>
      </c>
      <c r="J140" s="170"/>
      <c r="K140" s="171">
        <f t="shared" si="65"/>
        <v>0</v>
      </c>
      <c r="L140" s="171">
        <v>21</v>
      </c>
      <c r="M140" s="171">
        <f t="shared" si="66"/>
        <v>0</v>
      </c>
      <c r="N140" s="163">
        <v>0</v>
      </c>
      <c r="O140" s="163">
        <f t="shared" si="67"/>
        <v>0</v>
      </c>
      <c r="P140" s="163">
        <v>0</v>
      </c>
      <c r="Q140" s="163">
        <f t="shared" si="68"/>
        <v>0</v>
      </c>
      <c r="R140" s="163"/>
      <c r="S140" s="163"/>
      <c r="T140" s="164">
        <v>0.93300000000000005</v>
      </c>
      <c r="U140" s="163">
        <f t="shared" si="69"/>
        <v>7.68</v>
      </c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 t="s">
        <v>152</v>
      </c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54">
        <v>119</v>
      </c>
      <c r="B141" s="160" t="s">
        <v>379</v>
      </c>
      <c r="C141" s="193" t="s">
        <v>380</v>
      </c>
      <c r="D141" s="162" t="s">
        <v>195</v>
      </c>
      <c r="E141" s="168">
        <v>32.927999999999997</v>
      </c>
      <c r="F141" s="170"/>
      <c r="G141" s="171">
        <f t="shared" si="63"/>
        <v>0</v>
      </c>
      <c r="H141" s="170"/>
      <c r="I141" s="171">
        <f t="shared" si="64"/>
        <v>0</v>
      </c>
      <c r="J141" s="170"/>
      <c r="K141" s="171">
        <f t="shared" si="65"/>
        <v>0</v>
      </c>
      <c r="L141" s="171">
        <v>21</v>
      </c>
      <c r="M141" s="171">
        <f t="shared" si="66"/>
        <v>0</v>
      </c>
      <c r="N141" s="163">
        <v>0</v>
      </c>
      <c r="O141" s="163">
        <f t="shared" si="67"/>
        <v>0</v>
      </c>
      <c r="P141" s="163">
        <v>0</v>
      </c>
      <c r="Q141" s="163">
        <f t="shared" si="68"/>
        <v>0</v>
      </c>
      <c r="R141" s="163"/>
      <c r="S141" s="163"/>
      <c r="T141" s="164">
        <v>0.65300000000000002</v>
      </c>
      <c r="U141" s="163">
        <f t="shared" si="69"/>
        <v>21.5</v>
      </c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 t="s">
        <v>152</v>
      </c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54">
        <v>120</v>
      </c>
      <c r="B142" s="160" t="s">
        <v>381</v>
      </c>
      <c r="C142" s="193" t="s">
        <v>382</v>
      </c>
      <c r="D142" s="162" t="s">
        <v>195</v>
      </c>
      <c r="E142" s="168">
        <v>19.283999999999999</v>
      </c>
      <c r="F142" s="170"/>
      <c r="G142" s="171">
        <f t="shared" si="63"/>
        <v>0</v>
      </c>
      <c r="H142" s="170"/>
      <c r="I142" s="171">
        <f t="shared" si="64"/>
        <v>0</v>
      </c>
      <c r="J142" s="170"/>
      <c r="K142" s="171">
        <f t="shared" si="65"/>
        <v>0</v>
      </c>
      <c r="L142" s="171">
        <v>21</v>
      </c>
      <c r="M142" s="171">
        <f t="shared" si="66"/>
        <v>0</v>
      </c>
      <c r="N142" s="163">
        <v>0</v>
      </c>
      <c r="O142" s="163">
        <f t="shared" si="67"/>
        <v>0</v>
      </c>
      <c r="P142" s="163">
        <v>0</v>
      </c>
      <c r="Q142" s="163">
        <f t="shared" si="68"/>
        <v>0</v>
      </c>
      <c r="R142" s="163"/>
      <c r="S142" s="163"/>
      <c r="T142" s="164">
        <v>0.49</v>
      </c>
      <c r="U142" s="163">
        <f t="shared" si="69"/>
        <v>9.4499999999999993</v>
      </c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 t="s">
        <v>152</v>
      </c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54">
        <v>121</v>
      </c>
      <c r="B143" s="160" t="s">
        <v>383</v>
      </c>
      <c r="C143" s="193" t="s">
        <v>384</v>
      </c>
      <c r="D143" s="162" t="s">
        <v>195</v>
      </c>
      <c r="E143" s="168">
        <v>173.55600000000001</v>
      </c>
      <c r="F143" s="170"/>
      <c r="G143" s="171">
        <f t="shared" si="63"/>
        <v>0</v>
      </c>
      <c r="H143" s="170"/>
      <c r="I143" s="171">
        <f t="shared" si="64"/>
        <v>0</v>
      </c>
      <c r="J143" s="170"/>
      <c r="K143" s="171">
        <f t="shared" si="65"/>
        <v>0</v>
      </c>
      <c r="L143" s="171">
        <v>21</v>
      </c>
      <c r="M143" s="171">
        <f t="shared" si="66"/>
        <v>0</v>
      </c>
      <c r="N143" s="163">
        <v>0</v>
      </c>
      <c r="O143" s="163">
        <f t="shared" si="67"/>
        <v>0</v>
      </c>
      <c r="P143" s="163">
        <v>0</v>
      </c>
      <c r="Q143" s="163">
        <f t="shared" si="68"/>
        <v>0</v>
      </c>
      <c r="R143" s="163"/>
      <c r="S143" s="163"/>
      <c r="T143" s="164">
        <v>0</v>
      </c>
      <c r="U143" s="163">
        <f t="shared" si="69"/>
        <v>0</v>
      </c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 t="s">
        <v>152</v>
      </c>
      <c r="AF143" s="153"/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54">
        <v>122</v>
      </c>
      <c r="B144" s="160" t="s">
        <v>385</v>
      </c>
      <c r="C144" s="193" t="s">
        <v>386</v>
      </c>
      <c r="D144" s="162" t="s">
        <v>195</v>
      </c>
      <c r="E144" s="168">
        <v>19.283999999999999</v>
      </c>
      <c r="F144" s="170"/>
      <c r="G144" s="171">
        <f t="shared" si="63"/>
        <v>0</v>
      </c>
      <c r="H144" s="170"/>
      <c r="I144" s="171">
        <f t="shared" si="64"/>
        <v>0</v>
      </c>
      <c r="J144" s="170"/>
      <c r="K144" s="171">
        <f t="shared" si="65"/>
        <v>0</v>
      </c>
      <c r="L144" s="171">
        <v>21</v>
      </c>
      <c r="M144" s="171">
        <f t="shared" si="66"/>
        <v>0</v>
      </c>
      <c r="N144" s="163">
        <v>0</v>
      </c>
      <c r="O144" s="163">
        <f t="shared" si="67"/>
        <v>0</v>
      </c>
      <c r="P144" s="163">
        <v>0</v>
      </c>
      <c r="Q144" s="163">
        <f t="shared" si="68"/>
        <v>0</v>
      </c>
      <c r="R144" s="163"/>
      <c r="S144" s="163"/>
      <c r="T144" s="164">
        <v>0</v>
      </c>
      <c r="U144" s="163">
        <f t="shared" si="69"/>
        <v>0</v>
      </c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 t="s">
        <v>152</v>
      </c>
      <c r="AF144" s="153"/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x14ac:dyDescent="0.2">
      <c r="A145" s="155" t="s">
        <v>147</v>
      </c>
      <c r="B145" s="161" t="s">
        <v>86</v>
      </c>
      <c r="C145" s="194" t="s">
        <v>87</v>
      </c>
      <c r="D145" s="165"/>
      <c r="E145" s="169"/>
      <c r="F145" s="172"/>
      <c r="G145" s="172">
        <f>SUMIF(AE146:AE146,"&lt;&gt;NOR",G146:G146)</f>
        <v>0</v>
      </c>
      <c r="H145" s="172"/>
      <c r="I145" s="172">
        <f>SUM(I146:I146)</f>
        <v>0</v>
      </c>
      <c r="J145" s="172"/>
      <c r="K145" s="172">
        <f>SUM(K146:K146)</f>
        <v>0</v>
      </c>
      <c r="L145" s="172"/>
      <c r="M145" s="172">
        <f>SUM(M146:M146)</f>
        <v>0</v>
      </c>
      <c r="N145" s="166"/>
      <c r="O145" s="166">
        <f>SUM(O146:O146)</f>
        <v>0</v>
      </c>
      <c r="P145" s="166"/>
      <c r="Q145" s="166">
        <f>SUM(Q146:Q146)</f>
        <v>0</v>
      </c>
      <c r="R145" s="166"/>
      <c r="S145" s="166"/>
      <c r="T145" s="167"/>
      <c r="U145" s="166">
        <f>SUM(U146:U146)</f>
        <v>110.25</v>
      </c>
      <c r="AE145" t="s">
        <v>148</v>
      </c>
    </row>
    <row r="146" spans="1:60" outlineLevel="1" x14ac:dyDescent="0.2">
      <c r="A146" s="154">
        <v>123</v>
      </c>
      <c r="B146" s="160" t="s">
        <v>387</v>
      </c>
      <c r="C146" s="193" t="s">
        <v>388</v>
      </c>
      <c r="D146" s="162" t="s">
        <v>195</v>
      </c>
      <c r="E146" s="168">
        <v>223.17699999999999</v>
      </c>
      <c r="F146" s="170"/>
      <c r="G146" s="171">
        <f>ROUND(E146*F146,2)</f>
        <v>0</v>
      </c>
      <c r="H146" s="170"/>
      <c r="I146" s="171">
        <f>ROUND(E146*H146,2)</f>
        <v>0</v>
      </c>
      <c r="J146" s="170"/>
      <c r="K146" s="171">
        <f>ROUND(E146*J146,2)</f>
        <v>0</v>
      </c>
      <c r="L146" s="171">
        <v>21</v>
      </c>
      <c r="M146" s="171">
        <f>G146*(1+L146/100)</f>
        <v>0</v>
      </c>
      <c r="N146" s="163">
        <v>0</v>
      </c>
      <c r="O146" s="163">
        <f>ROUND(E146*N146,5)</f>
        <v>0</v>
      </c>
      <c r="P146" s="163">
        <v>0</v>
      </c>
      <c r="Q146" s="163">
        <f>ROUND(E146*P146,5)</f>
        <v>0</v>
      </c>
      <c r="R146" s="163"/>
      <c r="S146" s="163"/>
      <c r="T146" s="164">
        <v>0.49399999999999999</v>
      </c>
      <c r="U146" s="163">
        <f>ROUND(E146*T146,2)</f>
        <v>110.25</v>
      </c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 t="s">
        <v>152</v>
      </c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x14ac:dyDescent="0.2">
      <c r="A147" s="155" t="s">
        <v>147</v>
      </c>
      <c r="B147" s="161" t="s">
        <v>88</v>
      </c>
      <c r="C147" s="194" t="s">
        <v>89</v>
      </c>
      <c r="D147" s="165"/>
      <c r="E147" s="169"/>
      <c r="F147" s="172"/>
      <c r="G147" s="172">
        <f>SUMIF(AE148:AE158,"&lt;&gt;NOR",G148:G158)</f>
        <v>0</v>
      </c>
      <c r="H147" s="172"/>
      <c r="I147" s="172">
        <f>SUM(I148:I158)</f>
        <v>0</v>
      </c>
      <c r="J147" s="172"/>
      <c r="K147" s="172">
        <f>SUM(K148:K158)</f>
        <v>0</v>
      </c>
      <c r="L147" s="172"/>
      <c r="M147" s="172">
        <f>SUM(M148:M158)</f>
        <v>0</v>
      </c>
      <c r="N147" s="166"/>
      <c r="O147" s="166">
        <f>SUM(O148:O158)</f>
        <v>0.14417000000000002</v>
      </c>
      <c r="P147" s="166"/>
      <c r="Q147" s="166">
        <f>SUM(Q148:Q158)</f>
        <v>0</v>
      </c>
      <c r="R147" s="166"/>
      <c r="S147" s="166"/>
      <c r="T147" s="167"/>
      <c r="U147" s="166">
        <f>SUM(U148:U158)</f>
        <v>12.219999999999999</v>
      </c>
      <c r="AE147" t="s">
        <v>148</v>
      </c>
    </row>
    <row r="148" spans="1:60" outlineLevel="1" x14ac:dyDescent="0.2">
      <c r="A148" s="154">
        <v>124</v>
      </c>
      <c r="B148" s="160" t="s">
        <v>389</v>
      </c>
      <c r="C148" s="193" t="s">
        <v>390</v>
      </c>
      <c r="D148" s="162" t="s">
        <v>151</v>
      </c>
      <c r="E148" s="168">
        <v>7.3</v>
      </c>
      <c r="F148" s="170"/>
      <c r="G148" s="171">
        <f t="shared" ref="G148:G158" si="70">ROUND(E148*F148,2)</f>
        <v>0</v>
      </c>
      <c r="H148" s="170"/>
      <c r="I148" s="171">
        <f t="shared" ref="I148:I158" si="71">ROUND(E148*H148,2)</f>
        <v>0</v>
      </c>
      <c r="J148" s="170"/>
      <c r="K148" s="171">
        <f t="shared" ref="K148:K158" si="72">ROUND(E148*J148,2)</f>
        <v>0</v>
      </c>
      <c r="L148" s="171">
        <v>21</v>
      </c>
      <c r="M148" s="171">
        <f t="shared" ref="M148:M158" si="73">G148*(1+L148/100)</f>
        <v>0</v>
      </c>
      <c r="N148" s="163">
        <v>0</v>
      </c>
      <c r="O148" s="163">
        <f t="shared" ref="O148:O158" si="74">ROUND(E148*N148,5)</f>
        <v>0</v>
      </c>
      <c r="P148" s="163">
        <v>0</v>
      </c>
      <c r="Q148" s="163">
        <f t="shared" ref="Q148:Q158" si="75">ROUND(E148*P148,5)</f>
        <v>0</v>
      </c>
      <c r="R148" s="163"/>
      <c r="S148" s="163"/>
      <c r="T148" s="164">
        <v>2.75E-2</v>
      </c>
      <c r="U148" s="163">
        <f t="shared" ref="U148:U158" si="76">ROUND(E148*T148,2)</f>
        <v>0.2</v>
      </c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 t="s">
        <v>152</v>
      </c>
      <c r="AF148" s="153"/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54">
        <v>125</v>
      </c>
      <c r="B149" s="160" t="s">
        <v>391</v>
      </c>
      <c r="C149" s="193" t="s">
        <v>392</v>
      </c>
      <c r="D149" s="162" t="s">
        <v>151</v>
      </c>
      <c r="E149" s="168">
        <v>12.653</v>
      </c>
      <c r="F149" s="170"/>
      <c r="G149" s="171">
        <f t="shared" si="70"/>
        <v>0</v>
      </c>
      <c r="H149" s="170"/>
      <c r="I149" s="171">
        <f t="shared" si="71"/>
        <v>0</v>
      </c>
      <c r="J149" s="170"/>
      <c r="K149" s="171">
        <f t="shared" si="72"/>
        <v>0</v>
      </c>
      <c r="L149" s="171">
        <v>21</v>
      </c>
      <c r="M149" s="171">
        <f t="shared" si="73"/>
        <v>0</v>
      </c>
      <c r="N149" s="163">
        <v>1.7000000000000001E-4</v>
      </c>
      <c r="O149" s="163">
        <f t="shared" si="74"/>
        <v>2.15E-3</v>
      </c>
      <c r="P149" s="163">
        <v>0</v>
      </c>
      <c r="Q149" s="163">
        <f t="shared" si="75"/>
        <v>0</v>
      </c>
      <c r="R149" s="163"/>
      <c r="S149" s="163"/>
      <c r="T149" s="164">
        <v>4.9000000000000002E-2</v>
      </c>
      <c r="U149" s="163">
        <f t="shared" si="76"/>
        <v>0.62</v>
      </c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 t="s">
        <v>152</v>
      </c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54">
        <v>126</v>
      </c>
      <c r="B150" s="160" t="s">
        <v>393</v>
      </c>
      <c r="C150" s="193" t="s">
        <v>394</v>
      </c>
      <c r="D150" s="162" t="s">
        <v>151</v>
      </c>
      <c r="E150" s="168">
        <v>7.3</v>
      </c>
      <c r="F150" s="170"/>
      <c r="G150" s="171">
        <f t="shared" si="70"/>
        <v>0</v>
      </c>
      <c r="H150" s="170"/>
      <c r="I150" s="171">
        <f t="shared" si="71"/>
        <v>0</v>
      </c>
      <c r="J150" s="170"/>
      <c r="K150" s="171">
        <f t="shared" si="72"/>
        <v>0</v>
      </c>
      <c r="L150" s="171">
        <v>21</v>
      </c>
      <c r="M150" s="171">
        <f t="shared" si="73"/>
        <v>0</v>
      </c>
      <c r="N150" s="163">
        <v>4.0999999999999999E-4</v>
      </c>
      <c r="O150" s="163">
        <f t="shared" si="74"/>
        <v>2.99E-3</v>
      </c>
      <c r="P150" s="163">
        <v>0</v>
      </c>
      <c r="Q150" s="163">
        <f t="shared" si="75"/>
        <v>0</v>
      </c>
      <c r="R150" s="163"/>
      <c r="S150" s="163"/>
      <c r="T150" s="164">
        <v>0.22991</v>
      </c>
      <c r="U150" s="163">
        <f t="shared" si="76"/>
        <v>1.68</v>
      </c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 t="s">
        <v>152</v>
      </c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54">
        <v>127</v>
      </c>
      <c r="B151" s="160" t="s">
        <v>395</v>
      </c>
      <c r="C151" s="193" t="s">
        <v>396</v>
      </c>
      <c r="D151" s="162" t="s">
        <v>151</v>
      </c>
      <c r="E151" s="168">
        <v>12.653</v>
      </c>
      <c r="F151" s="170"/>
      <c r="G151" s="171">
        <f t="shared" si="70"/>
        <v>0</v>
      </c>
      <c r="H151" s="170"/>
      <c r="I151" s="171">
        <f t="shared" si="71"/>
        <v>0</v>
      </c>
      <c r="J151" s="170"/>
      <c r="K151" s="171">
        <f t="shared" si="72"/>
        <v>0</v>
      </c>
      <c r="L151" s="171">
        <v>21</v>
      </c>
      <c r="M151" s="171">
        <f t="shared" si="73"/>
        <v>0</v>
      </c>
      <c r="N151" s="163">
        <v>5.8E-4</v>
      </c>
      <c r="O151" s="163">
        <f t="shared" si="74"/>
        <v>7.3400000000000002E-3</v>
      </c>
      <c r="P151" s="163">
        <v>0</v>
      </c>
      <c r="Q151" s="163">
        <f t="shared" si="75"/>
        <v>0</v>
      </c>
      <c r="R151" s="163"/>
      <c r="S151" s="163"/>
      <c r="T151" s="164">
        <v>0.26600000000000001</v>
      </c>
      <c r="U151" s="163">
        <f t="shared" si="76"/>
        <v>3.37</v>
      </c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 t="s">
        <v>152</v>
      </c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54">
        <v>128</v>
      </c>
      <c r="B152" s="160" t="s">
        <v>397</v>
      </c>
      <c r="C152" s="193" t="s">
        <v>398</v>
      </c>
      <c r="D152" s="162" t="s">
        <v>151</v>
      </c>
      <c r="E152" s="168">
        <v>7.3</v>
      </c>
      <c r="F152" s="170"/>
      <c r="G152" s="171">
        <f t="shared" si="70"/>
        <v>0</v>
      </c>
      <c r="H152" s="170"/>
      <c r="I152" s="171">
        <f t="shared" si="71"/>
        <v>0</v>
      </c>
      <c r="J152" s="170"/>
      <c r="K152" s="171">
        <f t="shared" si="72"/>
        <v>0</v>
      </c>
      <c r="L152" s="171">
        <v>21</v>
      </c>
      <c r="M152" s="171">
        <f t="shared" si="73"/>
        <v>0</v>
      </c>
      <c r="N152" s="163">
        <v>0</v>
      </c>
      <c r="O152" s="163">
        <f t="shared" si="74"/>
        <v>0</v>
      </c>
      <c r="P152" s="163">
        <v>0</v>
      </c>
      <c r="Q152" s="163">
        <f t="shared" si="75"/>
        <v>0</v>
      </c>
      <c r="R152" s="163"/>
      <c r="S152" s="163"/>
      <c r="T152" s="164">
        <v>0.112</v>
      </c>
      <c r="U152" s="163">
        <f t="shared" si="76"/>
        <v>0.82</v>
      </c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 t="s">
        <v>152</v>
      </c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54">
        <v>129</v>
      </c>
      <c r="B153" s="160" t="s">
        <v>399</v>
      </c>
      <c r="C153" s="193" t="s">
        <v>400</v>
      </c>
      <c r="D153" s="162" t="s">
        <v>151</v>
      </c>
      <c r="E153" s="168">
        <v>12.653</v>
      </c>
      <c r="F153" s="170"/>
      <c r="G153" s="171">
        <f t="shared" si="70"/>
        <v>0</v>
      </c>
      <c r="H153" s="170"/>
      <c r="I153" s="171">
        <f t="shared" si="71"/>
        <v>0</v>
      </c>
      <c r="J153" s="170"/>
      <c r="K153" s="171">
        <f t="shared" si="72"/>
        <v>0</v>
      </c>
      <c r="L153" s="171">
        <v>21</v>
      </c>
      <c r="M153" s="171">
        <f t="shared" si="73"/>
        <v>0</v>
      </c>
      <c r="N153" s="163">
        <v>1.9000000000000001E-4</v>
      </c>
      <c r="O153" s="163">
        <f t="shared" si="74"/>
        <v>2.3999999999999998E-3</v>
      </c>
      <c r="P153" s="163">
        <v>0</v>
      </c>
      <c r="Q153" s="163">
        <f t="shared" si="75"/>
        <v>0</v>
      </c>
      <c r="R153" s="163"/>
      <c r="S153" s="163"/>
      <c r="T153" s="164">
        <v>0.19600000000000001</v>
      </c>
      <c r="U153" s="163">
        <f t="shared" si="76"/>
        <v>2.48</v>
      </c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 t="s">
        <v>152</v>
      </c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54">
        <v>130</v>
      </c>
      <c r="B154" s="160" t="s">
        <v>401</v>
      </c>
      <c r="C154" s="193" t="s">
        <v>402</v>
      </c>
      <c r="D154" s="162" t="s">
        <v>403</v>
      </c>
      <c r="E154" s="168">
        <v>5.6210000000000004</v>
      </c>
      <c r="F154" s="170"/>
      <c r="G154" s="171">
        <f t="shared" si="70"/>
        <v>0</v>
      </c>
      <c r="H154" s="170"/>
      <c r="I154" s="171">
        <f t="shared" si="71"/>
        <v>0</v>
      </c>
      <c r="J154" s="170"/>
      <c r="K154" s="171">
        <f t="shared" si="72"/>
        <v>0</v>
      </c>
      <c r="L154" s="171">
        <v>21</v>
      </c>
      <c r="M154" s="171">
        <f t="shared" si="73"/>
        <v>0</v>
      </c>
      <c r="N154" s="163">
        <v>1E-3</v>
      </c>
      <c r="O154" s="163">
        <f t="shared" si="74"/>
        <v>5.62E-3</v>
      </c>
      <c r="P154" s="163">
        <v>0</v>
      </c>
      <c r="Q154" s="163">
        <f t="shared" si="75"/>
        <v>0</v>
      </c>
      <c r="R154" s="163"/>
      <c r="S154" s="163"/>
      <c r="T154" s="164">
        <v>0</v>
      </c>
      <c r="U154" s="163">
        <f t="shared" si="76"/>
        <v>0</v>
      </c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 t="s">
        <v>250</v>
      </c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54">
        <v>131</v>
      </c>
      <c r="B155" s="160" t="s">
        <v>404</v>
      </c>
      <c r="C155" s="193" t="s">
        <v>405</v>
      </c>
      <c r="D155" s="162" t="s">
        <v>151</v>
      </c>
      <c r="E155" s="168">
        <v>25.209</v>
      </c>
      <c r="F155" s="170"/>
      <c r="G155" s="171">
        <f t="shared" si="70"/>
        <v>0</v>
      </c>
      <c r="H155" s="170"/>
      <c r="I155" s="171">
        <f t="shared" si="71"/>
        <v>0</v>
      </c>
      <c r="J155" s="170"/>
      <c r="K155" s="171">
        <f t="shared" si="72"/>
        <v>0</v>
      </c>
      <c r="L155" s="171">
        <v>21</v>
      </c>
      <c r="M155" s="171">
        <f t="shared" si="73"/>
        <v>0</v>
      </c>
      <c r="N155" s="163">
        <v>4.4999999999999997E-3</v>
      </c>
      <c r="O155" s="163">
        <f t="shared" si="74"/>
        <v>0.11344</v>
      </c>
      <c r="P155" s="163">
        <v>0</v>
      </c>
      <c r="Q155" s="163">
        <f t="shared" si="75"/>
        <v>0</v>
      </c>
      <c r="R155" s="163"/>
      <c r="S155" s="163"/>
      <c r="T155" s="164">
        <v>0</v>
      </c>
      <c r="U155" s="163">
        <f t="shared" si="76"/>
        <v>0</v>
      </c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 t="s">
        <v>250</v>
      </c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54">
        <v>132</v>
      </c>
      <c r="B156" s="160" t="s">
        <v>406</v>
      </c>
      <c r="C156" s="193" t="s">
        <v>407</v>
      </c>
      <c r="D156" s="162" t="s">
        <v>151</v>
      </c>
      <c r="E156" s="168">
        <v>26.207000000000001</v>
      </c>
      <c r="F156" s="170"/>
      <c r="G156" s="171">
        <f t="shared" si="70"/>
        <v>0</v>
      </c>
      <c r="H156" s="170"/>
      <c r="I156" s="171">
        <f t="shared" si="71"/>
        <v>0</v>
      </c>
      <c r="J156" s="170"/>
      <c r="K156" s="171">
        <f t="shared" si="72"/>
        <v>0</v>
      </c>
      <c r="L156" s="171">
        <v>21</v>
      </c>
      <c r="M156" s="171">
        <f t="shared" si="73"/>
        <v>0</v>
      </c>
      <c r="N156" s="163">
        <v>2.9999999999999997E-4</v>
      </c>
      <c r="O156" s="163">
        <f t="shared" si="74"/>
        <v>7.8600000000000007E-3</v>
      </c>
      <c r="P156" s="163">
        <v>0</v>
      </c>
      <c r="Q156" s="163">
        <f t="shared" si="75"/>
        <v>0</v>
      </c>
      <c r="R156" s="163"/>
      <c r="S156" s="163"/>
      <c r="T156" s="164">
        <v>0</v>
      </c>
      <c r="U156" s="163">
        <f t="shared" si="76"/>
        <v>0</v>
      </c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 t="s">
        <v>250</v>
      </c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54">
        <v>133</v>
      </c>
      <c r="B157" s="160" t="s">
        <v>408</v>
      </c>
      <c r="C157" s="193" t="s">
        <v>409</v>
      </c>
      <c r="D157" s="162" t="s">
        <v>159</v>
      </c>
      <c r="E157" s="168">
        <v>11.3</v>
      </c>
      <c r="F157" s="170"/>
      <c r="G157" s="171">
        <f t="shared" si="70"/>
        <v>0</v>
      </c>
      <c r="H157" s="170"/>
      <c r="I157" s="171">
        <f t="shared" si="71"/>
        <v>0</v>
      </c>
      <c r="J157" s="170"/>
      <c r="K157" s="171">
        <f t="shared" si="72"/>
        <v>0</v>
      </c>
      <c r="L157" s="171">
        <v>21</v>
      </c>
      <c r="M157" s="171">
        <f t="shared" si="73"/>
        <v>0</v>
      </c>
      <c r="N157" s="163">
        <v>2.1000000000000001E-4</v>
      </c>
      <c r="O157" s="163">
        <f t="shared" si="74"/>
        <v>2.3700000000000001E-3</v>
      </c>
      <c r="P157" s="163">
        <v>0</v>
      </c>
      <c r="Q157" s="163">
        <f t="shared" si="75"/>
        <v>0</v>
      </c>
      <c r="R157" s="163"/>
      <c r="S157" s="163"/>
      <c r="T157" s="164">
        <v>0.27</v>
      </c>
      <c r="U157" s="163">
        <f t="shared" si="76"/>
        <v>3.05</v>
      </c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 t="s">
        <v>152</v>
      </c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54">
        <v>134</v>
      </c>
      <c r="B158" s="160" t="s">
        <v>410</v>
      </c>
      <c r="C158" s="193" t="s">
        <v>411</v>
      </c>
      <c r="D158" s="162" t="s">
        <v>0</v>
      </c>
      <c r="E158" s="168">
        <v>114.68</v>
      </c>
      <c r="F158" s="170"/>
      <c r="G158" s="171">
        <f t="shared" si="70"/>
        <v>0</v>
      </c>
      <c r="H158" s="170"/>
      <c r="I158" s="171">
        <f t="shared" si="71"/>
        <v>0</v>
      </c>
      <c r="J158" s="170"/>
      <c r="K158" s="171">
        <f t="shared" si="72"/>
        <v>0</v>
      </c>
      <c r="L158" s="171">
        <v>21</v>
      </c>
      <c r="M158" s="171">
        <f t="shared" si="73"/>
        <v>0</v>
      </c>
      <c r="N158" s="163">
        <v>0</v>
      </c>
      <c r="O158" s="163">
        <f t="shared" si="74"/>
        <v>0</v>
      </c>
      <c r="P158" s="163">
        <v>0</v>
      </c>
      <c r="Q158" s="163">
        <f t="shared" si="75"/>
        <v>0</v>
      </c>
      <c r="R158" s="163"/>
      <c r="S158" s="163"/>
      <c r="T158" s="164">
        <v>0</v>
      </c>
      <c r="U158" s="163">
        <f t="shared" si="76"/>
        <v>0</v>
      </c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 t="s">
        <v>152</v>
      </c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x14ac:dyDescent="0.2">
      <c r="A159" s="155" t="s">
        <v>147</v>
      </c>
      <c r="B159" s="161" t="s">
        <v>90</v>
      </c>
      <c r="C159" s="194" t="s">
        <v>91</v>
      </c>
      <c r="D159" s="165"/>
      <c r="E159" s="169"/>
      <c r="F159" s="172"/>
      <c r="G159" s="172">
        <f>SUMIF(AE160:AE178,"&lt;&gt;NOR",G160:G178)</f>
        <v>0</v>
      </c>
      <c r="H159" s="172"/>
      <c r="I159" s="172">
        <f>SUM(I160:I178)</f>
        <v>0</v>
      </c>
      <c r="J159" s="172"/>
      <c r="K159" s="172">
        <f>SUM(K160:K178)</f>
        <v>0</v>
      </c>
      <c r="L159" s="172"/>
      <c r="M159" s="172">
        <f>SUM(M160:M178)</f>
        <v>0</v>
      </c>
      <c r="N159" s="166"/>
      <c r="O159" s="166">
        <f>SUM(O160:O178)</f>
        <v>0.15594</v>
      </c>
      <c r="P159" s="166"/>
      <c r="Q159" s="166">
        <f>SUM(Q160:Q178)</f>
        <v>0</v>
      </c>
      <c r="R159" s="166"/>
      <c r="S159" s="166"/>
      <c r="T159" s="167"/>
      <c r="U159" s="166">
        <f>SUM(U160:U178)</f>
        <v>24.309999999999992</v>
      </c>
      <c r="AE159" t="s">
        <v>148</v>
      </c>
    </row>
    <row r="160" spans="1:60" ht="22.5" outlineLevel="1" x14ac:dyDescent="0.2">
      <c r="A160" s="154">
        <v>135</v>
      </c>
      <c r="B160" s="160" t="s">
        <v>412</v>
      </c>
      <c r="C160" s="193" t="s">
        <v>413</v>
      </c>
      <c r="D160" s="162" t="s">
        <v>151</v>
      </c>
      <c r="E160" s="168">
        <v>14.88</v>
      </c>
      <c r="F160" s="170"/>
      <c r="G160" s="171">
        <f t="shared" ref="G160:G178" si="77">ROUND(E160*F160,2)</f>
        <v>0</v>
      </c>
      <c r="H160" s="170"/>
      <c r="I160" s="171">
        <f t="shared" ref="I160:I178" si="78">ROUND(E160*H160,2)</f>
        <v>0</v>
      </c>
      <c r="J160" s="170"/>
      <c r="K160" s="171">
        <f t="shared" ref="K160:K178" si="79">ROUND(E160*J160,2)</f>
        <v>0</v>
      </c>
      <c r="L160" s="171">
        <v>21</v>
      </c>
      <c r="M160" s="171">
        <f t="shared" ref="M160:M178" si="80">G160*(1+L160/100)</f>
        <v>0</v>
      </c>
      <c r="N160" s="163">
        <v>0</v>
      </c>
      <c r="O160" s="163">
        <f t="shared" ref="O160:O178" si="81">ROUND(E160*N160,5)</f>
        <v>0</v>
      </c>
      <c r="P160" s="163">
        <v>0</v>
      </c>
      <c r="Q160" s="163">
        <f t="shared" ref="Q160:Q178" si="82">ROUND(E160*P160,5)</f>
        <v>0</v>
      </c>
      <c r="R160" s="163"/>
      <c r="S160" s="163"/>
      <c r="T160" s="164">
        <v>0.91459999999999997</v>
      </c>
      <c r="U160" s="163">
        <f t="shared" ref="U160:U178" si="83">ROUND(E160*T160,2)</f>
        <v>13.61</v>
      </c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 t="s">
        <v>152</v>
      </c>
      <c r="AF160" s="153"/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ht="22.5" outlineLevel="1" x14ac:dyDescent="0.2">
      <c r="A161" s="154">
        <v>136</v>
      </c>
      <c r="B161" s="160" t="s">
        <v>414</v>
      </c>
      <c r="C161" s="193" t="s">
        <v>415</v>
      </c>
      <c r="D161" s="162" t="s">
        <v>151</v>
      </c>
      <c r="E161" s="168">
        <v>18.125</v>
      </c>
      <c r="F161" s="170"/>
      <c r="G161" s="171">
        <f t="shared" si="77"/>
        <v>0</v>
      </c>
      <c r="H161" s="170"/>
      <c r="I161" s="171">
        <f t="shared" si="78"/>
        <v>0</v>
      </c>
      <c r="J161" s="170"/>
      <c r="K161" s="171">
        <f t="shared" si="79"/>
        <v>0</v>
      </c>
      <c r="L161" s="171">
        <v>21</v>
      </c>
      <c r="M161" s="171">
        <f t="shared" si="80"/>
        <v>0</v>
      </c>
      <c r="N161" s="163">
        <v>1.9599999999999999E-3</v>
      </c>
      <c r="O161" s="163">
        <f t="shared" si="81"/>
        <v>3.5529999999999999E-2</v>
      </c>
      <c r="P161" s="163">
        <v>0</v>
      </c>
      <c r="Q161" s="163">
        <f t="shared" si="82"/>
        <v>0</v>
      </c>
      <c r="R161" s="163"/>
      <c r="S161" s="163"/>
      <c r="T161" s="164">
        <v>0</v>
      </c>
      <c r="U161" s="163">
        <f t="shared" si="83"/>
        <v>0</v>
      </c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 t="s">
        <v>250</v>
      </c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54">
        <v>137</v>
      </c>
      <c r="B162" s="160" t="s">
        <v>416</v>
      </c>
      <c r="C162" s="193" t="s">
        <v>417</v>
      </c>
      <c r="D162" s="162" t="s">
        <v>151</v>
      </c>
      <c r="E162" s="168">
        <v>12.045999999999999</v>
      </c>
      <c r="F162" s="170"/>
      <c r="G162" s="171">
        <f t="shared" si="77"/>
        <v>0</v>
      </c>
      <c r="H162" s="170"/>
      <c r="I162" s="171">
        <f t="shared" si="78"/>
        <v>0</v>
      </c>
      <c r="J162" s="170"/>
      <c r="K162" s="171">
        <f t="shared" si="79"/>
        <v>0</v>
      </c>
      <c r="L162" s="171">
        <v>21</v>
      </c>
      <c r="M162" s="171">
        <f t="shared" si="80"/>
        <v>0</v>
      </c>
      <c r="N162" s="163">
        <v>0</v>
      </c>
      <c r="O162" s="163">
        <f t="shared" si="81"/>
        <v>0</v>
      </c>
      <c r="P162" s="163">
        <v>0</v>
      </c>
      <c r="Q162" s="163">
        <f t="shared" si="82"/>
        <v>0</v>
      </c>
      <c r="R162" s="163"/>
      <c r="S162" s="163"/>
      <c r="T162" s="164">
        <v>0.1</v>
      </c>
      <c r="U162" s="163">
        <f t="shared" si="83"/>
        <v>1.2</v>
      </c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 t="s">
        <v>152</v>
      </c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54">
        <v>138</v>
      </c>
      <c r="B163" s="160" t="s">
        <v>406</v>
      </c>
      <c r="C163" s="193" t="s">
        <v>407</v>
      </c>
      <c r="D163" s="162" t="s">
        <v>151</v>
      </c>
      <c r="E163" s="168">
        <v>15.326000000000001</v>
      </c>
      <c r="F163" s="170"/>
      <c r="G163" s="171">
        <f t="shared" si="77"/>
        <v>0</v>
      </c>
      <c r="H163" s="170"/>
      <c r="I163" s="171">
        <f t="shared" si="78"/>
        <v>0</v>
      </c>
      <c r="J163" s="170"/>
      <c r="K163" s="171">
        <f t="shared" si="79"/>
        <v>0</v>
      </c>
      <c r="L163" s="171">
        <v>21</v>
      </c>
      <c r="M163" s="171">
        <f t="shared" si="80"/>
        <v>0</v>
      </c>
      <c r="N163" s="163">
        <v>2.9999999999999997E-4</v>
      </c>
      <c r="O163" s="163">
        <f t="shared" si="81"/>
        <v>4.5999999999999999E-3</v>
      </c>
      <c r="P163" s="163">
        <v>0</v>
      </c>
      <c r="Q163" s="163">
        <f t="shared" si="82"/>
        <v>0</v>
      </c>
      <c r="R163" s="163"/>
      <c r="S163" s="163"/>
      <c r="T163" s="164">
        <v>0</v>
      </c>
      <c r="U163" s="163">
        <f t="shared" si="83"/>
        <v>0</v>
      </c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 t="s">
        <v>250</v>
      </c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">
      <c r="A164" s="154">
        <v>139</v>
      </c>
      <c r="B164" s="160" t="s">
        <v>418</v>
      </c>
      <c r="C164" s="193" t="s">
        <v>419</v>
      </c>
      <c r="D164" s="162" t="s">
        <v>159</v>
      </c>
      <c r="E164" s="168">
        <v>9.2200000000000006</v>
      </c>
      <c r="F164" s="170"/>
      <c r="G164" s="171">
        <f t="shared" si="77"/>
        <v>0</v>
      </c>
      <c r="H164" s="170"/>
      <c r="I164" s="171">
        <f t="shared" si="78"/>
        <v>0</v>
      </c>
      <c r="J164" s="170"/>
      <c r="K164" s="171">
        <f t="shared" si="79"/>
        <v>0</v>
      </c>
      <c r="L164" s="171">
        <v>21</v>
      </c>
      <c r="M164" s="171">
        <f t="shared" si="80"/>
        <v>0</v>
      </c>
      <c r="N164" s="163">
        <v>7.6000000000000004E-4</v>
      </c>
      <c r="O164" s="163">
        <f t="shared" si="81"/>
        <v>7.0099999999999997E-3</v>
      </c>
      <c r="P164" s="163">
        <v>0</v>
      </c>
      <c r="Q164" s="163">
        <f t="shared" si="82"/>
        <v>0</v>
      </c>
      <c r="R164" s="163"/>
      <c r="S164" s="163"/>
      <c r="T164" s="164">
        <v>0.189</v>
      </c>
      <c r="U164" s="163">
        <f t="shared" si="83"/>
        <v>1.74</v>
      </c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 t="s">
        <v>152</v>
      </c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54">
        <v>140</v>
      </c>
      <c r="B165" s="160" t="s">
        <v>420</v>
      </c>
      <c r="C165" s="193" t="s">
        <v>421</v>
      </c>
      <c r="D165" s="162" t="s">
        <v>159</v>
      </c>
      <c r="E165" s="168">
        <v>9.2200000000000006</v>
      </c>
      <c r="F165" s="170"/>
      <c r="G165" s="171">
        <f t="shared" si="77"/>
        <v>0</v>
      </c>
      <c r="H165" s="170"/>
      <c r="I165" s="171">
        <f t="shared" si="78"/>
        <v>0</v>
      </c>
      <c r="J165" s="170"/>
      <c r="K165" s="171">
        <f t="shared" si="79"/>
        <v>0</v>
      </c>
      <c r="L165" s="171">
        <v>21</v>
      </c>
      <c r="M165" s="171">
        <f t="shared" si="80"/>
        <v>0</v>
      </c>
      <c r="N165" s="163">
        <v>0</v>
      </c>
      <c r="O165" s="163">
        <f t="shared" si="81"/>
        <v>0</v>
      </c>
      <c r="P165" s="163">
        <v>0</v>
      </c>
      <c r="Q165" s="163">
        <f t="shared" si="82"/>
        <v>0</v>
      </c>
      <c r="R165" s="163"/>
      <c r="S165" s="163"/>
      <c r="T165" s="164">
        <v>0</v>
      </c>
      <c r="U165" s="163">
        <f t="shared" si="83"/>
        <v>0</v>
      </c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 t="s">
        <v>152</v>
      </c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54">
        <v>141</v>
      </c>
      <c r="B166" s="160" t="s">
        <v>422</v>
      </c>
      <c r="C166" s="193" t="s">
        <v>423</v>
      </c>
      <c r="D166" s="162" t="s">
        <v>159</v>
      </c>
      <c r="E166" s="168">
        <v>9.2200000000000006</v>
      </c>
      <c r="F166" s="170"/>
      <c r="G166" s="171">
        <f t="shared" si="77"/>
        <v>0</v>
      </c>
      <c r="H166" s="170"/>
      <c r="I166" s="171">
        <f t="shared" si="78"/>
        <v>0</v>
      </c>
      <c r="J166" s="170"/>
      <c r="K166" s="171">
        <f t="shared" si="79"/>
        <v>0</v>
      </c>
      <c r="L166" s="171">
        <v>21</v>
      </c>
      <c r="M166" s="171">
        <f t="shared" si="80"/>
        <v>0</v>
      </c>
      <c r="N166" s="163">
        <v>7.6000000000000004E-4</v>
      </c>
      <c r="O166" s="163">
        <f t="shared" si="81"/>
        <v>7.0099999999999997E-3</v>
      </c>
      <c r="P166" s="163">
        <v>0</v>
      </c>
      <c r="Q166" s="163">
        <f t="shared" si="82"/>
        <v>0</v>
      </c>
      <c r="R166" s="163"/>
      <c r="S166" s="163"/>
      <c r="T166" s="164">
        <v>0.189</v>
      </c>
      <c r="U166" s="163">
        <f t="shared" si="83"/>
        <v>1.74</v>
      </c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 t="s">
        <v>152</v>
      </c>
      <c r="AF166" s="153"/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54">
        <v>142</v>
      </c>
      <c r="B167" s="160" t="s">
        <v>424</v>
      </c>
      <c r="C167" s="193" t="s">
        <v>425</v>
      </c>
      <c r="D167" s="162" t="s">
        <v>159</v>
      </c>
      <c r="E167" s="168">
        <v>10.57</v>
      </c>
      <c r="F167" s="170"/>
      <c r="G167" s="171">
        <f t="shared" si="77"/>
        <v>0</v>
      </c>
      <c r="H167" s="170"/>
      <c r="I167" s="171">
        <f t="shared" si="78"/>
        <v>0</v>
      </c>
      <c r="J167" s="170"/>
      <c r="K167" s="171">
        <f t="shared" si="79"/>
        <v>0</v>
      </c>
      <c r="L167" s="171">
        <v>21</v>
      </c>
      <c r="M167" s="171">
        <f t="shared" si="80"/>
        <v>0</v>
      </c>
      <c r="N167" s="163">
        <v>1.8400000000000001E-3</v>
      </c>
      <c r="O167" s="163">
        <f t="shared" si="81"/>
        <v>1.9449999999999999E-2</v>
      </c>
      <c r="P167" s="163">
        <v>0</v>
      </c>
      <c r="Q167" s="163">
        <f t="shared" si="82"/>
        <v>0</v>
      </c>
      <c r="R167" s="163"/>
      <c r="S167" s="163"/>
      <c r="T167" s="164">
        <v>0.252</v>
      </c>
      <c r="U167" s="163">
        <f t="shared" si="83"/>
        <v>2.66</v>
      </c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 t="s">
        <v>152</v>
      </c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54">
        <v>143</v>
      </c>
      <c r="B168" s="160" t="s">
        <v>426</v>
      </c>
      <c r="C168" s="193" t="s">
        <v>427</v>
      </c>
      <c r="D168" s="162" t="s">
        <v>159</v>
      </c>
      <c r="E168" s="168">
        <v>1.6</v>
      </c>
      <c r="F168" s="170"/>
      <c r="G168" s="171">
        <f t="shared" si="77"/>
        <v>0</v>
      </c>
      <c r="H168" s="170"/>
      <c r="I168" s="171">
        <f t="shared" si="78"/>
        <v>0</v>
      </c>
      <c r="J168" s="170"/>
      <c r="K168" s="171">
        <f t="shared" si="79"/>
        <v>0</v>
      </c>
      <c r="L168" s="171">
        <v>21</v>
      </c>
      <c r="M168" s="171">
        <f t="shared" si="80"/>
        <v>0</v>
      </c>
      <c r="N168" s="163">
        <v>1.8400000000000001E-3</v>
      </c>
      <c r="O168" s="163">
        <f t="shared" si="81"/>
        <v>2.9399999999999999E-3</v>
      </c>
      <c r="P168" s="163">
        <v>0</v>
      </c>
      <c r="Q168" s="163">
        <f t="shared" si="82"/>
        <v>0</v>
      </c>
      <c r="R168" s="163"/>
      <c r="S168" s="163"/>
      <c r="T168" s="164">
        <v>0.252</v>
      </c>
      <c r="U168" s="163">
        <f t="shared" si="83"/>
        <v>0.4</v>
      </c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 t="s">
        <v>152</v>
      </c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54">
        <v>144</v>
      </c>
      <c r="B169" s="160" t="s">
        <v>428</v>
      </c>
      <c r="C169" s="193" t="s">
        <v>429</v>
      </c>
      <c r="D169" s="162" t="s">
        <v>151</v>
      </c>
      <c r="E169" s="168">
        <v>11.449</v>
      </c>
      <c r="F169" s="170"/>
      <c r="G169" s="171">
        <f t="shared" si="77"/>
        <v>0</v>
      </c>
      <c r="H169" s="170"/>
      <c r="I169" s="171">
        <f t="shared" si="78"/>
        <v>0</v>
      </c>
      <c r="J169" s="170"/>
      <c r="K169" s="171">
        <f t="shared" si="79"/>
        <v>0</v>
      </c>
      <c r="L169" s="171">
        <v>21</v>
      </c>
      <c r="M169" s="171">
        <f t="shared" si="80"/>
        <v>0</v>
      </c>
      <c r="N169" s="163">
        <v>0</v>
      </c>
      <c r="O169" s="163">
        <f t="shared" si="81"/>
        <v>0</v>
      </c>
      <c r="P169" s="163">
        <v>0</v>
      </c>
      <c r="Q169" s="163">
        <f t="shared" si="82"/>
        <v>0</v>
      </c>
      <c r="R169" s="163"/>
      <c r="S169" s="163"/>
      <c r="T169" s="164">
        <v>2.75E-2</v>
      </c>
      <c r="U169" s="163">
        <f t="shared" si="83"/>
        <v>0.31</v>
      </c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 t="s">
        <v>152</v>
      </c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">
      <c r="A170" s="154">
        <v>145</v>
      </c>
      <c r="B170" s="160" t="s">
        <v>430</v>
      </c>
      <c r="C170" s="193" t="s">
        <v>431</v>
      </c>
      <c r="D170" s="162" t="s">
        <v>151</v>
      </c>
      <c r="E170" s="168">
        <v>12.164</v>
      </c>
      <c r="F170" s="170"/>
      <c r="G170" s="171">
        <f t="shared" si="77"/>
        <v>0</v>
      </c>
      <c r="H170" s="170"/>
      <c r="I170" s="171">
        <f t="shared" si="78"/>
        <v>0</v>
      </c>
      <c r="J170" s="170"/>
      <c r="K170" s="171">
        <f t="shared" si="79"/>
        <v>0</v>
      </c>
      <c r="L170" s="171">
        <v>21</v>
      </c>
      <c r="M170" s="171">
        <f t="shared" si="80"/>
        <v>0</v>
      </c>
      <c r="N170" s="163">
        <v>3.5E-4</v>
      </c>
      <c r="O170" s="163">
        <f t="shared" si="81"/>
        <v>4.2599999999999999E-3</v>
      </c>
      <c r="P170" s="163">
        <v>0</v>
      </c>
      <c r="Q170" s="163">
        <f t="shared" si="82"/>
        <v>0</v>
      </c>
      <c r="R170" s="163"/>
      <c r="S170" s="163"/>
      <c r="T170" s="164">
        <v>0.2</v>
      </c>
      <c r="U170" s="163">
        <f t="shared" si="83"/>
        <v>2.4300000000000002</v>
      </c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 t="s">
        <v>152</v>
      </c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54">
        <v>146</v>
      </c>
      <c r="B171" s="160" t="s">
        <v>401</v>
      </c>
      <c r="C171" s="193" t="s">
        <v>402</v>
      </c>
      <c r="D171" s="162" t="s">
        <v>403</v>
      </c>
      <c r="E171" s="168">
        <v>3.04</v>
      </c>
      <c r="F171" s="170"/>
      <c r="G171" s="171">
        <f t="shared" si="77"/>
        <v>0</v>
      </c>
      <c r="H171" s="170"/>
      <c r="I171" s="171">
        <f t="shared" si="78"/>
        <v>0</v>
      </c>
      <c r="J171" s="170"/>
      <c r="K171" s="171">
        <f t="shared" si="79"/>
        <v>0</v>
      </c>
      <c r="L171" s="171">
        <v>21</v>
      </c>
      <c r="M171" s="171">
        <f t="shared" si="80"/>
        <v>0</v>
      </c>
      <c r="N171" s="163">
        <v>1E-3</v>
      </c>
      <c r="O171" s="163">
        <f t="shared" si="81"/>
        <v>3.0400000000000002E-3</v>
      </c>
      <c r="P171" s="163">
        <v>0</v>
      </c>
      <c r="Q171" s="163">
        <f t="shared" si="82"/>
        <v>0</v>
      </c>
      <c r="R171" s="163"/>
      <c r="S171" s="163"/>
      <c r="T171" s="164">
        <v>0</v>
      </c>
      <c r="U171" s="163">
        <f t="shared" si="83"/>
        <v>0</v>
      </c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 t="s">
        <v>250</v>
      </c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54">
        <v>147</v>
      </c>
      <c r="B172" s="160" t="s">
        <v>432</v>
      </c>
      <c r="C172" s="193" t="s">
        <v>433</v>
      </c>
      <c r="D172" s="162" t="s">
        <v>151</v>
      </c>
      <c r="E172" s="168">
        <v>14.992000000000001</v>
      </c>
      <c r="F172" s="170"/>
      <c r="G172" s="171">
        <f t="shared" si="77"/>
        <v>0</v>
      </c>
      <c r="H172" s="170"/>
      <c r="I172" s="171">
        <f t="shared" si="78"/>
        <v>0</v>
      </c>
      <c r="J172" s="170"/>
      <c r="K172" s="171">
        <f t="shared" si="79"/>
        <v>0</v>
      </c>
      <c r="L172" s="171">
        <v>21</v>
      </c>
      <c r="M172" s="171">
        <f t="shared" si="80"/>
        <v>0</v>
      </c>
      <c r="N172" s="163">
        <v>4.4999999999999997E-3</v>
      </c>
      <c r="O172" s="163">
        <f t="shared" si="81"/>
        <v>6.7460000000000006E-2</v>
      </c>
      <c r="P172" s="163">
        <v>0</v>
      </c>
      <c r="Q172" s="163">
        <f t="shared" si="82"/>
        <v>0</v>
      </c>
      <c r="R172" s="163"/>
      <c r="S172" s="163"/>
      <c r="T172" s="164">
        <v>0</v>
      </c>
      <c r="U172" s="163">
        <f t="shared" si="83"/>
        <v>0</v>
      </c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 t="s">
        <v>250</v>
      </c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54">
        <v>148</v>
      </c>
      <c r="B173" s="160" t="s">
        <v>434</v>
      </c>
      <c r="C173" s="193" t="s">
        <v>435</v>
      </c>
      <c r="D173" s="162" t="s">
        <v>151</v>
      </c>
      <c r="E173" s="168">
        <v>1.0609999999999999</v>
      </c>
      <c r="F173" s="170"/>
      <c r="G173" s="171">
        <f t="shared" si="77"/>
        <v>0</v>
      </c>
      <c r="H173" s="170"/>
      <c r="I173" s="171">
        <f t="shared" si="78"/>
        <v>0</v>
      </c>
      <c r="J173" s="170"/>
      <c r="K173" s="171">
        <f t="shared" si="79"/>
        <v>0</v>
      </c>
      <c r="L173" s="171">
        <v>21</v>
      </c>
      <c r="M173" s="171">
        <f t="shared" si="80"/>
        <v>0</v>
      </c>
      <c r="N173" s="163">
        <v>0</v>
      </c>
      <c r="O173" s="163">
        <f t="shared" si="81"/>
        <v>0</v>
      </c>
      <c r="P173" s="163">
        <v>0</v>
      </c>
      <c r="Q173" s="163">
        <f t="shared" si="82"/>
        <v>0</v>
      </c>
      <c r="R173" s="163"/>
      <c r="S173" s="163"/>
      <c r="T173" s="164">
        <v>0.20699999999999999</v>
      </c>
      <c r="U173" s="163">
        <f t="shared" si="83"/>
        <v>0.22</v>
      </c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 t="s">
        <v>152</v>
      </c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54">
        <v>149</v>
      </c>
      <c r="B174" s="160" t="s">
        <v>436</v>
      </c>
      <c r="C174" s="193" t="s">
        <v>437</v>
      </c>
      <c r="D174" s="162" t="s">
        <v>151</v>
      </c>
      <c r="E174" s="168">
        <v>1.3260000000000001</v>
      </c>
      <c r="F174" s="170"/>
      <c r="G174" s="171">
        <f t="shared" si="77"/>
        <v>0</v>
      </c>
      <c r="H174" s="170"/>
      <c r="I174" s="171">
        <f t="shared" si="78"/>
        <v>0</v>
      </c>
      <c r="J174" s="170"/>
      <c r="K174" s="171">
        <f t="shared" si="79"/>
        <v>0</v>
      </c>
      <c r="L174" s="171">
        <v>21</v>
      </c>
      <c r="M174" s="171">
        <f t="shared" si="80"/>
        <v>0</v>
      </c>
      <c r="N174" s="163">
        <v>3.5000000000000001E-3</v>
      </c>
      <c r="O174" s="163">
        <f t="shared" si="81"/>
        <v>4.64E-3</v>
      </c>
      <c r="P174" s="163">
        <v>0</v>
      </c>
      <c r="Q174" s="163">
        <f t="shared" si="82"/>
        <v>0</v>
      </c>
      <c r="R174" s="163"/>
      <c r="S174" s="163"/>
      <c r="T174" s="164">
        <v>0</v>
      </c>
      <c r="U174" s="163">
        <f t="shared" si="83"/>
        <v>0</v>
      </c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 t="s">
        <v>250</v>
      </c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ht="22.5" outlineLevel="1" x14ac:dyDescent="0.2">
      <c r="A175" s="154">
        <v>150</v>
      </c>
      <c r="B175" s="160" t="s">
        <v>438</v>
      </c>
      <c r="C175" s="193" t="s">
        <v>439</v>
      </c>
      <c r="D175" s="162" t="s">
        <v>159</v>
      </c>
      <c r="E175" s="168">
        <v>12.17</v>
      </c>
      <c r="F175" s="170"/>
      <c r="G175" s="171">
        <f t="shared" si="77"/>
        <v>0</v>
      </c>
      <c r="H175" s="170"/>
      <c r="I175" s="171">
        <f t="shared" si="78"/>
        <v>0</v>
      </c>
      <c r="J175" s="170"/>
      <c r="K175" s="171">
        <f t="shared" si="79"/>
        <v>0</v>
      </c>
      <c r="L175" s="171">
        <v>21</v>
      </c>
      <c r="M175" s="171">
        <f t="shared" si="80"/>
        <v>0</v>
      </c>
      <c r="N175" s="163">
        <v>0</v>
      </c>
      <c r="O175" s="163">
        <f t="shared" si="81"/>
        <v>0</v>
      </c>
      <c r="P175" s="163">
        <v>0</v>
      </c>
      <c r="Q175" s="163">
        <f t="shared" si="82"/>
        <v>0</v>
      </c>
      <c r="R175" s="163"/>
      <c r="S175" s="163"/>
      <c r="T175" s="164">
        <v>0</v>
      </c>
      <c r="U175" s="163">
        <f t="shared" si="83"/>
        <v>0</v>
      </c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 t="s">
        <v>152</v>
      </c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54">
        <v>151</v>
      </c>
      <c r="B176" s="160" t="s">
        <v>440</v>
      </c>
      <c r="C176" s="193" t="s">
        <v>441</v>
      </c>
      <c r="D176" s="162" t="s">
        <v>159</v>
      </c>
      <c r="E176" s="168">
        <v>2.25</v>
      </c>
      <c r="F176" s="170"/>
      <c r="G176" s="171">
        <f t="shared" si="77"/>
        <v>0</v>
      </c>
      <c r="H176" s="170"/>
      <c r="I176" s="171">
        <f t="shared" si="78"/>
        <v>0</v>
      </c>
      <c r="J176" s="170"/>
      <c r="K176" s="171">
        <f t="shared" si="79"/>
        <v>0</v>
      </c>
      <c r="L176" s="171">
        <v>21</v>
      </c>
      <c r="M176" s="171">
        <f t="shared" si="80"/>
        <v>0</v>
      </c>
      <c r="N176" s="163">
        <v>0</v>
      </c>
      <c r="O176" s="163">
        <f t="shared" si="81"/>
        <v>0</v>
      </c>
      <c r="P176" s="163">
        <v>0</v>
      </c>
      <c r="Q176" s="163">
        <f t="shared" si="82"/>
        <v>0</v>
      </c>
      <c r="R176" s="163"/>
      <c r="S176" s="163"/>
      <c r="T176" s="164">
        <v>0</v>
      </c>
      <c r="U176" s="163">
        <f t="shared" si="83"/>
        <v>0</v>
      </c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 t="s">
        <v>152</v>
      </c>
      <c r="AF176" s="153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">
      <c r="A177" s="154">
        <v>152</v>
      </c>
      <c r="B177" s="160" t="s">
        <v>442</v>
      </c>
      <c r="C177" s="193" t="s">
        <v>443</v>
      </c>
      <c r="D177" s="162" t="s">
        <v>216</v>
      </c>
      <c r="E177" s="168">
        <v>3</v>
      </c>
      <c r="F177" s="170"/>
      <c r="G177" s="171">
        <f t="shared" si="77"/>
        <v>0</v>
      </c>
      <c r="H177" s="170"/>
      <c r="I177" s="171">
        <f t="shared" si="78"/>
        <v>0</v>
      </c>
      <c r="J177" s="170"/>
      <c r="K177" s="171">
        <f t="shared" si="79"/>
        <v>0</v>
      </c>
      <c r="L177" s="171">
        <v>21</v>
      </c>
      <c r="M177" s="171">
        <f t="shared" si="80"/>
        <v>0</v>
      </c>
      <c r="N177" s="163">
        <v>0</v>
      </c>
      <c r="O177" s="163">
        <f t="shared" si="81"/>
        <v>0</v>
      </c>
      <c r="P177" s="163">
        <v>0</v>
      </c>
      <c r="Q177" s="163">
        <f t="shared" si="82"/>
        <v>0</v>
      </c>
      <c r="R177" s="163"/>
      <c r="S177" s="163"/>
      <c r="T177" s="164">
        <v>0</v>
      </c>
      <c r="U177" s="163">
        <f t="shared" si="83"/>
        <v>0</v>
      </c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 t="s">
        <v>152</v>
      </c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">
      <c r="A178" s="154">
        <v>153</v>
      </c>
      <c r="B178" s="160" t="s">
        <v>444</v>
      </c>
      <c r="C178" s="193" t="s">
        <v>445</v>
      </c>
      <c r="D178" s="162" t="s">
        <v>0</v>
      </c>
      <c r="E178" s="168">
        <v>268.85000000000002</v>
      </c>
      <c r="F178" s="170"/>
      <c r="G178" s="171">
        <f t="shared" si="77"/>
        <v>0</v>
      </c>
      <c r="H178" s="170"/>
      <c r="I178" s="171">
        <f t="shared" si="78"/>
        <v>0</v>
      </c>
      <c r="J178" s="170"/>
      <c r="K178" s="171">
        <f t="shared" si="79"/>
        <v>0</v>
      </c>
      <c r="L178" s="171">
        <v>21</v>
      </c>
      <c r="M178" s="171">
        <f t="shared" si="80"/>
        <v>0</v>
      </c>
      <c r="N178" s="163">
        <v>0</v>
      </c>
      <c r="O178" s="163">
        <f t="shared" si="81"/>
        <v>0</v>
      </c>
      <c r="P178" s="163">
        <v>0</v>
      </c>
      <c r="Q178" s="163">
        <f t="shared" si="82"/>
        <v>0</v>
      </c>
      <c r="R178" s="163"/>
      <c r="S178" s="163"/>
      <c r="T178" s="164">
        <v>0</v>
      </c>
      <c r="U178" s="163">
        <f t="shared" si="83"/>
        <v>0</v>
      </c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 t="s">
        <v>152</v>
      </c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x14ac:dyDescent="0.2">
      <c r="A179" s="155" t="s">
        <v>147</v>
      </c>
      <c r="B179" s="161" t="s">
        <v>92</v>
      </c>
      <c r="C179" s="194" t="s">
        <v>93</v>
      </c>
      <c r="D179" s="165"/>
      <c r="E179" s="169"/>
      <c r="F179" s="172"/>
      <c r="G179" s="172">
        <f>SUMIF(AE180:AE195,"&lt;&gt;NOR",G180:G195)</f>
        <v>0</v>
      </c>
      <c r="H179" s="172"/>
      <c r="I179" s="172">
        <f>SUM(I180:I195)</f>
        <v>0</v>
      </c>
      <c r="J179" s="172"/>
      <c r="K179" s="172">
        <f>SUM(K180:K195)</f>
        <v>0</v>
      </c>
      <c r="L179" s="172"/>
      <c r="M179" s="172">
        <f>SUM(M180:M195)</f>
        <v>0</v>
      </c>
      <c r="N179" s="166"/>
      <c r="O179" s="166">
        <f>SUM(O180:O195)</f>
        <v>0.16066000000000003</v>
      </c>
      <c r="P179" s="166"/>
      <c r="Q179" s="166">
        <f>SUM(Q180:Q195)</f>
        <v>0</v>
      </c>
      <c r="R179" s="166"/>
      <c r="S179" s="166"/>
      <c r="T179" s="167"/>
      <c r="U179" s="166">
        <f>SUM(U180:U195)</f>
        <v>10.68</v>
      </c>
      <c r="AE179" t="s">
        <v>148</v>
      </c>
    </row>
    <row r="180" spans="1:60" outlineLevel="1" x14ac:dyDescent="0.2">
      <c r="A180" s="154">
        <v>154</v>
      </c>
      <c r="B180" s="160" t="s">
        <v>446</v>
      </c>
      <c r="C180" s="193" t="s">
        <v>447</v>
      </c>
      <c r="D180" s="162" t="s">
        <v>151</v>
      </c>
      <c r="E180" s="168">
        <v>11.72</v>
      </c>
      <c r="F180" s="170"/>
      <c r="G180" s="171">
        <f t="shared" ref="G180:G195" si="84">ROUND(E180*F180,2)</f>
        <v>0</v>
      </c>
      <c r="H180" s="170"/>
      <c r="I180" s="171">
        <f t="shared" ref="I180:I195" si="85">ROUND(E180*H180,2)</f>
        <v>0</v>
      </c>
      <c r="J180" s="170"/>
      <c r="K180" s="171">
        <f t="shared" ref="K180:K195" si="86">ROUND(E180*J180,2)</f>
        <v>0</v>
      </c>
      <c r="L180" s="171">
        <v>21</v>
      </c>
      <c r="M180" s="171">
        <f t="shared" ref="M180:M195" si="87">G180*(1+L180/100)</f>
        <v>0</v>
      </c>
      <c r="N180" s="163">
        <v>3.0000000000000001E-3</v>
      </c>
      <c r="O180" s="163">
        <f t="shared" ref="O180:O195" si="88">ROUND(E180*N180,5)</f>
        <v>3.5159999999999997E-2</v>
      </c>
      <c r="P180" s="163">
        <v>0</v>
      </c>
      <c r="Q180" s="163">
        <f t="shared" ref="Q180:Q195" si="89">ROUND(E180*P180,5)</f>
        <v>0</v>
      </c>
      <c r="R180" s="163"/>
      <c r="S180" s="163"/>
      <c r="T180" s="164">
        <v>0.28000000000000003</v>
      </c>
      <c r="U180" s="163">
        <f t="shared" ref="U180:U195" si="90">ROUND(E180*T180,2)</f>
        <v>3.28</v>
      </c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 t="s">
        <v>152</v>
      </c>
      <c r="AF180" s="153"/>
      <c r="AG180" s="153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ht="22.5" outlineLevel="1" x14ac:dyDescent="0.2">
      <c r="A181" s="154">
        <v>155</v>
      </c>
      <c r="B181" s="160" t="s">
        <v>448</v>
      </c>
      <c r="C181" s="193" t="s">
        <v>449</v>
      </c>
      <c r="D181" s="162" t="s">
        <v>151</v>
      </c>
      <c r="E181" s="168">
        <v>12.305999999999999</v>
      </c>
      <c r="F181" s="170"/>
      <c r="G181" s="171">
        <f t="shared" si="84"/>
        <v>0</v>
      </c>
      <c r="H181" s="170"/>
      <c r="I181" s="171">
        <f t="shared" si="85"/>
        <v>0</v>
      </c>
      <c r="J181" s="170"/>
      <c r="K181" s="171">
        <f t="shared" si="86"/>
        <v>0</v>
      </c>
      <c r="L181" s="171">
        <v>21</v>
      </c>
      <c r="M181" s="171">
        <f t="shared" si="87"/>
        <v>0</v>
      </c>
      <c r="N181" s="163">
        <v>2.3999999999999998E-3</v>
      </c>
      <c r="O181" s="163">
        <f t="shared" si="88"/>
        <v>2.9530000000000001E-2</v>
      </c>
      <c r="P181" s="163">
        <v>0</v>
      </c>
      <c r="Q181" s="163">
        <f t="shared" si="89"/>
        <v>0</v>
      </c>
      <c r="R181" s="163"/>
      <c r="S181" s="163"/>
      <c r="T181" s="164">
        <v>0</v>
      </c>
      <c r="U181" s="163">
        <f t="shared" si="90"/>
        <v>0</v>
      </c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 t="s">
        <v>250</v>
      </c>
      <c r="AF181" s="153"/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">
      <c r="A182" s="154">
        <v>156</v>
      </c>
      <c r="B182" s="160" t="s">
        <v>450</v>
      </c>
      <c r="C182" s="193" t="s">
        <v>451</v>
      </c>
      <c r="D182" s="162" t="s">
        <v>151</v>
      </c>
      <c r="E182" s="168">
        <v>5.6</v>
      </c>
      <c r="F182" s="170"/>
      <c r="G182" s="171">
        <f t="shared" si="84"/>
        <v>0</v>
      </c>
      <c r="H182" s="170"/>
      <c r="I182" s="171">
        <f t="shared" si="85"/>
        <v>0</v>
      </c>
      <c r="J182" s="170"/>
      <c r="K182" s="171">
        <f t="shared" si="86"/>
        <v>0</v>
      </c>
      <c r="L182" s="171">
        <v>21</v>
      </c>
      <c r="M182" s="171">
        <f t="shared" si="87"/>
        <v>0</v>
      </c>
      <c r="N182" s="163">
        <v>2.5500000000000002E-3</v>
      </c>
      <c r="O182" s="163">
        <f t="shared" si="88"/>
        <v>1.4279999999999999E-2</v>
      </c>
      <c r="P182" s="163">
        <v>0</v>
      </c>
      <c r="Q182" s="163">
        <f t="shared" si="89"/>
        <v>0</v>
      </c>
      <c r="R182" s="163"/>
      <c r="S182" s="163"/>
      <c r="T182" s="164">
        <v>0.31809999999999999</v>
      </c>
      <c r="U182" s="163">
        <f t="shared" si="90"/>
        <v>1.78</v>
      </c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 t="s">
        <v>152</v>
      </c>
      <c r="AF182" s="153"/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">
      <c r="A183" s="154">
        <v>157</v>
      </c>
      <c r="B183" s="160" t="s">
        <v>450</v>
      </c>
      <c r="C183" s="193" t="s">
        <v>451</v>
      </c>
      <c r="D183" s="162" t="s">
        <v>151</v>
      </c>
      <c r="E183" s="168">
        <v>0.48</v>
      </c>
      <c r="F183" s="170"/>
      <c r="G183" s="171">
        <f t="shared" si="84"/>
        <v>0</v>
      </c>
      <c r="H183" s="170"/>
      <c r="I183" s="171">
        <f t="shared" si="85"/>
        <v>0</v>
      </c>
      <c r="J183" s="170"/>
      <c r="K183" s="171">
        <f t="shared" si="86"/>
        <v>0</v>
      </c>
      <c r="L183" s="171">
        <v>21</v>
      </c>
      <c r="M183" s="171">
        <f t="shared" si="87"/>
        <v>0</v>
      </c>
      <c r="N183" s="163">
        <v>2.5500000000000002E-3</v>
      </c>
      <c r="O183" s="163">
        <f t="shared" si="88"/>
        <v>1.2199999999999999E-3</v>
      </c>
      <c r="P183" s="163">
        <v>0</v>
      </c>
      <c r="Q183" s="163">
        <f t="shared" si="89"/>
        <v>0</v>
      </c>
      <c r="R183" s="163"/>
      <c r="S183" s="163"/>
      <c r="T183" s="164">
        <v>0.31809999999999999</v>
      </c>
      <c r="U183" s="163">
        <f t="shared" si="90"/>
        <v>0.15</v>
      </c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 t="s">
        <v>152</v>
      </c>
      <c r="AF183" s="153"/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54">
        <v>158</v>
      </c>
      <c r="B184" s="160" t="s">
        <v>452</v>
      </c>
      <c r="C184" s="193" t="s">
        <v>453</v>
      </c>
      <c r="D184" s="162" t="s">
        <v>164</v>
      </c>
      <c r="E184" s="168">
        <v>1.0580000000000001</v>
      </c>
      <c r="F184" s="170"/>
      <c r="G184" s="171">
        <f t="shared" si="84"/>
        <v>0</v>
      </c>
      <c r="H184" s="170"/>
      <c r="I184" s="171">
        <f t="shared" si="85"/>
        <v>0</v>
      </c>
      <c r="J184" s="170"/>
      <c r="K184" s="171">
        <f t="shared" si="86"/>
        <v>0</v>
      </c>
      <c r="L184" s="171">
        <v>21</v>
      </c>
      <c r="M184" s="171">
        <f t="shared" si="87"/>
        <v>0</v>
      </c>
      <c r="N184" s="163">
        <v>0.02</v>
      </c>
      <c r="O184" s="163">
        <f t="shared" si="88"/>
        <v>2.1160000000000002E-2</v>
      </c>
      <c r="P184" s="163">
        <v>0</v>
      </c>
      <c r="Q184" s="163">
        <f t="shared" si="89"/>
        <v>0</v>
      </c>
      <c r="R184" s="163"/>
      <c r="S184" s="163"/>
      <c r="T184" s="164">
        <v>0</v>
      </c>
      <c r="U184" s="163">
        <f t="shared" si="90"/>
        <v>0</v>
      </c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 t="s">
        <v>250</v>
      </c>
      <c r="AF184" s="153"/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ht="22.5" outlineLevel="1" x14ac:dyDescent="0.2">
      <c r="A185" s="154">
        <v>159</v>
      </c>
      <c r="B185" s="160" t="s">
        <v>454</v>
      </c>
      <c r="C185" s="193" t="s">
        <v>455</v>
      </c>
      <c r="D185" s="162" t="s">
        <v>151</v>
      </c>
      <c r="E185" s="168">
        <v>0.504</v>
      </c>
      <c r="F185" s="170"/>
      <c r="G185" s="171">
        <f t="shared" si="84"/>
        <v>0</v>
      </c>
      <c r="H185" s="170"/>
      <c r="I185" s="171">
        <f t="shared" si="85"/>
        <v>0</v>
      </c>
      <c r="J185" s="170"/>
      <c r="K185" s="171">
        <f t="shared" si="86"/>
        <v>0</v>
      </c>
      <c r="L185" s="171">
        <v>21</v>
      </c>
      <c r="M185" s="171">
        <f t="shared" si="87"/>
        <v>0</v>
      </c>
      <c r="N185" s="163">
        <v>3.5999999999999999E-3</v>
      </c>
      <c r="O185" s="163">
        <f t="shared" si="88"/>
        <v>1.81E-3</v>
      </c>
      <c r="P185" s="163">
        <v>0</v>
      </c>
      <c r="Q185" s="163">
        <f t="shared" si="89"/>
        <v>0</v>
      </c>
      <c r="R185" s="163"/>
      <c r="S185" s="163"/>
      <c r="T185" s="164">
        <v>0</v>
      </c>
      <c r="U185" s="163">
        <f t="shared" si="90"/>
        <v>0</v>
      </c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 t="s">
        <v>250</v>
      </c>
      <c r="AF185" s="153"/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">
      <c r="A186" s="154">
        <v>160</v>
      </c>
      <c r="B186" s="160" t="s">
        <v>456</v>
      </c>
      <c r="C186" s="193" t="s">
        <v>457</v>
      </c>
      <c r="D186" s="162" t="s">
        <v>151</v>
      </c>
      <c r="E186" s="168">
        <v>2.4</v>
      </c>
      <c r="F186" s="170"/>
      <c r="G186" s="171">
        <f t="shared" si="84"/>
        <v>0</v>
      </c>
      <c r="H186" s="170"/>
      <c r="I186" s="171">
        <f t="shared" si="85"/>
        <v>0</v>
      </c>
      <c r="J186" s="170"/>
      <c r="K186" s="171">
        <f t="shared" si="86"/>
        <v>0</v>
      </c>
      <c r="L186" s="171">
        <v>21</v>
      </c>
      <c r="M186" s="171">
        <f t="shared" si="87"/>
        <v>0</v>
      </c>
      <c r="N186" s="163">
        <v>1.0000000000000001E-5</v>
      </c>
      <c r="O186" s="163">
        <f t="shared" si="88"/>
        <v>2.0000000000000002E-5</v>
      </c>
      <c r="P186" s="163">
        <v>0</v>
      </c>
      <c r="Q186" s="163">
        <f t="shared" si="89"/>
        <v>0</v>
      </c>
      <c r="R186" s="163"/>
      <c r="S186" s="163"/>
      <c r="T186" s="164">
        <v>7.0000000000000007E-2</v>
      </c>
      <c r="U186" s="163">
        <f t="shared" si="90"/>
        <v>0.17</v>
      </c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 t="s">
        <v>152</v>
      </c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 x14ac:dyDescent="0.2">
      <c r="A187" s="154">
        <v>161</v>
      </c>
      <c r="B187" s="160" t="s">
        <v>458</v>
      </c>
      <c r="C187" s="193" t="s">
        <v>459</v>
      </c>
      <c r="D187" s="162" t="s">
        <v>151</v>
      </c>
      <c r="E187" s="168">
        <v>21.81</v>
      </c>
      <c r="F187" s="170"/>
      <c r="G187" s="171">
        <f t="shared" si="84"/>
        <v>0</v>
      </c>
      <c r="H187" s="170"/>
      <c r="I187" s="171">
        <f t="shared" si="85"/>
        <v>0</v>
      </c>
      <c r="J187" s="170"/>
      <c r="K187" s="171">
        <f t="shared" si="86"/>
        <v>0</v>
      </c>
      <c r="L187" s="171">
        <v>21</v>
      </c>
      <c r="M187" s="171">
        <f t="shared" si="87"/>
        <v>0</v>
      </c>
      <c r="N187" s="163">
        <v>1.1199999999999999E-3</v>
      </c>
      <c r="O187" s="163">
        <f t="shared" si="88"/>
        <v>2.443E-2</v>
      </c>
      <c r="P187" s="163">
        <v>0</v>
      </c>
      <c r="Q187" s="163">
        <f t="shared" si="89"/>
        <v>0</v>
      </c>
      <c r="R187" s="163"/>
      <c r="S187" s="163"/>
      <c r="T187" s="164">
        <v>7.0000000000000007E-2</v>
      </c>
      <c r="U187" s="163">
        <f t="shared" si="90"/>
        <v>1.53</v>
      </c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 t="s">
        <v>152</v>
      </c>
      <c r="AF187" s="153"/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ht="22.5" outlineLevel="1" x14ac:dyDescent="0.2">
      <c r="A188" s="154">
        <v>162</v>
      </c>
      <c r="B188" s="160" t="s">
        <v>460</v>
      </c>
      <c r="C188" s="193" t="s">
        <v>461</v>
      </c>
      <c r="D188" s="162" t="s">
        <v>151</v>
      </c>
      <c r="E188" s="168">
        <v>2.4</v>
      </c>
      <c r="F188" s="170"/>
      <c r="G188" s="171">
        <f t="shared" si="84"/>
        <v>0</v>
      </c>
      <c r="H188" s="170"/>
      <c r="I188" s="171">
        <f t="shared" si="85"/>
        <v>0</v>
      </c>
      <c r="J188" s="170"/>
      <c r="K188" s="171">
        <f t="shared" si="86"/>
        <v>0</v>
      </c>
      <c r="L188" s="171">
        <v>21</v>
      </c>
      <c r="M188" s="171">
        <f t="shared" si="87"/>
        <v>0</v>
      </c>
      <c r="N188" s="163">
        <v>2.1000000000000001E-4</v>
      </c>
      <c r="O188" s="163">
        <f t="shared" si="88"/>
        <v>5.0000000000000001E-4</v>
      </c>
      <c r="P188" s="163">
        <v>0</v>
      </c>
      <c r="Q188" s="163">
        <f t="shared" si="89"/>
        <v>0</v>
      </c>
      <c r="R188" s="163"/>
      <c r="S188" s="163"/>
      <c r="T188" s="164">
        <v>0.16</v>
      </c>
      <c r="U188" s="163">
        <f t="shared" si="90"/>
        <v>0.38</v>
      </c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 t="s">
        <v>152</v>
      </c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 x14ac:dyDescent="0.2">
      <c r="A189" s="154">
        <v>163</v>
      </c>
      <c r="B189" s="160" t="s">
        <v>446</v>
      </c>
      <c r="C189" s="193" t="s">
        <v>462</v>
      </c>
      <c r="D189" s="162" t="s">
        <v>151</v>
      </c>
      <c r="E189" s="168">
        <v>4.4400000000000004</v>
      </c>
      <c r="F189" s="170"/>
      <c r="G189" s="171">
        <f t="shared" si="84"/>
        <v>0</v>
      </c>
      <c r="H189" s="170"/>
      <c r="I189" s="171">
        <f t="shared" si="85"/>
        <v>0</v>
      </c>
      <c r="J189" s="170"/>
      <c r="K189" s="171">
        <f t="shared" si="86"/>
        <v>0</v>
      </c>
      <c r="L189" s="171">
        <v>21</v>
      </c>
      <c r="M189" s="171">
        <f t="shared" si="87"/>
        <v>0</v>
      </c>
      <c r="N189" s="163">
        <v>3.0000000000000001E-3</v>
      </c>
      <c r="O189" s="163">
        <f t="shared" si="88"/>
        <v>1.332E-2</v>
      </c>
      <c r="P189" s="163">
        <v>0</v>
      </c>
      <c r="Q189" s="163">
        <f t="shared" si="89"/>
        <v>0</v>
      </c>
      <c r="R189" s="163"/>
      <c r="S189" s="163"/>
      <c r="T189" s="164">
        <v>0.28000000000000003</v>
      </c>
      <c r="U189" s="163">
        <f t="shared" si="90"/>
        <v>1.24</v>
      </c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 t="s">
        <v>152</v>
      </c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ht="22.5" outlineLevel="1" x14ac:dyDescent="0.2">
      <c r="A190" s="154">
        <v>164</v>
      </c>
      <c r="B190" s="160" t="s">
        <v>463</v>
      </c>
      <c r="C190" s="193" t="s">
        <v>464</v>
      </c>
      <c r="D190" s="162" t="s">
        <v>151</v>
      </c>
      <c r="E190" s="168">
        <v>2.1549999999999998</v>
      </c>
      <c r="F190" s="170"/>
      <c r="G190" s="171">
        <f t="shared" si="84"/>
        <v>0</v>
      </c>
      <c r="H190" s="170"/>
      <c r="I190" s="171">
        <f t="shared" si="85"/>
        <v>0</v>
      </c>
      <c r="J190" s="170"/>
      <c r="K190" s="171">
        <f t="shared" si="86"/>
        <v>0</v>
      </c>
      <c r="L190" s="171">
        <v>21</v>
      </c>
      <c r="M190" s="171">
        <f t="shared" si="87"/>
        <v>0</v>
      </c>
      <c r="N190" s="163">
        <v>1.5E-3</v>
      </c>
      <c r="O190" s="163">
        <f t="shared" si="88"/>
        <v>3.2299999999999998E-3</v>
      </c>
      <c r="P190" s="163">
        <v>0</v>
      </c>
      <c r="Q190" s="163">
        <f t="shared" si="89"/>
        <v>0</v>
      </c>
      <c r="R190" s="163"/>
      <c r="S190" s="163"/>
      <c r="T190" s="164">
        <v>0</v>
      </c>
      <c r="U190" s="163">
        <f t="shared" si="90"/>
        <v>0</v>
      </c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 t="s">
        <v>250</v>
      </c>
      <c r="AF190" s="153"/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ht="22.5" outlineLevel="1" x14ac:dyDescent="0.2">
      <c r="A191" s="154">
        <v>165</v>
      </c>
      <c r="B191" s="160" t="s">
        <v>465</v>
      </c>
      <c r="C191" s="193" t="s">
        <v>466</v>
      </c>
      <c r="D191" s="162" t="s">
        <v>151</v>
      </c>
      <c r="E191" s="168">
        <v>2.5070000000000001</v>
      </c>
      <c r="F191" s="170"/>
      <c r="G191" s="171">
        <f t="shared" si="84"/>
        <v>0</v>
      </c>
      <c r="H191" s="170"/>
      <c r="I191" s="171">
        <f t="shared" si="85"/>
        <v>0</v>
      </c>
      <c r="J191" s="170"/>
      <c r="K191" s="171">
        <f t="shared" si="86"/>
        <v>0</v>
      </c>
      <c r="L191" s="171">
        <v>21</v>
      </c>
      <c r="M191" s="171">
        <f t="shared" si="87"/>
        <v>0</v>
      </c>
      <c r="N191" s="163">
        <v>1.8E-3</v>
      </c>
      <c r="O191" s="163">
        <f t="shared" si="88"/>
        <v>4.5100000000000001E-3</v>
      </c>
      <c r="P191" s="163">
        <v>0</v>
      </c>
      <c r="Q191" s="163">
        <f t="shared" si="89"/>
        <v>0</v>
      </c>
      <c r="R191" s="163"/>
      <c r="S191" s="163"/>
      <c r="T191" s="164">
        <v>0</v>
      </c>
      <c r="U191" s="163">
        <f t="shared" si="90"/>
        <v>0</v>
      </c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 t="s">
        <v>250</v>
      </c>
      <c r="AF191" s="153"/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ht="22.5" outlineLevel="1" x14ac:dyDescent="0.2">
      <c r="A192" s="154">
        <v>166</v>
      </c>
      <c r="B192" s="160" t="s">
        <v>467</v>
      </c>
      <c r="C192" s="193" t="s">
        <v>468</v>
      </c>
      <c r="D192" s="162" t="s">
        <v>151</v>
      </c>
      <c r="E192" s="168">
        <v>13.36</v>
      </c>
      <c r="F192" s="170"/>
      <c r="G192" s="171">
        <f t="shared" si="84"/>
        <v>0</v>
      </c>
      <c r="H192" s="170"/>
      <c r="I192" s="171">
        <f t="shared" si="85"/>
        <v>0</v>
      </c>
      <c r="J192" s="170"/>
      <c r="K192" s="171">
        <f t="shared" si="86"/>
        <v>0</v>
      </c>
      <c r="L192" s="171">
        <v>21</v>
      </c>
      <c r="M192" s="171">
        <f t="shared" si="87"/>
        <v>0</v>
      </c>
      <c r="N192" s="163">
        <v>2.3000000000000001E-4</v>
      </c>
      <c r="O192" s="163">
        <f t="shared" si="88"/>
        <v>3.0699999999999998E-3</v>
      </c>
      <c r="P192" s="163">
        <v>0</v>
      </c>
      <c r="Q192" s="163">
        <f t="shared" si="89"/>
        <v>0</v>
      </c>
      <c r="R192" s="163"/>
      <c r="S192" s="163"/>
      <c r="T192" s="164">
        <v>0.161</v>
      </c>
      <c r="U192" s="163">
        <f t="shared" si="90"/>
        <v>2.15</v>
      </c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 t="s">
        <v>152</v>
      </c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ht="22.5" outlineLevel="1" x14ac:dyDescent="0.2">
      <c r="A193" s="154">
        <v>167</v>
      </c>
      <c r="B193" s="160" t="s">
        <v>469</v>
      </c>
      <c r="C193" s="193" t="s">
        <v>470</v>
      </c>
      <c r="D193" s="162" t="s">
        <v>151</v>
      </c>
      <c r="E193" s="168">
        <v>14.028</v>
      </c>
      <c r="F193" s="170"/>
      <c r="G193" s="171">
        <f t="shared" si="84"/>
        <v>0</v>
      </c>
      <c r="H193" s="170"/>
      <c r="I193" s="171">
        <f t="shared" si="85"/>
        <v>0</v>
      </c>
      <c r="J193" s="170"/>
      <c r="K193" s="171">
        <f t="shared" si="86"/>
        <v>0</v>
      </c>
      <c r="L193" s="171">
        <v>21</v>
      </c>
      <c r="M193" s="171">
        <f t="shared" si="87"/>
        <v>0</v>
      </c>
      <c r="N193" s="163">
        <v>5.9999999999999995E-4</v>
      </c>
      <c r="O193" s="163">
        <f t="shared" si="88"/>
        <v>8.4200000000000004E-3</v>
      </c>
      <c r="P193" s="163">
        <v>0</v>
      </c>
      <c r="Q193" s="163">
        <f t="shared" si="89"/>
        <v>0</v>
      </c>
      <c r="R193" s="163"/>
      <c r="S193" s="163"/>
      <c r="T193" s="164">
        <v>0</v>
      </c>
      <c r="U193" s="163">
        <f t="shared" si="90"/>
        <v>0</v>
      </c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 t="s">
        <v>250</v>
      </c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">
      <c r="A194" s="154">
        <v>168</v>
      </c>
      <c r="B194" s="160" t="s">
        <v>471</v>
      </c>
      <c r="C194" s="193" t="s">
        <v>472</v>
      </c>
      <c r="D194" s="162" t="s">
        <v>0</v>
      </c>
      <c r="E194" s="168">
        <v>185.47</v>
      </c>
      <c r="F194" s="170"/>
      <c r="G194" s="171">
        <f t="shared" si="84"/>
        <v>0</v>
      </c>
      <c r="H194" s="170"/>
      <c r="I194" s="171">
        <f t="shared" si="85"/>
        <v>0</v>
      </c>
      <c r="J194" s="170"/>
      <c r="K194" s="171">
        <f t="shared" si="86"/>
        <v>0</v>
      </c>
      <c r="L194" s="171">
        <v>21</v>
      </c>
      <c r="M194" s="171">
        <f t="shared" si="87"/>
        <v>0</v>
      </c>
      <c r="N194" s="163">
        <v>0</v>
      </c>
      <c r="O194" s="163">
        <f t="shared" si="88"/>
        <v>0</v>
      </c>
      <c r="P194" s="163">
        <v>0</v>
      </c>
      <c r="Q194" s="163">
        <f t="shared" si="89"/>
        <v>0</v>
      </c>
      <c r="R194" s="163"/>
      <c r="S194" s="163"/>
      <c r="T194" s="164">
        <v>0</v>
      </c>
      <c r="U194" s="163">
        <f t="shared" si="90"/>
        <v>0</v>
      </c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 t="s">
        <v>152</v>
      </c>
      <c r="AF194" s="153"/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">
      <c r="A195" s="154">
        <v>169</v>
      </c>
      <c r="B195" s="160" t="s">
        <v>471</v>
      </c>
      <c r="C195" s="193" t="s">
        <v>472</v>
      </c>
      <c r="D195" s="162" t="s">
        <v>0</v>
      </c>
      <c r="E195" s="168">
        <v>190.39</v>
      </c>
      <c r="F195" s="170"/>
      <c r="G195" s="171">
        <f t="shared" si="84"/>
        <v>0</v>
      </c>
      <c r="H195" s="170"/>
      <c r="I195" s="171">
        <f t="shared" si="85"/>
        <v>0</v>
      </c>
      <c r="J195" s="170"/>
      <c r="K195" s="171">
        <f t="shared" si="86"/>
        <v>0</v>
      </c>
      <c r="L195" s="171">
        <v>21</v>
      </c>
      <c r="M195" s="171">
        <f t="shared" si="87"/>
        <v>0</v>
      </c>
      <c r="N195" s="163">
        <v>0</v>
      </c>
      <c r="O195" s="163">
        <f t="shared" si="88"/>
        <v>0</v>
      </c>
      <c r="P195" s="163">
        <v>0</v>
      </c>
      <c r="Q195" s="163">
        <f t="shared" si="89"/>
        <v>0</v>
      </c>
      <c r="R195" s="163"/>
      <c r="S195" s="163"/>
      <c r="T195" s="164">
        <v>0</v>
      </c>
      <c r="U195" s="163">
        <f t="shared" si="90"/>
        <v>0</v>
      </c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 t="s">
        <v>152</v>
      </c>
      <c r="AF195" s="153"/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x14ac:dyDescent="0.2">
      <c r="A196" s="155" t="s">
        <v>147</v>
      </c>
      <c r="B196" s="161" t="s">
        <v>94</v>
      </c>
      <c r="C196" s="194" t="s">
        <v>95</v>
      </c>
      <c r="D196" s="165"/>
      <c r="E196" s="169"/>
      <c r="F196" s="172"/>
      <c r="G196" s="172">
        <f>SUMIF(AE197:AE198,"&lt;&gt;NOR",G197:G198)</f>
        <v>0</v>
      </c>
      <c r="H196" s="172"/>
      <c r="I196" s="172">
        <f>SUM(I197:I198)</f>
        <v>0</v>
      </c>
      <c r="J196" s="172"/>
      <c r="K196" s="172">
        <f>SUM(K197:K198)</f>
        <v>0</v>
      </c>
      <c r="L196" s="172"/>
      <c r="M196" s="172">
        <f>SUM(M197:M198)</f>
        <v>0</v>
      </c>
      <c r="N196" s="166"/>
      <c r="O196" s="166">
        <f>SUM(O197:O198)</f>
        <v>0</v>
      </c>
      <c r="P196" s="166"/>
      <c r="Q196" s="166">
        <f>SUM(Q197:Q198)</f>
        <v>0</v>
      </c>
      <c r="R196" s="166"/>
      <c r="S196" s="166"/>
      <c r="T196" s="167"/>
      <c r="U196" s="166">
        <f>SUM(U197:U198)</f>
        <v>0</v>
      </c>
      <c r="AE196" t="s">
        <v>148</v>
      </c>
    </row>
    <row r="197" spans="1:60" outlineLevel="1" x14ac:dyDescent="0.2">
      <c r="A197" s="154">
        <v>170</v>
      </c>
      <c r="B197" s="160" t="s">
        <v>473</v>
      </c>
      <c r="C197" s="193" t="s">
        <v>474</v>
      </c>
      <c r="D197" s="162" t="s">
        <v>216</v>
      </c>
      <c r="E197" s="168">
        <v>1</v>
      </c>
      <c r="F197" s="170"/>
      <c r="G197" s="171">
        <f>ROUND(E197*F197,2)</f>
        <v>0</v>
      </c>
      <c r="H197" s="170"/>
      <c r="I197" s="171">
        <f>ROUND(E197*H197,2)</f>
        <v>0</v>
      </c>
      <c r="J197" s="170"/>
      <c r="K197" s="171">
        <f>ROUND(E197*J197,2)</f>
        <v>0</v>
      </c>
      <c r="L197" s="171">
        <v>21</v>
      </c>
      <c r="M197" s="171">
        <f>G197*(1+L197/100)</f>
        <v>0</v>
      </c>
      <c r="N197" s="163">
        <v>0</v>
      </c>
      <c r="O197" s="163">
        <f>ROUND(E197*N197,5)</f>
        <v>0</v>
      </c>
      <c r="P197" s="163">
        <v>0</v>
      </c>
      <c r="Q197" s="163">
        <f>ROUND(E197*P197,5)</f>
        <v>0</v>
      </c>
      <c r="R197" s="163"/>
      <c r="S197" s="163"/>
      <c r="T197" s="164">
        <v>0</v>
      </c>
      <c r="U197" s="163">
        <f>ROUND(E197*T197,2)</f>
        <v>0</v>
      </c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 t="s">
        <v>152</v>
      </c>
      <c r="AF197" s="153"/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 x14ac:dyDescent="0.2">
      <c r="A198" s="154">
        <v>171</v>
      </c>
      <c r="B198" s="160" t="s">
        <v>475</v>
      </c>
      <c r="C198" s="193" t="s">
        <v>476</v>
      </c>
      <c r="D198" s="162" t="s">
        <v>0</v>
      </c>
      <c r="E198" s="168">
        <v>24.9</v>
      </c>
      <c r="F198" s="170"/>
      <c r="G198" s="171">
        <f>ROUND(E198*F198,2)</f>
        <v>0</v>
      </c>
      <c r="H198" s="170"/>
      <c r="I198" s="171">
        <f>ROUND(E198*H198,2)</f>
        <v>0</v>
      </c>
      <c r="J198" s="170"/>
      <c r="K198" s="171">
        <f>ROUND(E198*J198,2)</f>
        <v>0</v>
      </c>
      <c r="L198" s="171">
        <v>21</v>
      </c>
      <c r="M198" s="171">
        <f>G198*(1+L198/100)</f>
        <v>0</v>
      </c>
      <c r="N198" s="163">
        <v>0</v>
      </c>
      <c r="O198" s="163">
        <f>ROUND(E198*N198,5)</f>
        <v>0</v>
      </c>
      <c r="P198" s="163">
        <v>0</v>
      </c>
      <c r="Q198" s="163">
        <f>ROUND(E198*P198,5)</f>
        <v>0</v>
      </c>
      <c r="R198" s="163"/>
      <c r="S198" s="163"/>
      <c r="T198" s="164">
        <v>0</v>
      </c>
      <c r="U198" s="163">
        <f>ROUND(E198*T198,2)</f>
        <v>0</v>
      </c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 t="s">
        <v>152</v>
      </c>
      <c r="AF198" s="153"/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x14ac:dyDescent="0.2">
      <c r="A199" s="155" t="s">
        <v>147</v>
      </c>
      <c r="B199" s="161" t="s">
        <v>96</v>
      </c>
      <c r="C199" s="194" t="s">
        <v>97</v>
      </c>
      <c r="D199" s="165"/>
      <c r="E199" s="169"/>
      <c r="F199" s="172"/>
      <c r="G199" s="172">
        <f>SUMIF(AE200:AE201,"&lt;&gt;NOR",G200:G201)</f>
        <v>0</v>
      </c>
      <c r="H199" s="172"/>
      <c r="I199" s="172">
        <f>SUM(I200:I201)</f>
        <v>0</v>
      </c>
      <c r="J199" s="172"/>
      <c r="K199" s="172">
        <f>SUM(K200:K201)</f>
        <v>0</v>
      </c>
      <c r="L199" s="172"/>
      <c r="M199" s="172">
        <f>SUM(M200:M201)</f>
        <v>0</v>
      </c>
      <c r="N199" s="166"/>
      <c r="O199" s="166">
        <f>SUM(O200:O201)</f>
        <v>0</v>
      </c>
      <c r="P199" s="166"/>
      <c r="Q199" s="166">
        <f>SUM(Q200:Q201)</f>
        <v>0</v>
      </c>
      <c r="R199" s="166"/>
      <c r="S199" s="166"/>
      <c r="T199" s="167"/>
      <c r="U199" s="166">
        <f>SUM(U200:U201)</f>
        <v>0</v>
      </c>
      <c r="AE199" t="s">
        <v>148</v>
      </c>
    </row>
    <row r="200" spans="1:60" outlineLevel="1" x14ac:dyDescent="0.2">
      <c r="A200" s="154">
        <v>172</v>
      </c>
      <c r="B200" s="160" t="s">
        <v>477</v>
      </c>
      <c r="C200" s="193" t="s">
        <v>478</v>
      </c>
      <c r="D200" s="162" t="s">
        <v>479</v>
      </c>
      <c r="E200" s="168">
        <v>1</v>
      </c>
      <c r="F200" s="170"/>
      <c r="G200" s="171">
        <f>ROUND(E200*F200,2)</f>
        <v>0</v>
      </c>
      <c r="H200" s="170"/>
      <c r="I200" s="171">
        <f>ROUND(E200*H200,2)</f>
        <v>0</v>
      </c>
      <c r="J200" s="170"/>
      <c r="K200" s="171">
        <f>ROUND(E200*J200,2)</f>
        <v>0</v>
      </c>
      <c r="L200" s="171">
        <v>21</v>
      </c>
      <c r="M200" s="171">
        <f>G200*(1+L200/100)</f>
        <v>0</v>
      </c>
      <c r="N200" s="163">
        <v>0</v>
      </c>
      <c r="O200" s="163">
        <f>ROUND(E200*N200,5)</f>
        <v>0</v>
      </c>
      <c r="P200" s="163">
        <v>0</v>
      </c>
      <c r="Q200" s="163">
        <f>ROUND(E200*P200,5)</f>
        <v>0</v>
      </c>
      <c r="R200" s="163"/>
      <c r="S200" s="163"/>
      <c r="T200" s="164">
        <v>0</v>
      </c>
      <c r="U200" s="163">
        <f>ROUND(E200*T200,2)</f>
        <v>0</v>
      </c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 t="s">
        <v>152</v>
      </c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 x14ac:dyDescent="0.2">
      <c r="A201" s="154">
        <v>173</v>
      </c>
      <c r="B201" s="160" t="s">
        <v>480</v>
      </c>
      <c r="C201" s="193" t="s">
        <v>481</v>
      </c>
      <c r="D201" s="162" t="s">
        <v>479</v>
      </c>
      <c r="E201" s="168">
        <v>1</v>
      </c>
      <c r="F201" s="170"/>
      <c r="G201" s="171">
        <f>ROUND(E201*F201,2)</f>
        <v>0</v>
      </c>
      <c r="H201" s="170"/>
      <c r="I201" s="171">
        <f>ROUND(E201*H201,2)</f>
        <v>0</v>
      </c>
      <c r="J201" s="170"/>
      <c r="K201" s="171">
        <f>ROUND(E201*J201,2)</f>
        <v>0</v>
      </c>
      <c r="L201" s="171">
        <v>21</v>
      </c>
      <c r="M201" s="171">
        <f>G201*(1+L201/100)</f>
        <v>0</v>
      </c>
      <c r="N201" s="163">
        <v>0</v>
      </c>
      <c r="O201" s="163">
        <f>ROUND(E201*N201,5)</f>
        <v>0</v>
      </c>
      <c r="P201" s="163">
        <v>0</v>
      </c>
      <c r="Q201" s="163">
        <f>ROUND(E201*P201,5)</f>
        <v>0</v>
      </c>
      <c r="R201" s="163"/>
      <c r="S201" s="163"/>
      <c r="T201" s="164">
        <v>0</v>
      </c>
      <c r="U201" s="163">
        <f>ROUND(E201*T201,2)</f>
        <v>0</v>
      </c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 t="s">
        <v>152</v>
      </c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x14ac:dyDescent="0.2">
      <c r="A202" s="155" t="s">
        <v>147</v>
      </c>
      <c r="B202" s="161" t="s">
        <v>98</v>
      </c>
      <c r="C202" s="194" t="s">
        <v>99</v>
      </c>
      <c r="D202" s="165"/>
      <c r="E202" s="169"/>
      <c r="F202" s="172"/>
      <c r="G202" s="172">
        <f>SUMIF(AE203:AE204,"&lt;&gt;NOR",G203:G204)</f>
        <v>0</v>
      </c>
      <c r="H202" s="172"/>
      <c r="I202" s="172">
        <f>SUM(I203:I204)</f>
        <v>0</v>
      </c>
      <c r="J202" s="172"/>
      <c r="K202" s="172">
        <f>SUM(K203:K204)</f>
        <v>0</v>
      </c>
      <c r="L202" s="172"/>
      <c r="M202" s="172">
        <f>SUM(M203:M204)</f>
        <v>0</v>
      </c>
      <c r="N202" s="166"/>
      <c r="O202" s="166">
        <f>SUM(O203:O204)</f>
        <v>0</v>
      </c>
      <c r="P202" s="166"/>
      <c r="Q202" s="166">
        <f>SUM(Q203:Q204)</f>
        <v>0</v>
      </c>
      <c r="R202" s="166"/>
      <c r="S202" s="166"/>
      <c r="T202" s="167"/>
      <c r="U202" s="166">
        <f>SUM(U203:U204)</f>
        <v>0.67</v>
      </c>
      <c r="AE202" t="s">
        <v>148</v>
      </c>
    </row>
    <row r="203" spans="1:60" outlineLevel="1" x14ac:dyDescent="0.2">
      <c r="A203" s="154">
        <v>174</v>
      </c>
      <c r="B203" s="160" t="s">
        <v>482</v>
      </c>
      <c r="C203" s="193" t="s">
        <v>483</v>
      </c>
      <c r="D203" s="162" t="s">
        <v>216</v>
      </c>
      <c r="E203" s="168">
        <v>1</v>
      </c>
      <c r="F203" s="170"/>
      <c r="G203" s="171">
        <f>ROUND(E203*F203,2)</f>
        <v>0</v>
      </c>
      <c r="H203" s="170"/>
      <c r="I203" s="171">
        <f>ROUND(E203*H203,2)</f>
        <v>0</v>
      </c>
      <c r="J203" s="170"/>
      <c r="K203" s="171">
        <f>ROUND(E203*J203,2)</f>
        <v>0</v>
      </c>
      <c r="L203" s="171">
        <v>21</v>
      </c>
      <c r="M203" s="171">
        <f>G203*(1+L203/100)</f>
        <v>0</v>
      </c>
      <c r="N203" s="163">
        <v>0</v>
      </c>
      <c r="O203" s="163">
        <f>ROUND(E203*N203,5)</f>
        <v>0</v>
      </c>
      <c r="P203" s="163">
        <v>0</v>
      </c>
      <c r="Q203" s="163">
        <f>ROUND(E203*P203,5)</f>
        <v>0</v>
      </c>
      <c r="R203" s="163"/>
      <c r="S203" s="163"/>
      <c r="T203" s="164">
        <v>0.67</v>
      </c>
      <c r="U203" s="163">
        <f>ROUND(E203*T203,2)</f>
        <v>0.67</v>
      </c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 t="s">
        <v>152</v>
      </c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 x14ac:dyDescent="0.2">
      <c r="A204" s="154">
        <v>175</v>
      </c>
      <c r="B204" s="160" t="s">
        <v>484</v>
      </c>
      <c r="C204" s="193" t="s">
        <v>485</v>
      </c>
      <c r="D204" s="162" t="s">
        <v>216</v>
      </c>
      <c r="E204" s="168">
        <v>1</v>
      </c>
      <c r="F204" s="170"/>
      <c r="G204" s="171">
        <f>ROUND(E204*F204,2)</f>
        <v>0</v>
      </c>
      <c r="H204" s="170"/>
      <c r="I204" s="171">
        <f>ROUND(E204*H204,2)</f>
        <v>0</v>
      </c>
      <c r="J204" s="170"/>
      <c r="K204" s="171">
        <f>ROUND(E204*J204,2)</f>
        <v>0</v>
      </c>
      <c r="L204" s="171">
        <v>21</v>
      </c>
      <c r="M204" s="171">
        <f>G204*(1+L204/100)</f>
        <v>0</v>
      </c>
      <c r="N204" s="163">
        <v>0</v>
      </c>
      <c r="O204" s="163">
        <f>ROUND(E204*N204,5)</f>
        <v>0</v>
      </c>
      <c r="P204" s="163">
        <v>0</v>
      </c>
      <c r="Q204" s="163">
        <f>ROUND(E204*P204,5)</f>
        <v>0</v>
      </c>
      <c r="R204" s="163"/>
      <c r="S204" s="163"/>
      <c r="T204" s="164">
        <v>0</v>
      </c>
      <c r="U204" s="163">
        <f>ROUND(E204*T204,2)</f>
        <v>0</v>
      </c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 t="s">
        <v>152</v>
      </c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x14ac:dyDescent="0.2">
      <c r="A205" s="155" t="s">
        <v>147</v>
      </c>
      <c r="B205" s="161" t="s">
        <v>100</v>
      </c>
      <c r="C205" s="194" t="s">
        <v>101</v>
      </c>
      <c r="D205" s="165"/>
      <c r="E205" s="169"/>
      <c r="F205" s="172"/>
      <c r="G205" s="172">
        <f>SUMIF(AE206:AE212,"&lt;&gt;NOR",G206:G212)</f>
        <v>0</v>
      </c>
      <c r="H205" s="172"/>
      <c r="I205" s="172">
        <f>SUM(I206:I212)</f>
        <v>0</v>
      </c>
      <c r="J205" s="172"/>
      <c r="K205" s="172">
        <f>SUM(K206:K212)</f>
        <v>0</v>
      </c>
      <c r="L205" s="172"/>
      <c r="M205" s="172">
        <f>SUM(M206:M212)</f>
        <v>0</v>
      </c>
      <c r="N205" s="166"/>
      <c r="O205" s="166">
        <f>SUM(O206:O212)</f>
        <v>8.2439999999999999E-2</v>
      </c>
      <c r="P205" s="166"/>
      <c r="Q205" s="166">
        <f>SUM(Q206:Q212)</f>
        <v>0</v>
      </c>
      <c r="R205" s="166"/>
      <c r="S205" s="166"/>
      <c r="T205" s="167"/>
      <c r="U205" s="166">
        <f>SUM(U206:U212)</f>
        <v>1.4</v>
      </c>
      <c r="AE205" t="s">
        <v>148</v>
      </c>
    </row>
    <row r="206" spans="1:60" outlineLevel="1" x14ac:dyDescent="0.2">
      <c r="A206" s="154">
        <v>176</v>
      </c>
      <c r="B206" s="160" t="s">
        <v>486</v>
      </c>
      <c r="C206" s="193" t="s">
        <v>487</v>
      </c>
      <c r="D206" s="162" t="s">
        <v>151</v>
      </c>
      <c r="E206" s="168">
        <v>3.6520000000000001</v>
      </c>
      <c r="F206" s="170"/>
      <c r="G206" s="171">
        <f t="shared" ref="G206:G212" si="91">ROUND(E206*F206,2)</f>
        <v>0</v>
      </c>
      <c r="H206" s="170"/>
      <c r="I206" s="171">
        <f t="shared" ref="I206:I212" si="92">ROUND(E206*H206,2)</f>
        <v>0</v>
      </c>
      <c r="J206" s="170"/>
      <c r="K206" s="171">
        <f t="shared" ref="K206:K212" si="93">ROUND(E206*J206,2)</f>
        <v>0</v>
      </c>
      <c r="L206" s="171">
        <v>21</v>
      </c>
      <c r="M206" s="171">
        <f t="shared" ref="M206:M212" si="94">G206*(1+L206/100)</f>
        <v>0</v>
      </c>
      <c r="N206" s="163">
        <v>4.0000000000000003E-5</v>
      </c>
      <c r="O206" s="163">
        <f t="shared" ref="O206:O212" si="95">ROUND(E206*N206,5)</f>
        <v>1.4999999999999999E-4</v>
      </c>
      <c r="P206" s="163">
        <v>0</v>
      </c>
      <c r="Q206" s="163">
        <f t="shared" ref="Q206:Q212" si="96">ROUND(E206*P206,5)</f>
        <v>0</v>
      </c>
      <c r="R206" s="163"/>
      <c r="S206" s="163"/>
      <c r="T206" s="164">
        <v>0.28000000000000003</v>
      </c>
      <c r="U206" s="163">
        <f t="shared" ref="U206:U212" si="97">ROUND(E206*T206,2)</f>
        <v>1.02</v>
      </c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 t="s">
        <v>152</v>
      </c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ht="22.5" outlineLevel="1" x14ac:dyDescent="0.2">
      <c r="A207" s="154">
        <v>177</v>
      </c>
      <c r="B207" s="160" t="s">
        <v>486</v>
      </c>
      <c r="C207" s="193" t="s">
        <v>488</v>
      </c>
      <c r="D207" s="162" t="s">
        <v>151</v>
      </c>
      <c r="E207" s="168">
        <v>1.36</v>
      </c>
      <c r="F207" s="170"/>
      <c r="G207" s="171">
        <f t="shared" si="91"/>
        <v>0</v>
      </c>
      <c r="H207" s="170"/>
      <c r="I207" s="171">
        <f t="shared" si="92"/>
        <v>0</v>
      </c>
      <c r="J207" s="170"/>
      <c r="K207" s="171">
        <f t="shared" si="93"/>
        <v>0</v>
      </c>
      <c r="L207" s="171">
        <v>21</v>
      </c>
      <c r="M207" s="171">
        <f t="shared" si="94"/>
        <v>0</v>
      </c>
      <c r="N207" s="163">
        <v>4.0000000000000003E-5</v>
      </c>
      <c r="O207" s="163">
        <f t="shared" si="95"/>
        <v>5.0000000000000002E-5</v>
      </c>
      <c r="P207" s="163">
        <v>0</v>
      </c>
      <c r="Q207" s="163">
        <f t="shared" si="96"/>
        <v>0</v>
      </c>
      <c r="R207" s="163"/>
      <c r="S207" s="163"/>
      <c r="T207" s="164">
        <v>0.28000000000000003</v>
      </c>
      <c r="U207" s="163">
        <f t="shared" si="97"/>
        <v>0.38</v>
      </c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 t="s">
        <v>152</v>
      </c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ht="22.5" outlineLevel="1" x14ac:dyDescent="0.2">
      <c r="A208" s="154">
        <v>178</v>
      </c>
      <c r="B208" s="160" t="s">
        <v>489</v>
      </c>
      <c r="C208" s="193" t="s">
        <v>490</v>
      </c>
      <c r="D208" s="162" t="s">
        <v>151</v>
      </c>
      <c r="E208" s="168">
        <v>4.0170000000000003</v>
      </c>
      <c r="F208" s="170"/>
      <c r="G208" s="171">
        <f t="shared" si="91"/>
        <v>0</v>
      </c>
      <c r="H208" s="170"/>
      <c r="I208" s="171">
        <f t="shared" si="92"/>
        <v>0</v>
      </c>
      <c r="J208" s="170"/>
      <c r="K208" s="171">
        <f t="shared" si="93"/>
        <v>0</v>
      </c>
      <c r="L208" s="171">
        <v>21</v>
      </c>
      <c r="M208" s="171">
        <f t="shared" si="94"/>
        <v>0</v>
      </c>
      <c r="N208" s="163">
        <v>1.47E-2</v>
      </c>
      <c r="O208" s="163">
        <f t="shared" si="95"/>
        <v>5.9049999999999998E-2</v>
      </c>
      <c r="P208" s="163">
        <v>0</v>
      </c>
      <c r="Q208" s="163">
        <f t="shared" si="96"/>
        <v>0</v>
      </c>
      <c r="R208" s="163"/>
      <c r="S208" s="163"/>
      <c r="T208" s="164">
        <v>0</v>
      </c>
      <c r="U208" s="163">
        <f t="shared" si="97"/>
        <v>0</v>
      </c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 t="s">
        <v>250</v>
      </c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ht="22.5" outlineLevel="1" x14ac:dyDescent="0.2">
      <c r="A209" s="154">
        <v>179</v>
      </c>
      <c r="B209" s="160" t="s">
        <v>489</v>
      </c>
      <c r="C209" s="193" t="s">
        <v>491</v>
      </c>
      <c r="D209" s="162" t="s">
        <v>151</v>
      </c>
      <c r="E209" s="168">
        <v>1.496</v>
      </c>
      <c r="F209" s="170"/>
      <c r="G209" s="171">
        <f t="shared" si="91"/>
        <v>0</v>
      </c>
      <c r="H209" s="170"/>
      <c r="I209" s="171">
        <f t="shared" si="92"/>
        <v>0</v>
      </c>
      <c r="J209" s="170"/>
      <c r="K209" s="171">
        <f t="shared" si="93"/>
        <v>0</v>
      </c>
      <c r="L209" s="171">
        <v>21</v>
      </c>
      <c r="M209" s="171">
        <f t="shared" si="94"/>
        <v>0</v>
      </c>
      <c r="N209" s="163">
        <v>1.47E-2</v>
      </c>
      <c r="O209" s="163">
        <f t="shared" si="95"/>
        <v>2.1989999999999999E-2</v>
      </c>
      <c r="P209" s="163">
        <v>0</v>
      </c>
      <c r="Q209" s="163">
        <f t="shared" si="96"/>
        <v>0</v>
      </c>
      <c r="R209" s="163"/>
      <c r="S209" s="163"/>
      <c r="T209" s="164">
        <v>0</v>
      </c>
      <c r="U209" s="163">
        <f t="shared" si="97"/>
        <v>0</v>
      </c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 t="s">
        <v>250</v>
      </c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 x14ac:dyDescent="0.2">
      <c r="A210" s="154">
        <v>180</v>
      </c>
      <c r="B210" s="160" t="s">
        <v>492</v>
      </c>
      <c r="C210" s="193" t="s">
        <v>493</v>
      </c>
      <c r="D210" s="162" t="s">
        <v>151</v>
      </c>
      <c r="E210" s="168">
        <v>5.0119999999999996</v>
      </c>
      <c r="F210" s="170"/>
      <c r="G210" s="171">
        <f t="shared" si="91"/>
        <v>0</v>
      </c>
      <c r="H210" s="170"/>
      <c r="I210" s="171">
        <f t="shared" si="92"/>
        <v>0</v>
      </c>
      <c r="J210" s="170"/>
      <c r="K210" s="171">
        <f t="shared" si="93"/>
        <v>0</v>
      </c>
      <c r="L210" s="171">
        <v>21</v>
      </c>
      <c r="M210" s="171">
        <f t="shared" si="94"/>
        <v>0</v>
      </c>
      <c r="N210" s="163">
        <v>2.4000000000000001E-4</v>
      </c>
      <c r="O210" s="163">
        <f t="shared" si="95"/>
        <v>1.1999999999999999E-3</v>
      </c>
      <c r="P210" s="163">
        <v>0</v>
      </c>
      <c r="Q210" s="163">
        <f t="shared" si="96"/>
        <v>0</v>
      </c>
      <c r="R210" s="163"/>
      <c r="S210" s="163"/>
      <c r="T210" s="164">
        <v>0</v>
      </c>
      <c r="U210" s="163">
        <f t="shared" si="97"/>
        <v>0</v>
      </c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 t="s">
        <v>152</v>
      </c>
      <c r="AF210" s="153"/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 x14ac:dyDescent="0.2">
      <c r="A211" s="154">
        <v>181</v>
      </c>
      <c r="B211" s="160" t="s">
        <v>494</v>
      </c>
      <c r="C211" s="193" t="s">
        <v>495</v>
      </c>
      <c r="D211" s="162" t="s">
        <v>159</v>
      </c>
      <c r="E211" s="168">
        <v>33.26</v>
      </c>
      <c r="F211" s="170"/>
      <c r="G211" s="171">
        <f t="shared" si="91"/>
        <v>0</v>
      </c>
      <c r="H211" s="170"/>
      <c r="I211" s="171">
        <f t="shared" si="92"/>
        <v>0</v>
      </c>
      <c r="J211" s="170"/>
      <c r="K211" s="171">
        <f t="shared" si="93"/>
        <v>0</v>
      </c>
      <c r="L211" s="171">
        <v>21</v>
      </c>
      <c r="M211" s="171">
        <f t="shared" si="94"/>
        <v>0</v>
      </c>
      <c r="N211" s="163">
        <v>0</v>
      </c>
      <c r="O211" s="163">
        <f t="shared" si="95"/>
        <v>0</v>
      </c>
      <c r="P211" s="163">
        <v>0</v>
      </c>
      <c r="Q211" s="163">
        <f t="shared" si="96"/>
        <v>0</v>
      </c>
      <c r="R211" s="163"/>
      <c r="S211" s="163"/>
      <c r="T211" s="164">
        <v>0</v>
      </c>
      <c r="U211" s="163">
        <f t="shared" si="97"/>
        <v>0</v>
      </c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 t="s">
        <v>152</v>
      </c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ht="22.5" outlineLevel="1" x14ac:dyDescent="0.2">
      <c r="A212" s="154">
        <v>182</v>
      </c>
      <c r="B212" s="160" t="s">
        <v>496</v>
      </c>
      <c r="C212" s="193" t="s">
        <v>497</v>
      </c>
      <c r="D212" s="162" t="s">
        <v>0</v>
      </c>
      <c r="E212" s="168">
        <v>64.680000000000007</v>
      </c>
      <c r="F212" s="170"/>
      <c r="G212" s="171">
        <f t="shared" si="91"/>
        <v>0</v>
      </c>
      <c r="H212" s="170"/>
      <c r="I212" s="171">
        <f t="shared" si="92"/>
        <v>0</v>
      </c>
      <c r="J212" s="170"/>
      <c r="K212" s="171">
        <f t="shared" si="93"/>
        <v>0</v>
      </c>
      <c r="L212" s="171">
        <v>21</v>
      </c>
      <c r="M212" s="171">
        <f t="shared" si="94"/>
        <v>0</v>
      </c>
      <c r="N212" s="163">
        <v>0</v>
      </c>
      <c r="O212" s="163">
        <f t="shared" si="95"/>
        <v>0</v>
      </c>
      <c r="P212" s="163">
        <v>0</v>
      </c>
      <c r="Q212" s="163">
        <f t="shared" si="96"/>
        <v>0</v>
      </c>
      <c r="R212" s="163"/>
      <c r="S212" s="163"/>
      <c r="T212" s="164">
        <v>0</v>
      </c>
      <c r="U212" s="163">
        <f t="shared" si="97"/>
        <v>0</v>
      </c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 t="s">
        <v>152</v>
      </c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x14ac:dyDescent="0.2">
      <c r="A213" s="155" t="s">
        <v>147</v>
      </c>
      <c r="B213" s="161" t="s">
        <v>102</v>
      </c>
      <c r="C213" s="194" t="s">
        <v>103</v>
      </c>
      <c r="D213" s="165"/>
      <c r="E213" s="169"/>
      <c r="F213" s="172"/>
      <c r="G213" s="172">
        <f>SUMIF(AE214:AE220,"&lt;&gt;NOR",G214:G220)</f>
        <v>0</v>
      </c>
      <c r="H213" s="172"/>
      <c r="I213" s="172">
        <f>SUM(I214:I220)</f>
        <v>0</v>
      </c>
      <c r="J213" s="172"/>
      <c r="K213" s="172">
        <f>SUM(K214:K220)</f>
        <v>0</v>
      </c>
      <c r="L213" s="172"/>
      <c r="M213" s="172">
        <f>SUM(M214:M220)</f>
        <v>0</v>
      </c>
      <c r="N213" s="166"/>
      <c r="O213" s="166">
        <f>SUM(O214:O220)</f>
        <v>2.6320000000000003E-2</v>
      </c>
      <c r="P213" s="166"/>
      <c r="Q213" s="166">
        <f>SUM(Q214:Q220)</f>
        <v>2.0369999999999999E-2</v>
      </c>
      <c r="R213" s="166"/>
      <c r="S213" s="166"/>
      <c r="T213" s="167"/>
      <c r="U213" s="166">
        <f>SUM(U214:U220)</f>
        <v>7.49</v>
      </c>
      <c r="AE213" t="s">
        <v>148</v>
      </c>
    </row>
    <row r="214" spans="1:60" outlineLevel="1" x14ac:dyDescent="0.2">
      <c r="A214" s="154">
        <v>183</v>
      </c>
      <c r="B214" s="160" t="s">
        <v>498</v>
      </c>
      <c r="C214" s="193" t="s">
        <v>499</v>
      </c>
      <c r="D214" s="162" t="s">
        <v>159</v>
      </c>
      <c r="E214" s="168">
        <v>1.65</v>
      </c>
      <c r="F214" s="170"/>
      <c r="G214" s="171">
        <f t="shared" ref="G214:G220" si="98">ROUND(E214*F214,2)</f>
        <v>0</v>
      </c>
      <c r="H214" s="170"/>
      <c r="I214" s="171">
        <f t="shared" ref="I214:I220" si="99">ROUND(E214*H214,2)</f>
        <v>0</v>
      </c>
      <c r="J214" s="170"/>
      <c r="K214" s="171">
        <f t="shared" ref="K214:K220" si="100">ROUND(E214*J214,2)</f>
        <v>0</v>
      </c>
      <c r="L214" s="171">
        <v>21</v>
      </c>
      <c r="M214" s="171">
        <f t="shared" ref="M214:M220" si="101">G214*(1+L214/100)</f>
        <v>0</v>
      </c>
      <c r="N214" s="163">
        <v>1.8400000000000001E-3</v>
      </c>
      <c r="O214" s="163">
        <f t="shared" ref="O214:O220" si="102">ROUND(E214*N214,5)</f>
        <v>3.0400000000000002E-3</v>
      </c>
      <c r="P214" s="163">
        <v>0</v>
      </c>
      <c r="Q214" s="163">
        <f t="shared" ref="Q214:Q220" si="103">ROUND(E214*P214,5)</f>
        <v>0</v>
      </c>
      <c r="R214" s="163"/>
      <c r="S214" s="163"/>
      <c r="T214" s="164">
        <v>0.26400000000000001</v>
      </c>
      <c r="U214" s="163">
        <f t="shared" ref="U214:U220" si="104">ROUND(E214*T214,2)</f>
        <v>0.44</v>
      </c>
      <c r="V214" s="153"/>
      <c r="W214" s="153"/>
      <c r="X214" s="153"/>
      <c r="Y214" s="153"/>
      <c r="Z214" s="153"/>
      <c r="AA214" s="153"/>
      <c r="AB214" s="153"/>
      <c r="AC214" s="153"/>
      <c r="AD214" s="153"/>
      <c r="AE214" s="153" t="s">
        <v>152</v>
      </c>
      <c r="AF214" s="153"/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1" x14ac:dyDescent="0.2">
      <c r="A215" s="154">
        <v>184</v>
      </c>
      <c r="B215" s="160" t="s">
        <v>500</v>
      </c>
      <c r="C215" s="193" t="s">
        <v>501</v>
      </c>
      <c r="D215" s="162" t="s">
        <v>216</v>
      </c>
      <c r="E215" s="168">
        <v>1</v>
      </c>
      <c r="F215" s="170"/>
      <c r="G215" s="171">
        <f t="shared" si="98"/>
        <v>0</v>
      </c>
      <c r="H215" s="170"/>
      <c r="I215" s="171">
        <f t="shared" si="99"/>
        <v>0</v>
      </c>
      <c r="J215" s="170"/>
      <c r="K215" s="171">
        <f t="shared" si="100"/>
        <v>0</v>
      </c>
      <c r="L215" s="171">
        <v>21</v>
      </c>
      <c r="M215" s="171">
        <f t="shared" si="101"/>
        <v>0</v>
      </c>
      <c r="N215" s="163">
        <v>4.0000000000000002E-4</v>
      </c>
      <c r="O215" s="163">
        <f t="shared" si="102"/>
        <v>4.0000000000000002E-4</v>
      </c>
      <c r="P215" s="163">
        <v>0</v>
      </c>
      <c r="Q215" s="163">
        <f t="shared" si="103"/>
        <v>0</v>
      </c>
      <c r="R215" s="163"/>
      <c r="S215" s="163"/>
      <c r="T215" s="164">
        <v>0.41</v>
      </c>
      <c r="U215" s="163">
        <f t="shared" si="104"/>
        <v>0.41</v>
      </c>
      <c r="V215" s="153"/>
      <c r="W215" s="153"/>
      <c r="X215" s="153"/>
      <c r="Y215" s="153"/>
      <c r="Z215" s="153"/>
      <c r="AA215" s="153"/>
      <c r="AB215" s="153"/>
      <c r="AC215" s="153"/>
      <c r="AD215" s="153"/>
      <c r="AE215" s="153" t="s">
        <v>152</v>
      </c>
      <c r="AF215" s="153"/>
      <c r="AG215" s="153"/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 x14ac:dyDescent="0.2">
      <c r="A216" s="154">
        <v>185</v>
      </c>
      <c r="B216" s="160" t="s">
        <v>502</v>
      </c>
      <c r="C216" s="193" t="s">
        <v>503</v>
      </c>
      <c r="D216" s="162" t="s">
        <v>159</v>
      </c>
      <c r="E216" s="168">
        <v>0.7</v>
      </c>
      <c r="F216" s="170"/>
      <c r="G216" s="171">
        <f t="shared" si="98"/>
        <v>0</v>
      </c>
      <c r="H216" s="170"/>
      <c r="I216" s="171">
        <f t="shared" si="99"/>
        <v>0</v>
      </c>
      <c r="J216" s="170"/>
      <c r="K216" s="171">
        <f t="shared" si="100"/>
        <v>0</v>
      </c>
      <c r="L216" s="171">
        <v>21</v>
      </c>
      <c r="M216" s="171">
        <f t="shared" si="101"/>
        <v>0</v>
      </c>
      <c r="N216" s="163">
        <v>3.1700000000000001E-3</v>
      </c>
      <c r="O216" s="163">
        <f t="shared" si="102"/>
        <v>2.2200000000000002E-3</v>
      </c>
      <c r="P216" s="163">
        <v>0</v>
      </c>
      <c r="Q216" s="163">
        <f t="shared" si="103"/>
        <v>0</v>
      </c>
      <c r="R216" s="163"/>
      <c r="S216" s="163"/>
      <c r="T216" s="164">
        <v>0.219</v>
      </c>
      <c r="U216" s="163">
        <f t="shared" si="104"/>
        <v>0.15</v>
      </c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 t="s">
        <v>152</v>
      </c>
      <c r="AF216" s="153"/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ht="22.5" outlineLevel="1" x14ac:dyDescent="0.2">
      <c r="A217" s="154">
        <v>186</v>
      </c>
      <c r="B217" s="160" t="s">
        <v>504</v>
      </c>
      <c r="C217" s="193" t="s">
        <v>505</v>
      </c>
      <c r="D217" s="162" t="s">
        <v>159</v>
      </c>
      <c r="E217" s="168">
        <v>15.3</v>
      </c>
      <c r="F217" s="170"/>
      <c r="G217" s="171">
        <f t="shared" si="98"/>
        <v>0</v>
      </c>
      <c r="H217" s="170"/>
      <c r="I217" s="171">
        <f t="shared" si="99"/>
        <v>0</v>
      </c>
      <c r="J217" s="170"/>
      <c r="K217" s="171">
        <f t="shared" si="100"/>
        <v>0</v>
      </c>
      <c r="L217" s="171">
        <v>21</v>
      </c>
      <c r="M217" s="171">
        <f t="shared" si="101"/>
        <v>0</v>
      </c>
      <c r="N217" s="163">
        <v>1.3500000000000001E-3</v>
      </c>
      <c r="O217" s="163">
        <f t="shared" si="102"/>
        <v>2.0660000000000001E-2</v>
      </c>
      <c r="P217" s="163">
        <v>0</v>
      </c>
      <c r="Q217" s="163">
        <f t="shared" si="103"/>
        <v>0</v>
      </c>
      <c r="R217" s="163"/>
      <c r="S217" s="163"/>
      <c r="T217" s="164">
        <v>0.35005999999999998</v>
      </c>
      <c r="U217" s="163">
        <f t="shared" si="104"/>
        <v>5.36</v>
      </c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 t="s">
        <v>152</v>
      </c>
      <c r="AF217" s="153"/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ht="22.5" outlineLevel="1" x14ac:dyDescent="0.2">
      <c r="A218" s="154">
        <v>187</v>
      </c>
      <c r="B218" s="160" t="s">
        <v>506</v>
      </c>
      <c r="C218" s="193" t="s">
        <v>507</v>
      </c>
      <c r="D218" s="162" t="s">
        <v>159</v>
      </c>
      <c r="E218" s="168">
        <v>9.6</v>
      </c>
      <c r="F218" s="170"/>
      <c r="G218" s="171">
        <f t="shared" si="98"/>
        <v>0</v>
      </c>
      <c r="H218" s="170"/>
      <c r="I218" s="171">
        <f t="shared" si="99"/>
        <v>0</v>
      </c>
      <c r="J218" s="170"/>
      <c r="K218" s="171">
        <f t="shared" si="100"/>
        <v>0</v>
      </c>
      <c r="L218" s="171">
        <v>21</v>
      </c>
      <c r="M218" s="171">
        <f t="shared" si="101"/>
        <v>0</v>
      </c>
      <c r="N218" s="163">
        <v>0</v>
      </c>
      <c r="O218" s="163">
        <f t="shared" si="102"/>
        <v>0</v>
      </c>
      <c r="P218" s="163">
        <v>1.3500000000000001E-3</v>
      </c>
      <c r="Q218" s="163">
        <f t="shared" si="103"/>
        <v>1.2959999999999999E-2</v>
      </c>
      <c r="R218" s="163"/>
      <c r="S218" s="163"/>
      <c r="T218" s="164">
        <v>9.1999999999999998E-2</v>
      </c>
      <c r="U218" s="163">
        <f t="shared" si="104"/>
        <v>0.88</v>
      </c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 t="s">
        <v>152</v>
      </c>
      <c r="AF218" s="153"/>
      <c r="AG218" s="153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1" x14ac:dyDescent="0.2">
      <c r="A219" s="154">
        <v>188</v>
      </c>
      <c r="B219" s="160" t="s">
        <v>508</v>
      </c>
      <c r="C219" s="193" t="s">
        <v>509</v>
      </c>
      <c r="D219" s="162" t="s">
        <v>159</v>
      </c>
      <c r="E219" s="168">
        <v>2.2000000000000002</v>
      </c>
      <c r="F219" s="170"/>
      <c r="G219" s="171">
        <f t="shared" si="98"/>
        <v>0</v>
      </c>
      <c r="H219" s="170"/>
      <c r="I219" s="171">
        <f t="shared" si="99"/>
        <v>0</v>
      </c>
      <c r="J219" s="170"/>
      <c r="K219" s="171">
        <f t="shared" si="100"/>
        <v>0</v>
      </c>
      <c r="L219" s="171">
        <v>21</v>
      </c>
      <c r="M219" s="171">
        <f t="shared" si="101"/>
        <v>0</v>
      </c>
      <c r="N219" s="163">
        <v>0</v>
      </c>
      <c r="O219" s="163">
        <f t="shared" si="102"/>
        <v>0</v>
      </c>
      <c r="P219" s="163">
        <v>3.3700000000000002E-3</v>
      </c>
      <c r="Q219" s="163">
        <f t="shared" si="103"/>
        <v>7.4099999999999999E-3</v>
      </c>
      <c r="R219" s="163"/>
      <c r="S219" s="163"/>
      <c r="T219" s="164">
        <v>0.115</v>
      </c>
      <c r="U219" s="163">
        <f t="shared" si="104"/>
        <v>0.25</v>
      </c>
      <c r="V219" s="153"/>
      <c r="W219" s="153"/>
      <c r="X219" s="153"/>
      <c r="Y219" s="153"/>
      <c r="Z219" s="153"/>
      <c r="AA219" s="153"/>
      <c r="AB219" s="153"/>
      <c r="AC219" s="153"/>
      <c r="AD219" s="153"/>
      <c r="AE219" s="153" t="s">
        <v>152</v>
      </c>
      <c r="AF219" s="153"/>
      <c r="AG219" s="153"/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 x14ac:dyDescent="0.2">
      <c r="A220" s="154">
        <v>189</v>
      </c>
      <c r="B220" s="160" t="s">
        <v>510</v>
      </c>
      <c r="C220" s="193" t="s">
        <v>511</v>
      </c>
      <c r="D220" s="162" t="s">
        <v>0</v>
      </c>
      <c r="E220" s="168">
        <v>67.239999999999995</v>
      </c>
      <c r="F220" s="170"/>
      <c r="G220" s="171">
        <f t="shared" si="98"/>
        <v>0</v>
      </c>
      <c r="H220" s="170"/>
      <c r="I220" s="171">
        <f t="shared" si="99"/>
        <v>0</v>
      </c>
      <c r="J220" s="170"/>
      <c r="K220" s="171">
        <f t="shared" si="100"/>
        <v>0</v>
      </c>
      <c r="L220" s="171">
        <v>21</v>
      </c>
      <c r="M220" s="171">
        <f t="shared" si="101"/>
        <v>0</v>
      </c>
      <c r="N220" s="163">
        <v>0</v>
      </c>
      <c r="O220" s="163">
        <f t="shared" si="102"/>
        <v>0</v>
      </c>
      <c r="P220" s="163">
        <v>0</v>
      </c>
      <c r="Q220" s="163">
        <f t="shared" si="103"/>
        <v>0</v>
      </c>
      <c r="R220" s="163"/>
      <c r="S220" s="163"/>
      <c r="T220" s="164">
        <v>0</v>
      </c>
      <c r="U220" s="163">
        <f t="shared" si="104"/>
        <v>0</v>
      </c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 t="s">
        <v>152</v>
      </c>
      <c r="AF220" s="153"/>
      <c r="AG220" s="153"/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x14ac:dyDescent="0.2">
      <c r="A221" s="155" t="s">
        <v>147</v>
      </c>
      <c r="B221" s="161" t="s">
        <v>104</v>
      </c>
      <c r="C221" s="194" t="s">
        <v>105</v>
      </c>
      <c r="D221" s="165"/>
      <c r="E221" s="169"/>
      <c r="F221" s="172"/>
      <c r="G221" s="172">
        <f>SUMIF(AE222:AE224,"&lt;&gt;NOR",G222:G224)</f>
        <v>0</v>
      </c>
      <c r="H221" s="172"/>
      <c r="I221" s="172">
        <f>SUM(I222:I224)</f>
        <v>0</v>
      </c>
      <c r="J221" s="172"/>
      <c r="K221" s="172">
        <f>SUM(K222:K224)</f>
        <v>0</v>
      </c>
      <c r="L221" s="172"/>
      <c r="M221" s="172">
        <f>SUM(M222:M224)</f>
        <v>0</v>
      </c>
      <c r="N221" s="166"/>
      <c r="O221" s="166">
        <f>SUM(O222:O224)</f>
        <v>0</v>
      </c>
      <c r="P221" s="166"/>
      <c r="Q221" s="166">
        <f>SUM(Q222:Q224)</f>
        <v>0</v>
      </c>
      <c r="R221" s="166"/>
      <c r="S221" s="166"/>
      <c r="T221" s="167"/>
      <c r="U221" s="166">
        <f>SUM(U222:U224)</f>
        <v>1.26</v>
      </c>
      <c r="AE221" t="s">
        <v>148</v>
      </c>
    </row>
    <row r="222" spans="1:60" ht="22.5" outlineLevel="1" x14ac:dyDescent="0.2">
      <c r="A222" s="154">
        <v>190</v>
      </c>
      <c r="B222" s="160" t="s">
        <v>512</v>
      </c>
      <c r="C222" s="193" t="s">
        <v>513</v>
      </c>
      <c r="D222" s="162" t="s">
        <v>151</v>
      </c>
      <c r="E222" s="168">
        <v>3.11</v>
      </c>
      <c r="F222" s="170"/>
      <c r="G222" s="171">
        <f>ROUND(E222*F222,2)</f>
        <v>0</v>
      </c>
      <c r="H222" s="170"/>
      <c r="I222" s="171">
        <f>ROUND(E222*H222,2)</f>
        <v>0</v>
      </c>
      <c r="J222" s="170"/>
      <c r="K222" s="171">
        <f>ROUND(E222*J222,2)</f>
        <v>0</v>
      </c>
      <c r="L222" s="171">
        <v>21</v>
      </c>
      <c r="M222" s="171">
        <f>G222*(1+L222/100)</f>
        <v>0</v>
      </c>
      <c r="N222" s="163">
        <v>0</v>
      </c>
      <c r="O222" s="163">
        <f>ROUND(E222*N222,5)</f>
        <v>0</v>
      </c>
      <c r="P222" s="163">
        <v>0</v>
      </c>
      <c r="Q222" s="163">
        <f>ROUND(E222*P222,5)</f>
        <v>0</v>
      </c>
      <c r="R222" s="163"/>
      <c r="S222" s="163"/>
      <c r="T222" s="164">
        <v>0.32</v>
      </c>
      <c r="U222" s="163">
        <f>ROUND(E222*T222,2)</f>
        <v>1</v>
      </c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 t="s">
        <v>152</v>
      </c>
      <c r="AF222" s="153"/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outlineLevel="1" x14ac:dyDescent="0.2">
      <c r="A223" s="154">
        <v>191</v>
      </c>
      <c r="B223" s="160" t="s">
        <v>514</v>
      </c>
      <c r="C223" s="193" t="s">
        <v>515</v>
      </c>
      <c r="D223" s="162" t="s">
        <v>151</v>
      </c>
      <c r="E223" s="168">
        <v>3.11</v>
      </c>
      <c r="F223" s="170"/>
      <c r="G223" s="171">
        <f>ROUND(E223*F223,2)</f>
        <v>0</v>
      </c>
      <c r="H223" s="170"/>
      <c r="I223" s="171">
        <f>ROUND(E223*H223,2)</f>
        <v>0</v>
      </c>
      <c r="J223" s="170"/>
      <c r="K223" s="171">
        <f>ROUND(E223*J223,2)</f>
        <v>0</v>
      </c>
      <c r="L223" s="171">
        <v>21</v>
      </c>
      <c r="M223" s="171">
        <f>G223*(1+L223/100)</f>
        <v>0</v>
      </c>
      <c r="N223" s="163">
        <v>0</v>
      </c>
      <c r="O223" s="163">
        <f>ROUND(E223*N223,5)</f>
        <v>0</v>
      </c>
      <c r="P223" s="163">
        <v>0</v>
      </c>
      <c r="Q223" s="163">
        <f>ROUND(E223*P223,5)</f>
        <v>0</v>
      </c>
      <c r="R223" s="163"/>
      <c r="S223" s="163"/>
      <c r="T223" s="164">
        <v>0</v>
      </c>
      <c r="U223" s="163">
        <f>ROUND(E223*T223,2)</f>
        <v>0</v>
      </c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 t="s">
        <v>152</v>
      </c>
      <c r="AF223" s="153"/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 x14ac:dyDescent="0.2">
      <c r="A224" s="154">
        <v>192</v>
      </c>
      <c r="B224" s="160" t="s">
        <v>516</v>
      </c>
      <c r="C224" s="193" t="s">
        <v>517</v>
      </c>
      <c r="D224" s="162" t="s">
        <v>0</v>
      </c>
      <c r="E224" s="168">
        <v>8.58</v>
      </c>
      <c r="F224" s="170"/>
      <c r="G224" s="171">
        <f>ROUND(E224*F224,2)</f>
        <v>0</v>
      </c>
      <c r="H224" s="170"/>
      <c r="I224" s="171">
        <f>ROUND(E224*H224,2)</f>
        <v>0</v>
      </c>
      <c r="J224" s="170"/>
      <c r="K224" s="171">
        <f>ROUND(E224*J224,2)</f>
        <v>0</v>
      </c>
      <c r="L224" s="171">
        <v>21</v>
      </c>
      <c r="M224" s="171">
        <f>G224*(1+L224/100)</f>
        <v>0</v>
      </c>
      <c r="N224" s="163">
        <v>0</v>
      </c>
      <c r="O224" s="163">
        <f>ROUND(E224*N224,5)</f>
        <v>0</v>
      </c>
      <c r="P224" s="163">
        <v>0</v>
      </c>
      <c r="Q224" s="163">
        <f>ROUND(E224*P224,5)</f>
        <v>0</v>
      </c>
      <c r="R224" s="163"/>
      <c r="S224" s="163"/>
      <c r="T224" s="164">
        <v>0.03</v>
      </c>
      <c r="U224" s="163">
        <f>ROUND(E224*T224,2)</f>
        <v>0.26</v>
      </c>
      <c r="V224" s="153"/>
      <c r="W224" s="153"/>
      <c r="X224" s="153"/>
      <c r="Y224" s="153"/>
      <c r="Z224" s="153"/>
      <c r="AA224" s="153"/>
      <c r="AB224" s="153"/>
      <c r="AC224" s="153"/>
      <c r="AD224" s="153"/>
      <c r="AE224" s="153" t="s">
        <v>152</v>
      </c>
      <c r="AF224" s="153"/>
      <c r="AG224" s="153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x14ac:dyDescent="0.2">
      <c r="A225" s="155" t="s">
        <v>147</v>
      </c>
      <c r="B225" s="161" t="s">
        <v>106</v>
      </c>
      <c r="C225" s="194" t="s">
        <v>107</v>
      </c>
      <c r="D225" s="165"/>
      <c r="E225" s="169"/>
      <c r="F225" s="172"/>
      <c r="G225" s="172">
        <f>SUMIF(AE226:AE233,"&lt;&gt;NOR",G226:G233)</f>
        <v>0</v>
      </c>
      <c r="H225" s="172"/>
      <c r="I225" s="172">
        <f>SUM(I226:I233)</f>
        <v>0</v>
      </c>
      <c r="J225" s="172"/>
      <c r="K225" s="172">
        <f>SUM(K226:K233)</f>
        <v>0</v>
      </c>
      <c r="L225" s="172"/>
      <c r="M225" s="172">
        <f>SUM(M226:M233)</f>
        <v>0</v>
      </c>
      <c r="N225" s="166"/>
      <c r="O225" s="166">
        <f>SUM(O226:O233)</f>
        <v>2.9100000000000003E-3</v>
      </c>
      <c r="P225" s="166"/>
      <c r="Q225" s="166">
        <f>SUM(Q226:Q233)</f>
        <v>6.4219999999999999E-2</v>
      </c>
      <c r="R225" s="166"/>
      <c r="S225" s="166"/>
      <c r="T225" s="167"/>
      <c r="U225" s="166">
        <f>SUM(U226:U233)</f>
        <v>73.08</v>
      </c>
      <c r="AE225" t="s">
        <v>148</v>
      </c>
    </row>
    <row r="226" spans="1:60" outlineLevel="1" x14ac:dyDescent="0.2">
      <c r="A226" s="154">
        <v>193</v>
      </c>
      <c r="B226" s="160" t="s">
        <v>518</v>
      </c>
      <c r="C226" s="193" t="s">
        <v>519</v>
      </c>
      <c r="D226" s="162" t="s">
        <v>159</v>
      </c>
      <c r="E226" s="168">
        <v>81.599999999999994</v>
      </c>
      <c r="F226" s="170"/>
      <c r="G226" s="171">
        <f t="shared" ref="G226:G233" si="105">ROUND(E226*F226,2)</f>
        <v>0</v>
      </c>
      <c r="H226" s="170"/>
      <c r="I226" s="171">
        <f t="shared" ref="I226:I233" si="106">ROUND(E226*H226,2)</f>
        <v>0</v>
      </c>
      <c r="J226" s="170"/>
      <c r="K226" s="171">
        <f t="shared" ref="K226:K233" si="107">ROUND(E226*J226,2)</f>
        <v>0</v>
      </c>
      <c r="L226" s="171">
        <v>21</v>
      </c>
      <c r="M226" s="171">
        <f t="shared" ref="M226:M233" si="108">G226*(1+L226/100)</f>
        <v>0</v>
      </c>
      <c r="N226" s="163">
        <v>2.0000000000000002E-5</v>
      </c>
      <c r="O226" s="163">
        <f t="shared" ref="O226:O233" si="109">ROUND(E226*N226,5)</f>
        <v>1.6299999999999999E-3</v>
      </c>
      <c r="P226" s="163">
        <v>0</v>
      </c>
      <c r="Q226" s="163">
        <f t="shared" ref="Q226:Q233" si="110">ROUND(E226*P226,5)</f>
        <v>0</v>
      </c>
      <c r="R226" s="163"/>
      <c r="S226" s="163"/>
      <c r="T226" s="164">
        <v>0.46800000000000003</v>
      </c>
      <c r="U226" s="163">
        <f t="shared" ref="U226:U233" si="111">ROUND(E226*T226,2)</f>
        <v>38.19</v>
      </c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 t="s">
        <v>152</v>
      </c>
      <c r="AF226" s="153"/>
      <c r="AG226" s="153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outlineLevel="1" x14ac:dyDescent="0.2">
      <c r="A227" s="154">
        <v>194</v>
      </c>
      <c r="B227" s="160" t="s">
        <v>520</v>
      </c>
      <c r="C227" s="193" t="s">
        <v>521</v>
      </c>
      <c r="D227" s="162" t="s">
        <v>159</v>
      </c>
      <c r="E227" s="168">
        <v>87</v>
      </c>
      <c r="F227" s="170"/>
      <c r="G227" s="171">
        <f t="shared" si="105"/>
        <v>0</v>
      </c>
      <c r="H227" s="170"/>
      <c r="I227" s="171">
        <f t="shared" si="106"/>
        <v>0</v>
      </c>
      <c r="J227" s="170"/>
      <c r="K227" s="171">
        <f t="shared" si="107"/>
        <v>0</v>
      </c>
      <c r="L227" s="171">
        <v>21</v>
      </c>
      <c r="M227" s="171">
        <f t="shared" si="108"/>
        <v>0</v>
      </c>
      <c r="N227" s="163">
        <v>0</v>
      </c>
      <c r="O227" s="163">
        <f t="shared" si="109"/>
        <v>0</v>
      </c>
      <c r="P227" s="163">
        <v>0</v>
      </c>
      <c r="Q227" s="163">
        <f t="shared" si="110"/>
        <v>0</v>
      </c>
      <c r="R227" s="163"/>
      <c r="S227" s="163"/>
      <c r="T227" s="164">
        <v>0.26</v>
      </c>
      <c r="U227" s="163">
        <f t="shared" si="111"/>
        <v>22.62</v>
      </c>
      <c r="V227" s="153"/>
      <c r="W227" s="153"/>
      <c r="X227" s="153"/>
      <c r="Y227" s="153"/>
      <c r="Z227" s="153"/>
      <c r="AA227" s="153"/>
      <c r="AB227" s="153"/>
      <c r="AC227" s="153"/>
      <c r="AD227" s="153"/>
      <c r="AE227" s="153" t="s">
        <v>152</v>
      </c>
      <c r="AF227" s="153"/>
      <c r="AG227" s="153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ht="22.5" outlineLevel="1" x14ac:dyDescent="0.2">
      <c r="A228" s="154">
        <v>195</v>
      </c>
      <c r="B228" s="160" t="s">
        <v>522</v>
      </c>
      <c r="C228" s="193" t="s">
        <v>523</v>
      </c>
      <c r="D228" s="162" t="s">
        <v>151</v>
      </c>
      <c r="E228" s="168">
        <v>22.95</v>
      </c>
      <c r="F228" s="170"/>
      <c r="G228" s="171">
        <f t="shared" si="105"/>
        <v>0</v>
      </c>
      <c r="H228" s="170"/>
      <c r="I228" s="171">
        <f t="shared" si="106"/>
        <v>0</v>
      </c>
      <c r="J228" s="170"/>
      <c r="K228" s="171">
        <f t="shared" si="107"/>
        <v>0</v>
      </c>
      <c r="L228" s="171">
        <v>21</v>
      </c>
      <c r="M228" s="171">
        <f t="shared" si="108"/>
        <v>0</v>
      </c>
      <c r="N228" s="163">
        <v>0</v>
      </c>
      <c r="O228" s="163">
        <f t="shared" si="109"/>
        <v>0</v>
      </c>
      <c r="P228" s="163">
        <v>0</v>
      </c>
      <c r="Q228" s="163">
        <f t="shared" si="110"/>
        <v>0</v>
      </c>
      <c r="R228" s="163"/>
      <c r="S228" s="163"/>
      <c r="T228" s="164">
        <v>0</v>
      </c>
      <c r="U228" s="163">
        <f t="shared" si="111"/>
        <v>0</v>
      </c>
      <c r="V228" s="153"/>
      <c r="W228" s="153"/>
      <c r="X228" s="153"/>
      <c r="Y228" s="153"/>
      <c r="Z228" s="153"/>
      <c r="AA228" s="153"/>
      <c r="AB228" s="153"/>
      <c r="AC228" s="153"/>
      <c r="AD228" s="153"/>
      <c r="AE228" s="153" t="s">
        <v>152</v>
      </c>
      <c r="AF228" s="153"/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outlineLevel="1" x14ac:dyDescent="0.2">
      <c r="A229" s="154">
        <v>196</v>
      </c>
      <c r="B229" s="160" t="s">
        <v>524</v>
      </c>
      <c r="C229" s="193" t="s">
        <v>525</v>
      </c>
      <c r="D229" s="162" t="s">
        <v>216</v>
      </c>
      <c r="E229" s="168">
        <v>17</v>
      </c>
      <c r="F229" s="170"/>
      <c r="G229" s="171">
        <f t="shared" si="105"/>
        <v>0</v>
      </c>
      <c r="H229" s="170"/>
      <c r="I229" s="171">
        <f t="shared" si="106"/>
        <v>0</v>
      </c>
      <c r="J229" s="170"/>
      <c r="K229" s="171">
        <f t="shared" si="107"/>
        <v>0</v>
      </c>
      <c r="L229" s="171">
        <v>21</v>
      </c>
      <c r="M229" s="171">
        <f t="shared" si="108"/>
        <v>0</v>
      </c>
      <c r="N229" s="163">
        <v>1.0000000000000001E-5</v>
      </c>
      <c r="O229" s="163">
        <f t="shared" si="109"/>
        <v>1.7000000000000001E-4</v>
      </c>
      <c r="P229" s="163">
        <v>0</v>
      </c>
      <c r="Q229" s="163">
        <f t="shared" si="110"/>
        <v>0</v>
      </c>
      <c r="R229" s="163"/>
      <c r="S229" s="163"/>
      <c r="T229" s="164">
        <v>0.40488000000000002</v>
      </c>
      <c r="U229" s="163">
        <f t="shared" si="111"/>
        <v>6.88</v>
      </c>
      <c r="V229" s="153"/>
      <c r="W229" s="153"/>
      <c r="X229" s="153"/>
      <c r="Y229" s="153"/>
      <c r="Z229" s="153"/>
      <c r="AA229" s="153"/>
      <c r="AB229" s="153"/>
      <c r="AC229" s="153"/>
      <c r="AD229" s="153"/>
      <c r="AE229" s="153" t="s">
        <v>152</v>
      </c>
      <c r="AF229" s="153"/>
      <c r="AG229" s="153"/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ht="22.5" outlineLevel="1" x14ac:dyDescent="0.2">
      <c r="A230" s="154">
        <v>197</v>
      </c>
      <c r="B230" s="160" t="s">
        <v>526</v>
      </c>
      <c r="C230" s="193" t="s">
        <v>527</v>
      </c>
      <c r="D230" s="162" t="s">
        <v>159</v>
      </c>
      <c r="E230" s="168">
        <v>16.065000000000001</v>
      </c>
      <c r="F230" s="170"/>
      <c r="G230" s="171">
        <f t="shared" si="105"/>
        <v>0</v>
      </c>
      <c r="H230" s="170"/>
      <c r="I230" s="171">
        <f t="shared" si="106"/>
        <v>0</v>
      </c>
      <c r="J230" s="170"/>
      <c r="K230" s="171">
        <f t="shared" si="107"/>
        <v>0</v>
      </c>
      <c r="L230" s="171">
        <v>21</v>
      </c>
      <c r="M230" s="171">
        <f t="shared" si="108"/>
        <v>0</v>
      </c>
      <c r="N230" s="163">
        <v>0</v>
      </c>
      <c r="O230" s="163">
        <f t="shared" si="109"/>
        <v>0</v>
      </c>
      <c r="P230" s="163">
        <v>0</v>
      </c>
      <c r="Q230" s="163">
        <f t="shared" si="110"/>
        <v>0</v>
      </c>
      <c r="R230" s="163"/>
      <c r="S230" s="163"/>
      <c r="T230" s="164">
        <v>0</v>
      </c>
      <c r="U230" s="163">
        <f t="shared" si="111"/>
        <v>0</v>
      </c>
      <c r="V230" s="153"/>
      <c r="W230" s="153"/>
      <c r="X230" s="153"/>
      <c r="Y230" s="153"/>
      <c r="Z230" s="153"/>
      <c r="AA230" s="153"/>
      <c r="AB230" s="153"/>
      <c r="AC230" s="153"/>
      <c r="AD230" s="153"/>
      <c r="AE230" s="153" t="s">
        <v>152</v>
      </c>
      <c r="AF230" s="153"/>
      <c r="AG230" s="153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ht="22.5" outlineLevel="1" x14ac:dyDescent="0.2">
      <c r="A231" s="154">
        <v>198</v>
      </c>
      <c r="B231" s="160" t="s">
        <v>528</v>
      </c>
      <c r="C231" s="193" t="s">
        <v>529</v>
      </c>
      <c r="D231" s="162" t="s">
        <v>151</v>
      </c>
      <c r="E231" s="168">
        <v>5.8490000000000002</v>
      </c>
      <c r="F231" s="170"/>
      <c r="G231" s="171">
        <f t="shared" si="105"/>
        <v>0</v>
      </c>
      <c r="H231" s="170"/>
      <c r="I231" s="171">
        <f t="shared" si="106"/>
        <v>0</v>
      </c>
      <c r="J231" s="170"/>
      <c r="K231" s="171">
        <f t="shared" si="107"/>
        <v>0</v>
      </c>
      <c r="L231" s="171">
        <v>21</v>
      </c>
      <c r="M231" s="171">
        <f t="shared" si="108"/>
        <v>0</v>
      </c>
      <c r="N231" s="163">
        <v>0</v>
      </c>
      <c r="O231" s="163">
        <f t="shared" si="109"/>
        <v>0</v>
      </c>
      <c r="P231" s="163">
        <v>1.098E-2</v>
      </c>
      <c r="Q231" s="163">
        <f t="shared" si="110"/>
        <v>6.4219999999999999E-2</v>
      </c>
      <c r="R231" s="163"/>
      <c r="S231" s="163"/>
      <c r="T231" s="164">
        <v>0.37</v>
      </c>
      <c r="U231" s="163">
        <f t="shared" si="111"/>
        <v>2.16</v>
      </c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 t="s">
        <v>152</v>
      </c>
      <c r="AF231" s="153"/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ht="22.5" outlineLevel="1" x14ac:dyDescent="0.2">
      <c r="A232" s="154">
        <v>199</v>
      </c>
      <c r="B232" s="160" t="s">
        <v>530</v>
      </c>
      <c r="C232" s="193" t="s">
        <v>531</v>
      </c>
      <c r="D232" s="162" t="s">
        <v>151</v>
      </c>
      <c r="E232" s="168">
        <v>5.8490000000000002</v>
      </c>
      <c r="F232" s="170"/>
      <c r="G232" s="171">
        <f t="shared" si="105"/>
        <v>0</v>
      </c>
      <c r="H232" s="170"/>
      <c r="I232" s="171">
        <f t="shared" si="106"/>
        <v>0</v>
      </c>
      <c r="J232" s="170"/>
      <c r="K232" s="171">
        <f t="shared" si="107"/>
        <v>0</v>
      </c>
      <c r="L232" s="171">
        <v>21</v>
      </c>
      <c r="M232" s="171">
        <f t="shared" si="108"/>
        <v>0</v>
      </c>
      <c r="N232" s="163">
        <v>1.9000000000000001E-4</v>
      </c>
      <c r="O232" s="163">
        <f t="shared" si="109"/>
        <v>1.1100000000000001E-3</v>
      </c>
      <c r="P232" s="163">
        <v>0</v>
      </c>
      <c r="Q232" s="163">
        <f t="shared" si="110"/>
        <v>0</v>
      </c>
      <c r="R232" s="163"/>
      <c r="S232" s="163"/>
      <c r="T232" s="164">
        <v>0.55300000000000005</v>
      </c>
      <c r="U232" s="163">
        <f t="shared" si="111"/>
        <v>3.23</v>
      </c>
      <c r="V232" s="153"/>
      <c r="W232" s="153"/>
      <c r="X232" s="153"/>
      <c r="Y232" s="153"/>
      <c r="Z232" s="153"/>
      <c r="AA232" s="153"/>
      <c r="AB232" s="153"/>
      <c r="AC232" s="153"/>
      <c r="AD232" s="153"/>
      <c r="AE232" s="153" t="s">
        <v>152</v>
      </c>
      <c r="AF232" s="153"/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outlineLevel="1" x14ac:dyDescent="0.2">
      <c r="A233" s="154">
        <v>200</v>
      </c>
      <c r="B233" s="160" t="s">
        <v>532</v>
      </c>
      <c r="C233" s="193" t="s">
        <v>533</v>
      </c>
      <c r="D233" s="162" t="s">
        <v>0</v>
      </c>
      <c r="E233" s="168">
        <v>1645.54</v>
      </c>
      <c r="F233" s="170"/>
      <c r="G233" s="171">
        <f t="shared" si="105"/>
        <v>0</v>
      </c>
      <c r="H233" s="170"/>
      <c r="I233" s="171">
        <f t="shared" si="106"/>
        <v>0</v>
      </c>
      <c r="J233" s="170"/>
      <c r="K233" s="171">
        <f t="shared" si="107"/>
        <v>0</v>
      </c>
      <c r="L233" s="171">
        <v>21</v>
      </c>
      <c r="M233" s="171">
        <f t="shared" si="108"/>
        <v>0</v>
      </c>
      <c r="N233" s="163">
        <v>0</v>
      </c>
      <c r="O233" s="163">
        <f t="shared" si="109"/>
        <v>0</v>
      </c>
      <c r="P233" s="163">
        <v>0</v>
      </c>
      <c r="Q233" s="163">
        <f t="shared" si="110"/>
        <v>0</v>
      </c>
      <c r="R233" s="163"/>
      <c r="S233" s="163"/>
      <c r="T233" s="164">
        <v>0</v>
      </c>
      <c r="U233" s="163">
        <f t="shared" si="111"/>
        <v>0</v>
      </c>
      <c r="V233" s="153"/>
      <c r="W233" s="153"/>
      <c r="X233" s="153"/>
      <c r="Y233" s="153"/>
      <c r="Z233" s="153"/>
      <c r="AA233" s="153"/>
      <c r="AB233" s="153"/>
      <c r="AC233" s="153"/>
      <c r="AD233" s="153"/>
      <c r="AE233" s="153" t="s">
        <v>152</v>
      </c>
      <c r="AF233" s="153"/>
      <c r="AG233" s="153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x14ac:dyDescent="0.2">
      <c r="A234" s="155" t="s">
        <v>147</v>
      </c>
      <c r="B234" s="161" t="s">
        <v>108</v>
      </c>
      <c r="C234" s="194" t="s">
        <v>109</v>
      </c>
      <c r="D234" s="165"/>
      <c r="E234" s="169"/>
      <c r="F234" s="172"/>
      <c r="G234" s="172">
        <f>SUMIF(AE235:AE241,"&lt;&gt;NOR",G235:G241)</f>
        <v>0</v>
      </c>
      <c r="H234" s="172"/>
      <c r="I234" s="172">
        <f>SUM(I235:I241)</f>
        <v>0</v>
      </c>
      <c r="J234" s="172"/>
      <c r="K234" s="172">
        <f>SUM(K235:K241)</f>
        <v>0</v>
      </c>
      <c r="L234" s="172"/>
      <c r="M234" s="172">
        <f>SUM(M235:M241)</f>
        <v>0</v>
      </c>
      <c r="N234" s="166"/>
      <c r="O234" s="166">
        <f>SUM(O235:O241)</f>
        <v>6.7320000000000005E-2</v>
      </c>
      <c r="P234" s="166"/>
      <c r="Q234" s="166">
        <f>SUM(Q235:Q241)</f>
        <v>0.26451000000000002</v>
      </c>
      <c r="R234" s="166"/>
      <c r="S234" s="166"/>
      <c r="T234" s="167"/>
      <c r="U234" s="166">
        <f>SUM(U235:U241)</f>
        <v>56.57</v>
      </c>
      <c r="AE234" t="s">
        <v>148</v>
      </c>
    </row>
    <row r="235" spans="1:60" ht="22.5" outlineLevel="1" x14ac:dyDescent="0.2">
      <c r="A235" s="154">
        <v>201</v>
      </c>
      <c r="B235" s="160" t="s">
        <v>534</v>
      </c>
      <c r="C235" s="193" t="s">
        <v>535</v>
      </c>
      <c r="D235" s="162" t="s">
        <v>151</v>
      </c>
      <c r="E235" s="168">
        <v>2.2839999999999998</v>
      </c>
      <c r="F235" s="170"/>
      <c r="G235" s="171">
        <f t="shared" ref="G235:G241" si="112">ROUND(E235*F235,2)</f>
        <v>0</v>
      </c>
      <c r="H235" s="170"/>
      <c r="I235" s="171">
        <f t="shared" ref="I235:I241" si="113">ROUND(E235*H235,2)</f>
        <v>0</v>
      </c>
      <c r="J235" s="170"/>
      <c r="K235" s="171">
        <f t="shared" ref="K235:K241" si="114">ROUND(E235*J235,2)</f>
        <v>0</v>
      </c>
      <c r="L235" s="171">
        <v>21</v>
      </c>
      <c r="M235" s="171">
        <f t="shared" ref="M235:M241" si="115">G235*(1+L235/100)</f>
        <v>0</v>
      </c>
      <c r="N235" s="163">
        <v>3.0000000000000001E-5</v>
      </c>
      <c r="O235" s="163">
        <f t="shared" ref="O235:O241" si="116">ROUND(E235*N235,5)</f>
        <v>6.9999999999999994E-5</v>
      </c>
      <c r="P235" s="163">
        <v>0</v>
      </c>
      <c r="Q235" s="163">
        <f t="shared" ref="Q235:Q241" si="117">ROUND(E235*P235,5)</f>
        <v>0</v>
      </c>
      <c r="R235" s="163"/>
      <c r="S235" s="163"/>
      <c r="T235" s="164">
        <v>0.38400000000000001</v>
      </c>
      <c r="U235" s="163">
        <f t="shared" ref="U235:U241" si="118">ROUND(E235*T235,2)</f>
        <v>0.88</v>
      </c>
      <c r="V235" s="153"/>
      <c r="W235" s="153"/>
      <c r="X235" s="153"/>
      <c r="Y235" s="153"/>
      <c r="Z235" s="153"/>
      <c r="AA235" s="153"/>
      <c r="AB235" s="153"/>
      <c r="AC235" s="153"/>
      <c r="AD235" s="153"/>
      <c r="AE235" s="153" t="s">
        <v>152</v>
      </c>
      <c r="AF235" s="153"/>
      <c r="AG235" s="153"/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ht="22.5" outlineLevel="1" x14ac:dyDescent="0.2">
      <c r="A236" s="154">
        <v>202</v>
      </c>
      <c r="B236" s="160" t="s">
        <v>536</v>
      </c>
      <c r="C236" s="193" t="s">
        <v>537</v>
      </c>
      <c r="D236" s="162" t="s">
        <v>216</v>
      </c>
      <c r="E236" s="168">
        <v>1</v>
      </c>
      <c r="F236" s="170"/>
      <c r="G236" s="171">
        <f t="shared" si="112"/>
        <v>0</v>
      </c>
      <c r="H236" s="170"/>
      <c r="I236" s="171">
        <f t="shared" si="113"/>
        <v>0</v>
      </c>
      <c r="J236" s="170"/>
      <c r="K236" s="171">
        <f t="shared" si="114"/>
        <v>0</v>
      </c>
      <c r="L236" s="171">
        <v>21</v>
      </c>
      <c r="M236" s="171">
        <f t="shared" si="115"/>
        <v>0</v>
      </c>
      <c r="N236" s="163">
        <v>0</v>
      </c>
      <c r="O236" s="163">
        <f t="shared" si="116"/>
        <v>0</v>
      </c>
      <c r="P236" s="163">
        <v>0</v>
      </c>
      <c r="Q236" s="163">
        <f t="shared" si="117"/>
        <v>0</v>
      </c>
      <c r="R236" s="163"/>
      <c r="S236" s="163"/>
      <c r="T236" s="164">
        <v>0</v>
      </c>
      <c r="U236" s="163">
        <f t="shared" si="118"/>
        <v>0</v>
      </c>
      <c r="V236" s="153"/>
      <c r="W236" s="153"/>
      <c r="X236" s="153"/>
      <c r="Y236" s="153"/>
      <c r="Z236" s="153"/>
      <c r="AA236" s="153"/>
      <c r="AB236" s="153"/>
      <c r="AC236" s="153"/>
      <c r="AD236" s="153"/>
      <c r="AE236" s="153" t="s">
        <v>152</v>
      </c>
      <c r="AF236" s="153"/>
      <c r="AG236" s="153"/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ht="22.5" outlineLevel="1" x14ac:dyDescent="0.2">
      <c r="A237" s="154">
        <v>203</v>
      </c>
      <c r="B237" s="160" t="s">
        <v>538</v>
      </c>
      <c r="C237" s="193" t="s">
        <v>539</v>
      </c>
      <c r="D237" s="162" t="s">
        <v>403</v>
      </c>
      <c r="E237" s="168">
        <v>35.799999999999997</v>
      </c>
      <c r="F237" s="170"/>
      <c r="G237" s="171">
        <f t="shared" si="112"/>
        <v>0</v>
      </c>
      <c r="H237" s="170"/>
      <c r="I237" s="171">
        <f t="shared" si="113"/>
        <v>0</v>
      </c>
      <c r="J237" s="170"/>
      <c r="K237" s="171">
        <f t="shared" si="114"/>
        <v>0</v>
      </c>
      <c r="L237" s="171">
        <v>21</v>
      </c>
      <c r="M237" s="171">
        <f t="shared" si="115"/>
        <v>0</v>
      </c>
      <c r="N237" s="163">
        <v>5.0000000000000002E-5</v>
      </c>
      <c r="O237" s="163">
        <f t="shared" si="116"/>
        <v>1.7899999999999999E-3</v>
      </c>
      <c r="P237" s="163">
        <v>0</v>
      </c>
      <c r="Q237" s="163">
        <f t="shared" si="117"/>
        <v>0</v>
      </c>
      <c r="R237" s="163"/>
      <c r="S237" s="163"/>
      <c r="T237" s="164">
        <v>0.1</v>
      </c>
      <c r="U237" s="163">
        <f t="shared" si="118"/>
        <v>3.58</v>
      </c>
      <c r="V237" s="153"/>
      <c r="W237" s="153"/>
      <c r="X237" s="153"/>
      <c r="Y237" s="153"/>
      <c r="Z237" s="153"/>
      <c r="AA237" s="153"/>
      <c r="AB237" s="153"/>
      <c r="AC237" s="153"/>
      <c r="AD237" s="153"/>
      <c r="AE237" s="153" t="s">
        <v>152</v>
      </c>
      <c r="AF237" s="153"/>
      <c r="AG237" s="153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1" x14ac:dyDescent="0.2">
      <c r="A238" s="154">
        <v>204</v>
      </c>
      <c r="B238" s="160" t="s">
        <v>536</v>
      </c>
      <c r="C238" s="193" t="s">
        <v>540</v>
      </c>
      <c r="D238" s="162" t="s">
        <v>195</v>
      </c>
      <c r="E238" s="168">
        <v>3.9E-2</v>
      </c>
      <c r="F238" s="170"/>
      <c r="G238" s="171">
        <f t="shared" si="112"/>
        <v>0</v>
      </c>
      <c r="H238" s="170"/>
      <c r="I238" s="171">
        <f t="shared" si="113"/>
        <v>0</v>
      </c>
      <c r="J238" s="170"/>
      <c r="K238" s="171">
        <f t="shared" si="114"/>
        <v>0</v>
      </c>
      <c r="L238" s="171">
        <v>21</v>
      </c>
      <c r="M238" s="171">
        <f t="shared" si="115"/>
        <v>0</v>
      </c>
      <c r="N238" s="163">
        <v>1</v>
      </c>
      <c r="O238" s="163">
        <f t="shared" si="116"/>
        <v>3.9E-2</v>
      </c>
      <c r="P238" s="163">
        <v>0</v>
      </c>
      <c r="Q238" s="163">
        <f t="shared" si="117"/>
        <v>0</v>
      </c>
      <c r="R238" s="163"/>
      <c r="S238" s="163"/>
      <c r="T238" s="164">
        <v>0</v>
      </c>
      <c r="U238" s="163">
        <f t="shared" si="118"/>
        <v>0</v>
      </c>
      <c r="V238" s="153"/>
      <c r="W238" s="153"/>
      <c r="X238" s="153"/>
      <c r="Y238" s="153"/>
      <c r="Z238" s="153"/>
      <c r="AA238" s="153"/>
      <c r="AB238" s="153"/>
      <c r="AC238" s="153"/>
      <c r="AD238" s="153"/>
      <c r="AE238" s="153" t="s">
        <v>152</v>
      </c>
      <c r="AF238" s="153"/>
      <c r="AG238" s="153"/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ht="22.5" outlineLevel="1" x14ac:dyDescent="0.2">
      <c r="A239" s="154">
        <v>205</v>
      </c>
      <c r="B239" s="160" t="s">
        <v>541</v>
      </c>
      <c r="C239" s="193" t="s">
        <v>542</v>
      </c>
      <c r="D239" s="162" t="s">
        <v>403</v>
      </c>
      <c r="E239" s="168">
        <v>264.505</v>
      </c>
      <c r="F239" s="170"/>
      <c r="G239" s="171">
        <f t="shared" si="112"/>
        <v>0</v>
      </c>
      <c r="H239" s="170"/>
      <c r="I239" s="171">
        <f t="shared" si="113"/>
        <v>0</v>
      </c>
      <c r="J239" s="170"/>
      <c r="K239" s="171">
        <f t="shared" si="114"/>
        <v>0</v>
      </c>
      <c r="L239" s="171">
        <v>21</v>
      </c>
      <c r="M239" s="171">
        <f t="shared" si="115"/>
        <v>0</v>
      </c>
      <c r="N239" s="163">
        <v>5.0000000000000002E-5</v>
      </c>
      <c r="O239" s="163">
        <f t="shared" si="116"/>
        <v>1.323E-2</v>
      </c>
      <c r="P239" s="163">
        <v>1E-3</v>
      </c>
      <c r="Q239" s="163">
        <f t="shared" si="117"/>
        <v>0.26451000000000002</v>
      </c>
      <c r="R239" s="163"/>
      <c r="S239" s="163"/>
      <c r="T239" s="164">
        <v>9.7000000000000003E-2</v>
      </c>
      <c r="U239" s="163">
        <f t="shared" si="118"/>
        <v>25.66</v>
      </c>
      <c r="V239" s="153"/>
      <c r="W239" s="153"/>
      <c r="X239" s="153"/>
      <c r="Y239" s="153"/>
      <c r="Z239" s="153"/>
      <c r="AA239" s="153"/>
      <c r="AB239" s="153"/>
      <c r="AC239" s="153"/>
      <c r="AD239" s="153"/>
      <c r="AE239" s="153" t="s">
        <v>152</v>
      </c>
      <c r="AF239" s="153"/>
      <c r="AG239" s="153"/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ht="22.5" outlineLevel="1" x14ac:dyDescent="0.2">
      <c r="A240" s="154">
        <v>206</v>
      </c>
      <c r="B240" s="160" t="s">
        <v>538</v>
      </c>
      <c r="C240" s="193" t="s">
        <v>543</v>
      </c>
      <c r="D240" s="162" t="s">
        <v>403</v>
      </c>
      <c r="E240" s="168">
        <v>264.505</v>
      </c>
      <c r="F240" s="170"/>
      <c r="G240" s="171">
        <f t="shared" si="112"/>
        <v>0</v>
      </c>
      <c r="H240" s="170"/>
      <c r="I240" s="171">
        <f t="shared" si="113"/>
        <v>0</v>
      </c>
      <c r="J240" s="170"/>
      <c r="K240" s="171">
        <f t="shared" si="114"/>
        <v>0</v>
      </c>
      <c r="L240" s="171">
        <v>21</v>
      </c>
      <c r="M240" s="171">
        <f t="shared" si="115"/>
        <v>0</v>
      </c>
      <c r="N240" s="163">
        <v>5.0000000000000002E-5</v>
      </c>
      <c r="O240" s="163">
        <f t="shared" si="116"/>
        <v>1.323E-2</v>
      </c>
      <c r="P240" s="163">
        <v>0</v>
      </c>
      <c r="Q240" s="163">
        <f t="shared" si="117"/>
        <v>0</v>
      </c>
      <c r="R240" s="163"/>
      <c r="S240" s="163"/>
      <c r="T240" s="164">
        <v>0.1</v>
      </c>
      <c r="U240" s="163">
        <f t="shared" si="118"/>
        <v>26.45</v>
      </c>
      <c r="V240" s="153"/>
      <c r="W240" s="153"/>
      <c r="X240" s="153"/>
      <c r="Y240" s="153"/>
      <c r="Z240" s="153"/>
      <c r="AA240" s="153"/>
      <c r="AB240" s="153"/>
      <c r="AC240" s="153"/>
      <c r="AD240" s="153"/>
      <c r="AE240" s="153" t="s">
        <v>152</v>
      </c>
      <c r="AF240" s="153"/>
      <c r="AG240" s="153"/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outlineLevel="1" x14ac:dyDescent="0.2">
      <c r="A241" s="154">
        <v>207</v>
      </c>
      <c r="B241" s="160" t="s">
        <v>544</v>
      </c>
      <c r="C241" s="193" t="s">
        <v>545</v>
      </c>
      <c r="D241" s="162" t="s">
        <v>0</v>
      </c>
      <c r="E241" s="168">
        <v>686.57</v>
      </c>
      <c r="F241" s="170"/>
      <c r="G241" s="171">
        <f t="shared" si="112"/>
        <v>0</v>
      </c>
      <c r="H241" s="170"/>
      <c r="I241" s="171">
        <f t="shared" si="113"/>
        <v>0</v>
      </c>
      <c r="J241" s="170"/>
      <c r="K241" s="171">
        <f t="shared" si="114"/>
        <v>0</v>
      </c>
      <c r="L241" s="171">
        <v>21</v>
      </c>
      <c r="M241" s="171">
        <f t="shared" si="115"/>
        <v>0</v>
      </c>
      <c r="N241" s="163">
        <v>0</v>
      </c>
      <c r="O241" s="163">
        <f t="shared" si="116"/>
        <v>0</v>
      </c>
      <c r="P241" s="163">
        <v>0</v>
      </c>
      <c r="Q241" s="163">
        <f t="shared" si="117"/>
        <v>0</v>
      </c>
      <c r="R241" s="163"/>
      <c r="S241" s="163"/>
      <c r="T241" s="164">
        <v>0</v>
      </c>
      <c r="U241" s="163">
        <f t="shared" si="118"/>
        <v>0</v>
      </c>
      <c r="V241" s="153"/>
      <c r="W241" s="153"/>
      <c r="X241" s="153"/>
      <c r="Y241" s="153"/>
      <c r="Z241" s="153"/>
      <c r="AA241" s="153"/>
      <c r="AB241" s="153"/>
      <c r="AC241" s="153"/>
      <c r="AD241" s="153"/>
      <c r="AE241" s="153" t="s">
        <v>152</v>
      </c>
      <c r="AF241" s="153"/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x14ac:dyDescent="0.2">
      <c r="A242" s="155" t="s">
        <v>147</v>
      </c>
      <c r="B242" s="161" t="s">
        <v>110</v>
      </c>
      <c r="C242" s="194" t="s">
        <v>111</v>
      </c>
      <c r="D242" s="165"/>
      <c r="E242" s="169"/>
      <c r="F242" s="172"/>
      <c r="G242" s="172">
        <f>SUMIF(AE243:AE248,"&lt;&gt;NOR",G243:G248)</f>
        <v>0</v>
      </c>
      <c r="H242" s="172"/>
      <c r="I242" s="172">
        <f>SUM(I243:I248)</f>
        <v>0</v>
      </c>
      <c r="J242" s="172"/>
      <c r="K242" s="172">
        <f>SUM(K243:K248)</f>
        <v>0</v>
      </c>
      <c r="L242" s="172"/>
      <c r="M242" s="172">
        <f>SUM(M243:M248)</f>
        <v>0</v>
      </c>
      <c r="N242" s="166"/>
      <c r="O242" s="166">
        <f>SUM(O243:O248)</f>
        <v>1.017E-2</v>
      </c>
      <c r="P242" s="166"/>
      <c r="Q242" s="166">
        <f>SUM(Q243:Q248)</f>
        <v>0</v>
      </c>
      <c r="R242" s="166"/>
      <c r="S242" s="166"/>
      <c r="T242" s="167"/>
      <c r="U242" s="166">
        <f>SUM(U243:U248)</f>
        <v>17.510000000000002</v>
      </c>
      <c r="AE242" t="s">
        <v>148</v>
      </c>
    </row>
    <row r="243" spans="1:60" outlineLevel="1" x14ac:dyDescent="0.2">
      <c r="A243" s="154">
        <v>208</v>
      </c>
      <c r="B243" s="160" t="s">
        <v>546</v>
      </c>
      <c r="C243" s="193" t="s">
        <v>547</v>
      </c>
      <c r="D243" s="162" t="s">
        <v>151</v>
      </c>
      <c r="E243" s="168">
        <v>26.693999999999999</v>
      </c>
      <c r="F243" s="170"/>
      <c r="G243" s="171">
        <f t="shared" ref="G243:G248" si="119">ROUND(E243*F243,2)</f>
        <v>0</v>
      </c>
      <c r="H243" s="170"/>
      <c r="I243" s="171">
        <f t="shared" ref="I243:I248" si="120">ROUND(E243*H243,2)</f>
        <v>0</v>
      </c>
      <c r="J243" s="170"/>
      <c r="K243" s="171">
        <f t="shared" ref="K243:K248" si="121">ROUND(E243*J243,2)</f>
        <v>0</v>
      </c>
      <c r="L243" s="171">
        <v>21</v>
      </c>
      <c r="M243" s="171">
        <f t="shared" ref="M243:M248" si="122">G243*(1+L243/100)</f>
        <v>0</v>
      </c>
      <c r="N243" s="163">
        <v>2.5000000000000001E-4</v>
      </c>
      <c r="O243" s="163">
        <f t="shared" ref="O243:O248" si="123">ROUND(E243*N243,5)</f>
        <v>6.6699999999999997E-3</v>
      </c>
      <c r="P243" s="163">
        <v>0</v>
      </c>
      <c r="Q243" s="163">
        <f t="shared" ref="Q243:Q248" si="124">ROUND(E243*P243,5)</f>
        <v>0</v>
      </c>
      <c r="R243" s="163"/>
      <c r="S243" s="163"/>
      <c r="T243" s="164">
        <v>0.38</v>
      </c>
      <c r="U243" s="163">
        <f t="shared" ref="U243:U248" si="125">ROUND(E243*T243,2)</f>
        <v>10.14</v>
      </c>
      <c r="V243" s="153"/>
      <c r="W243" s="153"/>
      <c r="X243" s="153"/>
      <c r="Y243" s="153"/>
      <c r="Z243" s="153"/>
      <c r="AA243" s="153"/>
      <c r="AB243" s="153"/>
      <c r="AC243" s="153"/>
      <c r="AD243" s="153"/>
      <c r="AE243" s="153" t="s">
        <v>152</v>
      </c>
      <c r="AF243" s="153"/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1" x14ac:dyDescent="0.2">
      <c r="A244" s="154">
        <v>209</v>
      </c>
      <c r="B244" s="160" t="s">
        <v>548</v>
      </c>
      <c r="C244" s="193" t="s">
        <v>549</v>
      </c>
      <c r="D244" s="162" t="s">
        <v>159</v>
      </c>
      <c r="E244" s="168">
        <v>43.08</v>
      </c>
      <c r="F244" s="170"/>
      <c r="G244" s="171">
        <f t="shared" si="119"/>
        <v>0</v>
      </c>
      <c r="H244" s="170"/>
      <c r="I244" s="171">
        <f t="shared" si="120"/>
        <v>0</v>
      </c>
      <c r="J244" s="170"/>
      <c r="K244" s="171">
        <f t="shared" si="121"/>
        <v>0</v>
      </c>
      <c r="L244" s="171">
        <v>21</v>
      </c>
      <c r="M244" s="171">
        <f t="shared" si="122"/>
        <v>0</v>
      </c>
      <c r="N244" s="163">
        <v>3.0000000000000001E-5</v>
      </c>
      <c r="O244" s="163">
        <f t="shared" si="123"/>
        <v>1.2899999999999999E-3</v>
      </c>
      <c r="P244" s="163">
        <v>0</v>
      </c>
      <c r="Q244" s="163">
        <f t="shared" si="124"/>
        <v>0</v>
      </c>
      <c r="R244" s="163"/>
      <c r="S244" s="163"/>
      <c r="T244" s="164">
        <v>0.13719999999999999</v>
      </c>
      <c r="U244" s="163">
        <f t="shared" si="125"/>
        <v>5.91</v>
      </c>
      <c r="V244" s="153"/>
      <c r="W244" s="153"/>
      <c r="X244" s="153"/>
      <c r="Y244" s="153"/>
      <c r="Z244" s="153"/>
      <c r="AA244" s="153"/>
      <c r="AB244" s="153"/>
      <c r="AC244" s="153"/>
      <c r="AD244" s="153"/>
      <c r="AE244" s="153" t="s">
        <v>152</v>
      </c>
      <c r="AF244" s="153"/>
      <c r="AG244" s="153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outlineLevel="1" x14ac:dyDescent="0.2">
      <c r="A245" s="154">
        <v>210</v>
      </c>
      <c r="B245" s="160" t="s">
        <v>550</v>
      </c>
      <c r="C245" s="193" t="s">
        <v>551</v>
      </c>
      <c r="D245" s="162" t="s">
        <v>151</v>
      </c>
      <c r="E245" s="168">
        <v>29.363</v>
      </c>
      <c r="F245" s="170"/>
      <c r="G245" s="171">
        <f t="shared" si="119"/>
        <v>0</v>
      </c>
      <c r="H245" s="170"/>
      <c r="I245" s="171">
        <f t="shared" si="120"/>
        <v>0</v>
      </c>
      <c r="J245" s="170"/>
      <c r="K245" s="171">
        <f t="shared" si="121"/>
        <v>0</v>
      </c>
      <c r="L245" s="171">
        <v>21</v>
      </c>
      <c r="M245" s="171">
        <f t="shared" si="122"/>
        <v>0</v>
      </c>
      <c r="N245" s="163">
        <v>0</v>
      </c>
      <c r="O245" s="163">
        <f t="shared" si="123"/>
        <v>0</v>
      </c>
      <c r="P245" s="163">
        <v>0</v>
      </c>
      <c r="Q245" s="163">
        <f t="shared" si="124"/>
        <v>0</v>
      </c>
      <c r="R245" s="163"/>
      <c r="S245" s="163"/>
      <c r="T245" s="164">
        <v>0</v>
      </c>
      <c r="U245" s="163">
        <f t="shared" si="125"/>
        <v>0</v>
      </c>
      <c r="V245" s="153"/>
      <c r="W245" s="153"/>
      <c r="X245" s="153"/>
      <c r="Y245" s="153"/>
      <c r="Z245" s="153"/>
      <c r="AA245" s="153"/>
      <c r="AB245" s="153"/>
      <c r="AC245" s="153"/>
      <c r="AD245" s="153"/>
      <c r="AE245" s="153" t="s">
        <v>152</v>
      </c>
      <c r="AF245" s="153"/>
      <c r="AG245" s="153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1" x14ac:dyDescent="0.2">
      <c r="A246" s="154">
        <v>211</v>
      </c>
      <c r="B246" s="160" t="s">
        <v>552</v>
      </c>
      <c r="C246" s="193" t="s">
        <v>553</v>
      </c>
      <c r="D246" s="162" t="s">
        <v>159</v>
      </c>
      <c r="E246" s="168">
        <v>47.387999999999998</v>
      </c>
      <c r="F246" s="170"/>
      <c r="G246" s="171">
        <f t="shared" si="119"/>
        <v>0</v>
      </c>
      <c r="H246" s="170"/>
      <c r="I246" s="171">
        <f t="shared" si="120"/>
        <v>0</v>
      </c>
      <c r="J246" s="170"/>
      <c r="K246" s="171">
        <f t="shared" si="121"/>
        <v>0</v>
      </c>
      <c r="L246" s="171">
        <v>21</v>
      </c>
      <c r="M246" s="171">
        <f t="shared" si="122"/>
        <v>0</v>
      </c>
      <c r="N246" s="163">
        <v>0</v>
      </c>
      <c r="O246" s="163">
        <f t="shared" si="123"/>
        <v>0</v>
      </c>
      <c r="P246" s="163">
        <v>0</v>
      </c>
      <c r="Q246" s="163">
        <f t="shared" si="124"/>
        <v>0</v>
      </c>
      <c r="R246" s="163"/>
      <c r="S246" s="163"/>
      <c r="T246" s="164">
        <v>0</v>
      </c>
      <c r="U246" s="163">
        <f t="shared" si="125"/>
        <v>0</v>
      </c>
      <c r="V246" s="153"/>
      <c r="W246" s="153"/>
      <c r="X246" s="153"/>
      <c r="Y246" s="153"/>
      <c r="Z246" s="153"/>
      <c r="AA246" s="153"/>
      <c r="AB246" s="153"/>
      <c r="AC246" s="153"/>
      <c r="AD246" s="153"/>
      <c r="AE246" s="153" t="s">
        <v>152</v>
      </c>
      <c r="AF246" s="153"/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ht="22.5" outlineLevel="1" x14ac:dyDescent="0.2">
      <c r="A247" s="154">
        <v>212</v>
      </c>
      <c r="B247" s="160" t="s">
        <v>554</v>
      </c>
      <c r="C247" s="193" t="s">
        <v>555</v>
      </c>
      <c r="D247" s="162" t="s">
        <v>159</v>
      </c>
      <c r="E247" s="168">
        <v>9.6</v>
      </c>
      <c r="F247" s="170"/>
      <c r="G247" s="171">
        <f t="shared" si="119"/>
        <v>0</v>
      </c>
      <c r="H247" s="170"/>
      <c r="I247" s="171">
        <f t="shared" si="120"/>
        <v>0</v>
      </c>
      <c r="J247" s="170"/>
      <c r="K247" s="171">
        <f t="shared" si="121"/>
        <v>0</v>
      </c>
      <c r="L247" s="171">
        <v>21</v>
      </c>
      <c r="M247" s="171">
        <f t="shared" si="122"/>
        <v>0</v>
      </c>
      <c r="N247" s="163">
        <v>2.3000000000000001E-4</v>
      </c>
      <c r="O247" s="163">
        <f t="shared" si="123"/>
        <v>2.2100000000000002E-3</v>
      </c>
      <c r="P247" s="163">
        <v>0</v>
      </c>
      <c r="Q247" s="163">
        <f t="shared" si="124"/>
        <v>0</v>
      </c>
      <c r="R247" s="163"/>
      <c r="S247" s="163"/>
      <c r="T247" s="164">
        <v>0.152</v>
      </c>
      <c r="U247" s="163">
        <f t="shared" si="125"/>
        <v>1.46</v>
      </c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 t="s">
        <v>152</v>
      </c>
      <c r="AF247" s="153"/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outlineLevel="1" x14ac:dyDescent="0.2">
      <c r="A248" s="154">
        <v>213</v>
      </c>
      <c r="B248" s="160" t="s">
        <v>556</v>
      </c>
      <c r="C248" s="193" t="s">
        <v>557</v>
      </c>
      <c r="D248" s="162" t="s">
        <v>0</v>
      </c>
      <c r="E248" s="168">
        <v>307.63</v>
      </c>
      <c r="F248" s="170"/>
      <c r="G248" s="171">
        <f t="shared" si="119"/>
        <v>0</v>
      </c>
      <c r="H248" s="170"/>
      <c r="I248" s="171">
        <f t="shared" si="120"/>
        <v>0</v>
      </c>
      <c r="J248" s="170"/>
      <c r="K248" s="171">
        <f t="shared" si="121"/>
        <v>0</v>
      </c>
      <c r="L248" s="171">
        <v>21</v>
      </c>
      <c r="M248" s="171">
        <f t="shared" si="122"/>
        <v>0</v>
      </c>
      <c r="N248" s="163">
        <v>0</v>
      </c>
      <c r="O248" s="163">
        <f t="shared" si="123"/>
        <v>0</v>
      </c>
      <c r="P248" s="163">
        <v>0</v>
      </c>
      <c r="Q248" s="163">
        <f t="shared" si="124"/>
        <v>0</v>
      </c>
      <c r="R248" s="163"/>
      <c r="S248" s="163"/>
      <c r="T248" s="164">
        <v>0</v>
      </c>
      <c r="U248" s="163">
        <f t="shared" si="125"/>
        <v>0</v>
      </c>
      <c r="V248" s="153"/>
      <c r="W248" s="153"/>
      <c r="X248" s="153"/>
      <c r="Y248" s="153"/>
      <c r="Z248" s="153"/>
      <c r="AA248" s="153"/>
      <c r="AB248" s="153"/>
      <c r="AC248" s="153"/>
      <c r="AD248" s="153"/>
      <c r="AE248" s="153" t="s">
        <v>152</v>
      </c>
      <c r="AF248" s="153"/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x14ac:dyDescent="0.2">
      <c r="A249" s="155" t="s">
        <v>147</v>
      </c>
      <c r="B249" s="161" t="s">
        <v>112</v>
      </c>
      <c r="C249" s="194" t="s">
        <v>113</v>
      </c>
      <c r="D249" s="165"/>
      <c r="E249" s="169"/>
      <c r="F249" s="172"/>
      <c r="G249" s="172">
        <f>SUMIF(AE250:AE251,"&lt;&gt;NOR",G250:G251)</f>
        <v>0</v>
      </c>
      <c r="H249" s="172"/>
      <c r="I249" s="172">
        <f>SUM(I250:I251)</f>
        <v>0</v>
      </c>
      <c r="J249" s="172"/>
      <c r="K249" s="172">
        <f>SUM(K250:K251)</f>
        <v>0</v>
      </c>
      <c r="L249" s="172"/>
      <c r="M249" s="172">
        <f>SUM(M250:M251)</f>
        <v>0</v>
      </c>
      <c r="N249" s="166"/>
      <c r="O249" s="166">
        <f>SUM(O250:O251)</f>
        <v>5.8729999999999997E-2</v>
      </c>
      <c r="P249" s="166"/>
      <c r="Q249" s="166">
        <f>SUM(Q250:Q251)</f>
        <v>0</v>
      </c>
      <c r="R249" s="166"/>
      <c r="S249" s="166"/>
      <c r="T249" s="167"/>
      <c r="U249" s="166">
        <f>SUM(U250:U251)</f>
        <v>10.68</v>
      </c>
      <c r="AE249" t="s">
        <v>148</v>
      </c>
    </row>
    <row r="250" spans="1:60" outlineLevel="1" x14ac:dyDescent="0.2">
      <c r="A250" s="154">
        <v>214</v>
      </c>
      <c r="B250" s="160" t="s">
        <v>558</v>
      </c>
      <c r="C250" s="193" t="s">
        <v>559</v>
      </c>
      <c r="D250" s="162" t="s">
        <v>151</v>
      </c>
      <c r="E250" s="168">
        <v>26.693999999999999</v>
      </c>
      <c r="F250" s="170"/>
      <c r="G250" s="171">
        <f>ROUND(E250*F250,2)</f>
        <v>0</v>
      </c>
      <c r="H250" s="170"/>
      <c r="I250" s="171">
        <f>ROUND(E250*H250,2)</f>
        <v>0</v>
      </c>
      <c r="J250" s="170"/>
      <c r="K250" s="171">
        <f>ROUND(E250*J250,2)</f>
        <v>0</v>
      </c>
      <c r="L250" s="171">
        <v>21</v>
      </c>
      <c r="M250" s="171">
        <f>G250*(1+L250/100)</f>
        <v>0</v>
      </c>
      <c r="N250" s="163">
        <v>2.2000000000000001E-3</v>
      </c>
      <c r="O250" s="163">
        <f>ROUND(E250*N250,5)</f>
        <v>5.8729999999999997E-2</v>
      </c>
      <c r="P250" s="163">
        <v>0</v>
      </c>
      <c r="Q250" s="163">
        <f>ROUND(E250*P250,5)</f>
        <v>0</v>
      </c>
      <c r="R250" s="163"/>
      <c r="S250" s="163"/>
      <c r="T250" s="164">
        <v>0.4</v>
      </c>
      <c r="U250" s="163">
        <f>ROUND(E250*T250,2)</f>
        <v>10.68</v>
      </c>
      <c r="V250" s="153"/>
      <c r="W250" s="153"/>
      <c r="X250" s="153"/>
      <c r="Y250" s="153"/>
      <c r="Z250" s="153"/>
      <c r="AA250" s="153"/>
      <c r="AB250" s="153"/>
      <c r="AC250" s="153"/>
      <c r="AD250" s="153"/>
      <c r="AE250" s="153" t="s">
        <v>152</v>
      </c>
      <c r="AF250" s="153"/>
      <c r="AG250" s="153"/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 outlineLevel="1" x14ac:dyDescent="0.2">
      <c r="A251" s="154">
        <v>215</v>
      </c>
      <c r="B251" s="160" t="s">
        <v>560</v>
      </c>
      <c r="C251" s="193" t="s">
        <v>561</v>
      </c>
      <c r="D251" s="162" t="s">
        <v>0</v>
      </c>
      <c r="E251" s="168">
        <v>63.8</v>
      </c>
      <c r="F251" s="170"/>
      <c r="G251" s="171">
        <f>ROUND(E251*F251,2)</f>
        <v>0</v>
      </c>
      <c r="H251" s="170"/>
      <c r="I251" s="171">
        <f>ROUND(E251*H251,2)</f>
        <v>0</v>
      </c>
      <c r="J251" s="170"/>
      <c r="K251" s="171">
        <f>ROUND(E251*J251,2)</f>
        <v>0</v>
      </c>
      <c r="L251" s="171">
        <v>21</v>
      </c>
      <c r="M251" s="171">
        <f>G251*(1+L251/100)</f>
        <v>0</v>
      </c>
      <c r="N251" s="163">
        <v>0</v>
      </c>
      <c r="O251" s="163">
        <f>ROUND(E251*N251,5)</f>
        <v>0</v>
      </c>
      <c r="P251" s="163">
        <v>0</v>
      </c>
      <c r="Q251" s="163">
        <f>ROUND(E251*P251,5)</f>
        <v>0</v>
      </c>
      <c r="R251" s="163"/>
      <c r="S251" s="163"/>
      <c r="T251" s="164">
        <v>0</v>
      </c>
      <c r="U251" s="163">
        <f>ROUND(E251*T251,2)</f>
        <v>0</v>
      </c>
      <c r="V251" s="153"/>
      <c r="W251" s="153"/>
      <c r="X251" s="153"/>
      <c r="Y251" s="153"/>
      <c r="Z251" s="153"/>
      <c r="AA251" s="153"/>
      <c r="AB251" s="153"/>
      <c r="AC251" s="153"/>
      <c r="AD251" s="153"/>
      <c r="AE251" s="153" t="s">
        <v>152</v>
      </c>
      <c r="AF251" s="153"/>
      <c r="AG251" s="153"/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x14ac:dyDescent="0.2">
      <c r="A252" s="155" t="s">
        <v>147</v>
      </c>
      <c r="B252" s="161" t="s">
        <v>114</v>
      </c>
      <c r="C252" s="194" t="s">
        <v>115</v>
      </c>
      <c r="D252" s="165"/>
      <c r="E252" s="169"/>
      <c r="F252" s="172"/>
      <c r="G252" s="172">
        <f>SUMIF(AE253:AE253,"&lt;&gt;NOR",G253:G253)</f>
        <v>0</v>
      </c>
      <c r="H252" s="172"/>
      <c r="I252" s="172">
        <f>SUM(I253:I253)</f>
        <v>0</v>
      </c>
      <c r="J252" s="172"/>
      <c r="K252" s="172">
        <f>SUM(K253:K253)</f>
        <v>0</v>
      </c>
      <c r="L252" s="172"/>
      <c r="M252" s="172">
        <f>SUM(M253:M253)</f>
        <v>0</v>
      </c>
      <c r="N252" s="166"/>
      <c r="O252" s="166">
        <f>SUM(O253:O253)</f>
        <v>1.66E-3</v>
      </c>
      <c r="P252" s="166"/>
      <c r="Q252" s="166">
        <f>SUM(Q253:Q253)</f>
        <v>0</v>
      </c>
      <c r="R252" s="166"/>
      <c r="S252" s="166"/>
      <c r="T252" s="167"/>
      <c r="U252" s="166">
        <f>SUM(U253:U253)</f>
        <v>1.82</v>
      </c>
      <c r="AE252" t="s">
        <v>148</v>
      </c>
    </row>
    <row r="253" spans="1:60" outlineLevel="1" x14ac:dyDescent="0.2">
      <c r="A253" s="154">
        <v>216</v>
      </c>
      <c r="B253" s="160" t="s">
        <v>562</v>
      </c>
      <c r="C253" s="193" t="s">
        <v>563</v>
      </c>
      <c r="D253" s="162" t="s">
        <v>151</v>
      </c>
      <c r="E253" s="168">
        <v>5.9210000000000003</v>
      </c>
      <c r="F253" s="170"/>
      <c r="G253" s="171">
        <f>ROUND(E253*F253,2)</f>
        <v>0</v>
      </c>
      <c r="H253" s="170"/>
      <c r="I253" s="171">
        <f>ROUND(E253*H253,2)</f>
        <v>0</v>
      </c>
      <c r="J253" s="170"/>
      <c r="K253" s="171">
        <f>ROUND(E253*J253,2)</f>
        <v>0</v>
      </c>
      <c r="L253" s="171">
        <v>21</v>
      </c>
      <c r="M253" s="171">
        <f>G253*(1+L253/100)</f>
        <v>0</v>
      </c>
      <c r="N253" s="163">
        <v>2.7999999999999998E-4</v>
      </c>
      <c r="O253" s="163">
        <f>ROUND(E253*N253,5)</f>
        <v>1.66E-3</v>
      </c>
      <c r="P253" s="163">
        <v>0</v>
      </c>
      <c r="Q253" s="163">
        <f>ROUND(E253*P253,5)</f>
        <v>0</v>
      </c>
      <c r="R253" s="163"/>
      <c r="S253" s="163"/>
      <c r="T253" s="164">
        <v>0.307</v>
      </c>
      <c r="U253" s="163">
        <f>ROUND(E253*T253,2)</f>
        <v>1.82</v>
      </c>
      <c r="V253" s="153"/>
      <c r="W253" s="153"/>
      <c r="X253" s="153"/>
      <c r="Y253" s="153"/>
      <c r="Z253" s="153"/>
      <c r="AA253" s="153"/>
      <c r="AB253" s="153"/>
      <c r="AC253" s="153"/>
      <c r="AD253" s="153"/>
      <c r="AE253" s="153" t="s">
        <v>152</v>
      </c>
      <c r="AF253" s="153"/>
      <c r="AG253" s="153"/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x14ac:dyDescent="0.2">
      <c r="A254" s="155" t="s">
        <v>147</v>
      </c>
      <c r="B254" s="161" t="s">
        <v>116</v>
      </c>
      <c r="C254" s="194" t="s">
        <v>117</v>
      </c>
      <c r="D254" s="165"/>
      <c r="E254" s="169"/>
      <c r="F254" s="172"/>
      <c r="G254" s="172">
        <f>SUMIF(AE255:AE258,"&lt;&gt;NOR",G255:G258)</f>
        <v>0</v>
      </c>
      <c r="H254" s="172"/>
      <c r="I254" s="172">
        <f>SUM(I255:I258)</f>
        <v>0</v>
      </c>
      <c r="J254" s="172"/>
      <c r="K254" s="172">
        <f>SUM(K255:K258)</f>
        <v>0</v>
      </c>
      <c r="L254" s="172"/>
      <c r="M254" s="172">
        <f>SUM(M255:M258)</f>
        <v>0</v>
      </c>
      <c r="N254" s="166"/>
      <c r="O254" s="166">
        <f>SUM(O255:O258)</f>
        <v>4.6969999999999998E-2</v>
      </c>
      <c r="P254" s="166"/>
      <c r="Q254" s="166">
        <f>SUM(Q255:Q258)</f>
        <v>0</v>
      </c>
      <c r="R254" s="166"/>
      <c r="S254" s="166"/>
      <c r="T254" s="167"/>
      <c r="U254" s="166">
        <f>SUM(U255:U258)</f>
        <v>28.69</v>
      </c>
      <c r="AE254" t="s">
        <v>148</v>
      </c>
    </row>
    <row r="255" spans="1:60" outlineLevel="1" x14ac:dyDescent="0.2">
      <c r="A255" s="154">
        <v>217</v>
      </c>
      <c r="B255" s="160" t="s">
        <v>564</v>
      </c>
      <c r="C255" s="193" t="s">
        <v>565</v>
      </c>
      <c r="D255" s="162" t="s">
        <v>151</v>
      </c>
      <c r="E255" s="168">
        <v>2.4</v>
      </c>
      <c r="F255" s="170"/>
      <c r="G255" s="171">
        <f>ROUND(E255*F255,2)</f>
        <v>0</v>
      </c>
      <c r="H255" s="170"/>
      <c r="I255" s="171">
        <f>ROUND(E255*H255,2)</f>
        <v>0</v>
      </c>
      <c r="J255" s="170"/>
      <c r="K255" s="171">
        <f>ROUND(E255*J255,2)</f>
        <v>0</v>
      </c>
      <c r="L255" s="171">
        <v>21</v>
      </c>
      <c r="M255" s="171">
        <f>G255*(1+L255/100)</f>
        <v>0</v>
      </c>
      <c r="N255" s="163">
        <v>6.9999999999999994E-5</v>
      </c>
      <c r="O255" s="163">
        <f>ROUND(E255*N255,5)</f>
        <v>1.7000000000000001E-4</v>
      </c>
      <c r="P255" s="163">
        <v>0</v>
      </c>
      <c r="Q255" s="163">
        <f>ROUND(E255*P255,5)</f>
        <v>0</v>
      </c>
      <c r="R255" s="163"/>
      <c r="S255" s="163"/>
      <c r="T255" s="164">
        <v>3.2480000000000002E-2</v>
      </c>
      <c r="U255" s="163">
        <f>ROUND(E255*T255,2)</f>
        <v>0.08</v>
      </c>
      <c r="V255" s="153"/>
      <c r="W255" s="153"/>
      <c r="X255" s="153"/>
      <c r="Y255" s="153"/>
      <c r="Z255" s="153"/>
      <c r="AA255" s="153"/>
      <c r="AB255" s="153"/>
      <c r="AC255" s="153"/>
      <c r="AD255" s="153"/>
      <c r="AE255" s="153" t="s">
        <v>152</v>
      </c>
      <c r="AF255" s="153"/>
      <c r="AG255" s="153"/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outlineLevel="1" x14ac:dyDescent="0.2">
      <c r="A256" s="154">
        <v>218</v>
      </c>
      <c r="B256" s="160" t="s">
        <v>566</v>
      </c>
      <c r="C256" s="193" t="s">
        <v>567</v>
      </c>
      <c r="D256" s="162" t="s">
        <v>151</v>
      </c>
      <c r="E256" s="168">
        <v>2.4</v>
      </c>
      <c r="F256" s="170"/>
      <c r="G256" s="171">
        <f>ROUND(E256*F256,2)</f>
        <v>0</v>
      </c>
      <c r="H256" s="170"/>
      <c r="I256" s="171">
        <f>ROUND(E256*H256,2)</f>
        <v>0</v>
      </c>
      <c r="J256" s="170"/>
      <c r="K256" s="171">
        <f>ROUND(E256*J256,2)</f>
        <v>0</v>
      </c>
      <c r="L256" s="171">
        <v>21</v>
      </c>
      <c r="M256" s="171">
        <f>G256*(1+L256/100)</f>
        <v>0</v>
      </c>
      <c r="N256" s="163">
        <v>1.4999999999999999E-4</v>
      </c>
      <c r="O256" s="163">
        <f>ROUND(E256*N256,5)</f>
        <v>3.6000000000000002E-4</v>
      </c>
      <c r="P256" s="163">
        <v>0</v>
      </c>
      <c r="Q256" s="163">
        <f>ROUND(E256*P256,5)</f>
        <v>0</v>
      </c>
      <c r="R256" s="163"/>
      <c r="S256" s="163"/>
      <c r="T256" s="164">
        <v>0.10191</v>
      </c>
      <c r="U256" s="163">
        <f>ROUND(E256*T256,2)</f>
        <v>0.24</v>
      </c>
      <c r="V256" s="153"/>
      <c r="W256" s="153"/>
      <c r="X256" s="153"/>
      <c r="Y256" s="153"/>
      <c r="Z256" s="153"/>
      <c r="AA256" s="153"/>
      <c r="AB256" s="153"/>
      <c r="AC256" s="153"/>
      <c r="AD256" s="153"/>
      <c r="AE256" s="153" t="s">
        <v>152</v>
      </c>
      <c r="AF256" s="153"/>
      <c r="AG256" s="153"/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outlineLevel="1" x14ac:dyDescent="0.2">
      <c r="A257" s="154">
        <v>219</v>
      </c>
      <c r="B257" s="160" t="s">
        <v>564</v>
      </c>
      <c r="C257" s="193" t="s">
        <v>565</v>
      </c>
      <c r="D257" s="162" t="s">
        <v>151</v>
      </c>
      <c r="E257" s="168">
        <v>211.08</v>
      </c>
      <c r="F257" s="170"/>
      <c r="G257" s="171">
        <f>ROUND(E257*F257,2)</f>
        <v>0</v>
      </c>
      <c r="H257" s="170"/>
      <c r="I257" s="171">
        <f>ROUND(E257*H257,2)</f>
        <v>0</v>
      </c>
      <c r="J257" s="170"/>
      <c r="K257" s="171">
        <f>ROUND(E257*J257,2)</f>
        <v>0</v>
      </c>
      <c r="L257" s="171">
        <v>21</v>
      </c>
      <c r="M257" s="171">
        <f>G257*(1+L257/100)</f>
        <v>0</v>
      </c>
      <c r="N257" s="163">
        <v>6.9999999999999994E-5</v>
      </c>
      <c r="O257" s="163">
        <f>ROUND(E257*N257,5)</f>
        <v>1.478E-2</v>
      </c>
      <c r="P257" s="163">
        <v>0</v>
      </c>
      <c r="Q257" s="163">
        <f>ROUND(E257*P257,5)</f>
        <v>0</v>
      </c>
      <c r="R257" s="163"/>
      <c r="S257" s="163"/>
      <c r="T257" s="164">
        <v>3.2480000000000002E-2</v>
      </c>
      <c r="U257" s="163">
        <f>ROUND(E257*T257,2)</f>
        <v>6.86</v>
      </c>
      <c r="V257" s="153"/>
      <c r="W257" s="153"/>
      <c r="X257" s="153"/>
      <c r="Y257" s="153"/>
      <c r="Z257" s="153"/>
      <c r="AA257" s="153"/>
      <c r="AB257" s="153"/>
      <c r="AC257" s="153"/>
      <c r="AD257" s="153"/>
      <c r="AE257" s="153" t="s">
        <v>152</v>
      </c>
      <c r="AF257" s="153"/>
      <c r="AG257" s="153"/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 outlineLevel="1" x14ac:dyDescent="0.2">
      <c r="A258" s="154">
        <v>220</v>
      </c>
      <c r="B258" s="160" t="s">
        <v>566</v>
      </c>
      <c r="C258" s="193" t="s">
        <v>567</v>
      </c>
      <c r="D258" s="162" t="s">
        <v>151</v>
      </c>
      <c r="E258" s="168">
        <v>211.08</v>
      </c>
      <c r="F258" s="170"/>
      <c r="G258" s="171">
        <f>ROUND(E258*F258,2)</f>
        <v>0</v>
      </c>
      <c r="H258" s="170"/>
      <c r="I258" s="171">
        <f>ROUND(E258*H258,2)</f>
        <v>0</v>
      </c>
      <c r="J258" s="170"/>
      <c r="K258" s="171">
        <f>ROUND(E258*J258,2)</f>
        <v>0</v>
      </c>
      <c r="L258" s="171">
        <v>21</v>
      </c>
      <c r="M258" s="171">
        <f>G258*(1+L258/100)</f>
        <v>0</v>
      </c>
      <c r="N258" s="163">
        <v>1.4999999999999999E-4</v>
      </c>
      <c r="O258" s="163">
        <f>ROUND(E258*N258,5)</f>
        <v>3.1660000000000001E-2</v>
      </c>
      <c r="P258" s="163">
        <v>0</v>
      </c>
      <c r="Q258" s="163">
        <f>ROUND(E258*P258,5)</f>
        <v>0</v>
      </c>
      <c r="R258" s="163"/>
      <c r="S258" s="163"/>
      <c r="T258" s="164">
        <v>0.10191</v>
      </c>
      <c r="U258" s="163">
        <f>ROUND(E258*T258,2)</f>
        <v>21.51</v>
      </c>
      <c r="V258" s="153"/>
      <c r="W258" s="153"/>
      <c r="X258" s="153"/>
      <c r="Y258" s="153"/>
      <c r="Z258" s="153"/>
      <c r="AA258" s="153"/>
      <c r="AB258" s="153"/>
      <c r="AC258" s="153"/>
      <c r="AD258" s="153"/>
      <c r="AE258" s="153" t="s">
        <v>152</v>
      </c>
      <c r="AF258" s="153"/>
      <c r="AG258" s="153"/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</row>
    <row r="259" spans="1:60" x14ac:dyDescent="0.2">
      <c r="A259" s="155" t="s">
        <v>147</v>
      </c>
      <c r="B259" s="161" t="s">
        <v>118</v>
      </c>
      <c r="C259" s="194" t="s">
        <v>119</v>
      </c>
      <c r="D259" s="165"/>
      <c r="E259" s="169"/>
      <c r="F259" s="172"/>
      <c r="G259" s="172">
        <f>SUMIF(AE260:AE262,"&lt;&gt;NOR",G260:G262)</f>
        <v>0</v>
      </c>
      <c r="H259" s="172"/>
      <c r="I259" s="172">
        <f>SUM(I260:I262)</f>
        <v>0</v>
      </c>
      <c r="J259" s="172"/>
      <c r="K259" s="172">
        <f>SUM(K260:K262)</f>
        <v>0</v>
      </c>
      <c r="L259" s="172"/>
      <c r="M259" s="172">
        <f>SUM(M260:M262)</f>
        <v>0</v>
      </c>
      <c r="N259" s="166"/>
      <c r="O259" s="166">
        <f>SUM(O260:O262)</f>
        <v>1.9310000000000001E-2</v>
      </c>
      <c r="P259" s="166"/>
      <c r="Q259" s="166">
        <f>SUM(Q260:Q262)</f>
        <v>0</v>
      </c>
      <c r="R259" s="166"/>
      <c r="S259" s="166"/>
      <c r="T259" s="167"/>
      <c r="U259" s="166">
        <f>SUM(U260:U262)</f>
        <v>5.96</v>
      </c>
      <c r="AE259" t="s">
        <v>148</v>
      </c>
    </row>
    <row r="260" spans="1:60" outlineLevel="1" x14ac:dyDescent="0.2">
      <c r="A260" s="154">
        <v>221</v>
      </c>
      <c r="B260" s="160" t="s">
        <v>568</v>
      </c>
      <c r="C260" s="193" t="s">
        <v>569</v>
      </c>
      <c r="D260" s="162" t="s">
        <v>479</v>
      </c>
      <c r="E260" s="168">
        <v>1</v>
      </c>
      <c r="F260" s="170"/>
      <c r="G260" s="171">
        <f>ROUND(E260*F260,2)</f>
        <v>0</v>
      </c>
      <c r="H260" s="170"/>
      <c r="I260" s="171">
        <f>ROUND(E260*H260,2)</f>
        <v>0</v>
      </c>
      <c r="J260" s="170"/>
      <c r="K260" s="171">
        <f>ROUND(E260*J260,2)</f>
        <v>0</v>
      </c>
      <c r="L260" s="171">
        <v>21</v>
      </c>
      <c r="M260" s="171">
        <f>G260*(1+L260/100)</f>
        <v>0</v>
      </c>
      <c r="N260" s="163">
        <v>0</v>
      </c>
      <c r="O260" s="163">
        <f>ROUND(E260*N260,5)</f>
        <v>0</v>
      </c>
      <c r="P260" s="163">
        <v>0</v>
      </c>
      <c r="Q260" s="163">
        <f>ROUND(E260*P260,5)</f>
        <v>0</v>
      </c>
      <c r="R260" s="163"/>
      <c r="S260" s="163"/>
      <c r="T260" s="164">
        <v>0</v>
      </c>
      <c r="U260" s="163">
        <f>ROUND(E260*T260,2)</f>
        <v>0</v>
      </c>
      <c r="V260" s="153"/>
      <c r="W260" s="153"/>
      <c r="X260" s="153"/>
      <c r="Y260" s="153"/>
      <c r="Z260" s="153"/>
      <c r="AA260" s="153"/>
      <c r="AB260" s="153"/>
      <c r="AC260" s="153"/>
      <c r="AD260" s="153"/>
      <c r="AE260" s="153" t="s">
        <v>152</v>
      </c>
      <c r="AF260" s="153"/>
      <c r="AG260" s="153"/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</row>
    <row r="261" spans="1:60" outlineLevel="1" x14ac:dyDescent="0.2">
      <c r="A261" s="154">
        <v>222</v>
      </c>
      <c r="B261" s="160" t="s">
        <v>570</v>
      </c>
      <c r="C261" s="193" t="s">
        <v>481</v>
      </c>
      <c r="D261" s="162" t="s">
        <v>479</v>
      </c>
      <c r="E261" s="168">
        <v>1</v>
      </c>
      <c r="F261" s="170"/>
      <c r="G261" s="171">
        <f>ROUND(E261*F261,2)</f>
        <v>0</v>
      </c>
      <c r="H261" s="170"/>
      <c r="I261" s="171">
        <f>ROUND(E261*H261,2)</f>
        <v>0</v>
      </c>
      <c r="J261" s="170"/>
      <c r="K261" s="171">
        <f>ROUND(E261*J261,2)</f>
        <v>0</v>
      </c>
      <c r="L261" s="171">
        <v>21</v>
      </c>
      <c r="M261" s="171">
        <f>G261*(1+L261/100)</f>
        <v>0</v>
      </c>
      <c r="N261" s="163">
        <v>0</v>
      </c>
      <c r="O261" s="163">
        <f>ROUND(E261*N261,5)</f>
        <v>0</v>
      </c>
      <c r="P261" s="163">
        <v>0</v>
      </c>
      <c r="Q261" s="163">
        <f>ROUND(E261*P261,5)</f>
        <v>0</v>
      </c>
      <c r="R261" s="163"/>
      <c r="S261" s="163"/>
      <c r="T261" s="164">
        <v>0</v>
      </c>
      <c r="U261" s="163">
        <f>ROUND(E261*T261,2)</f>
        <v>0</v>
      </c>
      <c r="V261" s="153"/>
      <c r="W261" s="153"/>
      <c r="X261" s="153"/>
      <c r="Y261" s="153"/>
      <c r="Z261" s="153"/>
      <c r="AA261" s="153"/>
      <c r="AB261" s="153"/>
      <c r="AC261" s="153"/>
      <c r="AD261" s="153"/>
      <c r="AE261" s="153" t="s">
        <v>152</v>
      </c>
      <c r="AF261" s="153"/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</row>
    <row r="262" spans="1:60" ht="22.5" outlineLevel="1" x14ac:dyDescent="0.2">
      <c r="A262" s="154">
        <v>223</v>
      </c>
      <c r="B262" s="160" t="s">
        <v>571</v>
      </c>
      <c r="C262" s="193" t="s">
        <v>572</v>
      </c>
      <c r="D262" s="162" t="s">
        <v>159</v>
      </c>
      <c r="E262" s="168">
        <v>19.5</v>
      </c>
      <c r="F262" s="170"/>
      <c r="G262" s="171">
        <f>ROUND(E262*F262,2)</f>
        <v>0</v>
      </c>
      <c r="H262" s="170"/>
      <c r="I262" s="171">
        <f>ROUND(E262*H262,2)</f>
        <v>0</v>
      </c>
      <c r="J262" s="170"/>
      <c r="K262" s="171">
        <f>ROUND(E262*J262,2)</f>
        <v>0</v>
      </c>
      <c r="L262" s="171">
        <v>21</v>
      </c>
      <c r="M262" s="171">
        <f>G262*(1+L262/100)</f>
        <v>0</v>
      </c>
      <c r="N262" s="163">
        <v>9.8999999999999999E-4</v>
      </c>
      <c r="O262" s="163">
        <f>ROUND(E262*N262,5)</f>
        <v>1.9310000000000001E-2</v>
      </c>
      <c r="P262" s="163">
        <v>0</v>
      </c>
      <c r="Q262" s="163">
        <f>ROUND(E262*P262,5)</f>
        <v>0</v>
      </c>
      <c r="R262" s="163"/>
      <c r="S262" s="163"/>
      <c r="T262" s="164">
        <v>0.30567</v>
      </c>
      <c r="U262" s="163">
        <f>ROUND(E262*T262,2)</f>
        <v>5.96</v>
      </c>
      <c r="V262" s="153"/>
      <c r="W262" s="153"/>
      <c r="X262" s="153"/>
      <c r="Y262" s="153"/>
      <c r="Z262" s="153"/>
      <c r="AA262" s="153"/>
      <c r="AB262" s="153"/>
      <c r="AC262" s="153"/>
      <c r="AD262" s="153"/>
      <c r="AE262" s="153" t="s">
        <v>152</v>
      </c>
      <c r="AF262" s="153"/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</row>
    <row r="263" spans="1:60" x14ac:dyDescent="0.2">
      <c r="A263" s="155" t="s">
        <v>147</v>
      </c>
      <c r="B263" s="161" t="s">
        <v>120</v>
      </c>
      <c r="C263" s="194" t="s">
        <v>26</v>
      </c>
      <c r="D263" s="165"/>
      <c r="E263" s="169"/>
      <c r="F263" s="172"/>
      <c r="G263" s="172">
        <f>SUMIF(AE264:AE272,"&lt;&gt;NOR",G264:G272)</f>
        <v>0</v>
      </c>
      <c r="H263" s="172"/>
      <c r="I263" s="172">
        <f>SUM(I264:I272)</f>
        <v>0</v>
      </c>
      <c r="J263" s="172"/>
      <c r="K263" s="172">
        <f>SUM(K264:K272)</f>
        <v>0</v>
      </c>
      <c r="L263" s="172"/>
      <c r="M263" s="172">
        <f>SUM(M264:M272)</f>
        <v>0</v>
      </c>
      <c r="N263" s="166"/>
      <c r="O263" s="166">
        <f>SUM(O264:O272)</f>
        <v>0</v>
      </c>
      <c r="P263" s="166"/>
      <c r="Q263" s="166">
        <f>SUM(Q264:Q272)</f>
        <v>0</v>
      </c>
      <c r="R263" s="166"/>
      <c r="S263" s="166"/>
      <c r="T263" s="167"/>
      <c r="U263" s="166">
        <f>SUM(U264:U272)</f>
        <v>0</v>
      </c>
      <c r="AE263" t="s">
        <v>148</v>
      </c>
    </row>
    <row r="264" spans="1:60" outlineLevel="1" x14ac:dyDescent="0.2">
      <c r="A264" s="154">
        <v>224</v>
      </c>
      <c r="B264" s="160" t="s">
        <v>573</v>
      </c>
      <c r="C264" s="193" t="s">
        <v>574</v>
      </c>
      <c r="D264" s="162" t="s">
        <v>575</v>
      </c>
      <c r="E264" s="168">
        <v>1</v>
      </c>
      <c r="F264" s="170"/>
      <c r="G264" s="171">
        <f t="shared" ref="G264:G272" si="126">ROUND(E264*F264,2)</f>
        <v>0</v>
      </c>
      <c r="H264" s="170"/>
      <c r="I264" s="171">
        <f t="shared" ref="I264:I272" si="127">ROUND(E264*H264,2)</f>
        <v>0</v>
      </c>
      <c r="J264" s="170"/>
      <c r="K264" s="171">
        <f t="shared" ref="K264:K272" si="128">ROUND(E264*J264,2)</f>
        <v>0</v>
      </c>
      <c r="L264" s="171">
        <v>21</v>
      </c>
      <c r="M264" s="171">
        <f t="shared" ref="M264:M272" si="129">G264*(1+L264/100)</f>
        <v>0</v>
      </c>
      <c r="N264" s="163">
        <v>0</v>
      </c>
      <c r="O264" s="163">
        <f t="shared" ref="O264:O272" si="130">ROUND(E264*N264,5)</f>
        <v>0</v>
      </c>
      <c r="P264" s="163">
        <v>0</v>
      </c>
      <c r="Q264" s="163">
        <f t="shared" ref="Q264:Q272" si="131">ROUND(E264*P264,5)</f>
        <v>0</v>
      </c>
      <c r="R264" s="163"/>
      <c r="S264" s="163"/>
      <c r="T264" s="164">
        <v>0</v>
      </c>
      <c r="U264" s="163">
        <f t="shared" ref="U264:U272" si="132">ROUND(E264*T264,2)</f>
        <v>0</v>
      </c>
      <c r="V264" s="153"/>
      <c r="W264" s="153"/>
      <c r="X264" s="153"/>
      <c r="Y264" s="153"/>
      <c r="Z264" s="153"/>
      <c r="AA264" s="153"/>
      <c r="AB264" s="153"/>
      <c r="AC264" s="153"/>
      <c r="AD264" s="153"/>
      <c r="AE264" s="153" t="s">
        <v>576</v>
      </c>
      <c r="AF264" s="153"/>
      <c r="AG264" s="153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</row>
    <row r="265" spans="1:60" outlineLevel="1" x14ac:dyDescent="0.2">
      <c r="A265" s="154">
        <v>225</v>
      </c>
      <c r="B265" s="160" t="s">
        <v>577</v>
      </c>
      <c r="C265" s="193" t="s">
        <v>578</v>
      </c>
      <c r="D265" s="162" t="s">
        <v>575</v>
      </c>
      <c r="E265" s="168">
        <v>1</v>
      </c>
      <c r="F265" s="170"/>
      <c r="G265" s="171">
        <f t="shared" si="126"/>
        <v>0</v>
      </c>
      <c r="H265" s="170"/>
      <c r="I265" s="171">
        <f t="shared" si="127"/>
        <v>0</v>
      </c>
      <c r="J265" s="170"/>
      <c r="K265" s="171">
        <f t="shared" si="128"/>
        <v>0</v>
      </c>
      <c r="L265" s="171">
        <v>21</v>
      </c>
      <c r="M265" s="171">
        <f t="shared" si="129"/>
        <v>0</v>
      </c>
      <c r="N265" s="163">
        <v>0</v>
      </c>
      <c r="O265" s="163">
        <f t="shared" si="130"/>
        <v>0</v>
      </c>
      <c r="P265" s="163">
        <v>0</v>
      </c>
      <c r="Q265" s="163">
        <f t="shared" si="131"/>
        <v>0</v>
      </c>
      <c r="R265" s="163"/>
      <c r="S265" s="163"/>
      <c r="T265" s="164">
        <v>0</v>
      </c>
      <c r="U265" s="163">
        <f t="shared" si="132"/>
        <v>0</v>
      </c>
      <c r="V265" s="153"/>
      <c r="W265" s="153"/>
      <c r="X265" s="153"/>
      <c r="Y265" s="153"/>
      <c r="Z265" s="153"/>
      <c r="AA265" s="153"/>
      <c r="AB265" s="153"/>
      <c r="AC265" s="153"/>
      <c r="AD265" s="153"/>
      <c r="AE265" s="153" t="s">
        <v>576</v>
      </c>
      <c r="AF265" s="153"/>
      <c r="AG265" s="153"/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</row>
    <row r="266" spans="1:60" outlineLevel="1" x14ac:dyDescent="0.2">
      <c r="A266" s="154">
        <v>226</v>
      </c>
      <c r="B266" s="160" t="s">
        <v>579</v>
      </c>
      <c r="C266" s="193" t="s">
        <v>580</v>
      </c>
      <c r="D266" s="162" t="s">
        <v>575</v>
      </c>
      <c r="E266" s="168">
        <v>1</v>
      </c>
      <c r="F266" s="170"/>
      <c r="G266" s="171">
        <f t="shared" si="126"/>
        <v>0</v>
      </c>
      <c r="H266" s="170"/>
      <c r="I266" s="171">
        <f t="shared" si="127"/>
        <v>0</v>
      </c>
      <c r="J266" s="170"/>
      <c r="K266" s="171">
        <f t="shared" si="128"/>
        <v>0</v>
      </c>
      <c r="L266" s="171">
        <v>21</v>
      </c>
      <c r="M266" s="171">
        <f t="shared" si="129"/>
        <v>0</v>
      </c>
      <c r="N266" s="163">
        <v>0</v>
      </c>
      <c r="O266" s="163">
        <f t="shared" si="130"/>
        <v>0</v>
      </c>
      <c r="P266" s="163">
        <v>0</v>
      </c>
      <c r="Q266" s="163">
        <f t="shared" si="131"/>
        <v>0</v>
      </c>
      <c r="R266" s="163"/>
      <c r="S266" s="163"/>
      <c r="T266" s="164">
        <v>0</v>
      </c>
      <c r="U266" s="163">
        <f t="shared" si="132"/>
        <v>0</v>
      </c>
      <c r="V266" s="153"/>
      <c r="W266" s="153"/>
      <c r="X266" s="153"/>
      <c r="Y266" s="153"/>
      <c r="Z266" s="153"/>
      <c r="AA266" s="153"/>
      <c r="AB266" s="153"/>
      <c r="AC266" s="153"/>
      <c r="AD266" s="153"/>
      <c r="AE266" s="153" t="s">
        <v>576</v>
      </c>
      <c r="AF266" s="153"/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</row>
    <row r="267" spans="1:60" outlineLevel="1" x14ac:dyDescent="0.2">
      <c r="A267" s="154">
        <v>227</v>
      </c>
      <c r="B267" s="160" t="s">
        <v>581</v>
      </c>
      <c r="C267" s="193" t="s">
        <v>582</v>
      </c>
      <c r="D267" s="162" t="s">
        <v>575</v>
      </c>
      <c r="E267" s="168">
        <v>1</v>
      </c>
      <c r="F267" s="170"/>
      <c r="G267" s="171">
        <f t="shared" si="126"/>
        <v>0</v>
      </c>
      <c r="H267" s="170"/>
      <c r="I267" s="171">
        <f t="shared" si="127"/>
        <v>0</v>
      </c>
      <c r="J267" s="170"/>
      <c r="K267" s="171">
        <f t="shared" si="128"/>
        <v>0</v>
      </c>
      <c r="L267" s="171">
        <v>21</v>
      </c>
      <c r="M267" s="171">
        <f t="shared" si="129"/>
        <v>0</v>
      </c>
      <c r="N267" s="163">
        <v>0</v>
      </c>
      <c r="O267" s="163">
        <f t="shared" si="130"/>
        <v>0</v>
      </c>
      <c r="P267" s="163">
        <v>0</v>
      </c>
      <c r="Q267" s="163">
        <f t="shared" si="131"/>
        <v>0</v>
      </c>
      <c r="R267" s="163"/>
      <c r="S267" s="163"/>
      <c r="T267" s="164">
        <v>0</v>
      </c>
      <c r="U267" s="163">
        <f t="shared" si="132"/>
        <v>0</v>
      </c>
      <c r="V267" s="153"/>
      <c r="W267" s="153"/>
      <c r="X267" s="153"/>
      <c r="Y267" s="153"/>
      <c r="Z267" s="153"/>
      <c r="AA267" s="153"/>
      <c r="AB267" s="153"/>
      <c r="AC267" s="153"/>
      <c r="AD267" s="153"/>
      <c r="AE267" s="153" t="s">
        <v>576</v>
      </c>
      <c r="AF267" s="153"/>
      <c r="AG267" s="153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</row>
    <row r="268" spans="1:60" outlineLevel="1" x14ac:dyDescent="0.2">
      <c r="A268" s="154">
        <v>228</v>
      </c>
      <c r="B268" s="160" t="s">
        <v>583</v>
      </c>
      <c r="C268" s="193" t="s">
        <v>584</v>
      </c>
      <c r="D268" s="162" t="s">
        <v>575</v>
      </c>
      <c r="E268" s="168">
        <v>1</v>
      </c>
      <c r="F268" s="170"/>
      <c r="G268" s="171">
        <f t="shared" si="126"/>
        <v>0</v>
      </c>
      <c r="H268" s="170"/>
      <c r="I268" s="171">
        <f t="shared" si="127"/>
        <v>0</v>
      </c>
      <c r="J268" s="170"/>
      <c r="K268" s="171">
        <f t="shared" si="128"/>
        <v>0</v>
      </c>
      <c r="L268" s="171">
        <v>21</v>
      </c>
      <c r="M268" s="171">
        <f t="shared" si="129"/>
        <v>0</v>
      </c>
      <c r="N268" s="163">
        <v>0</v>
      </c>
      <c r="O268" s="163">
        <f t="shared" si="130"/>
        <v>0</v>
      </c>
      <c r="P268" s="163">
        <v>0</v>
      </c>
      <c r="Q268" s="163">
        <f t="shared" si="131"/>
        <v>0</v>
      </c>
      <c r="R268" s="163"/>
      <c r="S268" s="163"/>
      <c r="T268" s="164">
        <v>0</v>
      </c>
      <c r="U268" s="163">
        <f t="shared" si="132"/>
        <v>0</v>
      </c>
      <c r="V268" s="153"/>
      <c r="W268" s="153"/>
      <c r="X268" s="153"/>
      <c r="Y268" s="153"/>
      <c r="Z268" s="153"/>
      <c r="AA268" s="153"/>
      <c r="AB268" s="153"/>
      <c r="AC268" s="153"/>
      <c r="AD268" s="153"/>
      <c r="AE268" s="153" t="s">
        <v>576</v>
      </c>
      <c r="AF268" s="153"/>
      <c r="AG268" s="153"/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</row>
    <row r="269" spans="1:60" outlineLevel="1" x14ac:dyDescent="0.2">
      <c r="A269" s="154">
        <v>229</v>
      </c>
      <c r="B269" s="160" t="s">
        <v>585</v>
      </c>
      <c r="C269" s="193" t="s">
        <v>586</v>
      </c>
      <c r="D269" s="162" t="s">
        <v>575</v>
      </c>
      <c r="E269" s="168">
        <v>1</v>
      </c>
      <c r="F269" s="170"/>
      <c r="G269" s="171">
        <f t="shared" si="126"/>
        <v>0</v>
      </c>
      <c r="H269" s="170"/>
      <c r="I269" s="171">
        <f t="shared" si="127"/>
        <v>0</v>
      </c>
      <c r="J269" s="170"/>
      <c r="K269" s="171">
        <f t="shared" si="128"/>
        <v>0</v>
      </c>
      <c r="L269" s="171">
        <v>21</v>
      </c>
      <c r="M269" s="171">
        <f t="shared" si="129"/>
        <v>0</v>
      </c>
      <c r="N269" s="163">
        <v>0</v>
      </c>
      <c r="O269" s="163">
        <f t="shared" si="130"/>
        <v>0</v>
      </c>
      <c r="P269" s="163">
        <v>0</v>
      </c>
      <c r="Q269" s="163">
        <f t="shared" si="131"/>
        <v>0</v>
      </c>
      <c r="R269" s="163"/>
      <c r="S269" s="163"/>
      <c r="T269" s="164">
        <v>0</v>
      </c>
      <c r="U269" s="163">
        <f t="shared" si="132"/>
        <v>0</v>
      </c>
      <c r="V269" s="153"/>
      <c r="W269" s="153"/>
      <c r="X269" s="153"/>
      <c r="Y269" s="153"/>
      <c r="Z269" s="153"/>
      <c r="AA269" s="153"/>
      <c r="AB269" s="153"/>
      <c r="AC269" s="153"/>
      <c r="AD269" s="153"/>
      <c r="AE269" s="153" t="s">
        <v>576</v>
      </c>
      <c r="AF269" s="153"/>
      <c r="AG269" s="153"/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</row>
    <row r="270" spans="1:60" outlineLevel="1" x14ac:dyDescent="0.2">
      <c r="A270" s="154">
        <v>230</v>
      </c>
      <c r="B270" s="160" t="s">
        <v>587</v>
      </c>
      <c r="C270" s="193" t="s">
        <v>588</v>
      </c>
      <c r="D270" s="162" t="s">
        <v>575</v>
      </c>
      <c r="E270" s="168">
        <v>1</v>
      </c>
      <c r="F270" s="170"/>
      <c r="G270" s="171">
        <f t="shared" si="126"/>
        <v>0</v>
      </c>
      <c r="H270" s="170"/>
      <c r="I270" s="171">
        <f t="shared" si="127"/>
        <v>0</v>
      </c>
      <c r="J270" s="170"/>
      <c r="K270" s="171">
        <f t="shared" si="128"/>
        <v>0</v>
      </c>
      <c r="L270" s="171">
        <v>21</v>
      </c>
      <c r="M270" s="171">
        <f t="shared" si="129"/>
        <v>0</v>
      </c>
      <c r="N270" s="163">
        <v>0</v>
      </c>
      <c r="O270" s="163">
        <f t="shared" si="130"/>
        <v>0</v>
      </c>
      <c r="P270" s="163">
        <v>0</v>
      </c>
      <c r="Q270" s="163">
        <f t="shared" si="131"/>
        <v>0</v>
      </c>
      <c r="R270" s="163"/>
      <c r="S270" s="163"/>
      <c r="T270" s="164">
        <v>0</v>
      </c>
      <c r="U270" s="163">
        <f t="shared" si="132"/>
        <v>0</v>
      </c>
      <c r="V270" s="153"/>
      <c r="W270" s="153"/>
      <c r="X270" s="153"/>
      <c r="Y270" s="153"/>
      <c r="Z270" s="153"/>
      <c r="AA270" s="153"/>
      <c r="AB270" s="153"/>
      <c r="AC270" s="153"/>
      <c r="AD270" s="153"/>
      <c r="AE270" s="153" t="s">
        <v>576</v>
      </c>
      <c r="AF270" s="153"/>
      <c r="AG270" s="153"/>
      <c r="AH270" s="153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</row>
    <row r="271" spans="1:60" outlineLevel="1" x14ac:dyDescent="0.2">
      <c r="A271" s="154">
        <v>231</v>
      </c>
      <c r="B271" s="160" t="s">
        <v>589</v>
      </c>
      <c r="C271" s="193" t="s">
        <v>590</v>
      </c>
      <c r="D271" s="162" t="s">
        <v>575</v>
      </c>
      <c r="E271" s="168">
        <v>1</v>
      </c>
      <c r="F271" s="170"/>
      <c r="G271" s="171">
        <f t="shared" si="126"/>
        <v>0</v>
      </c>
      <c r="H271" s="170"/>
      <c r="I271" s="171">
        <f t="shared" si="127"/>
        <v>0</v>
      </c>
      <c r="J271" s="170"/>
      <c r="K271" s="171">
        <f t="shared" si="128"/>
        <v>0</v>
      </c>
      <c r="L271" s="171">
        <v>21</v>
      </c>
      <c r="M271" s="171">
        <f t="shared" si="129"/>
        <v>0</v>
      </c>
      <c r="N271" s="163">
        <v>0</v>
      </c>
      <c r="O271" s="163">
        <f t="shared" si="130"/>
        <v>0</v>
      </c>
      <c r="P271" s="163">
        <v>0</v>
      </c>
      <c r="Q271" s="163">
        <f t="shared" si="131"/>
        <v>0</v>
      </c>
      <c r="R271" s="163"/>
      <c r="S271" s="163"/>
      <c r="T271" s="164">
        <v>0</v>
      </c>
      <c r="U271" s="163">
        <f t="shared" si="132"/>
        <v>0</v>
      </c>
      <c r="V271" s="153"/>
      <c r="W271" s="153"/>
      <c r="X271" s="153"/>
      <c r="Y271" s="153"/>
      <c r="Z271" s="153"/>
      <c r="AA271" s="153"/>
      <c r="AB271" s="153"/>
      <c r="AC271" s="153"/>
      <c r="AD271" s="153"/>
      <c r="AE271" s="153" t="s">
        <v>576</v>
      </c>
      <c r="AF271" s="153"/>
      <c r="AG271" s="153"/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</row>
    <row r="272" spans="1:60" outlineLevel="1" x14ac:dyDescent="0.2">
      <c r="A272" s="181">
        <v>232</v>
      </c>
      <c r="B272" s="182" t="s">
        <v>591</v>
      </c>
      <c r="C272" s="195" t="s">
        <v>592</v>
      </c>
      <c r="D272" s="183" t="s">
        <v>575</v>
      </c>
      <c r="E272" s="184">
        <v>1</v>
      </c>
      <c r="F272" s="185"/>
      <c r="G272" s="186">
        <f t="shared" si="126"/>
        <v>0</v>
      </c>
      <c r="H272" s="185"/>
      <c r="I272" s="186">
        <f t="shared" si="127"/>
        <v>0</v>
      </c>
      <c r="J272" s="185"/>
      <c r="K272" s="186">
        <f t="shared" si="128"/>
        <v>0</v>
      </c>
      <c r="L272" s="186">
        <v>21</v>
      </c>
      <c r="M272" s="186">
        <f t="shared" si="129"/>
        <v>0</v>
      </c>
      <c r="N272" s="187">
        <v>0</v>
      </c>
      <c r="O272" s="187">
        <f t="shared" si="130"/>
        <v>0</v>
      </c>
      <c r="P272" s="187">
        <v>0</v>
      </c>
      <c r="Q272" s="187">
        <f t="shared" si="131"/>
        <v>0</v>
      </c>
      <c r="R272" s="187"/>
      <c r="S272" s="187"/>
      <c r="T272" s="188">
        <v>0</v>
      </c>
      <c r="U272" s="187">
        <f t="shared" si="132"/>
        <v>0</v>
      </c>
      <c r="V272" s="153"/>
      <c r="W272" s="153"/>
      <c r="X272" s="153"/>
      <c r="Y272" s="153"/>
      <c r="Z272" s="153"/>
      <c r="AA272" s="153"/>
      <c r="AB272" s="153"/>
      <c r="AC272" s="153"/>
      <c r="AD272" s="153"/>
      <c r="AE272" s="153" t="s">
        <v>576</v>
      </c>
      <c r="AF272" s="153"/>
      <c r="AG272" s="153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</row>
    <row r="273" spans="1:31" x14ac:dyDescent="0.2">
      <c r="A273" s="6"/>
      <c r="B273" s="7" t="s">
        <v>593</v>
      </c>
      <c r="C273" s="196" t="s">
        <v>593</v>
      </c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AC273">
        <v>15</v>
      </c>
      <c r="AD273">
        <v>21</v>
      </c>
    </row>
    <row r="274" spans="1:31" x14ac:dyDescent="0.2">
      <c r="A274" s="189"/>
      <c r="B274" s="190">
        <v>26</v>
      </c>
      <c r="C274" s="197" t="s">
        <v>593</v>
      </c>
      <c r="D274" s="191"/>
      <c r="E274" s="191"/>
      <c r="F274" s="191"/>
      <c r="G274" s="192">
        <f>G8+G26+G34+G49+G58+G66+G71+G81+G92+G102+G104+G109+G124+G127+G130+G145+G147+G159+G179+G196+G199+G202+G205+G213+G221+G225+G234+G242+G249+G252+G254+G259+G263</f>
        <v>0</v>
      </c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AC274">
        <f>SUMIF(L7:L272,AC273,G7:G272)</f>
        <v>0</v>
      </c>
      <c r="AD274">
        <f>SUMIF(L7:L272,AD273,G7:G272)</f>
        <v>0</v>
      </c>
      <c r="AE274" t="s">
        <v>594</v>
      </c>
    </row>
    <row r="275" spans="1:31" x14ac:dyDescent="0.2">
      <c r="A275" s="6"/>
      <c r="B275" s="7" t="s">
        <v>593</v>
      </c>
      <c r="C275" s="196" t="s">
        <v>593</v>
      </c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31" x14ac:dyDescent="0.2">
      <c r="A276" s="6"/>
      <c r="B276" s="7" t="s">
        <v>593</v>
      </c>
      <c r="C276" s="196" t="s">
        <v>593</v>
      </c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31" x14ac:dyDescent="0.2">
      <c r="A277" s="258">
        <v>33</v>
      </c>
      <c r="B277" s="258"/>
      <c r="C277" s="259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31" x14ac:dyDescent="0.2">
      <c r="A278" s="260"/>
      <c r="B278" s="261"/>
      <c r="C278" s="262"/>
      <c r="D278" s="261"/>
      <c r="E278" s="261"/>
      <c r="F278" s="261"/>
      <c r="G278" s="263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AE278" t="s">
        <v>595</v>
      </c>
    </row>
    <row r="279" spans="1:31" x14ac:dyDescent="0.2">
      <c r="A279" s="264"/>
      <c r="B279" s="265"/>
      <c r="C279" s="266"/>
      <c r="D279" s="265"/>
      <c r="E279" s="265"/>
      <c r="F279" s="265"/>
      <c r="G279" s="26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31" x14ac:dyDescent="0.2">
      <c r="A280" s="264"/>
      <c r="B280" s="265"/>
      <c r="C280" s="266"/>
      <c r="D280" s="265"/>
      <c r="E280" s="265"/>
      <c r="F280" s="265"/>
      <c r="G280" s="26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31" x14ac:dyDescent="0.2">
      <c r="A281" s="264"/>
      <c r="B281" s="265"/>
      <c r="C281" s="266"/>
      <c r="D281" s="265"/>
      <c r="E281" s="265"/>
      <c r="F281" s="265"/>
      <c r="G281" s="26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31" x14ac:dyDescent="0.2">
      <c r="A282" s="268"/>
      <c r="B282" s="269"/>
      <c r="C282" s="270"/>
      <c r="D282" s="269"/>
      <c r="E282" s="269"/>
      <c r="F282" s="269"/>
      <c r="G282" s="271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31" x14ac:dyDescent="0.2">
      <c r="A283" s="6"/>
      <c r="B283" s="7" t="s">
        <v>593</v>
      </c>
      <c r="C283" s="196" t="s">
        <v>593</v>
      </c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31" x14ac:dyDescent="0.2">
      <c r="C284" s="198"/>
      <c r="AE284" t="s">
        <v>596</v>
      </c>
    </row>
  </sheetData>
  <mergeCells count="6">
    <mergeCell ref="A278:G282"/>
    <mergeCell ref="A1:G1"/>
    <mergeCell ref="C2:G2"/>
    <mergeCell ref="C3:G3"/>
    <mergeCell ref="C4:G4"/>
    <mergeCell ref="A277:C277"/>
  </mergeCells>
  <pageMargins left="0.59055118110236204" right="0.39370078740157499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Pavlína Tůmová</cp:lastModifiedBy>
  <cp:lastPrinted>2014-02-28T09:52:57Z</cp:lastPrinted>
  <dcterms:created xsi:type="dcterms:W3CDTF">2009-04-08T07:15:50Z</dcterms:created>
  <dcterms:modified xsi:type="dcterms:W3CDTF">2020-05-27T04:52:02Z</dcterms:modified>
</cp:coreProperties>
</file>