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Veřejné zakázky 2021\VZ Stavební práce\ZPŘ\Rekonstrukce vodovodu a kanalizace ulice Jiráskova, Benešov\Rozpočty nově\"/>
    </mc:Choice>
  </mc:AlternateContent>
  <bookViews>
    <workbookView xWindow="0" yWindow="0" windowWidth="28800" windowHeight="12300"/>
  </bookViews>
  <sheets>
    <sheet name="Rekapitulace stavby" sheetId="1" r:id="rId1"/>
    <sheet name="SO 01 - Vodovod" sheetId="2" r:id="rId2"/>
    <sheet name="SO 02 - Kanalizace" sheetId="3" r:id="rId3"/>
    <sheet name="VRN - Vedlejší rozpočtové..." sheetId="4" r:id="rId4"/>
    <sheet name="Pokyny pro vyplnění" sheetId="5" r:id="rId5"/>
  </sheets>
  <definedNames>
    <definedName name="_xlnm._FilterDatabase" localSheetId="1" hidden="1">'SO 01 - Vodovod'!$C$84:$K$479</definedName>
    <definedName name="_xlnm._FilterDatabase" localSheetId="2" hidden="1">'SO 02 - Kanalizace'!$C$86:$K$565</definedName>
    <definedName name="_xlnm._FilterDatabase" localSheetId="3" hidden="1">'VRN - Vedlejší rozpočtové...'!$C$79:$K$109</definedName>
    <definedName name="_xlnm.Print_Titles" localSheetId="0">'Rekapitulace stavby'!$52:$52</definedName>
    <definedName name="_xlnm.Print_Titles" localSheetId="1">'SO 01 - Vodovod'!$84:$84</definedName>
    <definedName name="_xlnm.Print_Titles" localSheetId="2">'SO 02 - Kanalizace'!$86:$86</definedName>
    <definedName name="_xlnm.Print_Titles" localSheetId="3">'VRN - Vedlejší rozpočtové...'!$79:$79</definedName>
    <definedName name="_xlnm.Print_Area" localSheetId="4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stavby'!$C$42:$AQ$58</definedName>
    <definedName name="_xlnm.Print_Area" localSheetId="1">'SO 01 - Vodovod'!$C$4:$J$39,'SO 01 - Vodovod'!$C$45:$J$66,'SO 01 - Vodovod'!$C$72:$K$479</definedName>
    <definedName name="_xlnm.Print_Area" localSheetId="2">'SO 02 - Kanalizace'!$C$4:$J$39,'SO 02 - Kanalizace'!$C$45:$J$68,'SO 02 - Kanalizace'!$C$74:$K$565</definedName>
    <definedName name="_xlnm.Print_Area" localSheetId="3">'VRN - Vedlejší rozpočtové...'!$C$4:$J$39,'VRN - Vedlejší rozpočtové...'!$C$45:$J$61,'VRN - Vedlejší rozpočtové...'!$C$67:$K$109</definedName>
  </definedNames>
  <calcPr calcId="162913"/>
</workbook>
</file>

<file path=xl/calcChain.xml><?xml version="1.0" encoding="utf-8"?>
<calcChain xmlns="http://schemas.openxmlformats.org/spreadsheetml/2006/main">
  <c r="J37" i="4" l="1"/>
  <c r="J36" i="4"/>
  <c r="AY57" i="1" s="1"/>
  <c r="J35" i="4"/>
  <c r="AX57" i="1" s="1"/>
  <c r="BI108" i="4"/>
  <c r="BH108" i="4"/>
  <c r="BG108" i="4"/>
  <c r="BF108" i="4"/>
  <c r="T108" i="4"/>
  <c r="R108" i="4"/>
  <c r="P108" i="4"/>
  <c r="BI106" i="4"/>
  <c r="BH106" i="4"/>
  <c r="BG106" i="4"/>
  <c r="BF106" i="4"/>
  <c r="T106" i="4"/>
  <c r="R106" i="4"/>
  <c r="P106" i="4"/>
  <c r="BI104" i="4"/>
  <c r="BH104" i="4"/>
  <c r="BG104" i="4"/>
  <c r="BF104" i="4"/>
  <c r="T104" i="4"/>
  <c r="R104" i="4"/>
  <c r="P104" i="4"/>
  <c r="BI102" i="4"/>
  <c r="BH102" i="4"/>
  <c r="BG102" i="4"/>
  <c r="BF102" i="4"/>
  <c r="T102" i="4"/>
  <c r="R102" i="4"/>
  <c r="P102" i="4"/>
  <c r="BI100" i="4"/>
  <c r="BH100" i="4"/>
  <c r="BG100" i="4"/>
  <c r="BF100" i="4"/>
  <c r="T100" i="4"/>
  <c r="R100" i="4"/>
  <c r="P100" i="4"/>
  <c r="BI98" i="4"/>
  <c r="BH98" i="4"/>
  <c r="BG98" i="4"/>
  <c r="BF98" i="4"/>
  <c r="T98" i="4"/>
  <c r="R98" i="4"/>
  <c r="P98" i="4"/>
  <c r="BI96" i="4"/>
  <c r="BH96" i="4"/>
  <c r="BG96" i="4"/>
  <c r="BF96" i="4"/>
  <c r="T96" i="4"/>
  <c r="R96" i="4"/>
  <c r="P96" i="4"/>
  <c r="BI94" i="4"/>
  <c r="BH94" i="4"/>
  <c r="BG94" i="4"/>
  <c r="BF94" i="4"/>
  <c r="T94" i="4"/>
  <c r="R94" i="4"/>
  <c r="P94" i="4"/>
  <c r="BI92" i="4"/>
  <c r="BH92" i="4"/>
  <c r="BG92" i="4"/>
  <c r="BF92" i="4"/>
  <c r="T92" i="4"/>
  <c r="R92" i="4"/>
  <c r="P92" i="4"/>
  <c r="BI90" i="4"/>
  <c r="BH90" i="4"/>
  <c r="BG90" i="4"/>
  <c r="BF90" i="4"/>
  <c r="T90" i="4"/>
  <c r="R90" i="4"/>
  <c r="P90" i="4"/>
  <c r="BI88" i="4"/>
  <c r="BH88" i="4"/>
  <c r="BG88" i="4"/>
  <c r="BF88" i="4"/>
  <c r="T88" i="4"/>
  <c r="R88" i="4"/>
  <c r="P88" i="4"/>
  <c r="BI86" i="4"/>
  <c r="BH86" i="4"/>
  <c r="BG86" i="4"/>
  <c r="BF86" i="4"/>
  <c r="T86" i="4"/>
  <c r="R86" i="4"/>
  <c r="P86" i="4"/>
  <c r="BI84" i="4"/>
  <c r="BH84" i="4"/>
  <c r="BG84" i="4"/>
  <c r="BF84" i="4"/>
  <c r="T84" i="4"/>
  <c r="R84" i="4"/>
  <c r="P84" i="4"/>
  <c r="BI82" i="4"/>
  <c r="BH82" i="4"/>
  <c r="BG82" i="4"/>
  <c r="BF82" i="4"/>
  <c r="T82" i="4"/>
  <c r="R82" i="4"/>
  <c r="P82" i="4"/>
  <c r="J77" i="4"/>
  <c r="J76" i="4"/>
  <c r="F74" i="4"/>
  <c r="E72" i="4"/>
  <c r="J55" i="4"/>
  <c r="J54" i="4"/>
  <c r="F52" i="4"/>
  <c r="E50" i="4"/>
  <c r="J18" i="4"/>
  <c r="E18" i="4"/>
  <c r="F55" i="4" s="1"/>
  <c r="J17" i="4"/>
  <c r="J15" i="4"/>
  <c r="E15" i="4"/>
  <c r="F54" i="4" s="1"/>
  <c r="J14" i="4"/>
  <c r="J12" i="4"/>
  <c r="J74" i="4" s="1"/>
  <c r="E7" i="4"/>
  <c r="E70" i="4"/>
  <c r="J37" i="3"/>
  <c r="J36" i="3"/>
  <c r="AY56" i="1" s="1"/>
  <c r="J35" i="3"/>
  <c r="AX56" i="1"/>
  <c r="BI562" i="3"/>
  <c r="BH562" i="3"/>
  <c r="BG562" i="3"/>
  <c r="BF562" i="3"/>
  <c r="T562" i="3"/>
  <c r="R562" i="3"/>
  <c r="P562" i="3"/>
  <c r="BI558" i="3"/>
  <c r="BH558" i="3"/>
  <c r="BG558" i="3"/>
  <c r="BF558" i="3"/>
  <c r="T558" i="3"/>
  <c r="R558" i="3"/>
  <c r="P558" i="3"/>
  <c r="BI554" i="3"/>
  <c r="BH554" i="3"/>
  <c r="BG554" i="3"/>
  <c r="BF554" i="3"/>
  <c r="T554" i="3"/>
  <c r="R554" i="3"/>
  <c r="P554" i="3"/>
  <c r="BI550" i="3"/>
  <c r="BH550" i="3"/>
  <c r="BG550" i="3"/>
  <c r="BF550" i="3"/>
  <c r="T550" i="3"/>
  <c r="R550" i="3"/>
  <c r="P550" i="3"/>
  <c r="BI545" i="3"/>
  <c r="BH545" i="3"/>
  <c r="BG545" i="3"/>
  <c r="BF545" i="3"/>
  <c r="T545" i="3"/>
  <c r="R545" i="3"/>
  <c r="P545" i="3"/>
  <c r="BI542" i="3"/>
  <c r="BH542" i="3"/>
  <c r="BG542" i="3"/>
  <c r="BF542" i="3"/>
  <c r="T542" i="3"/>
  <c r="R542" i="3"/>
  <c r="P542" i="3"/>
  <c r="BI539" i="3"/>
  <c r="BH539" i="3"/>
  <c r="BG539" i="3"/>
  <c r="BF539" i="3"/>
  <c r="T539" i="3"/>
  <c r="R539" i="3"/>
  <c r="P539" i="3"/>
  <c r="BI535" i="3"/>
  <c r="BH535" i="3"/>
  <c r="BG535" i="3"/>
  <c r="BF535" i="3"/>
  <c r="T535" i="3"/>
  <c r="R535" i="3"/>
  <c r="P535" i="3"/>
  <c r="BI530" i="3"/>
  <c r="BH530" i="3"/>
  <c r="BG530" i="3"/>
  <c r="BF530" i="3"/>
  <c r="T530" i="3"/>
  <c r="R530" i="3"/>
  <c r="P530" i="3"/>
  <c r="BI523" i="3"/>
  <c r="BH523" i="3"/>
  <c r="BG523" i="3"/>
  <c r="BF523" i="3"/>
  <c r="T523" i="3"/>
  <c r="R523" i="3"/>
  <c r="P523" i="3"/>
  <c r="BI518" i="3"/>
  <c r="BH518" i="3"/>
  <c r="BG518" i="3"/>
  <c r="BF518" i="3"/>
  <c r="T518" i="3"/>
  <c r="R518" i="3"/>
  <c r="P518" i="3"/>
  <c r="BI514" i="3"/>
  <c r="BH514" i="3"/>
  <c r="BG514" i="3"/>
  <c r="BF514" i="3"/>
  <c r="T514" i="3"/>
  <c r="R514" i="3"/>
  <c r="P514" i="3"/>
  <c r="BI510" i="3"/>
  <c r="BH510" i="3"/>
  <c r="BG510" i="3"/>
  <c r="BF510" i="3"/>
  <c r="T510" i="3"/>
  <c r="R510" i="3"/>
  <c r="P510" i="3"/>
  <c r="BI507" i="3"/>
  <c r="BH507" i="3"/>
  <c r="BG507" i="3"/>
  <c r="BF507" i="3"/>
  <c r="T507" i="3"/>
  <c r="R507" i="3"/>
  <c r="P507" i="3"/>
  <c r="BI504" i="3"/>
  <c r="BH504" i="3"/>
  <c r="BG504" i="3"/>
  <c r="BF504" i="3"/>
  <c r="T504" i="3"/>
  <c r="R504" i="3"/>
  <c r="P504" i="3"/>
  <c r="BI501" i="3"/>
  <c r="BH501" i="3"/>
  <c r="BG501" i="3"/>
  <c r="BF501" i="3"/>
  <c r="T501" i="3"/>
  <c r="R501" i="3"/>
  <c r="P501" i="3"/>
  <c r="BI499" i="3"/>
  <c r="BH499" i="3"/>
  <c r="BG499" i="3"/>
  <c r="BF499" i="3"/>
  <c r="T499" i="3"/>
  <c r="R499" i="3"/>
  <c r="P499" i="3"/>
  <c r="BI497" i="3"/>
  <c r="BH497" i="3"/>
  <c r="BG497" i="3"/>
  <c r="BF497" i="3"/>
  <c r="T497" i="3"/>
  <c r="R497" i="3"/>
  <c r="P497" i="3"/>
  <c r="BI495" i="3"/>
  <c r="BH495" i="3"/>
  <c r="BG495" i="3"/>
  <c r="BF495" i="3"/>
  <c r="T495" i="3"/>
  <c r="R495" i="3"/>
  <c r="P495" i="3"/>
  <c r="BI491" i="3"/>
  <c r="BH491" i="3"/>
  <c r="BG491" i="3"/>
  <c r="BF491" i="3"/>
  <c r="T491" i="3"/>
  <c r="R491" i="3"/>
  <c r="P491" i="3"/>
  <c r="BI488" i="3"/>
  <c r="BH488" i="3"/>
  <c r="BG488" i="3"/>
  <c r="BF488" i="3"/>
  <c r="T488" i="3"/>
  <c r="R488" i="3"/>
  <c r="P488" i="3"/>
  <c r="BI485" i="3"/>
  <c r="BH485" i="3"/>
  <c r="BG485" i="3"/>
  <c r="BF485" i="3"/>
  <c r="T485" i="3"/>
  <c r="R485" i="3"/>
  <c r="P485" i="3"/>
  <c r="BI480" i="3"/>
  <c r="BH480" i="3"/>
  <c r="BG480" i="3"/>
  <c r="BF480" i="3"/>
  <c r="T480" i="3"/>
  <c r="R480" i="3"/>
  <c r="P480" i="3"/>
  <c r="BI477" i="3"/>
  <c r="BH477" i="3"/>
  <c r="BG477" i="3"/>
  <c r="BF477" i="3"/>
  <c r="T477" i="3"/>
  <c r="R477" i="3"/>
  <c r="P477" i="3"/>
  <c r="BI474" i="3"/>
  <c r="BH474" i="3"/>
  <c r="BG474" i="3"/>
  <c r="BF474" i="3"/>
  <c r="T474" i="3"/>
  <c r="R474" i="3"/>
  <c r="P474" i="3"/>
  <c r="BI471" i="3"/>
  <c r="BH471" i="3"/>
  <c r="BG471" i="3"/>
  <c r="BF471" i="3"/>
  <c r="T471" i="3"/>
  <c r="R471" i="3"/>
  <c r="P471" i="3"/>
  <c r="BI468" i="3"/>
  <c r="BH468" i="3"/>
  <c r="BG468" i="3"/>
  <c r="BF468" i="3"/>
  <c r="T468" i="3"/>
  <c r="R468" i="3"/>
  <c r="P468" i="3"/>
  <c r="BI464" i="3"/>
  <c r="BH464" i="3"/>
  <c r="BG464" i="3"/>
  <c r="BF464" i="3"/>
  <c r="T464" i="3"/>
  <c r="R464" i="3"/>
  <c r="P464" i="3"/>
  <c r="BI460" i="3"/>
  <c r="BH460" i="3"/>
  <c r="BG460" i="3"/>
  <c r="BF460" i="3"/>
  <c r="T460" i="3"/>
  <c r="R460" i="3"/>
  <c r="P460" i="3"/>
  <c r="BI457" i="3"/>
  <c r="BH457" i="3"/>
  <c r="BG457" i="3"/>
  <c r="BF457" i="3"/>
  <c r="T457" i="3"/>
  <c r="R457" i="3"/>
  <c r="P457" i="3"/>
  <c r="BI454" i="3"/>
  <c r="BH454" i="3"/>
  <c r="BG454" i="3"/>
  <c r="BF454" i="3"/>
  <c r="T454" i="3"/>
  <c r="R454" i="3"/>
  <c r="P454" i="3"/>
  <c r="BI450" i="3"/>
  <c r="BH450" i="3"/>
  <c r="BG450" i="3"/>
  <c r="BF450" i="3"/>
  <c r="T450" i="3"/>
  <c r="R450" i="3"/>
  <c r="P450" i="3"/>
  <c r="BI447" i="3"/>
  <c r="BH447" i="3"/>
  <c r="BG447" i="3"/>
  <c r="BF447" i="3"/>
  <c r="T447" i="3"/>
  <c r="R447" i="3"/>
  <c r="P447" i="3"/>
  <c r="BI444" i="3"/>
  <c r="BH444" i="3"/>
  <c r="BG444" i="3"/>
  <c r="BF444" i="3"/>
  <c r="T444" i="3"/>
  <c r="R444" i="3"/>
  <c r="P444" i="3"/>
  <c r="BI441" i="3"/>
  <c r="BH441" i="3"/>
  <c r="BG441" i="3"/>
  <c r="BF441" i="3"/>
  <c r="T441" i="3"/>
  <c r="R441" i="3"/>
  <c r="P441" i="3"/>
  <c r="BI438" i="3"/>
  <c r="BH438" i="3"/>
  <c r="BG438" i="3"/>
  <c r="BF438" i="3"/>
  <c r="T438" i="3"/>
  <c r="R438" i="3"/>
  <c r="P438" i="3"/>
  <c r="BI435" i="3"/>
  <c r="BH435" i="3"/>
  <c r="BG435" i="3"/>
  <c r="BF435" i="3"/>
  <c r="T435" i="3"/>
  <c r="R435" i="3"/>
  <c r="P435" i="3"/>
  <c r="BI432" i="3"/>
  <c r="BH432" i="3"/>
  <c r="BG432" i="3"/>
  <c r="BF432" i="3"/>
  <c r="T432" i="3"/>
  <c r="R432" i="3"/>
  <c r="P432" i="3"/>
  <c r="BI429" i="3"/>
  <c r="BH429" i="3"/>
  <c r="BG429" i="3"/>
  <c r="BF429" i="3"/>
  <c r="T429" i="3"/>
  <c r="R429" i="3"/>
  <c r="P429" i="3"/>
  <c r="BI426" i="3"/>
  <c r="BH426" i="3"/>
  <c r="BG426" i="3"/>
  <c r="BF426" i="3"/>
  <c r="T426" i="3"/>
  <c r="R426" i="3"/>
  <c r="P426" i="3"/>
  <c r="BI423" i="3"/>
  <c r="BH423" i="3"/>
  <c r="BG423" i="3"/>
  <c r="BF423" i="3"/>
  <c r="T423" i="3"/>
  <c r="R423" i="3"/>
  <c r="P423" i="3"/>
  <c r="BI420" i="3"/>
  <c r="BH420" i="3"/>
  <c r="BG420" i="3"/>
  <c r="BF420" i="3"/>
  <c r="T420" i="3"/>
  <c r="R420" i="3"/>
  <c r="P420" i="3"/>
  <c r="BI417" i="3"/>
  <c r="BH417" i="3"/>
  <c r="BG417" i="3"/>
  <c r="BF417" i="3"/>
  <c r="T417" i="3"/>
  <c r="R417" i="3"/>
  <c r="P417" i="3"/>
  <c r="BI414" i="3"/>
  <c r="BH414" i="3"/>
  <c r="BG414" i="3"/>
  <c r="BF414" i="3"/>
  <c r="T414" i="3"/>
  <c r="R414" i="3"/>
  <c r="P414" i="3"/>
  <c r="BI411" i="3"/>
  <c r="BH411" i="3"/>
  <c r="BG411" i="3"/>
  <c r="BF411" i="3"/>
  <c r="T411" i="3"/>
  <c r="R411" i="3"/>
  <c r="P411" i="3"/>
  <c r="BI408" i="3"/>
  <c r="BH408" i="3"/>
  <c r="BG408" i="3"/>
  <c r="BF408" i="3"/>
  <c r="T408" i="3"/>
  <c r="R408" i="3"/>
  <c r="P408" i="3"/>
  <c r="BI405" i="3"/>
  <c r="BH405" i="3"/>
  <c r="BG405" i="3"/>
  <c r="BF405" i="3"/>
  <c r="T405" i="3"/>
  <c r="R405" i="3"/>
  <c r="P405" i="3"/>
  <c r="BI402" i="3"/>
  <c r="BH402" i="3"/>
  <c r="BG402" i="3"/>
  <c r="BF402" i="3"/>
  <c r="T402" i="3"/>
  <c r="R402" i="3"/>
  <c r="P402" i="3"/>
  <c r="BI399" i="3"/>
  <c r="BH399" i="3"/>
  <c r="BG399" i="3"/>
  <c r="BF399" i="3"/>
  <c r="T399" i="3"/>
  <c r="R399" i="3"/>
  <c r="P399" i="3"/>
  <c r="BI396" i="3"/>
  <c r="BH396" i="3"/>
  <c r="BG396" i="3"/>
  <c r="BF396" i="3"/>
  <c r="T396" i="3"/>
  <c r="R396" i="3"/>
  <c r="P396" i="3"/>
  <c r="BI393" i="3"/>
  <c r="BH393" i="3"/>
  <c r="BG393" i="3"/>
  <c r="BF393" i="3"/>
  <c r="T393" i="3"/>
  <c r="R393" i="3"/>
  <c r="P393" i="3"/>
  <c r="BI390" i="3"/>
  <c r="BH390" i="3"/>
  <c r="BG390" i="3"/>
  <c r="BF390" i="3"/>
  <c r="T390" i="3"/>
  <c r="R390" i="3"/>
  <c r="P390" i="3"/>
  <c r="BI387" i="3"/>
  <c r="BH387" i="3"/>
  <c r="BG387" i="3"/>
  <c r="BF387" i="3"/>
  <c r="T387" i="3"/>
  <c r="R387" i="3"/>
  <c r="P387" i="3"/>
  <c r="BI384" i="3"/>
  <c r="BH384" i="3"/>
  <c r="BG384" i="3"/>
  <c r="BF384" i="3"/>
  <c r="T384" i="3"/>
  <c r="R384" i="3"/>
  <c r="P384" i="3"/>
  <c r="BI381" i="3"/>
  <c r="BH381" i="3"/>
  <c r="BG381" i="3"/>
  <c r="BF381" i="3"/>
  <c r="T381" i="3"/>
  <c r="R381" i="3"/>
  <c r="P381" i="3"/>
  <c r="BI378" i="3"/>
  <c r="BH378" i="3"/>
  <c r="BG378" i="3"/>
  <c r="BF378" i="3"/>
  <c r="T378" i="3"/>
  <c r="R378" i="3"/>
  <c r="P378" i="3"/>
  <c r="BI375" i="3"/>
  <c r="BH375" i="3"/>
  <c r="BG375" i="3"/>
  <c r="BF375" i="3"/>
  <c r="T375" i="3"/>
  <c r="R375" i="3"/>
  <c r="P375" i="3"/>
  <c r="BI372" i="3"/>
  <c r="BH372" i="3"/>
  <c r="BG372" i="3"/>
  <c r="BF372" i="3"/>
  <c r="T372" i="3"/>
  <c r="R372" i="3"/>
  <c r="P372" i="3"/>
  <c r="BI369" i="3"/>
  <c r="BH369" i="3"/>
  <c r="BG369" i="3"/>
  <c r="BF369" i="3"/>
  <c r="T369" i="3"/>
  <c r="R369" i="3"/>
  <c r="P369" i="3"/>
  <c r="BI366" i="3"/>
  <c r="BH366" i="3"/>
  <c r="BG366" i="3"/>
  <c r="BF366" i="3"/>
  <c r="T366" i="3"/>
  <c r="R366" i="3"/>
  <c r="P366" i="3"/>
  <c r="BI363" i="3"/>
  <c r="BH363" i="3"/>
  <c r="BG363" i="3"/>
  <c r="BF363" i="3"/>
  <c r="T363" i="3"/>
  <c r="R363" i="3"/>
  <c r="P363" i="3"/>
  <c r="BI360" i="3"/>
  <c r="BH360" i="3"/>
  <c r="BG360" i="3"/>
  <c r="BF360" i="3"/>
  <c r="T360" i="3"/>
  <c r="R360" i="3"/>
  <c r="P360" i="3"/>
  <c r="BI357" i="3"/>
  <c r="BH357" i="3"/>
  <c r="BG357" i="3"/>
  <c r="BF357" i="3"/>
  <c r="T357" i="3"/>
  <c r="R357" i="3"/>
  <c r="P357" i="3"/>
  <c r="BI354" i="3"/>
  <c r="BH354" i="3"/>
  <c r="BG354" i="3"/>
  <c r="BF354" i="3"/>
  <c r="T354" i="3"/>
  <c r="R354" i="3"/>
  <c r="P354" i="3"/>
  <c r="BI351" i="3"/>
  <c r="BH351" i="3"/>
  <c r="BG351" i="3"/>
  <c r="BF351" i="3"/>
  <c r="T351" i="3"/>
  <c r="R351" i="3"/>
  <c r="P351" i="3"/>
  <c r="BI348" i="3"/>
  <c r="BH348" i="3"/>
  <c r="BG348" i="3"/>
  <c r="BF348" i="3"/>
  <c r="T348" i="3"/>
  <c r="R348" i="3"/>
  <c r="P348" i="3"/>
  <c r="BI345" i="3"/>
  <c r="BH345" i="3"/>
  <c r="BG345" i="3"/>
  <c r="BF345" i="3"/>
  <c r="T345" i="3"/>
  <c r="R345" i="3"/>
  <c r="P345" i="3"/>
  <c r="BI342" i="3"/>
  <c r="BH342" i="3"/>
  <c r="BG342" i="3"/>
  <c r="BF342" i="3"/>
  <c r="T342" i="3"/>
  <c r="R342" i="3"/>
  <c r="P342" i="3"/>
  <c r="BI339" i="3"/>
  <c r="BH339" i="3"/>
  <c r="BG339" i="3"/>
  <c r="BF339" i="3"/>
  <c r="T339" i="3"/>
  <c r="R339" i="3"/>
  <c r="P339" i="3"/>
  <c r="BI336" i="3"/>
  <c r="BH336" i="3"/>
  <c r="BG336" i="3"/>
  <c r="BF336" i="3"/>
  <c r="T336" i="3"/>
  <c r="R336" i="3"/>
  <c r="P336" i="3"/>
  <c r="BI333" i="3"/>
  <c r="BH333" i="3"/>
  <c r="BG333" i="3"/>
  <c r="BF333" i="3"/>
  <c r="T333" i="3"/>
  <c r="R333" i="3"/>
  <c r="P333" i="3"/>
  <c r="BI330" i="3"/>
  <c r="BH330" i="3"/>
  <c r="BG330" i="3"/>
  <c r="BF330" i="3"/>
  <c r="T330" i="3"/>
  <c r="R330" i="3"/>
  <c r="P330" i="3"/>
  <c r="BI327" i="3"/>
  <c r="BH327" i="3"/>
  <c r="BG327" i="3"/>
  <c r="BF327" i="3"/>
  <c r="T327" i="3"/>
  <c r="R327" i="3"/>
  <c r="P327" i="3"/>
  <c r="BI324" i="3"/>
  <c r="BH324" i="3"/>
  <c r="BG324" i="3"/>
  <c r="BF324" i="3"/>
  <c r="T324" i="3"/>
  <c r="R324" i="3"/>
  <c r="P324" i="3"/>
  <c r="BI322" i="3"/>
  <c r="BH322" i="3"/>
  <c r="BG322" i="3"/>
  <c r="BF322" i="3"/>
  <c r="T322" i="3"/>
  <c r="R322" i="3"/>
  <c r="P322" i="3"/>
  <c r="BI318" i="3"/>
  <c r="BH318" i="3"/>
  <c r="BG318" i="3"/>
  <c r="BF318" i="3"/>
  <c r="T318" i="3"/>
  <c r="R318" i="3"/>
  <c r="P318" i="3"/>
  <c r="BI315" i="3"/>
  <c r="BH315" i="3"/>
  <c r="BG315" i="3"/>
  <c r="BF315" i="3"/>
  <c r="T315" i="3"/>
  <c r="R315" i="3"/>
  <c r="P315" i="3"/>
  <c r="BI311" i="3"/>
  <c r="BH311" i="3"/>
  <c r="BG311" i="3"/>
  <c r="BF311" i="3"/>
  <c r="T311" i="3"/>
  <c r="R311" i="3"/>
  <c r="P311" i="3"/>
  <c r="BI308" i="3"/>
  <c r="BH308" i="3"/>
  <c r="BG308" i="3"/>
  <c r="BF308" i="3"/>
  <c r="T308" i="3"/>
  <c r="R308" i="3"/>
  <c r="P308" i="3"/>
  <c r="BI305" i="3"/>
  <c r="BH305" i="3"/>
  <c r="BG305" i="3"/>
  <c r="BF305" i="3"/>
  <c r="T305" i="3"/>
  <c r="R305" i="3"/>
  <c r="P305" i="3"/>
  <c r="BI301" i="3"/>
  <c r="BH301" i="3"/>
  <c r="BG301" i="3"/>
  <c r="BF301" i="3"/>
  <c r="T301" i="3"/>
  <c r="R301" i="3"/>
  <c r="P301" i="3"/>
  <c r="BI297" i="3"/>
  <c r="BH297" i="3"/>
  <c r="BG297" i="3"/>
  <c r="BF297" i="3"/>
  <c r="T297" i="3"/>
  <c r="R297" i="3"/>
  <c r="P297" i="3"/>
  <c r="BI293" i="3"/>
  <c r="BH293" i="3"/>
  <c r="BG293" i="3"/>
  <c r="BF293" i="3"/>
  <c r="T293" i="3"/>
  <c r="R293" i="3"/>
  <c r="P293" i="3"/>
  <c r="BI289" i="3"/>
  <c r="BH289" i="3"/>
  <c r="BG289" i="3"/>
  <c r="BF289" i="3"/>
  <c r="T289" i="3"/>
  <c r="R289" i="3"/>
  <c r="P289" i="3"/>
  <c r="BI284" i="3"/>
  <c r="BH284" i="3"/>
  <c r="BG284" i="3"/>
  <c r="BF284" i="3"/>
  <c r="T284" i="3"/>
  <c r="R284" i="3"/>
  <c r="P284" i="3"/>
  <c r="BI280" i="3"/>
  <c r="BH280" i="3"/>
  <c r="BG280" i="3"/>
  <c r="BF280" i="3"/>
  <c r="T280" i="3"/>
  <c r="R280" i="3"/>
  <c r="P280" i="3"/>
  <c r="BI276" i="3"/>
  <c r="BH276" i="3"/>
  <c r="BG276" i="3"/>
  <c r="BF276" i="3"/>
  <c r="T276" i="3"/>
  <c r="R276" i="3"/>
  <c r="P276" i="3"/>
  <c r="BI274" i="3"/>
  <c r="BH274" i="3"/>
  <c r="BG274" i="3"/>
  <c r="BF274" i="3"/>
  <c r="T274" i="3"/>
  <c r="R274" i="3"/>
  <c r="P274" i="3"/>
  <c r="BI271" i="3"/>
  <c r="BH271" i="3"/>
  <c r="BG271" i="3"/>
  <c r="BF271" i="3"/>
  <c r="T271" i="3"/>
  <c r="R271" i="3"/>
  <c r="P271" i="3"/>
  <c r="BI266" i="3"/>
  <c r="BH266" i="3"/>
  <c r="BG266" i="3"/>
  <c r="BF266" i="3"/>
  <c r="T266" i="3"/>
  <c r="R266" i="3"/>
  <c r="P266" i="3"/>
  <c r="BI262" i="3"/>
  <c r="BH262" i="3"/>
  <c r="BG262" i="3"/>
  <c r="BF262" i="3"/>
  <c r="T262" i="3"/>
  <c r="R262" i="3"/>
  <c r="P262" i="3"/>
  <c r="BI256" i="3"/>
  <c r="BH256" i="3"/>
  <c r="BG256" i="3"/>
  <c r="BF256" i="3"/>
  <c r="T256" i="3"/>
  <c r="R256" i="3"/>
  <c r="P256" i="3"/>
  <c r="BI252" i="3"/>
  <c r="BH252" i="3"/>
  <c r="BG252" i="3"/>
  <c r="BF252" i="3"/>
  <c r="T252" i="3"/>
  <c r="R252" i="3"/>
  <c r="P252" i="3"/>
  <c r="BI247" i="3"/>
  <c r="BH247" i="3"/>
  <c r="BG247" i="3"/>
  <c r="BF247" i="3"/>
  <c r="T247" i="3"/>
  <c r="R247" i="3"/>
  <c r="P247" i="3"/>
  <c r="BI242" i="3"/>
  <c r="BH242" i="3"/>
  <c r="BG242" i="3"/>
  <c r="BF242" i="3"/>
  <c r="T242" i="3"/>
  <c r="R242" i="3"/>
  <c r="P242" i="3"/>
  <c r="BI238" i="3"/>
  <c r="BH238" i="3"/>
  <c r="BG238" i="3"/>
  <c r="BF238" i="3"/>
  <c r="T238" i="3"/>
  <c r="R238" i="3"/>
  <c r="P238" i="3"/>
  <c r="BI234" i="3"/>
  <c r="BH234" i="3"/>
  <c r="BG234" i="3"/>
  <c r="BF234" i="3"/>
  <c r="T234" i="3"/>
  <c r="R234" i="3"/>
  <c r="P234" i="3"/>
  <c r="BI231" i="3"/>
  <c r="BH231" i="3"/>
  <c r="BG231" i="3"/>
  <c r="BF231" i="3"/>
  <c r="T231" i="3"/>
  <c r="R231" i="3"/>
  <c r="P231" i="3"/>
  <c r="BI226" i="3"/>
  <c r="BH226" i="3"/>
  <c r="BG226" i="3"/>
  <c r="BF226" i="3"/>
  <c r="T226" i="3"/>
  <c r="R226" i="3"/>
  <c r="P226" i="3"/>
  <c r="BI222" i="3"/>
  <c r="BH222" i="3"/>
  <c r="BG222" i="3"/>
  <c r="BF222" i="3"/>
  <c r="T222" i="3"/>
  <c r="R222" i="3"/>
  <c r="P222" i="3"/>
  <c r="BI218" i="3"/>
  <c r="BH218" i="3"/>
  <c r="BG218" i="3"/>
  <c r="BF218" i="3"/>
  <c r="T218" i="3"/>
  <c r="R218" i="3"/>
  <c r="P218" i="3"/>
  <c r="BI213" i="3"/>
  <c r="BH213" i="3"/>
  <c r="BG213" i="3"/>
  <c r="BF213" i="3"/>
  <c r="T213" i="3"/>
  <c r="R213" i="3"/>
  <c r="P213" i="3"/>
  <c r="BI208" i="3"/>
  <c r="BH208" i="3"/>
  <c r="BG208" i="3"/>
  <c r="BF208" i="3"/>
  <c r="T208" i="3"/>
  <c r="R208" i="3"/>
  <c r="P208" i="3"/>
  <c r="BI206" i="3"/>
  <c r="BH206" i="3"/>
  <c r="BG206" i="3"/>
  <c r="BF206" i="3"/>
  <c r="T206" i="3"/>
  <c r="R206" i="3"/>
  <c r="P206" i="3"/>
  <c r="BI200" i="3"/>
  <c r="BH200" i="3"/>
  <c r="BG200" i="3"/>
  <c r="BF200" i="3"/>
  <c r="T200" i="3"/>
  <c r="R200" i="3"/>
  <c r="P200" i="3"/>
  <c r="BI198" i="3"/>
  <c r="BH198" i="3"/>
  <c r="BG198" i="3"/>
  <c r="BF198" i="3"/>
  <c r="T198" i="3"/>
  <c r="R198" i="3"/>
  <c r="P198" i="3"/>
  <c r="BI192" i="3"/>
  <c r="BH192" i="3"/>
  <c r="BG192" i="3"/>
  <c r="BF192" i="3"/>
  <c r="T192" i="3"/>
  <c r="R192" i="3"/>
  <c r="P192" i="3"/>
  <c r="BI189" i="3"/>
  <c r="BH189" i="3"/>
  <c r="BG189" i="3"/>
  <c r="BF189" i="3"/>
  <c r="T189" i="3"/>
  <c r="R189" i="3"/>
  <c r="P189" i="3"/>
  <c r="BI185" i="3"/>
  <c r="BH185" i="3"/>
  <c r="BG185" i="3"/>
  <c r="BF185" i="3"/>
  <c r="T185" i="3"/>
  <c r="R185" i="3"/>
  <c r="P185" i="3"/>
  <c r="BI179" i="3"/>
  <c r="BH179" i="3"/>
  <c r="BG179" i="3"/>
  <c r="BF179" i="3"/>
  <c r="T179" i="3"/>
  <c r="R179" i="3"/>
  <c r="P179" i="3"/>
  <c r="BI171" i="3"/>
  <c r="BH171" i="3"/>
  <c r="BG171" i="3"/>
  <c r="BF171" i="3"/>
  <c r="T171" i="3"/>
  <c r="R171" i="3"/>
  <c r="P171" i="3"/>
  <c r="BI164" i="3"/>
  <c r="BH164" i="3"/>
  <c r="BG164" i="3"/>
  <c r="BF164" i="3"/>
  <c r="T164" i="3"/>
  <c r="R164" i="3"/>
  <c r="P164" i="3"/>
  <c r="BI161" i="3"/>
  <c r="BH161" i="3"/>
  <c r="BG161" i="3"/>
  <c r="BF161" i="3"/>
  <c r="T161" i="3"/>
  <c r="R161" i="3"/>
  <c r="P161" i="3"/>
  <c r="BI157" i="3"/>
  <c r="BH157" i="3"/>
  <c r="BG157" i="3"/>
  <c r="BF157" i="3"/>
  <c r="T157" i="3"/>
  <c r="R157" i="3"/>
  <c r="P157" i="3"/>
  <c r="BI152" i="3"/>
  <c r="BH152" i="3"/>
  <c r="BG152" i="3"/>
  <c r="BF152" i="3"/>
  <c r="T152" i="3"/>
  <c r="R152" i="3"/>
  <c r="P152" i="3"/>
  <c r="BI148" i="3"/>
  <c r="BH148" i="3"/>
  <c r="BG148" i="3"/>
  <c r="BF148" i="3"/>
  <c r="T148" i="3"/>
  <c r="R148" i="3"/>
  <c r="P148" i="3"/>
  <c r="BI143" i="3"/>
  <c r="BH143" i="3"/>
  <c r="BG143" i="3"/>
  <c r="BF143" i="3"/>
  <c r="T143" i="3"/>
  <c r="R143" i="3"/>
  <c r="P143" i="3"/>
  <c r="BI140" i="3"/>
  <c r="BH140" i="3"/>
  <c r="BG140" i="3"/>
  <c r="BF140" i="3"/>
  <c r="T140" i="3"/>
  <c r="R140" i="3"/>
  <c r="P140" i="3"/>
  <c r="BI137" i="3"/>
  <c r="BH137" i="3"/>
  <c r="BG137" i="3"/>
  <c r="BF137" i="3"/>
  <c r="T137" i="3"/>
  <c r="R137" i="3"/>
  <c r="P137" i="3"/>
  <c r="BI133" i="3"/>
  <c r="BH133" i="3"/>
  <c r="BG133" i="3"/>
  <c r="BF133" i="3"/>
  <c r="T133" i="3"/>
  <c r="R133" i="3"/>
  <c r="P133" i="3"/>
  <c r="BI130" i="3"/>
  <c r="BH130" i="3"/>
  <c r="BG130" i="3"/>
  <c r="BF130" i="3"/>
  <c r="T130" i="3"/>
  <c r="R130" i="3"/>
  <c r="P130" i="3"/>
  <c r="BI125" i="3"/>
  <c r="BH125" i="3"/>
  <c r="BG125" i="3"/>
  <c r="BF125" i="3"/>
  <c r="T125" i="3"/>
  <c r="R125" i="3"/>
  <c r="P125" i="3"/>
  <c r="BI120" i="3"/>
  <c r="BH120" i="3"/>
  <c r="BG120" i="3"/>
  <c r="BF120" i="3"/>
  <c r="T120" i="3"/>
  <c r="R120" i="3"/>
  <c r="P120" i="3"/>
  <c r="BI115" i="3"/>
  <c r="BH115" i="3"/>
  <c r="BG115" i="3"/>
  <c r="BF115" i="3"/>
  <c r="T115" i="3"/>
  <c r="R115" i="3"/>
  <c r="P115" i="3"/>
  <c r="BI111" i="3"/>
  <c r="BH111" i="3"/>
  <c r="BG111" i="3"/>
  <c r="BF111" i="3"/>
  <c r="T111" i="3"/>
  <c r="R111" i="3"/>
  <c r="P111" i="3"/>
  <c r="BI107" i="3"/>
  <c r="BH107" i="3"/>
  <c r="BG107" i="3"/>
  <c r="BF107" i="3"/>
  <c r="T107" i="3"/>
  <c r="R107" i="3"/>
  <c r="P107" i="3"/>
  <c r="BI102" i="3"/>
  <c r="BH102" i="3"/>
  <c r="BG102" i="3"/>
  <c r="BF102" i="3"/>
  <c r="T102" i="3"/>
  <c r="R102" i="3"/>
  <c r="P102" i="3"/>
  <c r="BI99" i="3"/>
  <c r="BH99" i="3"/>
  <c r="BG99" i="3"/>
  <c r="BF99" i="3"/>
  <c r="T99" i="3"/>
  <c r="R99" i="3"/>
  <c r="P99" i="3"/>
  <c r="BI94" i="3"/>
  <c r="BH94" i="3"/>
  <c r="BG94" i="3"/>
  <c r="BF94" i="3"/>
  <c r="T94" i="3"/>
  <c r="R94" i="3"/>
  <c r="P94" i="3"/>
  <c r="BI90" i="3"/>
  <c r="BH90" i="3"/>
  <c r="BG90" i="3"/>
  <c r="BF90" i="3"/>
  <c r="T90" i="3"/>
  <c r="R90" i="3"/>
  <c r="P90" i="3"/>
  <c r="J84" i="3"/>
  <c r="J83" i="3"/>
  <c r="F81" i="3"/>
  <c r="E79" i="3"/>
  <c r="J55" i="3"/>
  <c r="J54" i="3"/>
  <c r="F52" i="3"/>
  <c r="E50" i="3"/>
  <c r="J18" i="3"/>
  <c r="E18" i="3"/>
  <c r="F84" i="3" s="1"/>
  <c r="J17" i="3"/>
  <c r="J15" i="3"/>
  <c r="E15" i="3"/>
  <c r="F54" i="3" s="1"/>
  <c r="J14" i="3"/>
  <c r="J12" i="3"/>
  <c r="J81" i="3"/>
  <c r="E7" i="3"/>
  <c r="E77" i="3"/>
  <c r="J37" i="2"/>
  <c r="J36" i="2"/>
  <c r="AY55" i="1" s="1"/>
  <c r="J35" i="2"/>
  <c r="AX55" i="1" s="1"/>
  <c r="BI476" i="2"/>
  <c r="BH476" i="2"/>
  <c r="BG476" i="2"/>
  <c r="BF476" i="2"/>
  <c r="T476" i="2"/>
  <c r="R476" i="2"/>
  <c r="P476" i="2"/>
  <c r="BI472" i="2"/>
  <c r="BH472" i="2"/>
  <c r="BG472" i="2"/>
  <c r="BF472" i="2"/>
  <c r="T472" i="2"/>
  <c r="R472" i="2"/>
  <c r="P472" i="2"/>
  <c r="BI468" i="2"/>
  <c r="BH468" i="2"/>
  <c r="BG468" i="2"/>
  <c r="BF468" i="2"/>
  <c r="T468" i="2"/>
  <c r="R468" i="2"/>
  <c r="P468" i="2"/>
  <c r="BI464" i="2"/>
  <c r="BH464" i="2"/>
  <c r="BG464" i="2"/>
  <c r="BF464" i="2"/>
  <c r="T464" i="2"/>
  <c r="R464" i="2"/>
  <c r="P464" i="2"/>
  <c r="BI460" i="2"/>
  <c r="BH460" i="2"/>
  <c r="BG460" i="2"/>
  <c r="BF460" i="2"/>
  <c r="T460" i="2"/>
  <c r="R460" i="2"/>
  <c r="P460" i="2"/>
  <c r="BI456" i="2"/>
  <c r="BH456" i="2"/>
  <c r="BG456" i="2"/>
  <c r="BF456" i="2"/>
  <c r="T456" i="2"/>
  <c r="R456" i="2"/>
  <c r="P456" i="2"/>
  <c r="BI452" i="2"/>
  <c r="BH452" i="2"/>
  <c r="BG452" i="2"/>
  <c r="BF452" i="2"/>
  <c r="T452" i="2"/>
  <c r="R452" i="2"/>
  <c r="P452" i="2"/>
  <c r="BI447" i="2"/>
  <c r="BH447" i="2"/>
  <c r="BG447" i="2"/>
  <c r="BF447" i="2"/>
  <c r="T447" i="2"/>
  <c r="R447" i="2"/>
  <c r="P447" i="2"/>
  <c r="BI440" i="2"/>
  <c r="BH440" i="2"/>
  <c r="BG440" i="2"/>
  <c r="BF440" i="2"/>
  <c r="T440" i="2"/>
  <c r="R440" i="2"/>
  <c r="P440" i="2"/>
  <c r="BI435" i="2"/>
  <c r="BH435" i="2"/>
  <c r="BG435" i="2"/>
  <c r="BF435" i="2"/>
  <c r="T435" i="2"/>
  <c r="R435" i="2"/>
  <c r="P435" i="2"/>
  <c r="BI431" i="2"/>
  <c r="BH431" i="2"/>
  <c r="BG431" i="2"/>
  <c r="BF431" i="2"/>
  <c r="T431" i="2"/>
  <c r="R431" i="2"/>
  <c r="P431" i="2"/>
  <c r="BI427" i="2"/>
  <c r="BH427" i="2"/>
  <c r="BG427" i="2"/>
  <c r="BF427" i="2"/>
  <c r="T427" i="2"/>
  <c r="R427" i="2"/>
  <c r="P427" i="2"/>
  <c r="BI424" i="2"/>
  <c r="BH424" i="2"/>
  <c r="BG424" i="2"/>
  <c r="BF424" i="2"/>
  <c r="T424" i="2"/>
  <c r="R424" i="2"/>
  <c r="P424" i="2"/>
  <c r="BI420" i="2"/>
  <c r="BH420" i="2"/>
  <c r="BG420" i="2"/>
  <c r="BF420" i="2"/>
  <c r="T420" i="2"/>
  <c r="R420" i="2"/>
  <c r="P420" i="2"/>
  <c r="BI417" i="2"/>
  <c r="BH417" i="2"/>
  <c r="BG417" i="2"/>
  <c r="BF417" i="2"/>
  <c r="T417" i="2"/>
  <c r="R417" i="2"/>
  <c r="P417" i="2"/>
  <c r="BI414" i="2"/>
  <c r="BH414" i="2"/>
  <c r="BG414" i="2"/>
  <c r="BF414" i="2"/>
  <c r="T414" i="2"/>
  <c r="R414" i="2"/>
  <c r="P414" i="2"/>
  <c r="BI411" i="2"/>
  <c r="BH411" i="2"/>
  <c r="BG411" i="2"/>
  <c r="BF411" i="2"/>
  <c r="T411" i="2"/>
  <c r="R411" i="2"/>
  <c r="P411" i="2"/>
  <c r="BI408" i="2"/>
  <c r="BH408" i="2"/>
  <c r="BG408" i="2"/>
  <c r="BF408" i="2"/>
  <c r="T408" i="2"/>
  <c r="R408" i="2"/>
  <c r="P408" i="2"/>
  <c r="BI405" i="2"/>
  <c r="BH405" i="2"/>
  <c r="BG405" i="2"/>
  <c r="BF405" i="2"/>
  <c r="T405" i="2"/>
  <c r="R405" i="2"/>
  <c r="P405" i="2"/>
  <c r="BI401" i="2"/>
  <c r="BH401" i="2"/>
  <c r="BG401" i="2"/>
  <c r="BF401" i="2"/>
  <c r="T401" i="2"/>
  <c r="R401" i="2"/>
  <c r="P401" i="2"/>
  <c r="BI398" i="2"/>
  <c r="BH398" i="2"/>
  <c r="BG398" i="2"/>
  <c r="BF398" i="2"/>
  <c r="T398" i="2"/>
  <c r="R398" i="2"/>
  <c r="P398" i="2"/>
  <c r="BI394" i="2"/>
  <c r="BH394" i="2"/>
  <c r="BG394" i="2"/>
  <c r="BF394" i="2"/>
  <c r="T394" i="2"/>
  <c r="R394" i="2"/>
  <c r="P394" i="2"/>
  <c r="BI390" i="2"/>
  <c r="BH390" i="2"/>
  <c r="BG390" i="2"/>
  <c r="BF390" i="2"/>
  <c r="T390" i="2"/>
  <c r="R390" i="2"/>
  <c r="P390" i="2"/>
  <c r="BI386" i="2"/>
  <c r="BH386" i="2"/>
  <c r="BG386" i="2"/>
  <c r="BF386" i="2"/>
  <c r="T386" i="2"/>
  <c r="R386" i="2"/>
  <c r="P386" i="2"/>
  <c r="BI382" i="2"/>
  <c r="BH382" i="2"/>
  <c r="BG382" i="2"/>
  <c r="BF382" i="2"/>
  <c r="T382" i="2"/>
  <c r="R382" i="2"/>
  <c r="P382" i="2"/>
  <c r="BI378" i="2"/>
  <c r="BH378" i="2"/>
  <c r="BG378" i="2"/>
  <c r="BF378" i="2"/>
  <c r="T378" i="2"/>
  <c r="R378" i="2"/>
  <c r="P378" i="2"/>
  <c r="BI373" i="2"/>
  <c r="BH373" i="2"/>
  <c r="BG373" i="2"/>
  <c r="BF373" i="2"/>
  <c r="T373" i="2"/>
  <c r="R373" i="2"/>
  <c r="P373" i="2"/>
  <c r="BI370" i="2"/>
  <c r="BH370" i="2"/>
  <c r="BG370" i="2"/>
  <c r="BF370" i="2"/>
  <c r="T370" i="2"/>
  <c r="R370" i="2"/>
  <c r="P370" i="2"/>
  <c r="BI367" i="2"/>
  <c r="BH367" i="2"/>
  <c r="BG367" i="2"/>
  <c r="BF367" i="2"/>
  <c r="T367" i="2"/>
  <c r="R367" i="2"/>
  <c r="P367" i="2"/>
  <c r="BI364" i="2"/>
  <c r="BH364" i="2"/>
  <c r="BG364" i="2"/>
  <c r="BF364" i="2"/>
  <c r="T364" i="2"/>
  <c r="R364" i="2"/>
  <c r="P364" i="2"/>
  <c r="BI361" i="2"/>
  <c r="BH361" i="2"/>
  <c r="BG361" i="2"/>
  <c r="BF361" i="2"/>
  <c r="T361" i="2"/>
  <c r="R361" i="2"/>
  <c r="P361" i="2"/>
  <c r="BI358" i="2"/>
  <c r="BH358" i="2"/>
  <c r="BG358" i="2"/>
  <c r="BF358" i="2"/>
  <c r="T358" i="2"/>
  <c r="R358" i="2"/>
  <c r="P358" i="2"/>
  <c r="BI355" i="2"/>
  <c r="BH355" i="2"/>
  <c r="BG355" i="2"/>
  <c r="BF355" i="2"/>
  <c r="T355" i="2"/>
  <c r="R355" i="2"/>
  <c r="P355" i="2"/>
  <c r="BI352" i="2"/>
  <c r="BH352" i="2"/>
  <c r="BG352" i="2"/>
  <c r="BF352" i="2"/>
  <c r="T352" i="2"/>
  <c r="R352" i="2"/>
  <c r="P352" i="2"/>
  <c r="BI349" i="2"/>
  <c r="BH349" i="2"/>
  <c r="BG349" i="2"/>
  <c r="BF349" i="2"/>
  <c r="T349" i="2"/>
  <c r="R349" i="2"/>
  <c r="P349" i="2"/>
  <c r="BI346" i="2"/>
  <c r="BH346" i="2"/>
  <c r="BG346" i="2"/>
  <c r="BF346" i="2"/>
  <c r="T346" i="2"/>
  <c r="R346" i="2"/>
  <c r="P346" i="2"/>
  <c r="BI343" i="2"/>
  <c r="BH343" i="2"/>
  <c r="BG343" i="2"/>
  <c r="BF343" i="2"/>
  <c r="T343" i="2"/>
  <c r="R343" i="2"/>
  <c r="P343" i="2"/>
  <c r="BI340" i="2"/>
  <c r="BH340" i="2"/>
  <c r="BG340" i="2"/>
  <c r="BF340" i="2"/>
  <c r="T340" i="2"/>
  <c r="R340" i="2"/>
  <c r="P340" i="2"/>
  <c r="BI337" i="2"/>
  <c r="BH337" i="2"/>
  <c r="BG337" i="2"/>
  <c r="BF337" i="2"/>
  <c r="T337" i="2"/>
  <c r="R337" i="2"/>
  <c r="P337" i="2"/>
  <c r="BI334" i="2"/>
  <c r="BH334" i="2"/>
  <c r="BG334" i="2"/>
  <c r="BF334" i="2"/>
  <c r="T334" i="2"/>
  <c r="R334" i="2"/>
  <c r="P334" i="2"/>
  <c r="BI331" i="2"/>
  <c r="BH331" i="2"/>
  <c r="BG331" i="2"/>
  <c r="BF331" i="2"/>
  <c r="T331" i="2"/>
  <c r="R331" i="2"/>
  <c r="P331" i="2"/>
  <c r="BI327" i="2"/>
  <c r="BH327" i="2"/>
  <c r="BG327" i="2"/>
  <c r="BF327" i="2"/>
  <c r="T327" i="2"/>
  <c r="R327" i="2"/>
  <c r="P327" i="2"/>
  <c r="BI323" i="2"/>
  <c r="BH323" i="2"/>
  <c r="BG323" i="2"/>
  <c r="BF323" i="2"/>
  <c r="T323" i="2"/>
  <c r="R323" i="2"/>
  <c r="P323" i="2"/>
  <c r="BI319" i="2"/>
  <c r="BH319" i="2"/>
  <c r="BG319" i="2"/>
  <c r="BF319" i="2"/>
  <c r="T319" i="2"/>
  <c r="R319" i="2"/>
  <c r="P319" i="2"/>
  <c r="BI316" i="2"/>
  <c r="BH316" i="2"/>
  <c r="BG316" i="2"/>
  <c r="BF316" i="2"/>
  <c r="T316" i="2"/>
  <c r="R316" i="2"/>
  <c r="P316" i="2"/>
  <c r="BI313" i="2"/>
  <c r="BH313" i="2"/>
  <c r="BG313" i="2"/>
  <c r="BF313" i="2"/>
  <c r="T313" i="2"/>
  <c r="R313" i="2"/>
  <c r="P313" i="2"/>
  <c r="BI310" i="2"/>
  <c r="BH310" i="2"/>
  <c r="BG310" i="2"/>
  <c r="BF310" i="2"/>
  <c r="T310" i="2"/>
  <c r="R310" i="2"/>
  <c r="P310" i="2"/>
  <c r="BI307" i="2"/>
  <c r="BH307" i="2"/>
  <c r="BG307" i="2"/>
  <c r="BF307" i="2"/>
  <c r="T307" i="2"/>
  <c r="R307" i="2"/>
  <c r="P307" i="2"/>
  <c r="BI304" i="2"/>
  <c r="BH304" i="2"/>
  <c r="BG304" i="2"/>
  <c r="BF304" i="2"/>
  <c r="T304" i="2"/>
  <c r="R304" i="2"/>
  <c r="P304" i="2"/>
  <c r="BI301" i="2"/>
  <c r="BH301" i="2"/>
  <c r="BG301" i="2"/>
  <c r="BF301" i="2"/>
  <c r="T301" i="2"/>
  <c r="R301" i="2"/>
  <c r="P301" i="2"/>
  <c r="BI298" i="2"/>
  <c r="BH298" i="2"/>
  <c r="BG298" i="2"/>
  <c r="BF298" i="2"/>
  <c r="T298" i="2"/>
  <c r="R298" i="2"/>
  <c r="P298" i="2"/>
  <c r="BI295" i="2"/>
  <c r="BH295" i="2"/>
  <c r="BG295" i="2"/>
  <c r="BF295" i="2"/>
  <c r="T295" i="2"/>
  <c r="R295" i="2"/>
  <c r="P295" i="2"/>
  <c r="BI292" i="2"/>
  <c r="BH292" i="2"/>
  <c r="BG292" i="2"/>
  <c r="BF292" i="2"/>
  <c r="T292" i="2"/>
  <c r="R292" i="2"/>
  <c r="P292" i="2"/>
  <c r="BI289" i="2"/>
  <c r="BH289" i="2"/>
  <c r="BG289" i="2"/>
  <c r="BF289" i="2"/>
  <c r="T289" i="2"/>
  <c r="R289" i="2"/>
  <c r="P289" i="2"/>
  <c r="BI286" i="2"/>
  <c r="BH286" i="2"/>
  <c r="BG286" i="2"/>
  <c r="BF286" i="2"/>
  <c r="T286" i="2"/>
  <c r="R286" i="2"/>
  <c r="P286" i="2"/>
  <c r="BI283" i="2"/>
  <c r="BH283" i="2"/>
  <c r="BG283" i="2"/>
  <c r="BF283" i="2"/>
  <c r="T283" i="2"/>
  <c r="R283" i="2"/>
  <c r="P283" i="2"/>
  <c r="BI280" i="2"/>
  <c r="BH280" i="2"/>
  <c r="BG280" i="2"/>
  <c r="BF280" i="2"/>
  <c r="T280" i="2"/>
  <c r="R280" i="2"/>
  <c r="P280" i="2"/>
  <c r="BI277" i="2"/>
  <c r="BH277" i="2"/>
  <c r="BG277" i="2"/>
  <c r="BF277" i="2"/>
  <c r="T277" i="2"/>
  <c r="R277" i="2"/>
  <c r="P277" i="2"/>
  <c r="BI274" i="2"/>
  <c r="BH274" i="2"/>
  <c r="BG274" i="2"/>
  <c r="BF274" i="2"/>
  <c r="T274" i="2"/>
  <c r="R274" i="2"/>
  <c r="P274" i="2"/>
  <c r="BI271" i="2"/>
  <c r="BH271" i="2"/>
  <c r="BG271" i="2"/>
  <c r="BF271" i="2"/>
  <c r="T271" i="2"/>
  <c r="R271" i="2"/>
  <c r="P271" i="2"/>
  <c r="BI268" i="2"/>
  <c r="BH268" i="2"/>
  <c r="BG268" i="2"/>
  <c r="BF268" i="2"/>
  <c r="T268" i="2"/>
  <c r="R268" i="2"/>
  <c r="P268" i="2"/>
  <c r="BI265" i="2"/>
  <c r="BH265" i="2"/>
  <c r="BG265" i="2"/>
  <c r="BF265" i="2"/>
  <c r="T265" i="2"/>
  <c r="R265" i="2"/>
  <c r="P265" i="2"/>
  <c r="BI262" i="2"/>
  <c r="BH262" i="2"/>
  <c r="BG262" i="2"/>
  <c r="BF262" i="2"/>
  <c r="T262" i="2"/>
  <c r="R262" i="2"/>
  <c r="P262" i="2"/>
  <c r="BI259" i="2"/>
  <c r="BH259" i="2"/>
  <c r="BG259" i="2"/>
  <c r="BF259" i="2"/>
  <c r="T259" i="2"/>
  <c r="R259" i="2"/>
  <c r="P259" i="2"/>
  <c r="BI256" i="2"/>
  <c r="BH256" i="2"/>
  <c r="BG256" i="2"/>
  <c r="BF256" i="2"/>
  <c r="T256" i="2"/>
  <c r="R256" i="2"/>
  <c r="P256" i="2"/>
  <c r="BI253" i="2"/>
  <c r="BH253" i="2"/>
  <c r="BG253" i="2"/>
  <c r="BF253" i="2"/>
  <c r="T253" i="2"/>
  <c r="R253" i="2"/>
  <c r="P253" i="2"/>
  <c r="BI250" i="2"/>
  <c r="BH250" i="2"/>
  <c r="BG250" i="2"/>
  <c r="BF250" i="2"/>
  <c r="T250" i="2"/>
  <c r="R250" i="2"/>
  <c r="P250" i="2"/>
  <c r="BI247" i="2"/>
  <c r="BH247" i="2"/>
  <c r="BG247" i="2"/>
  <c r="BF247" i="2"/>
  <c r="T247" i="2"/>
  <c r="R247" i="2"/>
  <c r="P247" i="2"/>
  <c r="BI244" i="2"/>
  <c r="BH244" i="2"/>
  <c r="BG244" i="2"/>
  <c r="BF244" i="2"/>
  <c r="T244" i="2"/>
  <c r="R244" i="2"/>
  <c r="P244" i="2"/>
  <c r="BI241" i="2"/>
  <c r="BH241" i="2"/>
  <c r="BG241" i="2"/>
  <c r="BF241" i="2"/>
  <c r="T241" i="2"/>
  <c r="R241" i="2"/>
  <c r="P241" i="2"/>
  <c r="BI238" i="2"/>
  <c r="BH238" i="2"/>
  <c r="BG238" i="2"/>
  <c r="BF238" i="2"/>
  <c r="T238" i="2"/>
  <c r="R238" i="2"/>
  <c r="P238" i="2"/>
  <c r="BI235" i="2"/>
  <c r="BH235" i="2"/>
  <c r="BG235" i="2"/>
  <c r="BF235" i="2"/>
  <c r="T235" i="2"/>
  <c r="R235" i="2"/>
  <c r="P235" i="2"/>
  <c r="BI231" i="2"/>
  <c r="BH231" i="2"/>
  <c r="BG231" i="2"/>
  <c r="BF231" i="2"/>
  <c r="T231" i="2"/>
  <c r="R231" i="2"/>
  <c r="P231" i="2"/>
  <c r="BI227" i="2"/>
  <c r="BH227" i="2"/>
  <c r="BG227" i="2"/>
  <c r="BF227" i="2"/>
  <c r="T227" i="2"/>
  <c r="R227" i="2"/>
  <c r="P227" i="2"/>
  <c r="BI222" i="2"/>
  <c r="BH222" i="2"/>
  <c r="BG222" i="2"/>
  <c r="BF222" i="2"/>
  <c r="T222" i="2"/>
  <c r="R222" i="2"/>
  <c r="P222" i="2"/>
  <c r="BI218" i="2"/>
  <c r="BH218" i="2"/>
  <c r="BG218" i="2"/>
  <c r="BF218" i="2"/>
  <c r="T218" i="2"/>
  <c r="R218" i="2"/>
  <c r="P218" i="2"/>
  <c r="BI214" i="2"/>
  <c r="BH214" i="2"/>
  <c r="BG214" i="2"/>
  <c r="BF214" i="2"/>
  <c r="T214" i="2"/>
  <c r="R214" i="2"/>
  <c r="P214" i="2"/>
  <c r="BI212" i="2"/>
  <c r="BH212" i="2"/>
  <c r="BG212" i="2"/>
  <c r="BF212" i="2"/>
  <c r="T212" i="2"/>
  <c r="R212" i="2"/>
  <c r="P212" i="2"/>
  <c r="BI209" i="2"/>
  <c r="BH209" i="2"/>
  <c r="BG209" i="2"/>
  <c r="BF209" i="2"/>
  <c r="T209" i="2"/>
  <c r="R209" i="2"/>
  <c r="P209" i="2"/>
  <c r="BI203" i="2"/>
  <c r="BH203" i="2"/>
  <c r="BG203" i="2"/>
  <c r="BF203" i="2"/>
  <c r="T203" i="2"/>
  <c r="R203" i="2"/>
  <c r="P203" i="2"/>
  <c r="BI200" i="2"/>
  <c r="BH200" i="2"/>
  <c r="BG200" i="2"/>
  <c r="BF200" i="2"/>
  <c r="T200" i="2"/>
  <c r="R200" i="2"/>
  <c r="P200" i="2"/>
  <c r="BI195" i="2"/>
  <c r="BH195" i="2"/>
  <c r="BG195" i="2"/>
  <c r="BF195" i="2"/>
  <c r="T195" i="2"/>
  <c r="R195" i="2"/>
  <c r="P195" i="2"/>
  <c r="BI190" i="2"/>
  <c r="BH190" i="2"/>
  <c r="BG190" i="2"/>
  <c r="BF190" i="2"/>
  <c r="T190" i="2"/>
  <c r="R190" i="2"/>
  <c r="P190" i="2"/>
  <c r="BI186" i="2"/>
  <c r="BH186" i="2"/>
  <c r="BG186" i="2"/>
  <c r="BF186" i="2"/>
  <c r="T186" i="2"/>
  <c r="R186" i="2"/>
  <c r="P186" i="2"/>
  <c r="BI182" i="2"/>
  <c r="BH182" i="2"/>
  <c r="BG182" i="2"/>
  <c r="BF182" i="2"/>
  <c r="T182" i="2"/>
  <c r="R182" i="2"/>
  <c r="P182" i="2"/>
  <c r="BI177" i="2"/>
  <c r="BH177" i="2"/>
  <c r="BG177" i="2"/>
  <c r="BF177" i="2"/>
  <c r="T177" i="2"/>
  <c r="R177" i="2"/>
  <c r="P177" i="2"/>
  <c r="BI172" i="2"/>
  <c r="BH172" i="2"/>
  <c r="BG172" i="2"/>
  <c r="BF172" i="2"/>
  <c r="T172" i="2"/>
  <c r="R172" i="2"/>
  <c r="P172" i="2"/>
  <c r="BI170" i="2"/>
  <c r="BH170" i="2"/>
  <c r="BG170" i="2"/>
  <c r="BF170" i="2"/>
  <c r="T170" i="2"/>
  <c r="R170" i="2"/>
  <c r="P170" i="2"/>
  <c r="BI165" i="2"/>
  <c r="BH165" i="2"/>
  <c r="BG165" i="2"/>
  <c r="BF165" i="2"/>
  <c r="T165" i="2"/>
  <c r="R165" i="2"/>
  <c r="P165" i="2"/>
  <c r="BI160" i="2"/>
  <c r="BH160" i="2"/>
  <c r="BG160" i="2"/>
  <c r="BF160" i="2"/>
  <c r="T160" i="2"/>
  <c r="R160" i="2"/>
  <c r="P160" i="2"/>
  <c r="BI154" i="2"/>
  <c r="BH154" i="2"/>
  <c r="BG154" i="2"/>
  <c r="BF154" i="2"/>
  <c r="T154" i="2"/>
  <c r="R154" i="2"/>
  <c r="P154" i="2"/>
  <c r="BI148" i="2"/>
  <c r="BH148" i="2"/>
  <c r="BG148" i="2"/>
  <c r="BF148" i="2"/>
  <c r="T148" i="2"/>
  <c r="R148" i="2"/>
  <c r="P148" i="2"/>
  <c r="BI145" i="2"/>
  <c r="BH145" i="2"/>
  <c r="BG145" i="2"/>
  <c r="BF145" i="2"/>
  <c r="T145" i="2"/>
  <c r="R145" i="2"/>
  <c r="P145" i="2"/>
  <c r="BI141" i="2"/>
  <c r="BH141" i="2"/>
  <c r="BG141" i="2"/>
  <c r="BF141" i="2"/>
  <c r="T141" i="2"/>
  <c r="R141" i="2"/>
  <c r="P141" i="2"/>
  <c r="BI136" i="2"/>
  <c r="BH136" i="2"/>
  <c r="BG136" i="2"/>
  <c r="BF136" i="2"/>
  <c r="T136" i="2"/>
  <c r="R136" i="2"/>
  <c r="P136" i="2"/>
  <c r="BI131" i="2"/>
  <c r="BH131" i="2"/>
  <c r="BG131" i="2"/>
  <c r="BF131" i="2"/>
  <c r="T131" i="2"/>
  <c r="R131" i="2"/>
  <c r="P131" i="2"/>
  <c r="BI128" i="2"/>
  <c r="BH128" i="2"/>
  <c r="BG128" i="2"/>
  <c r="BF128" i="2"/>
  <c r="T128" i="2"/>
  <c r="R128" i="2"/>
  <c r="P128" i="2"/>
  <c r="BI125" i="2"/>
  <c r="BH125" i="2"/>
  <c r="BG125" i="2"/>
  <c r="BF125" i="2"/>
  <c r="T125" i="2"/>
  <c r="R125" i="2"/>
  <c r="P125" i="2"/>
  <c r="BI121" i="2"/>
  <c r="BH121" i="2"/>
  <c r="BG121" i="2"/>
  <c r="BF121" i="2"/>
  <c r="T121" i="2"/>
  <c r="R121" i="2"/>
  <c r="P121" i="2"/>
  <c r="BI118" i="2"/>
  <c r="BH118" i="2"/>
  <c r="BG118" i="2"/>
  <c r="BF118" i="2"/>
  <c r="T118" i="2"/>
  <c r="R118" i="2"/>
  <c r="P118" i="2"/>
  <c r="BI114" i="2"/>
  <c r="BH114" i="2"/>
  <c r="BG114" i="2"/>
  <c r="BF114" i="2"/>
  <c r="T114" i="2"/>
  <c r="R114" i="2"/>
  <c r="P114" i="2"/>
  <c r="BI110" i="2"/>
  <c r="BH110" i="2"/>
  <c r="BG110" i="2"/>
  <c r="BF110" i="2"/>
  <c r="T110" i="2"/>
  <c r="R110" i="2"/>
  <c r="P110" i="2"/>
  <c r="BI106" i="2"/>
  <c r="BH106" i="2"/>
  <c r="BG106" i="2"/>
  <c r="BF106" i="2"/>
  <c r="T106" i="2"/>
  <c r="R106" i="2"/>
  <c r="P106" i="2"/>
  <c r="BI102" i="2"/>
  <c r="BH102" i="2"/>
  <c r="BG102" i="2"/>
  <c r="BF102" i="2"/>
  <c r="T102" i="2"/>
  <c r="R102" i="2"/>
  <c r="P102" i="2"/>
  <c r="BI98" i="2"/>
  <c r="BH98" i="2"/>
  <c r="BG98" i="2"/>
  <c r="BF98" i="2"/>
  <c r="T98" i="2"/>
  <c r="R98" i="2"/>
  <c r="P98" i="2"/>
  <c r="BI95" i="2"/>
  <c r="BH95" i="2"/>
  <c r="BG95" i="2"/>
  <c r="BF95" i="2"/>
  <c r="T95" i="2"/>
  <c r="R95" i="2"/>
  <c r="P95" i="2"/>
  <c r="BI92" i="2"/>
  <c r="BH92" i="2"/>
  <c r="BG92" i="2"/>
  <c r="BF92" i="2"/>
  <c r="T92" i="2"/>
  <c r="R92" i="2"/>
  <c r="P92" i="2"/>
  <c r="BI88" i="2"/>
  <c r="BH88" i="2"/>
  <c r="BG88" i="2"/>
  <c r="BF88" i="2"/>
  <c r="T88" i="2"/>
  <c r="R88" i="2"/>
  <c r="P88" i="2"/>
  <c r="J82" i="2"/>
  <c r="J81" i="2"/>
  <c r="F79" i="2"/>
  <c r="E77" i="2"/>
  <c r="J55" i="2"/>
  <c r="J54" i="2"/>
  <c r="F52" i="2"/>
  <c r="E50" i="2"/>
  <c r="J18" i="2"/>
  <c r="E18" i="2"/>
  <c r="F82" i="2"/>
  <c r="J17" i="2"/>
  <c r="J15" i="2"/>
  <c r="E15" i="2"/>
  <c r="F81" i="2"/>
  <c r="J14" i="2"/>
  <c r="J12" i="2"/>
  <c r="J79" i="2" s="1"/>
  <c r="E7" i="2"/>
  <c r="E48" i="2" s="1"/>
  <c r="L50" i="1"/>
  <c r="AM50" i="1"/>
  <c r="AM49" i="1"/>
  <c r="L49" i="1"/>
  <c r="AM47" i="1"/>
  <c r="L47" i="1"/>
  <c r="L45" i="1"/>
  <c r="L44" i="1"/>
  <c r="J108" i="4"/>
  <c r="J104" i="4"/>
  <c r="BK100" i="4"/>
  <c r="J98" i="4"/>
  <c r="J94" i="4"/>
  <c r="BK90" i="4"/>
  <c r="J86" i="4"/>
  <c r="J82" i="4"/>
  <c r="J545" i="3"/>
  <c r="BK539" i="3"/>
  <c r="BK530" i="3"/>
  <c r="J518" i="3"/>
  <c r="BK510" i="3"/>
  <c r="J504" i="3"/>
  <c r="BK499" i="3"/>
  <c r="BK495" i="3"/>
  <c r="BK488" i="3"/>
  <c r="BK480" i="3"/>
  <c r="BK474" i="3"/>
  <c r="BK468" i="3"/>
  <c r="BK460" i="3"/>
  <c r="J454" i="3"/>
  <c r="J447" i="3"/>
  <c r="J441" i="3"/>
  <c r="BK435" i="3"/>
  <c r="J429" i="3"/>
  <c r="J423" i="3"/>
  <c r="BK417" i="3"/>
  <c r="BK411" i="3"/>
  <c r="J405" i="3"/>
  <c r="J399" i="3"/>
  <c r="BK393" i="3"/>
  <c r="J387" i="3"/>
  <c r="BK381" i="3"/>
  <c r="J375" i="3"/>
  <c r="J369" i="3"/>
  <c r="BK363" i="3"/>
  <c r="BK357" i="3"/>
  <c r="BK351" i="3"/>
  <c r="BK345" i="3"/>
  <c r="BK339" i="3"/>
  <c r="BK333" i="3"/>
  <c r="J327" i="3"/>
  <c r="BK322" i="3"/>
  <c r="BK315" i="3"/>
  <c r="BK308" i="3"/>
  <c r="BK301" i="3"/>
  <c r="J293" i="3"/>
  <c r="BK284" i="3"/>
  <c r="BK276" i="3"/>
  <c r="BK271" i="3"/>
  <c r="J262" i="3"/>
  <c r="BK252" i="3"/>
  <c r="BK242" i="3"/>
  <c r="BK234" i="3"/>
  <c r="BK226" i="3"/>
  <c r="BK218" i="3"/>
  <c r="J208" i="3"/>
  <c r="J200" i="3"/>
  <c r="J192" i="3"/>
  <c r="J185" i="3"/>
  <c r="J171" i="3"/>
  <c r="BK161" i="3"/>
  <c r="J157" i="3"/>
  <c r="BK148" i="3"/>
  <c r="BK140" i="3"/>
  <c r="BK130" i="3"/>
  <c r="BK115" i="3"/>
  <c r="BK107" i="3"/>
  <c r="BK102" i="3"/>
  <c r="BK94" i="3"/>
  <c r="BK476" i="2"/>
  <c r="BK472" i="2"/>
  <c r="BK468" i="2"/>
  <c r="BK460" i="2"/>
  <c r="J452" i="2"/>
  <c r="J440" i="2"/>
  <c r="BK431" i="2"/>
  <c r="BK424" i="2"/>
  <c r="BK417" i="2"/>
  <c r="J323" i="2"/>
  <c r="BK316" i="2"/>
  <c r="BK310" i="2"/>
  <c r="J304" i="2"/>
  <c r="BK298" i="2"/>
  <c r="J292" i="2"/>
  <c r="J286" i="2"/>
  <c r="BK280" i="2"/>
  <c r="J274" i="2"/>
  <c r="BK268" i="2"/>
  <c r="J262" i="2"/>
  <c r="J256" i="2"/>
  <c r="J250" i="2"/>
  <c r="J244" i="2"/>
  <c r="BK238" i="2"/>
  <c r="BK231" i="2"/>
  <c r="J227" i="2"/>
  <c r="BK214" i="2"/>
  <c r="J209" i="2"/>
  <c r="J200" i="2"/>
  <c r="J190" i="2"/>
  <c r="BK182" i="2"/>
  <c r="J172" i="2"/>
  <c r="BK165" i="2"/>
  <c r="J154" i="2"/>
  <c r="BK145" i="2"/>
  <c r="BK136" i="2"/>
  <c r="J128" i="2"/>
  <c r="BK121" i="2"/>
  <c r="BK118" i="2"/>
  <c r="BK110" i="2"/>
  <c r="J102" i="2"/>
  <c r="J95" i="2"/>
  <c r="J88" i="2"/>
  <c r="BK108" i="4"/>
  <c r="J106" i="4"/>
  <c r="BK104" i="4"/>
  <c r="BK102" i="4"/>
  <c r="BK98" i="4"/>
  <c r="J96" i="4"/>
  <c r="BK94" i="4"/>
  <c r="J92" i="4"/>
  <c r="J90" i="4"/>
  <c r="BK86" i="4"/>
  <c r="BK82" i="4"/>
  <c r="J562" i="3"/>
  <c r="J558" i="3"/>
  <c r="J554" i="3"/>
  <c r="J550" i="3"/>
  <c r="BK542" i="3"/>
  <c r="J535" i="3"/>
  <c r="J523" i="3"/>
  <c r="BK514" i="3"/>
  <c r="BK504" i="3"/>
  <c r="J499" i="3"/>
  <c r="J495" i="3"/>
  <c r="BK491" i="3"/>
  <c r="J485" i="3"/>
  <c r="J477" i="3"/>
  <c r="BK471" i="3"/>
  <c r="BK464" i="3"/>
  <c r="BK457" i="3"/>
  <c r="J450" i="3"/>
  <c r="J444" i="3"/>
  <c r="J438" i="3"/>
  <c r="BK432" i="3"/>
  <c r="BK426" i="3"/>
  <c r="BK420" i="3"/>
  <c r="BK414" i="3"/>
  <c r="BK408" i="3"/>
  <c r="BK405" i="3"/>
  <c r="BK399" i="3"/>
  <c r="J393" i="3"/>
  <c r="BK387" i="3"/>
  <c r="J381" i="3"/>
  <c r="BK375" i="3"/>
  <c r="BK369" i="3"/>
  <c r="J363" i="3"/>
  <c r="J357" i="3"/>
  <c r="J351" i="3"/>
  <c r="BK342" i="3"/>
  <c r="BK336" i="3"/>
  <c r="J333" i="3"/>
  <c r="BK327" i="3"/>
  <c r="J322" i="3"/>
  <c r="J315" i="3"/>
  <c r="J305" i="3"/>
  <c r="J297" i="3"/>
  <c r="BK289" i="3"/>
  <c r="J280" i="3"/>
  <c r="BK274" i="3"/>
  <c r="BK266" i="3"/>
  <c r="J256" i="3"/>
  <c r="BK247" i="3"/>
  <c r="J238" i="3"/>
  <c r="BK231" i="3"/>
  <c r="BK222" i="3"/>
  <c r="J213" i="3"/>
  <c r="J206" i="3"/>
  <c r="BK192" i="3"/>
  <c r="BK185" i="3"/>
  <c r="BK171" i="3"/>
  <c r="BK157" i="3"/>
  <c r="J148" i="3"/>
  <c r="J140" i="3"/>
  <c r="J137" i="3"/>
  <c r="J130" i="3"/>
  <c r="J125" i="3"/>
  <c r="BK120" i="3"/>
  <c r="BK111" i="3"/>
  <c r="J99" i="3"/>
  <c r="J90" i="3"/>
  <c r="BK464" i="2"/>
  <c r="J456" i="2"/>
  <c r="J447" i="2"/>
  <c r="BK440" i="2"/>
  <c r="J431" i="2"/>
  <c r="J424" i="2"/>
  <c r="BK414" i="2"/>
  <c r="BK411" i="2"/>
  <c r="BK408" i="2"/>
  <c r="BK405" i="2"/>
  <c r="BK401" i="2"/>
  <c r="BK398" i="2"/>
  <c r="BK394" i="2"/>
  <c r="J390" i="2"/>
  <c r="J386" i="2"/>
  <c r="BK382" i="2"/>
  <c r="BK378" i="2"/>
  <c r="BK373" i="2"/>
  <c r="BK370" i="2"/>
  <c r="BK367" i="2"/>
  <c r="BK364" i="2"/>
  <c r="BK361" i="2"/>
  <c r="BK358" i="2"/>
  <c r="BK355" i="2"/>
  <c r="BK352" i="2"/>
  <c r="BK349" i="2"/>
  <c r="BK346" i="2"/>
  <c r="J343" i="2"/>
  <c r="J340" i="2"/>
  <c r="J337" i="2"/>
  <c r="J334" i="2"/>
  <c r="BK331" i="2"/>
  <c r="BK323" i="2"/>
  <c r="J316" i="2"/>
  <c r="BK313" i="2"/>
  <c r="J307" i="2"/>
  <c r="J301" i="2"/>
  <c r="BK295" i="2"/>
  <c r="J289" i="2"/>
  <c r="J283" i="2"/>
  <c r="J277" i="2"/>
  <c r="J271" i="2"/>
  <c r="J265" i="2"/>
  <c r="J259" i="2"/>
  <c r="BK253" i="2"/>
  <c r="BK244" i="2"/>
  <c r="J238" i="2"/>
  <c r="J231" i="2"/>
  <c r="J222" i="2"/>
  <c r="J218" i="2"/>
  <c r="J212" i="2"/>
  <c r="J203" i="2"/>
  <c r="J195" i="2"/>
  <c r="J186" i="2"/>
  <c r="J177" i="2"/>
  <c r="BK170" i="2"/>
  <c r="BK160" i="2"/>
  <c r="J148" i="2"/>
  <c r="BK141" i="2"/>
  <c r="J131" i="2"/>
  <c r="BK125" i="2"/>
  <c r="BK114" i="2"/>
  <c r="BK106" i="2"/>
  <c r="BK98" i="2"/>
  <c r="J92" i="2"/>
  <c r="BK106" i="4"/>
  <c r="J102" i="4"/>
  <c r="J100" i="4"/>
  <c r="BK96" i="4"/>
  <c r="BK92" i="4"/>
  <c r="BK88" i="4"/>
  <c r="J84" i="4"/>
  <c r="BK550" i="3"/>
  <c r="J542" i="3"/>
  <c r="BK535" i="3"/>
  <c r="BK523" i="3"/>
  <c r="J514" i="3"/>
  <c r="J507" i="3"/>
  <c r="BK501" i="3"/>
  <c r="J497" i="3"/>
  <c r="J491" i="3"/>
  <c r="BK485" i="3"/>
  <c r="BK477" i="3"/>
  <c r="J471" i="3"/>
  <c r="J464" i="3"/>
  <c r="J457" i="3"/>
  <c r="BK450" i="3"/>
  <c r="BK444" i="3"/>
  <c r="BK438" i="3"/>
  <c r="J432" i="3"/>
  <c r="J426" i="3"/>
  <c r="J420" i="3"/>
  <c r="J414" i="3"/>
  <c r="J408" i="3"/>
  <c r="BK402" i="3"/>
  <c r="J396" i="3"/>
  <c r="BK390" i="3"/>
  <c r="J384" i="3"/>
  <c r="BK378" i="3"/>
  <c r="BK372" i="3"/>
  <c r="BK366" i="3"/>
  <c r="J360" i="3"/>
  <c r="BK354" i="3"/>
  <c r="J348" i="3"/>
  <c r="J342" i="3"/>
  <c r="J336" i="3"/>
  <c r="J330" i="3"/>
  <c r="J324" i="3"/>
  <c r="J318" i="3"/>
  <c r="J311" i="3"/>
  <c r="BK305" i="3"/>
  <c r="BK297" i="3"/>
  <c r="J289" i="3"/>
  <c r="BK280" i="3"/>
  <c r="J274" i="3"/>
  <c r="J266" i="3"/>
  <c r="BK256" i="3"/>
  <c r="J247" i="3"/>
  <c r="BK238" i="3"/>
  <c r="J231" i="3"/>
  <c r="J222" i="3"/>
  <c r="BK213" i="3"/>
  <c r="BK206" i="3"/>
  <c r="BK198" i="3"/>
  <c r="BK189" i="3"/>
  <c r="BK179" i="3"/>
  <c r="BK164" i="3"/>
  <c r="J161" i="3"/>
  <c r="J152" i="3"/>
  <c r="BK143" i="3"/>
  <c r="J133" i="3"/>
  <c r="J120" i="3"/>
  <c r="J111" i="3"/>
  <c r="J107" i="3"/>
  <c r="BK99" i="3"/>
  <c r="BK90" i="3"/>
  <c r="J476" i="2"/>
  <c r="J472" i="2"/>
  <c r="J464" i="2"/>
  <c r="BK456" i="2"/>
  <c r="BK447" i="2"/>
  <c r="J435" i="2"/>
  <c r="J427" i="2"/>
  <c r="BK420" i="2"/>
  <c r="BK327" i="2"/>
  <c r="BK319" i="2"/>
  <c r="J313" i="2"/>
  <c r="BK307" i="2"/>
  <c r="BK301" i="2"/>
  <c r="J295" i="2"/>
  <c r="BK289" i="2"/>
  <c r="BK283" i="2"/>
  <c r="BK277" i="2"/>
  <c r="BK271" i="2"/>
  <c r="BK265" i="2"/>
  <c r="BK259" i="2"/>
  <c r="J253" i="2"/>
  <c r="J247" i="2"/>
  <c r="BK241" i="2"/>
  <c r="BK235" i="2"/>
  <c r="BK227" i="2"/>
  <c r="BK222" i="2"/>
  <c r="BK212" i="2"/>
  <c r="BK203" i="2"/>
  <c r="BK195" i="2"/>
  <c r="BK186" i="2"/>
  <c r="BK177" i="2"/>
  <c r="J170" i="2"/>
  <c r="J160" i="2"/>
  <c r="BK148" i="2"/>
  <c r="J141" i="2"/>
  <c r="BK131" i="2"/>
  <c r="J125" i="2"/>
  <c r="J121" i="2"/>
  <c r="J114" i="2"/>
  <c r="J106" i="2"/>
  <c r="J98" i="2"/>
  <c r="BK92" i="2"/>
  <c r="AS54" i="1"/>
  <c r="J88" i="4"/>
  <c r="BK84" i="4"/>
  <c r="BK562" i="3"/>
  <c r="BK558" i="3"/>
  <c r="BK554" i="3"/>
  <c r="BK545" i="3"/>
  <c r="J539" i="3"/>
  <c r="J530" i="3"/>
  <c r="BK518" i="3"/>
  <c r="J510" i="3"/>
  <c r="BK507" i="3"/>
  <c r="J501" i="3"/>
  <c r="BK497" i="3"/>
  <c r="J488" i="3"/>
  <c r="J480" i="3"/>
  <c r="J474" i="3"/>
  <c r="J468" i="3"/>
  <c r="J460" i="3"/>
  <c r="BK454" i="3"/>
  <c r="BK447" i="3"/>
  <c r="BK441" i="3"/>
  <c r="J435" i="3"/>
  <c r="BK429" i="3"/>
  <c r="BK423" i="3"/>
  <c r="J417" i="3"/>
  <c r="J411" i="3"/>
  <c r="J402" i="3"/>
  <c r="BK396" i="3"/>
  <c r="J390" i="3"/>
  <c r="BK384" i="3"/>
  <c r="J378" i="3"/>
  <c r="J372" i="3"/>
  <c r="J366" i="3"/>
  <c r="BK360" i="3"/>
  <c r="J354" i="3"/>
  <c r="BK348" i="3"/>
  <c r="J345" i="3"/>
  <c r="J339" i="3"/>
  <c r="BK330" i="3"/>
  <c r="BK324" i="3"/>
  <c r="BK318" i="3"/>
  <c r="BK311" i="3"/>
  <c r="J308" i="3"/>
  <c r="J301" i="3"/>
  <c r="BK293" i="3"/>
  <c r="J284" i="3"/>
  <c r="J276" i="3"/>
  <c r="J271" i="3"/>
  <c r="BK262" i="3"/>
  <c r="J252" i="3"/>
  <c r="J242" i="3"/>
  <c r="J234" i="3"/>
  <c r="J226" i="3"/>
  <c r="J218" i="3"/>
  <c r="BK208" i="3"/>
  <c r="BK200" i="3"/>
  <c r="J198" i="3"/>
  <c r="J189" i="3"/>
  <c r="J179" i="3"/>
  <c r="J164" i="3"/>
  <c r="BK152" i="3"/>
  <c r="J143" i="3"/>
  <c r="BK137" i="3"/>
  <c r="BK133" i="3"/>
  <c r="BK125" i="3"/>
  <c r="J115" i="3"/>
  <c r="J102" i="3"/>
  <c r="J94" i="3"/>
  <c r="J468" i="2"/>
  <c r="J460" i="2"/>
  <c r="BK452" i="2"/>
  <c r="BK435" i="2"/>
  <c r="BK427" i="2"/>
  <c r="J420" i="2"/>
  <c r="J417" i="2"/>
  <c r="J414" i="2"/>
  <c r="J411" i="2"/>
  <c r="J408" i="2"/>
  <c r="J405" i="2"/>
  <c r="J401" i="2"/>
  <c r="J398" i="2"/>
  <c r="J394" i="2"/>
  <c r="BK390" i="2"/>
  <c r="BK386" i="2"/>
  <c r="J382" i="2"/>
  <c r="J378" i="2"/>
  <c r="J373" i="2"/>
  <c r="J370" i="2"/>
  <c r="J367" i="2"/>
  <c r="J364" i="2"/>
  <c r="J361" i="2"/>
  <c r="J358" i="2"/>
  <c r="J355" i="2"/>
  <c r="J352" i="2"/>
  <c r="J349" i="2"/>
  <c r="J346" i="2"/>
  <c r="BK343" i="2"/>
  <c r="BK340" i="2"/>
  <c r="BK337" i="2"/>
  <c r="BK334" i="2"/>
  <c r="J331" i="2"/>
  <c r="J327" i="2"/>
  <c r="J319" i="2"/>
  <c r="J310" i="2"/>
  <c r="BK304" i="2"/>
  <c r="J298" i="2"/>
  <c r="BK292" i="2"/>
  <c r="BK286" i="2"/>
  <c r="J280" i="2"/>
  <c r="BK274" i="2"/>
  <c r="J268" i="2"/>
  <c r="BK262" i="2"/>
  <c r="BK256" i="2"/>
  <c r="BK250" i="2"/>
  <c r="BK247" i="2"/>
  <c r="J241" i="2"/>
  <c r="J235" i="2"/>
  <c r="BK218" i="2"/>
  <c r="J214" i="2"/>
  <c r="BK209" i="2"/>
  <c r="BK200" i="2"/>
  <c r="BK190" i="2"/>
  <c r="J182" i="2"/>
  <c r="BK172" i="2"/>
  <c r="J165" i="2"/>
  <c r="BK154" i="2"/>
  <c r="J145" i="2"/>
  <c r="J136" i="2"/>
  <c r="BK128" i="2"/>
  <c r="J118" i="2"/>
  <c r="J110" i="2"/>
  <c r="BK102" i="2"/>
  <c r="BK95" i="2"/>
  <c r="BK88" i="2"/>
  <c r="BK87" i="2" l="1"/>
  <c r="R87" i="2"/>
  <c r="BK208" i="2"/>
  <c r="J208" i="2"/>
  <c r="J62" i="2" s="1"/>
  <c r="R208" i="2"/>
  <c r="T208" i="2"/>
  <c r="P226" i="2"/>
  <c r="R226" i="2"/>
  <c r="BK430" i="2"/>
  <c r="J430" i="2" s="1"/>
  <c r="J64" i="2" s="1"/>
  <c r="T430" i="2"/>
  <c r="P463" i="2"/>
  <c r="R463" i="2"/>
  <c r="P89" i="3"/>
  <c r="R89" i="3"/>
  <c r="BK261" i="3"/>
  <c r="J261" i="3" s="1"/>
  <c r="J62" i="3" s="1"/>
  <c r="P261" i="3"/>
  <c r="BK270" i="3"/>
  <c r="J270" i="3" s="1"/>
  <c r="J63" i="3" s="1"/>
  <c r="R270" i="3"/>
  <c r="T270" i="3"/>
  <c r="P288" i="3"/>
  <c r="T288" i="3"/>
  <c r="P484" i="3"/>
  <c r="T484" i="3"/>
  <c r="P513" i="3"/>
  <c r="T513" i="3"/>
  <c r="P549" i="3"/>
  <c r="T549" i="3"/>
  <c r="BK81" i="4"/>
  <c r="J81" i="4"/>
  <c r="J60" i="4" s="1"/>
  <c r="P81" i="4"/>
  <c r="P80" i="4"/>
  <c r="AU57" i="1"/>
  <c r="R81" i="4"/>
  <c r="R80" i="4" s="1"/>
  <c r="T81" i="4"/>
  <c r="T80" i="4"/>
  <c r="P87" i="2"/>
  <c r="T87" i="2"/>
  <c r="P208" i="2"/>
  <c r="BK226" i="2"/>
  <c r="J226" i="2" s="1"/>
  <c r="J63" i="2" s="1"/>
  <c r="T226" i="2"/>
  <c r="P430" i="2"/>
  <c r="R430" i="2"/>
  <c r="BK463" i="2"/>
  <c r="J463" i="2"/>
  <c r="J65" i="2"/>
  <c r="T463" i="2"/>
  <c r="BK89" i="3"/>
  <c r="J89" i="3" s="1"/>
  <c r="J61" i="3" s="1"/>
  <c r="T89" i="3"/>
  <c r="T88" i="3" s="1"/>
  <c r="T87" i="3" s="1"/>
  <c r="R261" i="3"/>
  <c r="T261" i="3"/>
  <c r="P270" i="3"/>
  <c r="BK288" i="3"/>
  <c r="J288" i="3"/>
  <c r="J64" i="3" s="1"/>
  <c r="R288" i="3"/>
  <c r="BK484" i="3"/>
  <c r="J484" i="3"/>
  <c r="J65" i="3" s="1"/>
  <c r="R484" i="3"/>
  <c r="BK513" i="3"/>
  <c r="J513" i="3"/>
  <c r="J66" i="3" s="1"/>
  <c r="R513" i="3"/>
  <c r="BK549" i="3"/>
  <c r="J549" i="3"/>
  <c r="J67" i="3" s="1"/>
  <c r="R549" i="3"/>
  <c r="F54" i="2"/>
  <c r="E75" i="2"/>
  <c r="BE95" i="2"/>
  <c r="BE98" i="2"/>
  <c r="BE102" i="2"/>
  <c r="BE110" i="2"/>
  <c r="BE118" i="2"/>
  <c r="BE121" i="2"/>
  <c r="BE125" i="2"/>
  <c r="BE131" i="2"/>
  <c r="BE136" i="2"/>
  <c r="BE165" i="2"/>
  <c r="BE170" i="2"/>
  <c r="BE195" i="2"/>
  <c r="BE200" i="2"/>
  <c r="BE214" i="2"/>
  <c r="BE218" i="2"/>
  <c r="BE222" i="2"/>
  <c r="BE231" i="2"/>
  <c r="BE235" i="2"/>
  <c r="BE241" i="2"/>
  <c r="BE250" i="2"/>
  <c r="BE253" i="2"/>
  <c r="BE259" i="2"/>
  <c r="BE271" i="2"/>
  <c r="BE277" i="2"/>
  <c r="BE301" i="2"/>
  <c r="BE310" i="2"/>
  <c r="BE319" i="2"/>
  <c r="BE323" i="2"/>
  <c r="BE327" i="2"/>
  <c r="BE331" i="2"/>
  <c r="BE334" i="2"/>
  <c r="BE337" i="2"/>
  <c r="BE340" i="2"/>
  <c r="BE343" i="2"/>
  <c r="BE346" i="2"/>
  <c r="BE349" i="2"/>
  <c r="BE352" i="2"/>
  <c r="BE355" i="2"/>
  <c r="BE358" i="2"/>
  <c r="BE361" i="2"/>
  <c r="BE364" i="2"/>
  <c r="BE367" i="2"/>
  <c r="BE370" i="2"/>
  <c r="BE373" i="2"/>
  <c r="BE378" i="2"/>
  <c r="BE382" i="2"/>
  <c r="BE386" i="2"/>
  <c r="BE390" i="2"/>
  <c r="BE394" i="2"/>
  <c r="BE398" i="2"/>
  <c r="BE401" i="2"/>
  <c r="BE405" i="2"/>
  <c r="BE408" i="2"/>
  <c r="BE411" i="2"/>
  <c r="BE414" i="2"/>
  <c r="BE427" i="2"/>
  <c r="BE431" i="2"/>
  <c r="BE440" i="2"/>
  <c r="BE447" i="2"/>
  <c r="BE452" i="2"/>
  <c r="BE456" i="2"/>
  <c r="BE464" i="2"/>
  <c r="E48" i="3"/>
  <c r="F83" i="3"/>
  <c r="BE90" i="3"/>
  <c r="BE94" i="3"/>
  <c r="BE99" i="3"/>
  <c r="BE107" i="3"/>
  <c r="BE111" i="3"/>
  <c r="BE115" i="3"/>
  <c r="BE130" i="3"/>
  <c r="BE140" i="3"/>
  <c r="BE143" i="3"/>
  <c r="BE148" i="3"/>
  <c r="BE164" i="3"/>
  <c r="BE179" i="3"/>
  <c r="BE189" i="3"/>
  <c r="BE198" i="3"/>
  <c r="BE206" i="3"/>
  <c r="BE218" i="3"/>
  <c r="BE226" i="3"/>
  <c r="BE231" i="3"/>
  <c r="BE242" i="3"/>
  <c r="BE266" i="3"/>
  <c r="BE271" i="3"/>
  <c r="BE280" i="3"/>
  <c r="BE284" i="3"/>
  <c r="BE289" i="3"/>
  <c r="BE297" i="3"/>
  <c r="BE305" i="3"/>
  <c r="BE308" i="3"/>
  <c r="BE315" i="3"/>
  <c r="BE324" i="3"/>
  <c r="BE327" i="3"/>
  <c r="BE333" i="3"/>
  <c r="BE336" i="3"/>
  <c r="BE339" i="3"/>
  <c r="BE345" i="3"/>
  <c r="BE348" i="3"/>
  <c r="BE357" i="3"/>
  <c r="BE366" i="3"/>
  <c r="BE372" i="3"/>
  <c r="BE381" i="3"/>
  <c r="BE384" i="3"/>
  <c r="BE393" i="3"/>
  <c r="BE396" i="3"/>
  <c r="BE402" i="3"/>
  <c r="BE405" i="3"/>
  <c r="BE408" i="3"/>
  <c r="BE411" i="3"/>
  <c r="BE414" i="3"/>
  <c r="BE417" i="3"/>
  <c r="BE420" i="3"/>
  <c r="BE423" i="3"/>
  <c r="BE426" i="3"/>
  <c r="BE429" i="3"/>
  <c r="BE438" i="3"/>
  <c r="BE444" i="3"/>
  <c r="BE450" i="3"/>
  <c r="BE454" i="3"/>
  <c r="BE460" i="3"/>
  <c r="BE468" i="3"/>
  <c r="BE480" i="3"/>
  <c r="BE488" i="3"/>
  <c r="BE495" i="3"/>
  <c r="BE501" i="3"/>
  <c r="BE504" i="3"/>
  <c r="BE510" i="3"/>
  <c r="BE514" i="3"/>
  <c r="BE518" i="3"/>
  <c r="BE539" i="3"/>
  <c r="BE542" i="3"/>
  <c r="BE545" i="3"/>
  <c r="BE554" i="3"/>
  <c r="BE558" i="3"/>
  <c r="BE562" i="3"/>
  <c r="J52" i="4"/>
  <c r="F76" i="4"/>
  <c r="F77" i="4"/>
  <c r="BE82" i="4"/>
  <c r="BE84" i="4"/>
  <c r="BE86" i="4"/>
  <c r="BE92" i="4"/>
  <c r="BE94" i="4"/>
  <c r="BE96" i="4"/>
  <c r="BE102" i="4"/>
  <c r="BE106" i="4"/>
  <c r="J52" i="2"/>
  <c r="F55" i="2"/>
  <c r="BE88" i="2"/>
  <c r="BE92" i="2"/>
  <c r="BE106" i="2"/>
  <c r="BE114" i="2"/>
  <c r="BE128" i="2"/>
  <c r="BE141" i="2"/>
  <c r="BE145" i="2"/>
  <c r="BE148" i="2"/>
  <c r="BE154" i="2"/>
  <c r="BE160" i="2"/>
  <c r="BE172" i="2"/>
  <c r="BE177" i="2"/>
  <c r="BE182" i="2"/>
  <c r="BE186" i="2"/>
  <c r="BE190" i="2"/>
  <c r="BE203" i="2"/>
  <c r="BE209" i="2"/>
  <c r="BE212" i="2"/>
  <c r="BE227" i="2"/>
  <c r="BE238" i="2"/>
  <c r="BE244" i="2"/>
  <c r="BE247" i="2"/>
  <c r="BE256" i="2"/>
  <c r="BE262" i="2"/>
  <c r="BE265" i="2"/>
  <c r="BE268" i="2"/>
  <c r="BE274" i="2"/>
  <c r="BE280" i="2"/>
  <c r="BE283" i="2"/>
  <c r="BE286" i="2"/>
  <c r="BE289" i="2"/>
  <c r="BE292" i="2"/>
  <c r="BE295" i="2"/>
  <c r="BE298" i="2"/>
  <c r="BE304" i="2"/>
  <c r="BE307" i="2"/>
  <c r="BE313" i="2"/>
  <c r="BE316" i="2"/>
  <c r="BE417" i="2"/>
  <c r="BE420" i="2"/>
  <c r="BE424" i="2"/>
  <c r="BE435" i="2"/>
  <c r="BE460" i="2"/>
  <c r="BE468" i="2"/>
  <c r="BE472" i="2"/>
  <c r="BE476" i="2"/>
  <c r="J52" i="3"/>
  <c r="F55" i="3"/>
  <c r="BE102" i="3"/>
  <c r="BE120" i="3"/>
  <c r="BE125" i="3"/>
  <c r="BE133" i="3"/>
  <c r="BE137" i="3"/>
  <c r="BE152" i="3"/>
  <c r="BE157" i="3"/>
  <c r="BE161" i="3"/>
  <c r="BE171" i="3"/>
  <c r="BE185" i="3"/>
  <c r="BE192" i="3"/>
  <c r="BE200" i="3"/>
  <c r="BE208" i="3"/>
  <c r="BE213" i="3"/>
  <c r="BE222" i="3"/>
  <c r="BE234" i="3"/>
  <c r="BE238" i="3"/>
  <c r="BE247" i="3"/>
  <c r="BE252" i="3"/>
  <c r="BE256" i="3"/>
  <c r="BE262" i="3"/>
  <c r="BE274" i="3"/>
  <c r="BE276" i="3"/>
  <c r="BE293" i="3"/>
  <c r="BE301" i="3"/>
  <c r="BE311" i="3"/>
  <c r="BE318" i="3"/>
  <c r="BE322" i="3"/>
  <c r="BE330" i="3"/>
  <c r="BE342" i="3"/>
  <c r="BE351" i="3"/>
  <c r="BE354" i="3"/>
  <c r="BE360" i="3"/>
  <c r="BE363" i="3"/>
  <c r="BE369" i="3"/>
  <c r="BE375" i="3"/>
  <c r="BE378" i="3"/>
  <c r="BE387" i="3"/>
  <c r="BE390" i="3"/>
  <c r="BE399" i="3"/>
  <c r="BE432" i="3"/>
  <c r="BE435" i="3"/>
  <c r="BE441" i="3"/>
  <c r="BE447" i="3"/>
  <c r="BE457" i="3"/>
  <c r="BE464" i="3"/>
  <c r="BE471" i="3"/>
  <c r="BE474" i="3"/>
  <c r="BE477" i="3"/>
  <c r="BE485" i="3"/>
  <c r="BE491" i="3"/>
  <c r="BE497" i="3"/>
  <c r="BE499" i="3"/>
  <c r="BE507" i="3"/>
  <c r="BE523" i="3"/>
  <c r="BE530" i="3"/>
  <c r="BE535" i="3"/>
  <c r="BE550" i="3"/>
  <c r="E48" i="4"/>
  <c r="BE88" i="4"/>
  <c r="BE90" i="4"/>
  <c r="BE98" i="4"/>
  <c r="BE100" i="4"/>
  <c r="BE104" i="4"/>
  <c r="BE108" i="4"/>
  <c r="F34" i="2"/>
  <c r="BA55" i="1"/>
  <c r="F34" i="4"/>
  <c r="BA57" i="1" s="1"/>
  <c r="J34" i="2"/>
  <c r="AW55" i="1"/>
  <c r="F35" i="3"/>
  <c r="BB56" i="1" s="1"/>
  <c r="F35" i="2"/>
  <c r="BB55" i="1"/>
  <c r="F35" i="4"/>
  <c r="BB57" i="1" s="1"/>
  <c r="F37" i="4"/>
  <c r="BD57" i="1"/>
  <c r="F34" i="3"/>
  <c r="BA56" i="1" s="1"/>
  <c r="F37" i="3"/>
  <c r="BD56" i="1"/>
  <c r="F37" i="2"/>
  <c r="BD55" i="1" s="1"/>
  <c r="J34" i="3"/>
  <c r="AW56" i="1"/>
  <c r="F36" i="4"/>
  <c r="BC57" i="1" s="1"/>
  <c r="F36" i="3"/>
  <c r="BC56" i="1"/>
  <c r="F36" i="2"/>
  <c r="BC55" i="1" s="1"/>
  <c r="J34" i="4"/>
  <c r="AW57" i="1"/>
  <c r="P88" i="3" l="1"/>
  <c r="P87" i="3" s="1"/>
  <c r="AU56" i="1" s="1"/>
  <c r="R86" i="2"/>
  <c r="R85" i="2" s="1"/>
  <c r="BK86" i="2"/>
  <c r="J86" i="2"/>
  <c r="J60" i="2"/>
  <c r="T86" i="2"/>
  <c r="T85" i="2" s="1"/>
  <c r="P86" i="2"/>
  <c r="P85" i="2"/>
  <c r="AU55" i="1" s="1"/>
  <c r="R88" i="3"/>
  <c r="R87" i="3"/>
  <c r="J87" i="2"/>
  <c r="J61" i="2" s="1"/>
  <c r="BK88" i="3"/>
  <c r="J88" i="3"/>
  <c r="J60" i="3"/>
  <c r="BK80" i="4"/>
  <c r="J80" i="4" s="1"/>
  <c r="J59" i="4" s="1"/>
  <c r="BA54" i="1"/>
  <c r="W30" i="1" s="1"/>
  <c r="J33" i="2"/>
  <c r="AV55" i="1" s="1"/>
  <c r="AT55" i="1" s="1"/>
  <c r="F33" i="4"/>
  <c r="AZ57" i="1"/>
  <c r="J33" i="4"/>
  <c r="AV57" i="1"/>
  <c r="AT57" i="1" s="1"/>
  <c r="BB54" i="1"/>
  <c r="W31" i="1" s="1"/>
  <c r="BD54" i="1"/>
  <c r="W33" i="1" s="1"/>
  <c r="F33" i="3"/>
  <c r="AZ56" i="1" s="1"/>
  <c r="F33" i="2"/>
  <c r="AZ55" i="1" s="1"/>
  <c r="BC54" i="1"/>
  <c r="W32" i="1" s="1"/>
  <c r="J33" i="3"/>
  <c r="AV56" i="1" s="1"/>
  <c r="AT56" i="1" s="1"/>
  <c r="BK85" i="2" l="1"/>
  <c r="J85" i="2"/>
  <c r="J59" i="2"/>
  <c r="BK87" i="3"/>
  <c r="J87" i="3" s="1"/>
  <c r="J59" i="3" s="1"/>
  <c r="AU54" i="1"/>
  <c r="AW54" i="1"/>
  <c r="AK30" i="1" s="1"/>
  <c r="AX54" i="1"/>
  <c r="AZ54" i="1"/>
  <c r="W29" i="1"/>
  <c r="AY54" i="1"/>
  <c r="J30" i="4"/>
  <c r="AG57" i="1"/>
  <c r="AN57" i="1"/>
  <c r="J39" i="4" l="1"/>
  <c r="AV54" i="1"/>
  <c r="AK29" i="1" s="1"/>
  <c r="J30" i="2"/>
  <c r="AG55" i="1"/>
  <c r="AN55" i="1"/>
  <c r="J30" i="3"/>
  <c r="AG56" i="1"/>
  <c r="AN56" i="1"/>
  <c r="J39" i="3" l="1"/>
  <c r="J39" i="2"/>
  <c r="AG54" i="1"/>
  <c r="AT54" i="1"/>
  <c r="AN54" i="1" l="1"/>
  <c r="AK26" i="1"/>
  <c r="AK35" i="1"/>
</calcChain>
</file>

<file path=xl/sharedStrings.xml><?xml version="1.0" encoding="utf-8"?>
<sst xmlns="http://schemas.openxmlformats.org/spreadsheetml/2006/main" count="8500" uniqueCount="1471">
  <si>
    <t>Export Komplet</t>
  </si>
  <si>
    <t>VZ</t>
  </si>
  <si>
    <t>2.0</t>
  </si>
  <si>
    <t>ZAMOK</t>
  </si>
  <si>
    <t>False</t>
  </si>
  <si>
    <t>{d8f51a6f-9824-49c0-81a8-a1d4c8f4f8f8}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</si>
  <si>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</si>
  <si>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</si>
  <si>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</si>
  <si>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</si>
  <si>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</si>
  <si>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</si>
  <si>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</si>
  <si>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</si>
  <si>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2020/19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</si>
  <si>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</si>
  <si>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</si>
  <si>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Rekonstrukce vodovodu a kanalizace ulice Jiráskova-I.etapa</t>
  </si>
  <si>
    <t>KSO:</t>
  </si>
  <si>
    <t/>
  </si>
  <si>
    <t>CC-CZ:</t>
  </si>
  <si>
    <t>Místo:</t>
  </si>
  <si>
    <t>Benešov</t>
  </si>
  <si>
    <t>Datum: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</si>
  <si>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</si>
  <si>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</si>
  <si>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</si>
  <si>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</si>
  <si>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</si>
  <si>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</si>
  <si>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</si>
  <si>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25775731</t>
  </si>
  <si>
    <t>P.R.I. s.r.o.</t>
  </si>
  <si>
    <t>True</t>
  </si>
  <si>
    <t>Zpracovatel:</t>
  </si>
  <si>
    <t>01390597</t>
  </si>
  <si>
    <t>Ing. Tomáš Vyšinka</t>
  </si>
  <si>
    <t>Poznámka:</t>
  </si>
  <si>
    <t xml:space="preserve"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podmínky._x000D_
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podmínky._x000D_
1) Dodavatel je povinen do ceny jednotlivých položek započíst veškeré materiály a práce nezbytné k dokonalému a kompletnímu provedení díla._x000D_
2) Nedílnou součástí tohoto výkazu výměr je kompletní projektová dokumentace, jež podrobně definuje jednotlivé položky, materiály a práce. Položky ve výkazu výměr jsou souhrnným a zjednodušeným popisem daných konstrukcí a prací._x000D_
3) Dodavatel je povinen se seznámit se stavem stavby, jejího okolí a podmínek realizace a toto zohlednit do ceny díla._x000D_
4) Vzhledem k tomu, že při otevírání souboru *xls; *xlsx, pro provedení ocenění díla může dojítí k neúplnému zobrazení popisu položek (dle konkrétního nastavení formátů u jednotlivých dodavatelů), musí se dodavatel seznámit s popisem každé položky._x000D_
Pro všechny položky pak platí, že dodavatel oceňuje položku dle kompletního popisu, i když je ve formátu *xls; *xlsx zobrazen neúplně._x000D_
5) Vzhledem k plánované rekonstrukci povrchů v ulici Jiráskova jsou oceněny pouze provizorní povrchy_x000D_
6) Přebytečný nekontaminovaný výkopek a vyfrézovaný asfalt budou uloženy v bývalých kasárnách Táborská_x000D_
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</si>
  <si>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</si>
  <si>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</si>
  <si>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</si>
  <si>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</si>
  <si>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</si>
  <si>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</si>
  <si>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</si>
  <si>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</si>
  <si>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</si>
  <si>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</si>
  <si>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</si>
  <si>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</si>
  <si>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</si>
  <si>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</si>
  <si>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</si>
  <si>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</si>
  <si>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</si>
  <si>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</si>
  <si>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</si>
  <si>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</si>
  <si>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</si>
  <si>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</si>
  <si>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</si>
  <si>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</si>
  <si>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</si>
  <si>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</si>
  <si>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</si>
  <si>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</si>
  <si>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</si>
  <si>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</si>
  <si>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</si>
  <si>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</si>
  <si>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</si>
  <si>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</si>
  <si>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</si>
  <si>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</si>
  <si>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</si>
  <si>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</si>
  <si>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</si>
  <si>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</si>
  <si>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Vodovod</t>
  </si>
  <si>
    <t>STA</t>
  </si>
  <si>
    <t>1</t>
  </si>
  <si>
    <t>{39482c5f-1100-4392-beb8-f301be7f6c7c}</t>
  </si>
  <si>
    <t>2</t>
  </si>
  <si>
    <t>SO 02</t>
  </si>
  <si>
    <t>Kanalizace</t>
  </si>
  <si>
    <t>{de14ae52-9824-4e5e-95cf-44f3f6349c00}</t>
  </si>
  <si>
    <t>VRN</t>
  </si>
  <si>
    <t>Vedlejší rozpočtové náklady</t>
  </si>
  <si>
    <t>{5ad4650f-c39a-4ec1-b473-ef0eaad2b7ca}</t>
  </si>
  <si>
    <t>KRYCÍ LIST SOUPISU PRACÍ</t>
  </si>
  <si>
    <t>Objekt:</t>
  </si>
  <si>
    <t>SO 01 - Vodovod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</si>
  <si>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</si>
  <si>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</si>
  <si>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</si>
  <si>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</si>
  <si>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</si>
  <si>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</si>
  <si>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</si>
  <si>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</si>
  <si>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</si>
  <si>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</si>
  <si>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</si>
  <si>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</si>
  <si>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</si>
  <si>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</si>
  <si>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</si>
  <si>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</si>
  <si>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</si>
  <si>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</si>
  <si>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</si>
  <si>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</si>
  <si>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</si>
  <si>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</si>
  <si>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</si>
  <si>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</si>
  <si>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</si>
  <si>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</si>
  <si>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</si>
  <si>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</si>
  <si>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113106161</t>
  </si>
  <si>
    <t>Rozebrání dlažeb vozovek z drobných kostek s ložem z kameniva ručně</t>
  </si>
  <si>
    <t>m2</t>
  </si>
  <si>
    <t>CS ÚRS 2020 01</t>
  </si>
  <si>
    <t>4</t>
  </si>
  <si>
    <t>1985827179</t>
  </si>
  <si>
    <t>PP</t>
  </si>
  <si>
    <t>Rozebrání dlažeb a dílců vozovek a ploch s přemístěním hmot na skládku na vzdálenost do 3 m nebo s naložením na dopravní prostředek, s jakoukoliv výplní spár ručně z drobných kostek nebo odseků s ložem z kameniva</t>
  </si>
  <si>
    <t>PSC</t>
  </si>
  <si>
    <t xml:space="preserve">Poznámka k souboru cen:_x000D_
1. Ceny jsou určeny pro rozebrání dlažeb a dílců včetně odstranění lože._x000D_
2. Ceny nelze použít pro rozebrání dlažeb uložených do betonového lože nebo do cementové malty, které se oceňují cenami pro odstranění podkladů nebo krytů z betonu prostého souboru cen 113 10-7. Pro volbu těchto cen je rozhodující tloušťka bourané dlažby včetně lože nebo podkladu._x000D_
3. V cenách nejsou započteny náklady na popř. nutné očištění:_x000D_
a) dlažebních, které se oceňuje cenami souboru cen 979 07-11 Očištění vybouraných dlažebních kostek části C01,_x000D_
b) betonových, kameninových nebo kamenných desek nebo dlaždic, které se oceňuje cenami souboru cen 979 0 . - . . Očištění vybouraných obrubníků, krajníků, desek nebo dílců části C01._x000D_
4. Přemístění vybourané dlažby včetně materiálu z lože a spár na vzdálenost přes 3 m se oceňuje cenami souborů cen 997 22-1 Vodorovná doprava suti a vybouraných hmot._x000D_
</t>
  </si>
  <si>
    <t>VV</t>
  </si>
  <si>
    <t>(3,03+0,8+3,05+3,01+3,1+2,95+3,05+4,39+3+0,8)*1,2*1,1</t>
  </si>
  <si>
    <t>113107322</t>
  </si>
  <si>
    <t>Odstranění podkladu z kameniva drceného tl 200 mm strojně pl do 50 m2</t>
  </si>
  <si>
    <t>-697168810</t>
  </si>
  <si>
    <t>Odstranění podkladů nebo krytů strojně plochy jednotlivě do 50 m2 s přemístěním hmot na skládku na vzdálenost do 3 m nebo s naložením na dopravní prostředek z kameniva hrubého drceného, o tl. vrstvy přes 100 do 200 mm</t>
  </si>
  <si>
    <t xml:space="preserve">Poznámka k souboru cen:_x000D_
1. Pro volbu cen z hlediska množství se uvažuje každá souvisle odstraňovaná plocha krytu nebo podkladu stejného druhu samostatně. Odstraňuje-li se několik vrstev vozovky najednou, jednotlivé vrstvy se oceňují každá samostatně._x000D_
2. Ceny_x000D_
a) –7111 až –7113, –7151 až -7153, -7211 až -7213 a -7311 až -7313 lze použít i pro odstranění podkladů nebo krytů ze štěrkopísku, škváry, strusky nebo z mechanicky zpevněných zemin,_x000D_
b) –7121 až 7125, –7161 až -7165, -7221 až -7225 a -7321 až -7325 lze použít i pro odstranění podkladů nebo krytů ze zemin stabilizovaných vápnem,_x000D_
c) –7130 až -7134, –7170 až -7174, –7230 až -7234 a -7330 až -7334 lze použít i pro odstranění dlažeb uložených do betonového lože a dlažeb z mozaiky uložených do cementové malty nebo podkladu ze zemin stabilizovaných cementem._x000D_
3. Ceny lze použít i pro odstranění podkladů nebo krytů opatřených živičnými postřiky nebo nátěry._x000D_
4. Ceny odlišené podle tloušťky (např. do 100 mm, do 200 mm) jsou určeny vždy pro celou tloušťku jednotlivých konstrukcí._x000D_
5. V cenách nejsou započteny náklady na zarovnání styčných ploch betonových nebo živičných podkladů nebo krytů, které se oceňuje cenami souboru cen 919 73- Zarovnání styčné plochy části C 01 tohoto ceníku. Množství suti získané ze zarovnání styčných ploch podkladů nebo krytů se zvlášť nevykazuje._x000D_
6. Přemístění vybouraného materiálu větší vzdálenost, než je uvedeno, se oceňuje cenami souborů cen 997 22-1 Vodorovná doprava suti._x000D_
7. Ceny -714 . , -718 . , –724 . a -734 . nelze použít pro odstranění podkladu nebo krytu frézováním._x000D_
</t>
  </si>
  <si>
    <t>3</t>
  </si>
  <si>
    <t>979071021</t>
  </si>
  <si>
    <t>Očištění dlažebních kostek drobných s původním spárováním kamenivem těženým při překopech ing sítí</t>
  </si>
  <si>
    <t>-2124229021</t>
  </si>
  <si>
    <t>Očištění vybouraných dlažebních kostek při překopech inženýrských sítí od spojovacího materiálu, s přemístěním hmot na skládku na vzdálenost do 3 m nebo s naložením na dopravní prostředek drobných, s původním vyplněním spár kamenivem těženým</t>
  </si>
  <si>
    <t xml:space="preserve">Poznámka k souboru cen:_x000D_
1. Ceny jsou určeny pouze pro případy havárií, přeložek nebo běžných oprav inženýrských sítí._x000D_
2. Ceny nelze použít v rámci výstavby nových inženýrských sítí._x000D_
3. V cenách jsou započteny i náklady na odklizení odpadových hmot na hromady._x000D_
4. Přemístění vybouraných dlažebních kostek na vzdálenost přes 3 m se oceňuje cenami souborů cen 997 22-1 Vodorovná doprava suti._x000D_
</t>
  </si>
  <si>
    <t>113202111</t>
  </si>
  <si>
    <t>Vytrhání obrub krajníků obrubníků stojatých</t>
  </si>
  <si>
    <t>m</t>
  </si>
  <si>
    <t>-2046538256</t>
  </si>
  <si>
    <t>Vytrhání obrub s vybouráním lože, s přemístěním hmot na skládku na vzdálenost do 3 m nebo s naložením na dopravní prostředek z krajníků nebo obrubníků stojatých</t>
  </si>
  <si>
    <t xml:space="preserve">Poznámka k souboru cen:_x000D_
1. Ceny jsou určeny:_x000D_
a) pro vytrhání obrub, obrubníků nebo krajníků jakéhokoliv druhu a velikosti uložených v jakémkoliv loži popř. i s opěrami a vyspárovaných jakýmkoliv materiálem,_x000D_
b) pro obruby z dlažebních kostek uložených v jedné řadě._x000D_
2. V cenách nejsou započteny náklady na popř. nutné očištění:_x000D_
a) vytrhaných obrubníků nebo krajníků, které se oceňuje cenami souboru cen 979 0 . - . . Očištění vybouraných obrubníků, krajníků, desek nebo dílců části C 01 tohoto ceníku,_x000D_
b) vytrhaných dlažebních kostek, které se oceňují cenami souboru cen 979 07-11 Očištění vybouraných dlažebních kostek části C 01 tohoto ceníku._x000D_
3. Vytrhání obrub ze dvou řad kostek se oceňuje jako dvojnásobné množství vytrhání obrub z jedné řady kostek._x000D_
4. Přemístění vybouraných obrub, krajníků nebo dlažebních kostek včetně materiálu z lože a spár na vzdálenost přes 3 m se oceňuje cenami souborů cen 997 22-1 Vodorovná doprava suti a vybouraných hmot._x000D_
</t>
  </si>
  <si>
    <t>(9*1,2)*1,2"vodovodní přípojky</t>
  </si>
  <si>
    <t>5</t>
  </si>
  <si>
    <t>113204111</t>
  </si>
  <si>
    <t>Vytrhání obrub záhonových</t>
  </si>
  <si>
    <t>-1402243131</t>
  </si>
  <si>
    <t>Vytrhání obrub s vybouráním lože, s přemístěním hmot na skládku na vzdálenost do 3 m nebo s naložením na dopravní prostředek záhonových</t>
  </si>
  <si>
    <t>9*1,2*1,2"Vodovodní přípojky</t>
  </si>
  <si>
    <t>6</t>
  </si>
  <si>
    <t>121112003</t>
  </si>
  <si>
    <t>Sejmutí ornice tl vrstvy do 200 mm ručně</t>
  </si>
  <si>
    <t>-1734736439</t>
  </si>
  <si>
    <t>Sejmutí ornice ručně při souvislé ploše, tl. vrstvy do 200 mm</t>
  </si>
  <si>
    <t xml:space="preserve">Poznámka k souboru cen:_x000D_
1. V ceně jsou započteny i náklady na naložení sejmuté ornice na dopravní prostředek nebo odhození do 3 m._x000D_
2. Ceny lze použít i pro sejmutí podorničí._x000D_
3. V ceně není započteno vodorovné přemístění sejmuté ornice._x000D_
</t>
  </si>
  <si>
    <t>(1,47+1,21+1,31+1,22+1,25+1,26+1,33+1,28+1,2+7,54)*1,2*1,1</t>
  </si>
  <si>
    <t>7</t>
  </si>
  <si>
    <t>181311103</t>
  </si>
  <si>
    <t>Rozprostření ornice tl vrstvy do 200 mm v rovině nebo ve svahu do 1:5 ručně</t>
  </si>
  <si>
    <t>-1386191909</t>
  </si>
  <si>
    <t>Rozprostření a urovnání ornice v rovině nebo ve svahu sklonu do 1:5 ručně při souvislé ploše, tl. vrstvy do 200 mm</t>
  </si>
  <si>
    <t xml:space="preserve">Poznámka k souboru cen:_x000D_
1. V ceně jsou započteny i náklady na případné nutné přemístění hromad nebo dočasných skládek na místo spotřeby ze vzdálenosti do 3 m._x000D_
2. V ceně nejsou započteny náklady na získání ornice._x000D_
</t>
  </si>
  <si>
    <t>8</t>
  </si>
  <si>
    <t>181411131</t>
  </si>
  <si>
    <t>Založení parkového trávníku výsevem plochy do 1000 m2 v rovině a ve svahu do 1:5</t>
  </si>
  <si>
    <t>CS ÚRS 2017 02</t>
  </si>
  <si>
    <t>1187928087</t>
  </si>
  <si>
    <t>Založení trávníku na půdě předem připravené plochy do 1000 m2 výsevem včetně utažení parkového v rovině nebo na svahu do 1:5</t>
  </si>
  <si>
    <t xml:space="preserve">Poznámka k souboru cen:_x000D_
1. V cenách jsou započteny i náklady na pokosení, naložení a odvoz odpadu do 20 km se složením._x000D_
2. V cenách -1161 až -1164 nejsou započteny i náklady na zatravňovací textilii._x000D_
3. V cenách nejsou započteny náklady na:_x000D_
 a) přípravu půdy,_x000D_
 b) travní semeno, tyto náklady se oceňují ve specifikaci,_x000D_
 c) vypletí a zalévání; tyto práce se oceňují cenami části C02 souborů cen 185 80-42 Vypletí a_x000D_
 185 80-43 Zalití rostlin vodou,_x000D_
 d) srovnání terénu, tyto práce se oceňují souborem cen 181 1.-..Plošná úprava terénu._x000D_
4. V cenách o sklonu svahu přes 1:1 jsou uvažovány podmínky pro svahy běžně schůdné; bez použití_x000D_
 lezeckých technik. V případě použití lezeckých technik se tyto náklady oceňují individuálně._x000D_
</t>
  </si>
  <si>
    <t>9</t>
  </si>
  <si>
    <t>M</t>
  </si>
  <si>
    <t>005724100</t>
  </si>
  <si>
    <t>osivo směs travní parková</t>
  </si>
  <si>
    <t>kg</t>
  </si>
  <si>
    <t>457611686</t>
  </si>
  <si>
    <t>osivo směs travní parková (30g/m²)</t>
  </si>
  <si>
    <t>0,03*25,172</t>
  </si>
  <si>
    <t>10</t>
  </si>
  <si>
    <t>113154365</t>
  </si>
  <si>
    <t>Frézování živičného krytu tl 200 mm pruh š 2 m pl do 10000 m2 s překážkami v trase</t>
  </si>
  <si>
    <t>-217758905</t>
  </si>
  <si>
    <t>Frézování živičného podkladu nebo krytu s naložením na dopravní prostředek plochy přes 1 000 do 10 000 m2 s překážkami v trase pruhu šířky přes 1 m do 2 m, tloušťky vrstvy 200 mm</t>
  </si>
  <si>
    <t xml:space="preserve">Poznámka k souboru cen:_x000D_
1. V cenách jsou započteny i náklady na:_x000D_
a) vodu pro chlazení zubů frézy,_x000D_
b) opotřebování frézovacích nástrojů,_x000D_
c) naložení odfrézovaného materiálu na dopravní prostředek._x000D_
2. V cenách nejsou započteny náklady na:_x000D_
a) nutné ruční odstranění (vybourání) živičného krytu kolem překážek, které se oceňují cenami souboru cen 113 10-7 Odstranění podkladů nebo krytů této části katalogu,_x000D_
b) očištění povrchu odfrézované plochy, které se oceňují cenami souboru cen 938 90-9 Odstranění bláta, prachu z povrchu podkladu nebo krytu části C01 tohoto katalogu._x000D_
3. Množství měrných jednotek pro rozpočet určí projekt. Drobné překážky, např. vpusti, uzávěry, sloupy (plochy do 2 m2) se z celkové frézované plochy neodečítají._x000D_
4. Tloušťku frézované vrstvy určí projekt a měří se tloušťka jednotlivých záběrů v mm._x000D_
5. Cena s překážkami je určena v případech, kdy:_x000D_
a) na 200 m2 frézované plochy se vyskytne v průměru více než jedna vpusť nebo vstup inženýrských sítí, popř. stožár, vstupní ostrůvek apod.,_x000D_
b) jsou-li podél frézované plochy osazeny obrubníky s výškovým rozdílem horní plochy obrubníku od frézované plochy větší než 250 mm._x000D_
6. Překážkami se rozumějí obrubníky nebo krajníky, pokud výškový rozdíl horní plochy obrubníku od frézované plochy je větší než 250 mm, vpusti nebo vstupy inženýrských sítí, stožáry, nástupní a ochranné ostrůvky apod._x000D_
</t>
  </si>
  <si>
    <t>269,41*1,05</t>
  </si>
  <si>
    <t>11</t>
  </si>
  <si>
    <t>113107212</t>
  </si>
  <si>
    <t>Odstranění podkladu z kameniva těženého tl 200 mm strojně pl přes 200 m2</t>
  </si>
  <si>
    <t>1830110539</t>
  </si>
  <si>
    <t>Odstranění podkladů nebo krytů strojně plochy jednotlivě přes 200 m2 s přemístěním hmot na skládku na vzdálenost do 20 m nebo s naložením na dopravní prostředek z kameniva těženého, o tl. vrstvy přes 100 do 200 mm</t>
  </si>
  <si>
    <t>12</t>
  </si>
  <si>
    <t>113107223</t>
  </si>
  <si>
    <t>Odstranění podkladu z kameniva drceného tl 300 mm strojně pl přes 200 m2</t>
  </si>
  <si>
    <t>-1404260718</t>
  </si>
  <si>
    <t>Odstranění podkladů nebo krytů strojně plochy jednotlivě přes 200 m2 s přemístěním hmot na skládku na vzdálenost do 20 m nebo s naložením na dopravní prostředek z kameniva hrubého drceného, o tl. vrstvy přes 200 do 300 mm</t>
  </si>
  <si>
    <t>13</t>
  </si>
  <si>
    <t>119001421</t>
  </si>
  <si>
    <t>Dočasné zajištění kabelů a kabelových tratí ze 3 volně ložených kabelů</t>
  </si>
  <si>
    <t>459914673</t>
  </si>
  <si>
    <t>Dočasné zajištění podzemního potrubí nebo vedení ve výkopišti ve stavu i poloze, ve kterých byla na začátku zemních prací a to s podepřením, vzepřením nebo vyvěšením, příp. s ochranným bedněním, se zřízením a odstraněním zajišťovací konstrukce, s opotřebením hmot kabelů a kabelových tratí z volně ložených kabelů a to do 3 kabelů</t>
  </si>
  <si>
    <t xml:space="preserve">Poznámka k souboru cen:_x000D_
1. Ceny nelze použít pro dočasné zajištění potrubí v provozu pod tlakem přes 1 MPa a potrubí nebo jiných vedení v provozu u nichž investor zakazuje použít při vykopávce kovové nástroje nebo nářadí._x000D_
2. Ztížení vykopávky v blízkosti vedení, potrubí a stok ve výkopišti nebo podél jeho stěn se oceňuje cenami souboru cen 120 00- . . a 130 00- . . Příplatky za ztížení vykopávky._x000D_
</t>
  </si>
  <si>
    <t>2*1,2"Vodovodní řad</t>
  </si>
  <si>
    <t>22*1,2"Vodovodní přípojky</t>
  </si>
  <si>
    <t>14</t>
  </si>
  <si>
    <t>119001405</t>
  </si>
  <si>
    <t>Dočasné zajištění potrubí z PE DN do 200 mm</t>
  </si>
  <si>
    <t>1524786880</t>
  </si>
  <si>
    <t>Dočasné zajištění podzemního potrubí nebo vedení ve výkopišti ve stavu i poloze, ve kterých byla na začátku zemních prací a to s podepřením, vzepřením nebo vyvěšením, příp. s ochranným bedněním, se zřízením a odstraněním zajišťovací konstrukce, s opotřebením hmot potrubí plastového, jmenovité světlosti DN do 200 mm</t>
  </si>
  <si>
    <t>3*1,2"Vodovní řad</t>
  </si>
  <si>
    <t>2*1,2"Vodovodní přípojky</t>
  </si>
  <si>
    <t>119002121</t>
  </si>
  <si>
    <t>Přechodová lávka délky do 2 m včetně zábradlí pro zabezpečení výkopu zřízení</t>
  </si>
  <si>
    <t>kus</t>
  </si>
  <si>
    <t>-1071151991</t>
  </si>
  <si>
    <t>Pomocné konstrukce při zabezpečení výkopu vodorovné pochozí přechodová lávka délky do 2 m včetně zábradlí zřízení</t>
  </si>
  <si>
    <t xml:space="preserve">Poznámka k souboru cen:_x000D_
1. V ceně zřízení -2121, -2131, -2411, -3211, -3212, -3213, -3215, -3217, -3121, -3223, -3227 jsou započteny i náklady na opotřebení._x000D_
2. V ceně zřízení mobilního oplocení -3211, -3213, -3217, -3223, -3227 je zahrnuto i opotřebení betonové patky, vzpěry, spojky._x000D_
3. Položku -2411 lze použít pouze pro šířku výkopu do 1,0 m._x000D_
4. V položce -3131 jsou započteny i náklady na dřevěný sloupek._x000D_
5. U položek -2311, -4111, -4121 je uvažováno se 100% opotřebením. Bezpečný vlez nebo výlez se zpravidla umisťuje po 20 m délky výkopu._x000D_
6. Položky tohoto souboru cen jsou určeny k ocenění pomocných konstrukcí sloužících k zabezpečení výkopů (BOZP) na veřejných prostranstvích (v obcích, na komunikacích apod.). Položky nelze užít k ocenění zařízení staveniště, pokud se toto oceňuje pomocí VRN._x000D_
</t>
  </si>
  <si>
    <t>9"přechodové lávky přes výkopy přípojek</t>
  </si>
  <si>
    <t>16</t>
  </si>
  <si>
    <t>119002122</t>
  </si>
  <si>
    <t>Přechodová lávka délky do 2 m včetně zábradlí pro zabezpečení výkopu odstranění</t>
  </si>
  <si>
    <t>-1418325898</t>
  </si>
  <si>
    <t>Pomocné konstrukce při zabezpečení výkopu vodorovné pochozí přechodová lávka délky do 2 m včetně zábradlí odstranění</t>
  </si>
  <si>
    <t>17</t>
  </si>
  <si>
    <t>132254204</t>
  </si>
  <si>
    <t>Hloubení zapažených rýh š do 2000 mm v hornině třídy těžitelnosti I, skupiny 3 objem do 500 m3</t>
  </si>
  <si>
    <t>m3</t>
  </si>
  <si>
    <t>1778484012</t>
  </si>
  <si>
    <t>Hloubení zapažených rýh šířky přes 800 do 2 000 mm strojně s urovnáním dna do předepsaného profilu a spádu v hornině třídy těžitelnosti I skupiny 3 přes 100 do 500 m3</t>
  </si>
  <si>
    <t xml:space="preserve">Poznámka k souboru cen:_x000D_
1. V cenách jsou započteny i náklady na případné nutné přemístění výkopku ve výkopišti na vzdálenost do 3 m a na přehození výkopku na přilehlém terénu na vzdálenost do 3 m od osy rýhy nebo naložení na dopravní prostředek._x000D_
</t>
  </si>
  <si>
    <t>0,5*117,51*1,2*1,05</t>
  </si>
  <si>
    <t>0,5*(15,68)*1,2*1,05"Vodovodní řad</t>
  </si>
  <si>
    <t>0,5*(46,9)*2*1,2"Vodovodní přípojky</t>
  </si>
  <si>
    <t>18</t>
  </si>
  <si>
    <t>132354204</t>
  </si>
  <si>
    <t>Hloubení zapažených rýh š do 2000 mm v hornině třídy těžitelnosti II, skupiny 4 objem do 500 m3</t>
  </si>
  <si>
    <t>-112868875</t>
  </si>
  <si>
    <t>Hloubení zapažených rýh šířky přes 800 do 2 000 mm strojně s urovnáním dna do předepsaného profilu a spádu v hornině třídy těžitelnosti II skupiny 4 přes 100 do 500 m3</t>
  </si>
  <si>
    <t>19</t>
  </si>
  <si>
    <t>139001101</t>
  </si>
  <si>
    <t>Příplatek za ztížení vykopávky v blízkosti podzemního vedení</t>
  </si>
  <si>
    <t>1179711084</t>
  </si>
  <si>
    <t>Příplatek k cenám hloubených vykopávek za ztížení vykopávky v blízkosti podzemního vedení nebo výbušnin pro jakoukoliv třídu horniny</t>
  </si>
  <si>
    <t xml:space="preserve">Poznámka k souboru cen:_x000D_
1. Cena je určena:_x000D_
a) pro podzemní vedení procházející hloubenou vykopávkou nebo uložené ve stěně výkopu při jakékoliv hloubce vedení pod původním terénem nebo jeho výšce nade dnem výkopu a jakémkoliv směru vedení ke stranám výkopu;_x000D_
b) pro výbušniny nezaložené dodavatelem._x000D_
2. Cenu lze použít i tehdy, narazí-li se na vedení nebo výbušninu až při vykopávce a to pro zbývající objem výkopu, který je projektantem nebo investorem označen, v němž by toto nebo jiné nepředvídané vedení nebo výbušnina mohlo být uloženo._x000D_
3. Množství ztížení vykopávky v blízkosti_x000D_
a) podzemního vedení, jehož půdorysná a výšková poloha_x000D_
- je v projektu uvedena, se určí jako objem myšleného hranolu, jehož průřez je pravidelný čtyřúhelník jehož horní vodorovná a obě svislé strany jsou ve vzdálenosti 0,5 m a dolní vodorovná hrana ve vzdálenosti 1 m od přilehlého vnějšího líce vedení, příp. jeho obalu a délka se rovná osové délce vedení ve výkopišti nebo délce vedení ve stěně výkopu. Vymezí-li projekt větší prostor, v němž je nutno při vykopávce postupovat opatrně, lze použít cena pro celý objem výkopu v tomto prostoru. Od takto zjištěného množství se odečítá objem vedení i s příp. se vyskytujícím obalem;_x000D_
- není v projektu uvedena, avšak která podle projektu nebo sdělení investora jsou pravděpodobně ve výkopišti uložena, se rovná objemu výkopu, který je projektantem nebo investorem označen._x000D_
b) výbušniny, určí vždy projektant nebo investor, ať je v projektu uvedeno či neuvedeno._x000D_
4. Je-li vedení uloženo ve výkopišti tak, že se vykopávka v celém výše popsaném objemu nevykopává, např. blízko stěn nebo dna výkopu, oceňuje se ztížení vykopávky jen pro tu část objemu, v níž se ztížená vykopávka provádí._x000D_
5. Jsou-li ve výkopišti dvě vedení položena tak blízko sebe, že se výše uvedené objemy pro obě vedení pronikají, určí se množství ztížení vykopávky tak, aby se pronik započetl jen jednou._x000D_
6. Objem ztížení vykopávky se od celkového objemu výkopu neodečítá._x000D_
7. Dočasné zajištění různých podzemních vedení ve výkopišti se oceňuje cenami souboru cen 119 00-14 Dočasné zajištění podzemního potrubí nebo vedení ve výkopišti._x000D_
</t>
  </si>
  <si>
    <t>(15,68)*1,2*1,05"Vodovodní řad</t>
  </si>
  <si>
    <t>0,3*(46,9)*2*1,2"Vodovodní přípojky</t>
  </si>
  <si>
    <t>20</t>
  </si>
  <si>
    <t>151101102</t>
  </si>
  <si>
    <t>Zřízení příložného pažení a rozepření stěn rýh hl do 4 m</t>
  </si>
  <si>
    <t>-1770123559</t>
  </si>
  <si>
    <t>Zřízení pažení a rozepření stěn rýh pro podzemní vedení příložné pro jakoukoliv mezerovitost, hloubky do 4 m</t>
  </si>
  <si>
    <t xml:space="preserve">Poznámka k souboru cen:_x000D_
1. Ceny jsou určeny pro roubení a rozepření stěn i jiných výkopů se svislými stěnami, pokud jsou tyto výkopy pro podzemní vedení rozměru do 1 250 mm._x000D_
2. Plocha mezer mezi pažinami příložného pažení se od plochy příložného pažení neodečítá; nezapažené plochy u pažení zátažného nebo hnaného se od plochy pažení odečítají._x000D_
3. Předepisuje-li projekt:_x000D_
a) ponechat pažení ve výkopu, oceňuje se toto pažení cenami souboru cen 151 . 0-19 Pažení stěn s ponecháním a rozepření stěn cenami souboru cen 151 . 0-13 Zřízení rozepření zapažených stěn výkopů,_x000D_
b) vzepření stěn, oceňuje se toto odstranění pažení stěn výkopu cenami souboru cen 151 . 0-12 Pažení stěn a vzepření stěn cenami souboru cen 151 . 0-14 odstranění vzepření stěn,_x000D_
c) kotvení stěn, toto se oceňuje příslušnými cenami katalogu 800-2 Zvláštní zakládání objektů._x000D_
</t>
  </si>
  <si>
    <t>(46,9)*2,2*2"Vodovodní přípojky</t>
  </si>
  <si>
    <t>181,98"Vodovoní řad</t>
  </si>
  <si>
    <t>151101112</t>
  </si>
  <si>
    <t>Odstranění příložného pažení a rozepření stěn rýh hl do 4 m</t>
  </si>
  <si>
    <t>531217438</t>
  </si>
  <si>
    <t>Odstranění pažení a rozepření stěn rýh pro podzemní vedení s uložením materiálu na vzdálenost do 3 m od kraje výkopu příložné, hloubky přes 2 do 4 m</t>
  </si>
  <si>
    <t>22</t>
  </si>
  <si>
    <t>162351104</t>
  </si>
  <si>
    <t>Vodorovné přemístění do 1000 m výkopku/sypaniny z horniny třídy těžitelnosti I, skupiny 1 až 3</t>
  </si>
  <si>
    <t>660381804</t>
  </si>
  <si>
    <t>Vodorovné přemístění výkopku nebo sypaniny po suchu na obvyklém dopravním prostředku, bez naložení výkopku, avšak se složením bez rozhrnutí z horniny třídy těžitelnosti I skupiny 1 až 3 na vzdálenost přes 500 do 1 000 m</t>
  </si>
  <si>
    <t xml:space="preserve">Poznámka k souboru cen:_x000D_
1. Přemísťuje-li se výkopek z dočasných skládek vzdálených do 50 m, neoceňuje se nakládání výkopku, i když se provádí. Toto ustanovení neplatí, vylučuje-li projekt použití dozeru._x000D_
2. Ceny nelze použít, předepisuje-li projekt přemístit výkopek na místo nepřístupné obvyklým dopravním prostředkům; toto přemístění se oceňuje individuálně._x000D_
</t>
  </si>
  <si>
    <t>140,189"výkopek</t>
  </si>
  <si>
    <t>140,189"zásyp</t>
  </si>
  <si>
    <t>23</t>
  </si>
  <si>
    <t>162351124</t>
  </si>
  <si>
    <t>Vodorovné přemístění do 1000 m výkopku/sypaniny z hornin třídy těžitelnosti II, skupiny 4 a 5</t>
  </si>
  <si>
    <t>-2045514629</t>
  </si>
  <si>
    <t>Vodorovné přemístění výkopku nebo sypaniny po suchu na obvyklém dopravním prostředku, bez naložení výkopku, avšak se složením bez rozhrnutí z horniny třídy těžitelnosti II na vzdálenost skupiny 4 a 5 na vzdálenost přes 500 do 1 000 m</t>
  </si>
  <si>
    <t>202,107-140,189"zásyp</t>
  </si>
  <si>
    <t>24</t>
  </si>
  <si>
    <t>167151111</t>
  </si>
  <si>
    <t>Nakládání výkopku z hornin třídy těžitelnosti I, skupiny 1 až 3 přes 100 m3</t>
  </si>
  <si>
    <t>1578422591</t>
  </si>
  <si>
    <t>Nakládání, skládání a překládání neulehlého výkopku nebo sypaniny strojně nakládání, množství přes 100 m3, z hornin třídy těžitelnosti I, skupiny 1 až 3</t>
  </si>
  <si>
    <t xml:space="preserve">Poznámka k souboru cen:_x000D_
1. Ceny -1131 až -1133 jsou určeny pro nakládání, překládání a vykládání na vzdálenost_x000D_
a) do 20 m vodorovně; vodorovná vzdálenost se měří od těžnice lodi k těžnici druhé lodi, nebo k těžišti hromady na břehu nebo k těžišti dopravního prostředku na suchu,_x000D_
b) do 4 m svisle; svislá vzdálenost se měří od pracovní hladiny vody k úrovni srovna- ného terénu v místě hromady nebo v místě dopravní plochy pro dopravní prostředek na suchu. Uvedenou svislou vzdálenost 4 m lze zvětšit, a to nejvýše do 6 m, jestliže je vodorovná vzdálenost uvedená v bodu a) kratší než 20 m nejméně o trojnásobek zvětšení výšky přes 4 m._x000D_
2. Množství měrných jednotek se určí v rostlém stavu horniny._x000D_
</t>
  </si>
  <si>
    <t>140,189</t>
  </si>
  <si>
    <t>25</t>
  </si>
  <si>
    <t>167151112</t>
  </si>
  <si>
    <t>Nakládání výkopku z hornin třídy těžitelnosti II, skupiny 4 a 5 přes 100 m3</t>
  </si>
  <si>
    <t>-1193401202</t>
  </si>
  <si>
    <t>Nakládání, skládání a překládání neulehlého výkopku nebo sypaniny strojně nakládání, množství přes 100 m3, z hornin třídy těžitelnosti II, skpiny 4 a 5</t>
  </si>
  <si>
    <t>26</t>
  </si>
  <si>
    <t>451572111</t>
  </si>
  <si>
    <t>Lože pod potrubí otevřený výkop z kameniva drobného těženého</t>
  </si>
  <si>
    <t>1017936370</t>
  </si>
  <si>
    <t>Lože pod potrubí, stoky a drobné objekty v otevřeném výkopu z kameniva drobného těženého 0 až 4 mm</t>
  </si>
  <si>
    <t xml:space="preserve">Poznámka k souboru cen:_x000D_
1. Ceny -1111 a -1192 lze použít i pro zřízení sběrných vrstev nad drenážními trubkami._x000D_
2. V cenách -5111 a -1192 jsou započteny i náklady na prohození výkopku získaného při zemních pracích._x000D_
</t>
  </si>
  <si>
    <t>85,74*0,1*1,2*1,1"vodovodní řad</t>
  </si>
  <si>
    <t>(46,9)*0,1*1,2*1,1"vodovodní přípojky</t>
  </si>
  <si>
    <t>27</t>
  </si>
  <si>
    <t>175151101</t>
  </si>
  <si>
    <t>Obsypání potrubí strojně sypaninou bez prohození, uloženou do 3 m</t>
  </si>
  <si>
    <t>1235301727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</si>
  <si>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</si>
  <si>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 xml:space="preserve">Poznámka k souboru cen:_x000D_
1. Objem obsypu na 1 m délky potrubí se rovná šířce dna výkopu násobené součtem vnějšího průměru potrubí příp. i s obalem a projektované tloušťky obsypu nad, případně i pod potrubím. Pro odečítání objemu potrubí se započítávají všechny vestavěné konstrukce nebo uložené vedení i s jejich obklady a podklady (tento objem se nazývá objemem horniny vytlačené konstrukcí)._x000D_
2. Míru zhutnění předepisuje projekt._x000D_
3. V cenách nejsou zahrnuty náklady na nakupovanou sypaninu. Tato se oceňuje ve specifikaci._x000D_
4. V cenách nejsou zahrnuty náklady na prohození sypaniny, tyto náklady se oceňují položkou 17511-1109 Příplatek za prohození sypaniny._x000D_
</t>
  </si>
  <si>
    <t>0,4721*85,74"vodovodní řad</t>
  </si>
  <si>
    <t>0,4325*(46,9)"vodovodní přípojky</t>
  </si>
  <si>
    <t>28</t>
  </si>
  <si>
    <t>58337310</t>
  </si>
  <si>
    <t>štěrkopísek frakce 0/4</t>
  </si>
  <si>
    <t>t</t>
  </si>
  <si>
    <t>266422685</t>
  </si>
  <si>
    <t>60,762*2 'Přepočtené koeficientem množství</t>
  </si>
  <si>
    <t>29</t>
  </si>
  <si>
    <t>174151101</t>
  </si>
  <si>
    <t>Zásyp jam, šachet rýh nebo kolem objektů sypaninou se zhutněním</t>
  </si>
  <si>
    <t>-347378546</t>
  </si>
  <si>
    <t>Zásyp sypaninou z jakékoliv horniny strojně s uložením výkopku ve vrstvách se zhutněním jam, šachet, rýh nebo kolem objektů v těchto vykopávkách</t>
  </si>
  <si>
    <t xml:space="preserve">Poznámka k souboru cen:_x000D_
1. Ceny nelze použít pro zásyp rýh pro drenážní trativody pro lesnicko-technické meliorace a zemědělské. Zásyp těchto rýh se oceňuje cenami souboru cen 174 Zásyp rýh pro drény._x000D_
2. V cenách je započteno přemístění sypaniny ze vzdálenosti 10 m od kraje výkopu nebo zasypávaného prostoru, měřeno k těžišti skládky._x000D_
3. Objem zásypu je rozdíl objemu výkopu a objemu do něho vestavěných konstrukcí nebo uložených vedení i s jejich obklady a podklady. Objem potrubí do DN 180, příp. i s obalem, se od objemu zásypu neodečítá. Pro stanovení objemu zásypu se od objemu výkopu odečítá i objem obsypu potrubí oceňovaný cenami souboru cen 175 Obsyp potrubí, přichází-li v úvahu ._x000D_
4. Odklizení zbylého výkopku po provedení zásypu zářezů se šikmými stěnami pro podzemní vedení nebo zásypu jam a rýh pro podzemní vedení se oceňuje cenami souboru cen 167 Nakládání výkopku nebo sypaniny a 162 Vodorovné přemístění výkopku._x000D_
5. Rozprostření zbylého výkopku podél výkopu a nad výkopem po provedení zásypů zářezů se šikmými stěnami pro podzemní vedení nebo zásypu jam a rýh pro podzemní vedení se oceňuje cenami souborů cen 171 Uložení sypaniny do násypů._x000D_
6. V cenách nejsou zahrnuty náklady na prohození sypaniny, tyto náklady se oceňují cenou 17411-1109 Příplatek za prohození sypaniny._x000D_
</t>
  </si>
  <si>
    <t>140,189+140,189</t>
  </si>
  <si>
    <t>-17,509-60,762</t>
  </si>
  <si>
    <t>Komunikace pozemní</t>
  </si>
  <si>
    <t>30</t>
  </si>
  <si>
    <t>564871111</t>
  </si>
  <si>
    <t>Podklad ze štěrkodrtě ŠD tl 250 mm</t>
  </si>
  <si>
    <t>940599725</t>
  </si>
  <si>
    <t>Podklad ze štěrkodrti ŠD s rozprostřením a zhutněním, po zhutnění tl. 250 mm</t>
  </si>
  <si>
    <t>282,881</t>
  </si>
  <si>
    <t>31</t>
  </si>
  <si>
    <t>564931412</t>
  </si>
  <si>
    <t>Podklad z asfaltového recyklátu tl 100 mm</t>
  </si>
  <si>
    <t>-348753499</t>
  </si>
  <si>
    <t>Podklad nebo podsyp z asfaltového recyklátu s rozprostřením a zhutněním, po zhutnění tl. 100 mm</t>
  </si>
  <si>
    <t>32</t>
  </si>
  <si>
    <t>569931132</t>
  </si>
  <si>
    <t>Zpevnění krajnic asfaltovým recyklátem tl 100 mm</t>
  </si>
  <si>
    <t>-1078339145</t>
  </si>
  <si>
    <t>Zpevnění krajnic nebo komunikací pro pěší s rozprostřením a zhutněním, po zhutnění asfaltovým recyklátem tl. 100 mm</t>
  </si>
  <si>
    <t xml:space="preserve">Poznámka k souboru cen:_x000D_
1. V cenách 51-11 až 55-11 jsou započteny i náklady na prohození zeminy._x000D_
2. V cenách 51-11 až 55-11 nejsou započteny náklady na:_x000D_
a) opatření zeminy a její přemístění k místu zabudování, které se oceňují podle čl. 3111 Všeobecných podmínek části A 01 tohoto katalogu,_x000D_
b) odklizení odpadu po prohození zeminy, které se oceňuje cenami části A 01 katalogu 800-1 Zemní práce._x000D_
</t>
  </si>
  <si>
    <t>35,878</t>
  </si>
  <si>
    <t>33</t>
  </si>
  <si>
    <t>916231213</t>
  </si>
  <si>
    <t>Osazení chodníkového obrubníku betonového stojatého s boční opěrou do lože z betonu prostého</t>
  </si>
  <si>
    <t>-2061064163</t>
  </si>
  <si>
    <t>Osazení chodníkového obrubníku betonového se zřízením lože, s vyplněním a zatřením spár cementovou maltou stojatého s boční opěrou z betonu prostého, do lože z betonu prostého</t>
  </si>
  <si>
    <t xml:space="preserve">Poznámka k souboru cen:_x000D_
1. V cenách chodníkových obrubníků ležatých i stojatých jsou započteny pro osazení_x000D_
a) do lože z kameniva těženého i náklady na dodání hmot pro lože tl. 80 až 100 mm,_x000D_
b) do lože z betonu prostého i náklady na dodání hmot pro lože tl. 80 až 100 mm; v cenách -1113 a -1213 též náklady na zřízení bočních opěr._x000D_
2. Část lože z betonu prostého přesahující tl. 100 mm se oceňuje cenou 916 99-1121 Lože pod obrubníky, krajníky nebo obruby z dlažebních kostek._x000D_
3. V cenách nejsou započteny náklady na dodání obrubníků, tyto se oceňují ve specifikaci._x000D_
</t>
  </si>
  <si>
    <t>12,96</t>
  </si>
  <si>
    <t>34</t>
  </si>
  <si>
    <t>916241113</t>
  </si>
  <si>
    <t>Osazení obrubníku kamenného ležatého s boční opěrou do lože z betonu prostého</t>
  </si>
  <si>
    <t>1784707581</t>
  </si>
  <si>
    <t>Osazení obrubníku kamenného se zřízením lože, s vyplněním a zatřením spár cementovou maltou ležatého s boční opěrou z betonu prostého, do lože z betonu prostého</t>
  </si>
  <si>
    <t xml:space="preserve">Poznámka k souboru cen:_x000D_
1. Ceny -1211, -1212 a -1213 lze použít i pro osazení krajníků z kamene._x000D_
2. V cenách chodníkových obrubníků ležatých i stojatých jsou započteny pro osazení:_x000D_
a) do lože z kameniva těženého i náklady na dodání hmot pro lože tl. 80 až 100 mm,_x000D_
b) do lože z betonu prostého i náklady na dodání hmot pro lože tl. 80 až 100 mm; v cenách -1113 a -1213 též náklady na zřízení boční opěry._x000D_
3. Část lože z betonu prostého přesahující tl. 100 mm se oceňuje cenou 916 99-1121 Lože pod obrubníky, krajníky nebo obruby z dlažebních kostek._x000D_
4. V cenách nejsou započteny náklady na dodání obrubníků nebo krajníků, tyto se oceňují ve specifikaci._x000D_
</t>
  </si>
  <si>
    <t>Trubní vedení</t>
  </si>
  <si>
    <t>35</t>
  </si>
  <si>
    <t>871211811</t>
  </si>
  <si>
    <t>Bourání stávajícího potrubí z polyetylenu D 50 mm</t>
  </si>
  <si>
    <t>-686047177</t>
  </si>
  <si>
    <t>Bourání stávajícího potrubí z polyetylenu v otevřeném výkopu D do 50 mm</t>
  </si>
  <si>
    <t xml:space="preserve">Poznámka k souboru cen:_x000D_
1. Ceny jsou určeny pro bourání vodovodního a kanalizačního potrubí._x000D_
2. V cenách jsou započteny náklady na bourání potrubí včetně tvarovek._x000D_
</t>
  </si>
  <si>
    <t>9,1+5,8+5,7+5,7+5,6+5,5</t>
  </si>
  <si>
    <t>36</t>
  </si>
  <si>
    <t>871251811</t>
  </si>
  <si>
    <t>Bourání stávajícího potrubí z polyetylenu D 90 mm</t>
  </si>
  <si>
    <t>1759615394</t>
  </si>
  <si>
    <t>Bourání stávajícího potrubí z polyetylenu v otevřeném výkopu D přes 50 do 90 mm</t>
  </si>
  <si>
    <t>9,5</t>
  </si>
  <si>
    <t>37</t>
  </si>
  <si>
    <t>891181811</t>
  </si>
  <si>
    <t>Demontáž vodovodních šoupátek otevřený výkop DN 40</t>
  </si>
  <si>
    <t>991612175</t>
  </si>
  <si>
    <t>Demontáž vodovodních armatur na potrubí šoupátek nebo klapek uzavíracích v otevřeném výkopu nebo v šachtách DN 40</t>
  </si>
  <si>
    <t>38</t>
  </si>
  <si>
    <t>891241811</t>
  </si>
  <si>
    <t>Demontáž vodovodních šoupátek otevřený výkop DN 80</t>
  </si>
  <si>
    <t>-1332571179</t>
  </si>
  <si>
    <t>Demontáž vodovodních armatur na potrubí šoupátek nebo klapek uzavíracích v otevřeném výkopu nebo v šachtách DN 80</t>
  </si>
  <si>
    <t>39</t>
  </si>
  <si>
    <t>851261131</t>
  </si>
  <si>
    <t>Montáž potrubí z trub litinových hrdlových s integrovaným těsněním otevřený výkop DN 100</t>
  </si>
  <si>
    <t>-1468467582</t>
  </si>
  <si>
    <t>Montáž potrubí z trub litinových tlakových hrdlových v otevřeném výkopu s integrovaným těsněním DN 100</t>
  </si>
  <si>
    <t xml:space="preserve">Poznámka k souboru cen:_x000D_
1. V cenách souboru cen nejsou započteny náklady na:_x000D_
a) dodání potrubí; toto se oceňuje ve specifikaci,_x000D_
b) montáž tvarovek,_x000D_
c) podkladní konstrukci ze štěrkopísku - podkladní vrstva ze štěrkopísku se oceňue cenou 564 28-1111 Podklad ze štěrkopísku,_x000D_
d) zásyp potrubí, který se oceňuje cenami souboru 174 ..-.... Zásyp sypaninou z jakékoliv horniny, katalogu 800-1 Zemní práce části A 07._x000D_
2. Ceny montáže potrubí -1131 jsou určeny pro systémy těsněné elastickými kroužky a -1211 těsnícími kroužky a zámkovým spojem. Tyto se také oceňují ve specifikaci, nejsou-li zahrnuty již v ceně dodávky trub._x000D_
</t>
  </si>
  <si>
    <t>40</t>
  </si>
  <si>
    <t>55253001</t>
  </si>
  <si>
    <t>trouba vodovodní litinová hrdlová Pz dl 6m DN 100</t>
  </si>
  <si>
    <t>-1262342764</t>
  </si>
  <si>
    <t>85,8</t>
  </si>
  <si>
    <t>41</t>
  </si>
  <si>
    <t>857242122</t>
  </si>
  <si>
    <t>Montáž litinových tvarovek jednoosých přírubových otevřený výkop DN 80</t>
  </si>
  <si>
    <t>821676482</t>
  </si>
  <si>
    <t>Montáž litinových tvarovek na potrubí litinovém tlakovém jednoosých na potrubí z trub přírubových v otevřeném výkopu, kanálu nebo v šachtě DN 80</t>
  </si>
  <si>
    <t xml:space="preserve">Poznámka k souboru cen:_x000D_
1. V cenách souboru cen nejsou započteny náklady na:_x000D_
a) dodání tvarovek; tyto se oceňují ve specifikaci,_x000D_
b) podkladní konstrukci ze štěrkopísku - podkladní vrstva ze štěrkopísku se oceňuje cenou 564 28-111 Podklad ze štěrkopísku._x000D_
2. V cenách 857 ..-1141, -1151, -3141 a -3151 nejsou započteny náklady nadodání těsnících nebo zámkových kroužků; tyto se oceňují ve specifikaci._x000D_
</t>
  </si>
  <si>
    <t>42</t>
  </si>
  <si>
    <t>55253243</t>
  </si>
  <si>
    <t>trouba přírubová litinová vodovodní  PN10/16 DN 80 dl 600mm</t>
  </si>
  <si>
    <t>321959063</t>
  </si>
  <si>
    <t>2"viz. výkaz armatur a tvarovek</t>
  </si>
  <si>
    <t>43</t>
  </si>
  <si>
    <t>55253247</t>
  </si>
  <si>
    <t>trouba přírubová litinová vodovodní  PN10/16 DN 80 dl 1000mm</t>
  </si>
  <si>
    <t>1848869037</t>
  </si>
  <si>
    <t>4"viz. výkaz armatur a tvarovek</t>
  </si>
  <si>
    <t>44</t>
  </si>
  <si>
    <t>55253241</t>
  </si>
  <si>
    <t>trouba přírubová litinová vodovodní  PN10/16 DN 80 dl 500mm</t>
  </si>
  <si>
    <t>-1768450925</t>
  </si>
  <si>
    <t>45</t>
  </si>
  <si>
    <t>55254047</t>
  </si>
  <si>
    <t>koleno 90° s patkou přírubové litinové vodovodní N-kus PN10/40 DN 80</t>
  </si>
  <si>
    <t>-869574673</t>
  </si>
  <si>
    <t>46</t>
  </si>
  <si>
    <t>857261131</t>
  </si>
  <si>
    <t>Montáž litinových tvarovek jednoosých hrdlových otevřený výkop s integrovaným těsněním DN 100</t>
  </si>
  <si>
    <t>-826398228</t>
  </si>
  <si>
    <t>Montáž litinových tvarovek na potrubí litinovém tlakovém jednoosých na potrubí z trub hrdlových v otevřeném výkopu, kanálu nebo v šachtě s integrovaným těsněním DN 100</t>
  </si>
  <si>
    <t>47</t>
  </si>
  <si>
    <t>R53893</t>
  </si>
  <si>
    <t>hladká trouba se dvěma návarky, GL-kus DN 100</t>
  </si>
  <si>
    <t>1474453921</t>
  </si>
  <si>
    <t>hladká trouba se dvěma návarky, práškový epoxid tl 250µm GL-kus dl 400mm DN 100</t>
  </si>
  <si>
    <t>2"viz. výpis aramtur a tvarovek</t>
  </si>
  <si>
    <t>48</t>
  </si>
  <si>
    <t>857262122</t>
  </si>
  <si>
    <t>Montáž litinových tvarovek jednoosých přírubových otevřený výkop DN 100</t>
  </si>
  <si>
    <t>-2051914807</t>
  </si>
  <si>
    <t>Montáž litinových tvarovek na potrubí litinovém tlakovém jednoosých na potrubí z trub přírubových v otevřeném výkopu, kanálu nebo v šachtě DN 100</t>
  </si>
  <si>
    <t>49</t>
  </si>
  <si>
    <t>55253893</t>
  </si>
  <si>
    <t>tvarovka přírubová s hrdlem z tvárné litiny,práškový epoxid tl 250µm EU-kus dl 130mm DN 100</t>
  </si>
  <si>
    <t>408717131</t>
  </si>
  <si>
    <t>1"viz. výpis aramtur a tvarovek</t>
  </si>
  <si>
    <t>50</t>
  </si>
  <si>
    <t>55253490</t>
  </si>
  <si>
    <t>tvarovka přírubová litinová s hladkým koncem,práškový epoxid tl 250µm F-kus DN 100</t>
  </si>
  <si>
    <t>1381817658</t>
  </si>
  <si>
    <t>51</t>
  </si>
  <si>
    <t>857264122</t>
  </si>
  <si>
    <t>Montáž litinových tvarovek odbočných přírubových otevřený výkop DN 100</t>
  </si>
  <si>
    <t>-1117668455</t>
  </si>
  <si>
    <t>Montáž litinových tvarovek na potrubí litinovém tlakovém odbočných na potrubí z trub přírubových v otevřeném výkopu, kanálu nebo v šachtě DN 100</t>
  </si>
  <si>
    <t>52</t>
  </si>
  <si>
    <t>55253745</t>
  </si>
  <si>
    <t>tvarovka hrdlová s přírubovou odbočkou z tvárné litiny,práškový epoxid tl 250µm MMA-kus DN 100/80</t>
  </si>
  <si>
    <t>-323462732</t>
  </si>
  <si>
    <t>2"viz. výpis armatur a tvarovek</t>
  </si>
  <si>
    <t>53</t>
  </si>
  <si>
    <t>871161211</t>
  </si>
  <si>
    <t>Montáž potrubí z PE100 SDR 11 otevřený výkop svařovaných elektrotvarovkou D 32 x 3,0 mm</t>
  </si>
  <si>
    <t>430804069</t>
  </si>
  <si>
    <t>Montáž vodovodního potrubí z plastů v otevřeném výkopu z polyetylenu PE 100 svařovaných elektrotvarovkou SDR 11/PN16 D 32 x 3,0 mm</t>
  </si>
  <si>
    <t xml:space="preserve">Poznámka k souboru cen:_x000D_
1. V cenách potrubí nejsou započteny náklady na:_x000D_
a) dodání potrubí; potrubí se oceňuje ve specifikaci; ztratné lze dohodnout u trub polyetylénových ve výši 1,5 %; u trub z tvrdého PVC ve výši 3 %,_x000D_
b) dodání tvarovek; tvarovky se oceňují ve specifikaci._x000D_
2. Ceny -1211 jsou určeny i pro plošné kolektory primárních okruhů tepelných čerpadel._x000D_
</t>
  </si>
  <si>
    <t>54</t>
  </si>
  <si>
    <t>28613110</t>
  </si>
  <si>
    <t>potrubí vodovodní PE100 PN 16 SDR11 6m 100m 32x3,0mm</t>
  </si>
  <si>
    <t>543040899</t>
  </si>
  <si>
    <t>(5,7+5,7+5,6)*1,2" viz. tabulka vodovodních přípojek</t>
  </si>
  <si>
    <t>55</t>
  </si>
  <si>
    <t>871171211</t>
  </si>
  <si>
    <t>Montáž potrubí z PE100 SDR 11 otevřený výkop svařovaných elektrotvarovkou D 40 x 3,7 mm</t>
  </si>
  <si>
    <t>2084159926</t>
  </si>
  <si>
    <t>Montáž vodovodního potrubí z plastů v otevřeném výkopu z polyetylenu PE 100 svařovaných elektrotvarovkou SDR 11/PN16 D 40 x 3,7 mm</t>
  </si>
  <si>
    <t>56</t>
  </si>
  <si>
    <t>28613111</t>
  </si>
  <si>
    <t>potrubí vodovodní PE100 PN 16 SDR11 6m 100m 40x3,7mm</t>
  </si>
  <si>
    <t>316155970</t>
  </si>
  <si>
    <t>(9,1+5,8+5,5)*1,2" viz. tabulka vodovodních přípojek</t>
  </si>
  <si>
    <t>57</t>
  </si>
  <si>
    <t>871211211</t>
  </si>
  <si>
    <t>Montáž potrubí z PE100 SDR 11 otevřený výkop svařovaných elektrotvarovkou D 63 x 5,8 mm</t>
  </si>
  <si>
    <t>-1374879849</t>
  </si>
  <si>
    <t>Montáž vodovodního potrubí z plastů v otevřeném výkopu z polyetylenu PE 100 svařovaných elektrotvarovkou SDR 11/PN16 D 63 x 5,8 mm</t>
  </si>
  <si>
    <t>58</t>
  </si>
  <si>
    <t>28613113</t>
  </si>
  <si>
    <t>potrubí vodovodní PE100 PN 16 SDR11 6m 100m 63x5,8mm</t>
  </si>
  <si>
    <t>96269938</t>
  </si>
  <si>
    <t>(2+9,5)*1,2" viz. tabulka vodovodních přípojek</t>
  </si>
  <si>
    <t>59</t>
  </si>
  <si>
    <t>877161101</t>
  </si>
  <si>
    <t>Montáž elektrospojek na vodovodním potrubí z PE trub d 32</t>
  </si>
  <si>
    <t>234187126</t>
  </si>
  <si>
    <t>Montáž tvarovek na vodovodním plastovém potrubí z polyetylenu PE 100 elektrotvarovek SDR 11/PN16 spojek, oblouků nebo redukcí d 32</t>
  </si>
  <si>
    <t xml:space="preserve">Poznámka k souboru cen:_x000D_
1. V cenách montáže tvarovek nejsou započteny náklady na dodání tvarovek. Tyto náklady se oceňují ve specifikaci._x000D_
</t>
  </si>
  <si>
    <t>60</t>
  </si>
  <si>
    <t>28615969</t>
  </si>
  <si>
    <t>elektrospojka SDR11 PE 100 PN16 D 32mm</t>
  </si>
  <si>
    <t>-242826558</t>
  </si>
  <si>
    <t>61</t>
  </si>
  <si>
    <t>877171101</t>
  </si>
  <si>
    <t>Montáž elektrospojek na vodovodním potrubí z PE trub d 40</t>
  </si>
  <si>
    <t>-80333228</t>
  </si>
  <si>
    <t>Montáž tvarovek na vodovodním plastovém potrubí z polyetylenu PE 100 elektrotvarovek SDR 11/PN16 spojek, oblouků nebo redukcí d 40</t>
  </si>
  <si>
    <t>62</t>
  </si>
  <si>
    <t>28615970</t>
  </si>
  <si>
    <t>elektrospojka SDR11 PE 100 PN16 D 40mm</t>
  </si>
  <si>
    <t>-1993653056</t>
  </si>
  <si>
    <t>63</t>
  </si>
  <si>
    <t>877211101</t>
  </si>
  <si>
    <t>Montáž elektrospojek na vodovodním potrubí z PE trub d 63</t>
  </si>
  <si>
    <t>-1449589576</t>
  </si>
  <si>
    <t>Montáž tvarovek na vodovodním plastovém potrubí z polyetylenu PE 100 elektrotvarovek SDR 11/PN16 spojek, oblouků nebo redukcí d 63</t>
  </si>
  <si>
    <t>64</t>
  </si>
  <si>
    <t>28615972</t>
  </si>
  <si>
    <t>elektrospojka SDR11 PE 100 PN16 D 63mm</t>
  </si>
  <si>
    <t>-2131399684</t>
  </si>
  <si>
    <t>65</t>
  </si>
  <si>
    <t>879171111</t>
  </si>
  <si>
    <t>Montáž vodovodní přípojky na potrubí DN 32</t>
  </si>
  <si>
    <t>564043</t>
  </si>
  <si>
    <t>Montáž napojení vodovodní přípojky v otevřeném výkopu ve sklonu přes 20 % DN 32</t>
  </si>
  <si>
    <t xml:space="preserve">Poznámka k souboru cen:_x000D_
1. Ceny jsou určeny pro polyetylenové a PVC potrubí._x000D_
2. Ceny jsou určeny pro jedno napojení vnitřní instalace objektu na vodovodní přípojku._x000D_
</t>
  </si>
  <si>
    <t>66</t>
  </si>
  <si>
    <t>879181111</t>
  </si>
  <si>
    <t>Montáž vodovodní přípojky na potrubí DN 40</t>
  </si>
  <si>
    <t>412943138</t>
  </si>
  <si>
    <t>Montáž napojení vodovodní přípojky v otevřeném výkopu ve sklonu přes 20 % DN 40</t>
  </si>
  <si>
    <t>67</t>
  </si>
  <si>
    <t>879221111</t>
  </si>
  <si>
    <t>Montáž vodovodní přípojky na potrubí DN 63</t>
  </si>
  <si>
    <t>1054344929</t>
  </si>
  <si>
    <t>Montáž napojení vodovodní přípojky v otevřeném výkopu ve sklonu přes 20 % DN 63</t>
  </si>
  <si>
    <t>68</t>
  </si>
  <si>
    <t>891181112</t>
  </si>
  <si>
    <t>Montáž vodovodních šoupátek otevřený výkop DN 40</t>
  </si>
  <si>
    <t>1614688738</t>
  </si>
  <si>
    <t>Montáž vodovodních armatur na potrubí šoupátek nebo klapek uzavíracích v otevřeném výkopu nebo v šachtách s osazením zemní soupravy (bez poklopů) DN 40</t>
  </si>
  <si>
    <t xml:space="preserve">Poznámka k souboru cen:_x000D_
1. V cenách jsou započteny i náklady:_x000D_
a) u šoupátek ceny -1112 na vytvoření otvorů ve stropech šachet pro prostup zemních souprav šoupátek,_x000D_
b) u hlavních ventilů ceny -3111 na osazení zemních souprav,_x000D_
c) u navrtávacích pasů ceny -9111 na výkop montážních jamek, opravu izolace ocelových trubek a na osazení zemních souprav._x000D_
2. V cenách nejsou započteny náklady na:_x000D_
a) dodání vodoměrů, šoupátek, uzavíracích klapek, ventilů, montážních vložek, kompenzátorů, koncových nebo zpětných klapek, hydrantů, zemních souprav, šoupátkových koleček, šoupátkových a hydrantových klíčů, navrtávacích pasů, tvarovek a kompenzačních nástavců; tyto armatury se oceňují ve specifikaci,_x000D_
b) podkladní bloky pod armatury; bloky se oceňují příslušnými cenami souborů cen 452 2 . - . 1 Podkladní a zajišťovací konstrukce zděné na maltu cementovou, 452 3*- . 1 Podkladní a zajišťovací konstrukce z betonu, 452 35- . 1 Bednění podkladních a zajišťovacích konstrukcí části A 01 tohoto ceníku,_x000D_
c) obsyp odvodňovacího zařízení hydrantů ze štěrku nebo štěrkopísku; obsyp se oceňuje příslušnými cenami souboru cen 451 5 . - . 1 Lože pod potrubí, stoky a drobné objekty části A 01 tohoto katalogu,_x000D_
d) osazení hydrantových, šoupátkových a ventilových poklopů; osazení poklopů se oceňuje příslušnými cenami souboru cen 899 40-11 Osazení poklopů litinových části A 01 tohoto katalogu._x000D_
3. V cenách 891 52-4121 a -5211 nejsou započteny náklady na dodání těsnících pryžových kroužků. Tyto se oceňují ve specifikaci, nejsou-li zahrnuty v ceně trub._x000D_
4. V cenách 891 ..-5313 nejsou započteny náklady na dodání potrubní spojky. Tyto jsou zahrnuty v ceně trub._x000D_
</t>
  </si>
  <si>
    <t>69</t>
  </si>
  <si>
    <t>R21114</t>
  </si>
  <si>
    <t>šoupátko domovní přípojky s vnějším a vnitřním závitem a integrovaným ISO hrdlem 32-5/4"</t>
  </si>
  <si>
    <t>-1556622102</t>
  </si>
  <si>
    <t>3"viz. výpis armatur a tvarovek</t>
  </si>
  <si>
    <t>70</t>
  </si>
  <si>
    <t>R21115</t>
  </si>
  <si>
    <t>šoupátko domovní přípojky s vnějším a vnitřním závitem a integrovaným ISO hrdlem 40-2"</t>
  </si>
  <si>
    <t>-1259201336</t>
  </si>
  <si>
    <t>71</t>
  </si>
  <si>
    <t>891211112</t>
  </si>
  <si>
    <t>Montáž vodovodních šoupátek otevřený výkop DN 50</t>
  </si>
  <si>
    <t>507888302</t>
  </si>
  <si>
    <t>Montáž vodovodních armatur na potrubí šoupátek nebo klapek uzavíracích v otevřeném výkopu nebo v šachtách s osazením zemní soupravy (bez poklopů) DN 50</t>
  </si>
  <si>
    <t>72</t>
  </si>
  <si>
    <t>R21117</t>
  </si>
  <si>
    <t>šoupátko domovní přípojky s vnějším a vnitřním závitem a integrovaným ISO hrdlem 63-2"</t>
  </si>
  <si>
    <t>-663324355</t>
  </si>
  <si>
    <t>73</t>
  </si>
  <si>
    <t>891241112</t>
  </si>
  <si>
    <t>Montáž vodovodních šoupátek otevřený výkop DN 80</t>
  </si>
  <si>
    <t>-157895644</t>
  </si>
  <si>
    <t>Montáž vodovodních armatur na potrubí šoupátek nebo klapek uzavíracích v otevřeném výkopu nebo v šachtách s osazením zemní soupravy (bez poklopů) DN 80</t>
  </si>
  <si>
    <t>74</t>
  </si>
  <si>
    <t>42221116</t>
  </si>
  <si>
    <t>šoupátko s přírubami voda DN 80 PN16</t>
  </si>
  <si>
    <t>-1945117945</t>
  </si>
  <si>
    <t>75</t>
  </si>
  <si>
    <t>891247111</t>
  </si>
  <si>
    <t>Montáž hydrantů podzemních DN 80</t>
  </si>
  <si>
    <t>198869398</t>
  </si>
  <si>
    <t>Montáž vodovodních armatur na potrubí hydrantů podzemních (bez osazení poklopů) DN 80</t>
  </si>
  <si>
    <t>76</t>
  </si>
  <si>
    <t>42273594</t>
  </si>
  <si>
    <t>hydrant podzemní DN 80 PN 16 dvojitý uzávěr s koulí krycí v 1500mm</t>
  </si>
  <si>
    <t>-1446698564</t>
  </si>
  <si>
    <t>77</t>
  </si>
  <si>
    <t>891261112</t>
  </si>
  <si>
    <t>Montáž vodovodních šoupátek otevřený výkop DN 100</t>
  </si>
  <si>
    <t>1514971445</t>
  </si>
  <si>
    <t>Montáž vodovodních armatur na potrubí šoupátek nebo klapek uzavíracích v otevřeném výkopu nebo v šachtách s osazením zemní soupravy (bez poklopů) DN 100</t>
  </si>
  <si>
    <t>78</t>
  </si>
  <si>
    <t>42221117</t>
  </si>
  <si>
    <t>šoupátko s přírubami voda DN 100 PN16</t>
  </si>
  <si>
    <t>229541621</t>
  </si>
  <si>
    <t>1"viz. výkaz armatur a tvarovek</t>
  </si>
  <si>
    <t>79</t>
  </si>
  <si>
    <t>891269111</t>
  </si>
  <si>
    <t>Montáž navrtávacích pasů na potrubí z jakýchkoli trub DN 100</t>
  </si>
  <si>
    <t>-832755714</t>
  </si>
  <si>
    <t>Montáž vodovodních armatur na potrubí navrtávacích pasů s ventilem Jt 1 MPa, na potrubí z trub litinových, ocelových nebo plastických hmot DN 100</t>
  </si>
  <si>
    <t>80</t>
  </si>
  <si>
    <t>R73550</t>
  </si>
  <si>
    <t>pás navrtávací se závitovým výstupem z tvárné litiny pro vodovodní litinové potrubí 100-2”</t>
  </si>
  <si>
    <t>-890549489</t>
  </si>
  <si>
    <t>6"viz. výpis armatur a tvarovek+stánek</t>
  </si>
  <si>
    <t>81</t>
  </si>
  <si>
    <t>R73551</t>
  </si>
  <si>
    <t>pás navrtávací se závitovým výstupem z tvárné litiny pro vodovodní litinové potrubí 100-5/4”</t>
  </si>
  <si>
    <t>331995133</t>
  </si>
  <si>
    <t>82</t>
  </si>
  <si>
    <t>452313141</t>
  </si>
  <si>
    <t>Podkladní bloky z betonu prostého tř. C 16/20 otevřený výkop</t>
  </si>
  <si>
    <t>-1983597638</t>
  </si>
  <si>
    <t>Podkladní a zajišťovací konstrukce z betonu prostého v otevřeném výkopu bloky pro potrubí z betonu tř. C 16/20</t>
  </si>
  <si>
    <t xml:space="preserve">Poznámka k souboru cen:_x000D_
1. Ceny -1121 až -1191 a -1192 lze použít i pro ochrannou vrstvu pod železobetonové konstrukce._x000D_
2. Ceny -2121 až -2191 a -2192 jsou určeny pro jakékoliv úkosy sedel._x000D_
</t>
  </si>
  <si>
    <t>2*0,07*1,2</t>
  </si>
  <si>
    <t>2*0,05*1,2</t>
  </si>
  <si>
    <t>83</t>
  </si>
  <si>
    <t>452353101</t>
  </si>
  <si>
    <t>Bednění podkladních bloků otevřený výkop</t>
  </si>
  <si>
    <t>1206563186</t>
  </si>
  <si>
    <t>Bednění podkladních a zajišťovacích konstrukcí v otevřeném výkopu bloků pro potrubí</t>
  </si>
  <si>
    <t>(0,53*0,4*2+0,35*0,4)*2*1,5</t>
  </si>
  <si>
    <t>(0,2*0,35*2+0,36*0,2)*2*1,5</t>
  </si>
  <si>
    <t>84</t>
  </si>
  <si>
    <t>892241111</t>
  </si>
  <si>
    <t>Tlaková zkouška vodou potrubí do 80</t>
  </si>
  <si>
    <t>1296205340</t>
  </si>
  <si>
    <t>Tlakové zkoušky vodou na potrubí DN do 80</t>
  </si>
  <si>
    <t xml:space="preserve">Poznámka k souboru cen:_x000D_
1. Ceny -2111 jsou určeny pro zabezpečení jednoho konce zkoušeného úseku jakéhokoliv druhu potrubí._x000D_
2. V cenách jsou započteny náklady:_x000D_
a) u cen -1111 - na přísun, montáž, demontáž a odsun zkoušecího čerpadla, napuštění tlakovou vodou a dodání vody pro tlakovou zkoušku,_x000D_
b) u cen -2111 - na montáž a demontáž výrobků nebo dílců pro zabezpečení konce zkoušeného úseku potrubí, na montáž a demontáž koncových tvarovek, na montáž zaslepovací příruby, na zaslepení odboček pro hydranty, vzdušníky a jiné armatury a odbočky pro odbočující řady,_x000D_
</t>
  </si>
  <si>
    <t>46,9</t>
  </si>
  <si>
    <t>85</t>
  </si>
  <si>
    <t>892271111</t>
  </si>
  <si>
    <t>Tlaková zkouška vodou potrubí DN 100 nebo 125</t>
  </si>
  <si>
    <t>-548761554</t>
  </si>
  <si>
    <t>Tlakové zkoušky vodou na potrubí DN 100 nebo 125</t>
  </si>
  <si>
    <t>86</t>
  </si>
  <si>
    <t>892233122</t>
  </si>
  <si>
    <t>Proplach a dezinfekce vodovodního potrubí DN od 40 do 70</t>
  </si>
  <si>
    <t>-2035665397</t>
  </si>
  <si>
    <t xml:space="preserve">Poznámka k souboru cen:_x000D_
1. V cenách jsou započteny náklady na napuštění a vypuštění vody, dodání vody a dezinfekčního prostředku._x000D_
</t>
  </si>
  <si>
    <t>87</t>
  </si>
  <si>
    <t>892273122</t>
  </si>
  <si>
    <t>Proplach a dezinfekce vodovodního potrubí DN od 80 do 125</t>
  </si>
  <si>
    <t>-1493198589</t>
  </si>
  <si>
    <t>88</t>
  </si>
  <si>
    <t>899401112</t>
  </si>
  <si>
    <t>Osazení poklopů litinových šoupátkových</t>
  </si>
  <si>
    <t>-96479533</t>
  </si>
  <si>
    <t xml:space="preserve">Poznámka k souboru cen:_x000D_
1. V cenách osazení poklopů jsou započteny i náklady na jejich podezdění._x000D_
2. V cenách nejsou započteny náklady na dodání poklopů; tyto se oceňují ve specifikaci. Ztratné se nestanoví._x000D_
</t>
  </si>
  <si>
    <t>89</t>
  </si>
  <si>
    <t>42291352</t>
  </si>
  <si>
    <t>poklop litinový šoupátkový pro zemní soupravy osazení do terénu a do vozovky</t>
  </si>
  <si>
    <t>646877088</t>
  </si>
  <si>
    <t>9"vodovodní přípojky</t>
  </si>
  <si>
    <t>90</t>
  </si>
  <si>
    <t>42291072</t>
  </si>
  <si>
    <t>souprava zemní pro šoupátka DN 40-50mm Rd 1,5m</t>
  </si>
  <si>
    <t>-1914257802</t>
  </si>
  <si>
    <t>6"vodovodní přípojky</t>
  </si>
  <si>
    <t>91</t>
  </si>
  <si>
    <t>42291073</t>
  </si>
  <si>
    <t>souprava zemní pro šoupátka DN 65-80mm Rd 1,5m</t>
  </si>
  <si>
    <t>-769214737</t>
  </si>
  <si>
    <t>2+2</t>
  </si>
  <si>
    <t>92</t>
  </si>
  <si>
    <t>42291074</t>
  </si>
  <si>
    <t>souprava zemní pro šoupátka DN 100-150mm Rd 1,5m</t>
  </si>
  <si>
    <t>-1596542668</t>
  </si>
  <si>
    <t>93</t>
  </si>
  <si>
    <t>899401113</t>
  </si>
  <si>
    <t>Osazení poklopů litinových hydrantových</t>
  </si>
  <si>
    <t>1709539007</t>
  </si>
  <si>
    <t>94</t>
  </si>
  <si>
    <t>42291452</t>
  </si>
  <si>
    <t>poklop litinový hydrantový DN 80</t>
  </si>
  <si>
    <t>998600894</t>
  </si>
  <si>
    <t>95</t>
  </si>
  <si>
    <t>899712111</t>
  </si>
  <si>
    <t>Orientační tabulky na zdivu</t>
  </si>
  <si>
    <t>418067024</t>
  </si>
  <si>
    <t>Orientační tabulky na vodovodních a kanalizačních řadech na zdivu</t>
  </si>
  <si>
    <t xml:space="preserve">Poznámka k souboru cen:_x000D_
1. V cenách jsou započteny náklady na dodání a připevnění tabulky._x000D_
2. V ceně -3111 jsou započteny i náklady na osazení sloupků._x000D_
3. V ceně -3111 nejsou započteny náklady na zemní práce a na dodání sloupků (betonových nebo ocelových s betonovými patkami); sloupky se oceňují ve specifikaci._x000D_
</t>
  </si>
  <si>
    <t>96</t>
  </si>
  <si>
    <t>899721111</t>
  </si>
  <si>
    <t>Signalizační vodič DN do 150 mm na potrubí</t>
  </si>
  <si>
    <t>1822277546</t>
  </si>
  <si>
    <t>Signalizační vodič na potrubí DN do 150 mm</t>
  </si>
  <si>
    <t>46,9+85,8</t>
  </si>
  <si>
    <t>97</t>
  </si>
  <si>
    <t>899722112</t>
  </si>
  <si>
    <t>Krytí potrubí z plastů výstražnou fólií z PVC 25 cm</t>
  </si>
  <si>
    <t>1254204983</t>
  </si>
  <si>
    <t>Krytí potrubí z plastů výstražnou fólií z PVC šířky 25 cm</t>
  </si>
  <si>
    <t>997</t>
  </si>
  <si>
    <t>Přesun sutě</t>
  </si>
  <si>
    <t>98</t>
  </si>
  <si>
    <t>997221551</t>
  </si>
  <si>
    <t>Vodorovná doprava suti ze sypkých materiálů do 1 km</t>
  </si>
  <si>
    <t>457040220</t>
  </si>
  <si>
    <t>Vodorovná doprava suti bez naložení, ale se složením a s hrubým urovnáním ze sypkých materiálů, na vzdálenost do 1 km</t>
  </si>
  <si>
    <t xml:space="preserve">Poznámka k souboru cen:_x000D_
1. Ceny nelze použít pro vodorovnou dopravu suti po železnici, po vodě nebo neobvyklými dopravními prostředky._x000D_
2. Je-li na dopravní dráze pro vodorovnou dopravu suti překážka, pro kterou je nutno suť překládat z jednoho dopravního prostředku na druhý, oceňuje se tato doprava v každém úseku samostatně._x000D_
3. Ceny 997 22-155 jsou určeny pro sypký materiál, např. kamenivo a hmoty kamenitého charakteru stmelené vápnem, cementem nebo živicí._x000D_
4. Ceny 997 22-156 jsou určeny pro drobný kusový materiál (dlažební kostky, lomový kámen)._x000D_
</t>
  </si>
  <si>
    <t>10,405+144,835+84,864+124,468</t>
  </si>
  <si>
    <t>99</t>
  </si>
  <si>
    <t>997221559</t>
  </si>
  <si>
    <t>Příplatek ZKD 1 km u vodorovné dopravy suti ze sypkých materiálů</t>
  </si>
  <si>
    <t>228634485</t>
  </si>
  <si>
    <t>Vodorovná doprava suti bez naložení, ale se složením a s hrubým urovnáním Příplatek k ceně za každý další i započatý 1 km přes 1 km</t>
  </si>
  <si>
    <t>10,405+84,864+124,468</t>
  </si>
  <si>
    <t>219,737*8 'Přepočtené koeficientem množství</t>
  </si>
  <si>
    <t>100</t>
  </si>
  <si>
    <t>997221561</t>
  </si>
  <si>
    <t>Vodorovná doprava suti z kusových materiálů do 1 km</t>
  </si>
  <si>
    <t>1900766420</t>
  </si>
  <si>
    <t>Vodorovná doprava suti bez naložení, ale se složením a s hrubým urovnáním z kusových materiálů, na vzdálenost do 1 km</t>
  </si>
  <si>
    <t>11,481"odvoz dlažby na mezideponii</t>
  </si>
  <si>
    <t>2,657+0,518"odvoz obrubníků na mezideponii</t>
  </si>
  <si>
    <t>2,657+0,518"dovoz obrubníků z mezideponie</t>
  </si>
  <si>
    <t>0,131"odvoz na skládku</t>
  </si>
  <si>
    <t>101</t>
  </si>
  <si>
    <t>997221569</t>
  </si>
  <si>
    <t>Příplatek ZKD 1 km u vodorovné dopravy suti z kusových materiálů</t>
  </si>
  <si>
    <t>1175896355</t>
  </si>
  <si>
    <t>0,131</t>
  </si>
  <si>
    <t>0,131*8 'Přepočtené koeficientem množství</t>
  </si>
  <si>
    <t>102</t>
  </si>
  <si>
    <t>997221612</t>
  </si>
  <si>
    <t>Nakládání vybouraných hmot na dopravní prostředky pro vodorovnou dopravu</t>
  </si>
  <si>
    <t>-596435019</t>
  </si>
  <si>
    <t>Nakládání na dopravní prostředky pro vodorovnou dopravu vybouraných hmot</t>
  </si>
  <si>
    <t xml:space="preserve">Poznámka k souboru cen:_x000D_
1. Ceny lze použít i pro překládání při lomené dopravě._x000D_
2. Ceny nelze použít při dopravě po železnici, po vodě nebo neobvyklými dopravními prostředky._x000D_
</t>
  </si>
  <si>
    <t>103</t>
  </si>
  <si>
    <t>997013871</t>
  </si>
  <si>
    <t>Poplatek za uložení stavebního odpadu na recyklační skládce (skládkovné) směsného stavebního a demoličního kód odpadu  17 09 04</t>
  </si>
  <si>
    <t>-2049849862</t>
  </si>
  <si>
    <t>Poplatek za uložení stavebního odpadu na recyklační skládce (skládkovné) směsného stavebního a demoličního zatříděného do Katalogu odpadů pod kódem 17 09 04</t>
  </si>
  <si>
    <t xml:space="preserve">Poznámka k souboru cen:_x000D_
1. Ceny uvedené v souboru cen je doporučeno upravit podle aktuálních cen místně příslušné skládky odpadů._x000D_
2. Uložení odpadů neuvedených v souboru cen se oceňuje individuálně._x000D_
</t>
  </si>
  <si>
    <t>104</t>
  </si>
  <si>
    <t>997221873</t>
  </si>
  <si>
    <t>Poplatek za uložení stavebního odpadu na recyklační skládce (skládkovné) zeminy a kamení zatříděného do Katalogu odpadů pod kódem 17 05 04</t>
  </si>
  <si>
    <t>152782237</t>
  </si>
  <si>
    <t>998</t>
  </si>
  <si>
    <t>Přesun hmot</t>
  </si>
  <si>
    <t>105</t>
  </si>
  <si>
    <t>998225111</t>
  </si>
  <si>
    <t>Přesun hmot pro pozemní komunikace s krytem z kamene, monolitickým betonovým nebo živičným</t>
  </si>
  <si>
    <t>1156680486</t>
  </si>
  <si>
    <t>Přesun hmot pro komunikace s krytem z kameniva, monolitickým betonovým nebo živičným dopravní vzdálenost do 200 m jakékoliv délky objektu</t>
  </si>
  <si>
    <t xml:space="preserve">Poznámka k souboru cen:_x000D_
1. Ceny lze použít i pro plochy letišť s krytem monolitickým betonovým nebo živičným._x000D_
</t>
  </si>
  <si>
    <t>235,37</t>
  </si>
  <si>
    <t>106</t>
  </si>
  <si>
    <t>998225191</t>
  </si>
  <si>
    <t>Příplatek k přesunu hmot pro pozemní komunikace s krytem z kamene, živičným, betonovým do 1000 m</t>
  </si>
  <si>
    <t>-2125161616</t>
  </si>
  <si>
    <t>Přesun hmot pro komunikace s krytem z kameniva, monolitickým betonovým nebo živičným Příplatek k ceně za zvětšený přesun přes vymezenou největší dopravní vzdálenost do 1000 m</t>
  </si>
  <si>
    <t>107</t>
  </si>
  <si>
    <t>998273102</t>
  </si>
  <si>
    <t>Přesun hmot pro trubní vedení z trub litinových otevřený výkop</t>
  </si>
  <si>
    <t>-1755899821</t>
  </si>
  <si>
    <t>Přesun hmot pro trubní vedení hloubené z trub litinových pro vodovody nebo kanalizace v otevřeném výkopu dopravní vzdálenost do 15 m</t>
  </si>
  <si>
    <t xml:space="preserve">Poznámka k souboru cen:_x000D_
1. Položky přesunu hmot nelze užít pro zeminu, sypaniny, štěrkopísek, kamenivo ap. Případná manipulace s tímto materiálem se oceňuje souborem cen 162 2.-.... Vodorovné přemístění výkopku nebo sypaniny katalogu 800-1 Zemní práce._x000D_
</t>
  </si>
  <si>
    <t>242,952-235,37</t>
  </si>
  <si>
    <t>108</t>
  </si>
  <si>
    <t>998273124</t>
  </si>
  <si>
    <t>Příplatek k přesunu hmot pro trubní vedení z trub litinových za zvětšený přesun hmot do 500 m</t>
  </si>
  <si>
    <t>-1929830441</t>
  </si>
  <si>
    <t>Přesun hmot pro trubní vedení hloubené z trub litinových Příplatek k cenám za zvětšený přesun přes vymezenou největší dopravní vzdálenost do 500 m</t>
  </si>
  <si>
    <t>SO 02 - Kanalizace</t>
  </si>
  <si>
    <t xml:space="preserve">    2 - Zakládání</t>
  </si>
  <si>
    <t xml:space="preserve">    88 - Uliční vpust</t>
  </si>
  <si>
    <t>115101201</t>
  </si>
  <si>
    <t>Čerpání vody na dopravní výšku do 10 m průměrný přítok do 500 l/min</t>
  </si>
  <si>
    <t>hod</t>
  </si>
  <si>
    <t>1671661517</t>
  </si>
  <si>
    <t>Čerpání vody na dopravní výšku do 10 m s uvažovaným průměrným přítokem do 500 l/min</t>
  </si>
  <si>
    <t xml:space="preserve">Poznámka k souboru cen:_x000D_
1. Ceny nelze použít pro čerpání vody při snižování hladiny podzemní vody soustavou čerpacích jehel; toto snižování hladiny vody se oceňuje cenami souborů cen:_x000D_
a) 115 20-12 Čerpací jehla,_x000D_
b) 115 20-13 Montáž a demontáž zařízení čerpací a odsávací stanice,_x000D_
c) 115 20-14 Montáž, opotřebení a demontáž sběrného potrubí,_x000D_
d) 115 20-15 Montáž a demontáž odpadního potrubí,_x000D_
e) 115 20-16 Odsávání a čerpání vody sběrným potrubím._x000D_
2. V cenách jsou započteny i náklady montáž a demontáž potrubí nebo hadice v délce do 20 m. Pro převedení vody na vzdálenost větší než 20 m se použijí položky souboru cen 115 00-11 Převedení vody potrubím tohoto katalogu._x000D_
3. V cenách nejsou započteny náklady na zřízení čerpacích jímek nebo projektovaných studní:_x000D_
a) kopaných; tyto se oceňují příslušnými cenami části A03 Hloubené vykopávky._x000D_
b) vrtaných; tyto se oceňují příslušnými cenami katalogu 800-2 Zvláštní zakládání objektů._x000D_
4. Doba, po kterou nejsou čerpadla v činnosti, se neoceňuje. Výjimkou je přerušení čerpání vody na dobu do 15 minut jednotlivě; toto přerušení se od doby čerpání neodečítá._x000D_
5. Dopravní výškou vody se rozumí svislá vzdálenost mezi hladinou vody v jímce sníženou čerpáním a vodorovnou rovinou proloženou osou nejvyššího bodu výtlačného potrubí._x000D_
6. Množství jednotek se určuje v hodinách doby, po kterou je jednotlivé čerpadlo, popř. celý soubor čerpadel v činnosti._x000D_
7. Počet měrných jednotek se určí samostatně za každé čerpací místo (jámu, studnu, šachtu)._x000D_
</t>
  </si>
  <si>
    <t>120</t>
  </si>
  <si>
    <t>-194179015</t>
  </si>
  <si>
    <t>(3,45+3,82+3,46+3,82+4,25+5,18+3,76+4,13+3,86)*1,1"přípojky</t>
  </si>
  <si>
    <t>(3,41+3,78+3,5+3,91+3,55+3,72+3,75+3,66+5,2+3,78+3,65)*1,1"domovní přípojky</t>
  </si>
  <si>
    <t>-638685436</t>
  </si>
  <si>
    <t>-1774271444</t>
  </si>
  <si>
    <t>-1280365001</t>
  </si>
  <si>
    <t>21*1,2*1,2"přípojky</t>
  </si>
  <si>
    <t>1829515056</t>
  </si>
  <si>
    <t>21*1,2*1,2</t>
  </si>
  <si>
    <t>538956335</t>
  </si>
  <si>
    <t>(1,67+1,49+0,19+0,11+1,77+1,47+0,89+0,29+1,64+1,03+1,49)*1,1"přípojky</t>
  </si>
  <si>
    <t>(1,6+1,48+1,79+1,46+1,6+1,48+1,45+1,49+1,51+1,53)*1,1"domovní přípojky</t>
  </si>
  <si>
    <t>151563663</t>
  </si>
  <si>
    <t>1942058942</t>
  </si>
  <si>
    <t>-1317161530</t>
  </si>
  <si>
    <t>30,173*0,03</t>
  </si>
  <si>
    <t>-1080528007</t>
  </si>
  <si>
    <t>1559195249</t>
  </si>
  <si>
    <t>-1224756465</t>
  </si>
  <si>
    <t>-483691615</t>
  </si>
  <si>
    <t>1*1,8"stoka</t>
  </si>
  <si>
    <t>49*1,2"přípojky</t>
  </si>
  <si>
    <t>119001401</t>
  </si>
  <si>
    <t>Dočasné zajištění potrubí ocelového nebo litinového DN do 200 mm</t>
  </si>
  <si>
    <t>849352309</t>
  </si>
  <si>
    <t>Dočasné zajištění podzemního potrubí nebo vedení ve výkopišti ve stavu i poloze, ve kterých byla na začátku zemních prací a to s podepřením, vzepřením nebo vyvěšením, příp. s ochranným bedněním, se zřízením a odstraněním zajišťovací konstrukce, s opotřebením hmot potrubí ocelového nebo litinového, jmenovité světlosti DN do 200 mm</t>
  </si>
  <si>
    <t>14*1,2"přípojky</t>
  </si>
  <si>
    <t>-1284572117</t>
  </si>
  <si>
    <t>7*1,8"stoka</t>
  </si>
  <si>
    <t>8*1,2"přípojky</t>
  </si>
  <si>
    <t>-630654299</t>
  </si>
  <si>
    <t>23"přechodové lávky přes výkopy přípojek</t>
  </si>
  <si>
    <t>-1809843041</t>
  </si>
  <si>
    <t>132254206</t>
  </si>
  <si>
    <t>Hloubení zapažených rýh š do 2000 mm v hornině třídy těžitelnosti I, skupiny 3 objem do 5000 m3</t>
  </si>
  <si>
    <t>-254312326</t>
  </si>
  <si>
    <t>Hloubení zapažených rýh šířky přes 800 do 2 000 mm strojně s urovnáním dna do předepsaného profilu a spádu v hornině třídy těžitelnosti I skupiny 3 přes 1 000 do 5 000 m3</t>
  </si>
  <si>
    <t>0,5*(245,45)*1,8*1,05"Stoka</t>
  </si>
  <si>
    <t>0,5*(75,30)*1,8*1,05"Stoka</t>
  </si>
  <si>
    <t>0,5*4,63*6,63*1,8*1,05"část stoky AF2-1</t>
  </si>
  <si>
    <t>0,5*(246,05+282,54)*1,2*1,1"přípojky</t>
  </si>
  <si>
    <t>132354206</t>
  </si>
  <si>
    <t>Hloubení zapažených rýh š do 2000 mm v hornině třídy těžitelnosti II, skupiny 4 objem do 5000 m3</t>
  </si>
  <si>
    <t>-249034702</t>
  </si>
  <si>
    <t>Hloubení zapažených rýh šířky přes 800 do 2 000 mm strojně s urovnáním dna do předepsaného profilu a spádu v hornině třídy těžitelnosti II skupiny 4 přes 1 000 do 5 000 m3</t>
  </si>
  <si>
    <t>0,5*0,2451*(84,7)*1,05"prohloubení odvodnění stoka</t>
  </si>
  <si>
    <t>-1241258481</t>
  </si>
  <si>
    <t>(75,3)*1,8*1,05"Stoka</t>
  </si>
  <si>
    <t>4,63*6,63*1,8*1,05"část stoky AF2-1</t>
  </si>
  <si>
    <t>0,3*(246,05+282,54)*1,2*1,1"přípojky</t>
  </si>
  <si>
    <t>133312011</t>
  </si>
  <si>
    <t>Hloubení šachet v hornině třídy těžitelnosti II, skupiny 4, plocha výkopu do 4 m2 ručně</t>
  </si>
  <si>
    <t>704117515</t>
  </si>
  <si>
    <t>Hloubení šachet ručně zapažených i nezapažených v horninách třídy těžitelnosti II skupiny 4, půdorysná plocha výkopu do 4 m2</t>
  </si>
  <si>
    <t xml:space="preserve">Poznámka k souboru cen:_x000D_
1. Ceny jsou určeny pro šachty hloubky do 6 m. Šachty větších hloubek se oceňují individuálně._x000D_
2. V cenách jsou započteny i náklady na svislé přemístění výkopku, urovnání dna do předepsaného profilu a spádu, přehození výkopku na přilehlém terénu na vzdálenost do 3 m od hrany šachty nebo naložení na dopravní prostředek._x000D_
</t>
  </si>
  <si>
    <t>1,5*1,5*0,2*3"prohloubení pod šachty</t>
  </si>
  <si>
    <t>R161151103</t>
  </si>
  <si>
    <t>Příplatek za svislé přemístění výkopku přes 4 do 8 m</t>
  </si>
  <si>
    <t>kpl</t>
  </si>
  <si>
    <t>1253700580</t>
  </si>
  <si>
    <t xml:space="preserve">Poznámka k souboru cen:_x000D_
1. Ceny -1123 až -1126 lze použít i pro svislé přemístění materiálu a stavební suti z konstrukcí ze zdiva cihelného nebo kamenného, z betonu prostého, prokládaného, železového i předpjatého, pokud tyto konstrukce byly vybourány ve výkopišti._x000D_
2. Množství materiálu i stavební suti z rozbouraných konstrukcí pro přemístění se rovná objemu konstrukcí před rozbouráním._x000D_
3. Ceny pro hloubku přes 4 do 8 m, přes 8 m do 12 m atd. jsou určeny pro svislé přemístění objemu výkopku od 0 do 8 m, od 0 do 12 m atd._x000D_
4. Objem svislého přemístění výkopku se určí pomocí přílohy č. 5: Tabulka pro určení podílu svislého přemístění výkopku._x000D_
5. Svislé přemístění výkopku pro hloubku přes 16 m se řeší individuálně._x000D_
</t>
  </si>
  <si>
    <t>151101103</t>
  </si>
  <si>
    <t>Zřízení příložného pažení a rozepření stěn rýh hl do 8 m</t>
  </si>
  <si>
    <t>-390106832</t>
  </si>
  <si>
    <t>Zřízení pažení a rozepření stěn rýh pro podzemní vedení příložné pro jakoukoliv mezerovitost, hloubky do 8 m</t>
  </si>
  <si>
    <t>301,91"stoka</t>
  </si>
  <si>
    <t>301,91-67,2*2"stoka</t>
  </si>
  <si>
    <t>4,63*6,63*2"část stoky AF2-1</t>
  </si>
  <si>
    <t>151101113</t>
  </si>
  <si>
    <t>Odstranění příložného pažení a rozepření stěn rýh hl do 8 m</t>
  </si>
  <si>
    <t>1978758882</t>
  </si>
  <si>
    <t>Odstranění pažení a rozepření stěn rýh pro podzemní vedení s uložením materiálu na vzdálenost do 3 m od kraje výkopu příložné, hloubky přes 4 do 8 m</t>
  </si>
  <si>
    <t>-1416334674</t>
  </si>
  <si>
    <t>(279,81+421,05)*2"přípojky</t>
  </si>
  <si>
    <t>(67,1)"stoka</t>
  </si>
  <si>
    <t>(67,1-17,5*2)"stoka</t>
  </si>
  <si>
    <t>1410457727</t>
  </si>
  <si>
    <t>336366551</t>
  </si>
  <si>
    <t>680,987"výkopek</t>
  </si>
  <si>
    <t>680,987"zásyp</t>
  </si>
  <si>
    <t>1310236</t>
  </si>
  <si>
    <t>691,886+1,35"výkopek</t>
  </si>
  <si>
    <t>1068,105-680,987"zásyp</t>
  </si>
  <si>
    <t>-1085191677</t>
  </si>
  <si>
    <t>-1134370806</t>
  </si>
  <si>
    <t>1231574634</t>
  </si>
  <si>
    <t>1,1278*(84,7+7,6)*1,05"stoka</t>
  </si>
  <si>
    <t>0,5686*(70,33+68,6)*1,05"přípojky</t>
  </si>
  <si>
    <t>857859962</t>
  </si>
  <si>
    <t>192,246*2 'Přepočtené koeficientem množství</t>
  </si>
  <si>
    <t>452312131</t>
  </si>
  <si>
    <t>Sedlové lože z betonu prostého tř. C 12/15 otevřený výkop</t>
  </si>
  <si>
    <t>1945141065</t>
  </si>
  <si>
    <t>Podkladní a zajišťovací konstrukce z betonu prostého v otevřeném výkopu sedlové lože pod potrubí z betonu tř. C 12/15</t>
  </si>
  <si>
    <t>0,58*(84,7+7,6)*1,05"stoka</t>
  </si>
  <si>
    <t>556939229</t>
  </si>
  <si>
    <t>1,2*0,1*(70,33+68,6)*1,05"přípojky</t>
  </si>
  <si>
    <t>451573111</t>
  </si>
  <si>
    <t>Lože pod potrubí otevřený výkop ze štěrkopísku</t>
  </si>
  <si>
    <t>-923809211</t>
  </si>
  <si>
    <t>Lože pod potrubí, stoky a drobné objekty v otevřeném výkopu z písku a štěrkopísku do 63 mm</t>
  </si>
  <si>
    <t>1,5*1,5*0,15*3*1,1"šachty</t>
  </si>
  <si>
    <t>1*1*0,1*4*1,1"vpusti</t>
  </si>
  <si>
    <t>452311131</t>
  </si>
  <si>
    <t>Podkladní desky z betonu prostého tř. C 12/15 otevřený výkop</t>
  </si>
  <si>
    <t>959146153</t>
  </si>
  <si>
    <t>Podkladní a zajišťovací konstrukce z betonu prostého v otevřeném výkopu desky pod potrubí, stoky a drobné objekty z betonu tř. C 12/15</t>
  </si>
  <si>
    <t>3*0,1*1,5*1,5*1,1</t>
  </si>
  <si>
    <t>4*0,1*1*1*1,1</t>
  </si>
  <si>
    <t>452351101</t>
  </si>
  <si>
    <t>Bednění podkladních desek nebo bloků nebo sedlového lože otevřený výkop</t>
  </si>
  <si>
    <t>-450039289</t>
  </si>
  <si>
    <t>Bednění podkladních a zajišťovacích konstrukcí v otevřeném výkopu desek nebo sedlových loží pod potrubí, stoky a drobné objekty</t>
  </si>
  <si>
    <t>3*4*1,5*0,1</t>
  </si>
  <si>
    <t>4*4*1*0,1</t>
  </si>
  <si>
    <t>1659638048</t>
  </si>
  <si>
    <t>(680,987+691,886+1,35)"výkopek</t>
  </si>
  <si>
    <t>-192,246-56,211-17,505-1,554-1,183-(70,33+68,6)*0,0314-0,1963*(84,7+7,6)-1,2076*(3,6+4,39+4,38)</t>
  </si>
  <si>
    <t>Zakládání</t>
  </si>
  <si>
    <t>212752102</t>
  </si>
  <si>
    <t>Trativod z drenážních trubek korugovaných PE-HD SN 4 perforace 360° včetně lože otevřený výkop DN 150 pro liniové stavby</t>
  </si>
  <si>
    <t>492573588</t>
  </si>
  <si>
    <t>Trativody z drenážních trubek pro liniové stavby a komunikace se zřízením štěrkového lože pod trubky a s jejich obsypem v otevřeném výkopu trubka korugovaná sendvičová PE-HD SN 4 celoperforovaná 360° DN 150</t>
  </si>
  <si>
    <t xml:space="preserve">Poznámka k souboru cen:_x000D_
1. V cenách souboru cen nejsou započteny náklady na:_x000D_
a) montáž a dodávku tvarovek, které se oceňují cenami souboru 877 ..-52.1 Montáž tvarovek na kanalizačním potrubí z trub z plastu, části A03,_x000D_
b) opláštění potrubí geotextílií, které se oceňuje cenami souboru 211 97-11.. Zřízení opláštění výplně z geotextilie odvodňovacích žeber nebo trativodů v rýze nebo zářezu se stěnami katalogu 800-2 Zvláštní zakládání objektů, části A 01._x000D_
</t>
  </si>
  <si>
    <t>0,5*(84,7+7,6)*1,05"prohloubení odvodnění stoka</t>
  </si>
  <si>
    <t>919726122</t>
  </si>
  <si>
    <t>Geotextilie pro ochranu, separaci a filtraci netkaná měrná hmotnost do 300 g/m2</t>
  </si>
  <si>
    <t>-875491657</t>
  </si>
  <si>
    <t>Geotextilie netkaná pro ochranu, separaci nebo filtraci měrná hmotnost přes 200 do 300 g/m2</t>
  </si>
  <si>
    <t xml:space="preserve">Poznámka k souboru cen:_x000D_
1. V cenách jsou započteny i náklady na položení a dodání geotextilie včetně přesahů._x000D_
</t>
  </si>
  <si>
    <t>0,5*1,8*(84,7+7,6)*1,05"prohloubení odvodnění stoka</t>
  </si>
  <si>
    <t>-1926372050</t>
  </si>
  <si>
    <t>1302554576</t>
  </si>
  <si>
    <t>Zpevnění krajnic nebo komunikací pro pěší  s rozprostřením a zhutněním, po zhutnění asfaltovým recyklátem tl. 100 mm</t>
  </si>
  <si>
    <t>708873778</t>
  </si>
  <si>
    <t>85,404</t>
  </si>
  <si>
    <t>990188486</t>
  </si>
  <si>
    <t>30,24</t>
  </si>
  <si>
    <t>-674770818</t>
  </si>
  <si>
    <t>810441811</t>
  </si>
  <si>
    <t>Bourání stávajícího potrubí z betonu DN přes 400 do 600</t>
  </si>
  <si>
    <t>1098786062</t>
  </si>
  <si>
    <t>Bourání stávajícího potrubí z betonu v otevřeném výkopu DN přes 400 do 600</t>
  </si>
  <si>
    <t>84,7+7,6</t>
  </si>
  <si>
    <t>830361811</t>
  </si>
  <si>
    <t>Bourání stávajícího kameninového potrubí DN přes 150 do 250</t>
  </si>
  <si>
    <t>-2049823159</t>
  </si>
  <si>
    <t>Bourání stávajícího potrubí z kameninových trub v otevřeném výkopu DN přes 150 do 250</t>
  </si>
  <si>
    <t xml:space="preserve">Poznámka k souboru cen:_x000D_
1. Ceny jsou určeny pro bourání vodovodního a kanalizačního potrubí._x000D_
2. V cenách jsou započteny náklady na bourání potrubí včetně tvarovek._x000D_
</t>
  </si>
  <si>
    <t>(70,33+68,6)</t>
  </si>
  <si>
    <t>890311851</t>
  </si>
  <si>
    <t>Bourání šachet ze ŽB strojně obestavěného prostoru do 1,5 m3</t>
  </si>
  <si>
    <t>-1389539527</t>
  </si>
  <si>
    <t>Bourání šachet a jímek strojně velikosti obestavěného prostoru do 1,5 m3 ze železobetonu</t>
  </si>
  <si>
    <t xml:space="preserve">Poznámka k souboru cen:_x000D_
1. Ceny jsou určeny pro vodovodní a kanalizačné šachty._x000D_
2. Šachty velikosti nad 5 m3 obestavěného prostoru se oceňují cenami katalogu 801-3 Budov a haly - bourání konstrukcí._x000D_
</t>
  </si>
  <si>
    <t>0,7*0,7*2*4"vpusti</t>
  </si>
  <si>
    <t>890231851</t>
  </si>
  <si>
    <t>Bourání šachet z prostého betonu strojně obestavěného prostoru do 3 m3</t>
  </si>
  <si>
    <t>-1412986139</t>
  </si>
  <si>
    <t>Bourání šachet a jímek strojně velikosti obestavěného prostoru přes 1,5 do 3 m3 z prostého betonu</t>
  </si>
  <si>
    <t>1,5*1,5*(4,1+4,89+4,88)</t>
  </si>
  <si>
    <t>899203211</t>
  </si>
  <si>
    <t>Demontáž mříží litinových včetně rámů hmotnosti přes 100 do 150 kg</t>
  </si>
  <si>
    <t>-342749908</t>
  </si>
  <si>
    <t>Demontáž mříží litinových včetně rámů, hmotnosti jednotlivě přes 100 do 150 Kg</t>
  </si>
  <si>
    <t>899103211</t>
  </si>
  <si>
    <t>Demontáž poklopů litinových nebo ocelových včetně rámů hmotnosti přes 100 do 150 kg</t>
  </si>
  <si>
    <t>319401900</t>
  </si>
  <si>
    <t>Demontáž poklopů litinových a ocelových včetně rámů, hmotnosti jednotlivě přes 100 do 150 Kg</t>
  </si>
  <si>
    <t>831422121</t>
  </si>
  <si>
    <t>Montáž potrubí z trub kameninových hrdlových s integrovaným těsněním výkop sklon do 20 % DN 500</t>
  </si>
  <si>
    <t>618897734</t>
  </si>
  <si>
    <t>Montáž potrubí z trub kameninových hrdlových s integrovaným těsněním v otevřeném výkopu ve sklonu do 20 % DN 500</t>
  </si>
  <si>
    <t xml:space="preserve">Poznámka k souboru cen:_x000D_
1. V cenách montáže potrubí z trub kameninových hrdlových s integrovaným těsněním 831 . . -2121 jsou těsnící kroužky součástí dodávky kameninových trub. Tyto trouby se oceňují ve specifikaci, ztratné lze dohodnout ve výši 1,5 %._x000D_
2. Ceny 831 . . -2193 jsou určeny pro každé jednotlivé napojení dvou dříků trub o zhruba stejném průměru, kdy maximální rozdíl průměrů je 12 mm. Platí také pro spoj dvou různých materiálů_x000D_
3. Ceny 26-3195 a 38-3195 jsou určeny pro každé jednotlivé připojení vnitřní kanalizace na kanalizační přípojku._x000D_
</t>
  </si>
  <si>
    <t>84,7+7,6"stok</t>
  </si>
  <si>
    <t>59710709</t>
  </si>
  <si>
    <t>trouba kameninová glazovaná DN 500 dl 2,50m spojovací systém C Třída 160</t>
  </si>
  <si>
    <t>757361036</t>
  </si>
  <si>
    <t>92,3*1,015 'Přepočtené koeficientem množství</t>
  </si>
  <si>
    <t>837422921</t>
  </si>
  <si>
    <t>Výměna kameninových tvarovek jednoosých s integrovaným těsněním otevřený výkop DN 500</t>
  </si>
  <si>
    <t>-22114241</t>
  </si>
  <si>
    <t>Výměna kameninových tvarovek na potrubí z trub kameninových v otevřeném výkopu s integrovaným těsněním jednoosých DN 500</t>
  </si>
  <si>
    <t xml:space="preserve">Poznámka k souboru cen:_x000D_
1. Ceny jsou určeny pouze pro případy havárií nebo běžných oprav venkovní kanalizaace._x000D_
2. Ceny nelze použít při zřízení nové venkovní kanalizace._x000D_
3. V cenách 837 ..-.921 Výměna tvarovek na ptrubí z trub kameninových jsou zahrnuty náklady na demontáž stávajících a montáž nových tvarovek._x000D_
4. Ceny jsou určeny pro výměnu tvarovek v otevřeném výkopu jakéhokoli sklonu._x000D_
5. Pro volbu ceny u odbočných tvarovek je rozhodující DN hlavního řadu; u jednoosých větší DN._x000D_
6. V cenách nejsou započteny náklady na dodání tvarovek a těsnícího materiálu, který je součástí tvarovek. Tyto náklady se oceňují ve specifikaci._x000D_
</t>
  </si>
  <si>
    <t>5"přepojování jednotlivých úseků na stávající potrubí</t>
  </si>
  <si>
    <t>R8913510</t>
  </si>
  <si>
    <t>Univerzální kanalizační pružná spojka DN 500</t>
  </si>
  <si>
    <t>-1617257408</t>
  </si>
  <si>
    <t xml:space="preserve">Univerzální kanalizační pružná spojka DN 500
</t>
  </si>
  <si>
    <t>871310310</t>
  </si>
  <si>
    <t>Montáž kanalizačního potrubí hladkého plnostěnného SN 10 z polypropylenu DN 150</t>
  </si>
  <si>
    <t>698877996</t>
  </si>
  <si>
    <t>Montáž kanalizačního potrubí z plastů z polypropylenu PP hladkého plnostěnného SN 10 DN 150</t>
  </si>
  <si>
    <t xml:space="preserve">Poznámka k souboru cen:_x000D_
1. V cenách montáže potrubí nejsou započteny náklady na dodání trub, elektrospojek a těsnicích kroužků pokud tyto nejsou součástí dodávky potrubí. Tyto náklady se oceňují ve specifikaci._x000D_
2. V cenách potrubí z trubek polyetylenových a polypropylenových nejsou započteny náklady na dodání tvarovek použitých pro napojení na jiný druh potrubí; tvarovky se oceňují ve specifikaci._x000D_
3. Ztratné lze dohodnout:_x000D_
a) u trub kanalizačních z tvrdého PVC ve směrné výši 3 %,_x000D_
b) u trub polyetylenových a polypropylenových ve směrné výši 1,5._x000D_
</t>
  </si>
  <si>
    <t>28611198</t>
  </si>
  <si>
    <t>trubka kanalizační PPKGEM 160x4,9x5000mm SN10</t>
  </si>
  <si>
    <t>453633454</t>
  </si>
  <si>
    <t>(30,31+18)*1,2"přípojky</t>
  </si>
  <si>
    <t>871350310</t>
  </si>
  <si>
    <t>Montáž kanalizačního potrubí hladkého plnostěnného SN 10 z polypropylenu DN 200</t>
  </si>
  <si>
    <t>-323648226</t>
  </si>
  <si>
    <t>Montáž kanalizačního potrubí z plastů z polypropylenu PP hladkého plnostěnného SN 10 DN 200</t>
  </si>
  <si>
    <t>28611202</t>
  </si>
  <si>
    <t>trubka kanalizační PPKGEM 200x6,2x5000mm SN10</t>
  </si>
  <si>
    <t>2070873254</t>
  </si>
  <si>
    <t>(49,82+68,6)*1,2"přípojky</t>
  </si>
  <si>
    <t>837421221</t>
  </si>
  <si>
    <t>Montáž kameninových tvarovek odbočných s integrovaným těsněním otevřený výkop DN 500</t>
  </si>
  <si>
    <t>305145774</t>
  </si>
  <si>
    <t>Montáž kameninových tvarovek na potrubí z trub kameninových v otevřeném výkopu s integrovaným těsněním odbočných DN 500</t>
  </si>
  <si>
    <t xml:space="preserve">Poznámka k souboru cen:_x000D_
1. Ceny jsou určeny pro montáž tvarovek v otevřeném výkopu jakéhokoliv sklonu._x000D_
2. Pro volbu ceny u odbočných tvarovek je rozhodující DN hlavního řadu; u jednoosých větší DN._x000D_
3. V cenách nejsou započteny náklady na dodání tvarovek a těsnícího materiálu, který je součástí tvarovek. Tyto náklady se oceňují ve specifikaci._x000D_
</t>
  </si>
  <si>
    <t>R11810</t>
  </si>
  <si>
    <t>odbočka kameninová glazovaná jednoduchá kolmá DN 500/200 dl 1000mm spojovací systém C/F tř.160/-</t>
  </si>
  <si>
    <t>-866872517</t>
  </si>
  <si>
    <t>R11811</t>
  </si>
  <si>
    <t>odbočka kameninová glazovaná jednoduchá šikmá DN 500/200 dl 1000mm spojovací systém C/F tř.160/-</t>
  </si>
  <si>
    <t>-1872924885</t>
  </si>
  <si>
    <t>odbočka kameninová glazovaná jednoduchá šimá DN 500/200 dl 1000mm spojovací systém C/F tř.160/-</t>
  </si>
  <si>
    <t>877350320</t>
  </si>
  <si>
    <t>Montáž odboček na kanalizačním potrubí z PP trub hladkých plnostěnných DN 200</t>
  </si>
  <si>
    <t>-535616790</t>
  </si>
  <si>
    <t>Montáž tvarovek na kanalizačním plastovém potrubí z polypropylenu PP hladkého plnostěnného odboček DN 200</t>
  </si>
  <si>
    <t xml:space="preserve">Poznámka k souboru cen:_x000D_
1. V cenách montáže tvarovek nejsou započteny náklady na dodání tvarovek. Tyto náklady se oceňují ve specifikaci._x000D_
2. V cenách montáže tvarovek jsou započteny náklady na dodání těsnicích kroužků, pokud tyto nejsou součástí dodávky tvarovek._x000D_
</t>
  </si>
  <si>
    <t>28611918</t>
  </si>
  <si>
    <t>odbočka kanalizační s hrdlem PP 200/160/45°</t>
  </si>
  <si>
    <t>-242970658</t>
  </si>
  <si>
    <t>877310310</t>
  </si>
  <si>
    <t>Montáž kolen na kanalizačním potrubí z PP trub hladkých plnostěnných DN 150</t>
  </si>
  <si>
    <t>-407025226</t>
  </si>
  <si>
    <t>Montáž tvarovek na kanalizačním plastovém potrubí z polypropylenu PP hladkého plnostěnného kolen DN 150</t>
  </si>
  <si>
    <t>28611890</t>
  </si>
  <si>
    <t>koleno kanalizační s hrdlem PP 160x15° SN10</t>
  </si>
  <si>
    <t>-720180671</t>
  </si>
  <si>
    <t>4+4*2</t>
  </si>
  <si>
    <t>28611892</t>
  </si>
  <si>
    <t>koleno kanalizační s hrdlem PP 160x30° SN10</t>
  </si>
  <si>
    <t>-2028489316</t>
  </si>
  <si>
    <t>2*4+4*4</t>
  </si>
  <si>
    <t>28611894</t>
  </si>
  <si>
    <t>koleno kanalizační s hrdlem PP 160x45° SN10</t>
  </si>
  <si>
    <t>975260858</t>
  </si>
  <si>
    <t>877350310</t>
  </si>
  <si>
    <t>Montáž kolen na kanalizačním potrubí z PP trub hladkých plnostěnných DN 200</t>
  </si>
  <si>
    <t>-1570836481</t>
  </si>
  <si>
    <t>Montáž tvarovek na kanalizačním plastovém potrubí z polypropylenu PP hladkého plnostěnného kolen DN 200</t>
  </si>
  <si>
    <t>28611900</t>
  </si>
  <si>
    <t>koleno kanalizační s hrdlem PP 200x15° SN10</t>
  </si>
  <si>
    <t>-500558150</t>
  </si>
  <si>
    <t>4"uliční vpusti</t>
  </si>
  <si>
    <t>28611902</t>
  </si>
  <si>
    <t>koleno kanalizační s hrdlem PP 200x45° SN10</t>
  </si>
  <si>
    <t>-152855432</t>
  </si>
  <si>
    <t>R11902</t>
  </si>
  <si>
    <t>koleno kanalizační s hrdlem PP 200x67° SN10</t>
  </si>
  <si>
    <t>1413204496</t>
  </si>
  <si>
    <t>2*4"uliční vpusti se spádovým stupněm</t>
  </si>
  <si>
    <t>877350330</t>
  </si>
  <si>
    <t>Montáž spojek na kanalizačním potrubí z PP trub hladkých plnostěnných DN 200</t>
  </si>
  <si>
    <t>-692712253</t>
  </si>
  <si>
    <t>Montáž tvarovek na kanalizačním plastovém potrubí z polypropylenu PP hladkého plnostěnného spojek nebo redukcí DN 200</t>
  </si>
  <si>
    <t>28611938</t>
  </si>
  <si>
    <t>redukce kanalizační plastová nesouosá PP 200/150</t>
  </si>
  <si>
    <t>-1494176749</t>
  </si>
  <si>
    <t>R12006</t>
  </si>
  <si>
    <t>přechod kanalizační PP kamenina-plast bez těsnění DN 200</t>
  </si>
  <si>
    <t>-990605761</t>
  </si>
  <si>
    <t>891359951</t>
  </si>
  <si>
    <t>Montáž potrubních spojek na potrubí z jakýchkoli trub DN 200</t>
  </si>
  <si>
    <t>-360271786</t>
  </si>
  <si>
    <t>Montáž opravných armatur potrubních spojek na potrubí z trub litinových, ocelových nebo plastických hmot DN 200</t>
  </si>
  <si>
    <t xml:space="preserve">Poznámka k souboru cen:_x000D_
1. V cenách jsou započteny náklady na:_x000D_
a) na výkop montážních jamek,_x000D_
b) na opravu izolace ocelových trubek._x000D_
2. V cenách nejsou započteny náklady na:_x000D_
a) dodání opravných pasů a potrubních spojek, tyto armatury se oceňují ve specifikaci,_x000D_
b) obsyp ze štěrku nebo štěrkopísku; obsyp se oceňuje příslušnými cenami souboru cen 451 5 . - . 1 Lože pod potrubí, stoky a drobné objekty části A 01 tohoto katalogu._x000D_
</t>
  </si>
  <si>
    <t>R8913599</t>
  </si>
  <si>
    <t>Univerzální kanalizační pružná spojka DN 200</t>
  </si>
  <si>
    <t>1323107149</t>
  </si>
  <si>
    <t>899104112</t>
  </si>
  <si>
    <t>Osazení poklopů litinových nebo ocelových včetně rámů pro třídu zatížení D400, E600</t>
  </si>
  <si>
    <t>251930561</t>
  </si>
  <si>
    <t>Osazení poklopů litinových a ocelových včetně rámů pro třídu zatížení D400, E600</t>
  </si>
  <si>
    <t xml:space="preserve">Poznámka k souboru cen:_x000D_
1. V cenách 899 10 -.112 nejsou započteny náklady na dodání poklopů včetně rámů; tyto náklady se oceňují ve specifikaci._x000D_
2. V cenách 899 10 -.113 nejsou započteny náklady na:_x000D_
a) dodání poklopů; tyto náklady se oceňují ve specifikaci,_x000D_
b) montáž rámů, která se oceňuje cenami souboru 452 11-21.. části A01 tohoto katalogu._x000D_
3. Poklopy a vtokové mříže dělíme do těchto tříd zatížení:_x000D_
a) A15, A50 pro plochy používané výlučně chodci a cyklisty,_x000D_
b) B125 pro chodníky, pěší zóny a plochy srovnatelné, plochy pro stání a parkování osobních automobilů i v patrech,_x000D_
c) C250 pro poklopy umístěné v ploše odvodňovacích proužků pozemní komunikace, která měřeno od hrany obrubníku, zasahuje nejvíce 0,5 m do vozovkya nejvíce 0,2 m do chodníku,_x000D_
d) D400 pro vozovky pozemních komunikací, ulice pro pěší, zpevněné krajnice a parkovací plochy, které jsou přístupné pro všechny druhy silničních vozidel,_x000D_
e) E600 pro plochy, které budou vystavené zvláště vysokému zatížení kol._x000D_
</t>
  </si>
  <si>
    <t>R899</t>
  </si>
  <si>
    <t>Poklop s rámem D 400, s odvětráním, označení logem města Benešov</t>
  </si>
  <si>
    <t>1012290291</t>
  </si>
  <si>
    <t xml:space="preserve">Poklop s rámem D 400, s odvětráním
- rám betono-litinový
- víko bude celo-litinové ve variantě s odvětráním
Tlumící vložka musí být vyrobena z vhodného materiálu odolného vůči olejovým a rozmrazovacím látkám, nesmí být z plastových či kompozitních materiálů. Konstrukce vložky musí zajišťovat tlumení vertikálního i horizontálního pohybu víka (tvar „L“), minimální velikost horizontální tlumící plochy je 450cm čtverečních, vertikální tlumící plochy 160cm čtverečních.
Chránit poklop proti samovolnému otevření musí minimálně 2 pružné prvky, tak aby systém působil centricky (tj. i na nájezdové straně poklopu). Zajištění proti krádeži nerozpojitelným, spojením víka s rámem. Komplet musí být opatřen bezpečnostní aretací víka po otevření proti samovolnému zavření.Víko bude označeno logem města.
</t>
  </si>
  <si>
    <t>3"viz. výpis materiálu šachet</t>
  </si>
  <si>
    <t>452112111</t>
  </si>
  <si>
    <t>Osazení betonových prstenců nebo rámů v do 100 mm</t>
  </si>
  <si>
    <t>-1504832477</t>
  </si>
  <si>
    <t>Osazení betonových dílců prstenců nebo rámů pod poklopy a mříže, výšky do 100 mm</t>
  </si>
  <si>
    <t xml:space="preserve">Poznámka k souboru cen:_x000D_
1. V cenách nejsou započteny náklady na dodávku betonových výrobků; tyto se oceňují ve specifikaci._x000D_
</t>
  </si>
  <si>
    <t>59224187</t>
  </si>
  <si>
    <t>prstenec šachtový vyrovnávací betonový 625x120x100mm</t>
  </si>
  <si>
    <t>-1519061140</t>
  </si>
  <si>
    <t>1"viz. výpis materiálu šachet</t>
  </si>
  <si>
    <t>452112121</t>
  </si>
  <si>
    <t>Osazení betonových prstenců nebo rámů v do 200 mm</t>
  </si>
  <si>
    <t>-2100686439</t>
  </si>
  <si>
    <t>Osazení betonových dílců prstenců nebo rámů pod poklopy a mříže, výšky přes 100 do 200 mm</t>
  </si>
  <si>
    <t>59224188</t>
  </si>
  <si>
    <t>prstenec šachtový vyrovnávací betonový 625x120x120mm</t>
  </si>
  <si>
    <t>-1726768549</t>
  </si>
  <si>
    <t>4+1"viz. výpis materiálu šachet</t>
  </si>
  <si>
    <t>894412411</t>
  </si>
  <si>
    <t>Osazení betonových nebo železobetonových dílců pro šachty skruží přechodových</t>
  </si>
  <si>
    <t>2034379951</t>
  </si>
  <si>
    <t xml:space="preserve">Poznámka k souboru cen:_x000D_
1. V cenách nejsou započteny náklady na dodání betonových nebo železobetonových dílců a těsnění; dodání těchto se oceňuje ve specifikaci._x000D_
</t>
  </si>
  <si>
    <t>59224312</t>
  </si>
  <si>
    <t>kónus šachetní betonový kapsové plastové stupadlo 100x62,5x58cm</t>
  </si>
  <si>
    <t>-1316922367</t>
  </si>
  <si>
    <t>2"viz. výpis materiálu šachet</t>
  </si>
  <si>
    <t>894414211</t>
  </si>
  <si>
    <t>Osazení betonových nebo železobetonových dílců pro šachty desek zákrytových</t>
  </si>
  <si>
    <t>1645919829</t>
  </si>
  <si>
    <t>R24315</t>
  </si>
  <si>
    <t>deska betonová zákrytová pro kruhové šachty 150/62,5x16,5cm</t>
  </si>
  <si>
    <t>-285108925</t>
  </si>
  <si>
    <t>894411311</t>
  </si>
  <si>
    <t>Osazení betonových nebo železobetonových dílců pro šachty skruží rovných</t>
  </si>
  <si>
    <t>1577774393</t>
  </si>
  <si>
    <t>59224050</t>
  </si>
  <si>
    <t>skruž pro kanalizační šachty se zabudovanými stupadly 100x25x12cm</t>
  </si>
  <si>
    <t>2081503158</t>
  </si>
  <si>
    <t>59224051</t>
  </si>
  <si>
    <t>skruž pro kanalizační šachty se zabudovanými stupadly 100x50x12cm</t>
  </si>
  <si>
    <t>658553038</t>
  </si>
  <si>
    <t>59224052</t>
  </si>
  <si>
    <t>skruž pro kanalizační šachty se zabudovanými stupadly 100x100x12cm</t>
  </si>
  <si>
    <t>-85284679</t>
  </si>
  <si>
    <t>R24052</t>
  </si>
  <si>
    <t>skruž pro kanalizační šachty se zabudovanými stupadly 150x100x14cm</t>
  </si>
  <si>
    <t>1051340726</t>
  </si>
  <si>
    <t>894414111</t>
  </si>
  <si>
    <t>Osazení betonových nebo železobetonových dílců pro šachty skruží základových (dno)</t>
  </si>
  <si>
    <t>-956460067</t>
  </si>
  <si>
    <t>59224338</t>
  </si>
  <si>
    <t>dno betonové šachty kanalizační přímé 100x80x50cm</t>
  </si>
  <si>
    <t>214967480</t>
  </si>
  <si>
    <t>R24338</t>
  </si>
  <si>
    <t>dno betonové šachty kanalizační přímé 150x159x100cm</t>
  </si>
  <si>
    <t>-893177783</t>
  </si>
  <si>
    <t>59224348</t>
  </si>
  <si>
    <t>těsnění elastomerové pro spojení šachetních dílů DN 1000</t>
  </si>
  <si>
    <t>-1721192030</t>
  </si>
  <si>
    <t>9"viz. výpis materiálu šachet</t>
  </si>
  <si>
    <t>59224342</t>
  </si>
  <si>
    <t>těsnění elastomerové pro spojení šachetních dílů DN 1500</t>
  </si>
  <si>
    <t>-1569686062</t>
  </si>
  <si>
    <t>899623141</t>
  </si>
  <si>
    <t>Obetonování potrubí nebo zdiva stok betonem prostým tř. C 12/15 otevřený výkop</t>
  </si>
  <si>
    <t>-1213629803</t>
  </si>
  <si>
    <t>Obetonování potrubí nebo zdiva stok betonem prostým v otevřeném výkopu, beton tř. C 12/15</t>
  </si>
  <si>
    <t xml:space="preserve">Poznámka k souboru cen:_x000D_
1. Obetonování zdiva stok ve štole se oceňuje cenami souboru cen 359 31-02 Výplň za rubem cihelného zdiva stok části A 03 tohoto katalogu._x000D_
</t>
  </si>
  <si>
    <t>0,6218*(2,21+2,26+2,99+3)*1,2"spádový stupeň vpustě</t>
  </si>
  <si>
    <t>899643111</t>
  </si>
  <si>
    <t>Bednění pro obetonování potrubí otevřený výkop</t>
  </si>
  <si>
    <t>1862272557</t>
  </si>
  <si>
    <t>Bednění pro obetonování potrubí v otevřeném výkopu</t>
  </si>
  <si>
    <t>4*0,91*(2,21+2,26+2,99+3)*1,2"spádový stupeň vpustě</t>
  </si>
  <si>
    <t>-409315797</t>
  </si>
  <si>
    <t>84,7+7,6+70,33+68,6</t>
  </si>
  <si>
    <t>892351111</t>
  </si>
  <si>
    <t>Tlaková zkouška vodou potrubí DN 150 nebo 200</t>
  </si>
  <si>
    <t>-309654581</t>
  </si>
  <si>
    <t>Tlakové zkoušky vodou na potrubí DN 150 nebo 200</t>
  </si>
  <si>
    <t>70,33+68,6</t>
  </si>
  <si>
    <t>892421111</t>
  </si>
  <si>
    <t>Tlaková zkouška vodou potrubí DN 400 nebo 500</t>
  </si>
  <si>
    <t>743196344</t>
  </si>
  <si>
    <t>Tlakové zkoušky vodou na potrubí DN 400 nebo 500</t>
  </si>
  <si>
    <t>R892442111</t>
  </si>
  <si>
    <t>Zabezpečení konců potrubí DN nad 300 do 600 při tlakových zkouškách vodou</t>
  </si>
  <si>
    <t>71552153</t>
  </si>
  <si>
    <t>Tlakové zkoušky vodou zabezpečení konců potrubí při tlakových zkouškách DN přes 300 do 600 pytlováním</t>
  </si>
  <si>
    <t>R115101201</t>
  </si>
  <si>
    <t>Přečerpávání odpadních vod při stavbě (včetně instalace čerpadla a potrubí)</t>
  </si>
  <si>
    <t>-131076241</t>
  </si>
  <si>
    <t>115101301</t>
  </si>
  <si>
    <t>Pohotovost čerpací soupravy pro dopravní výšku do 10 m přítok do 500 l/min</t>
  </si>
  <si>
    <t>den</t>
  </si>
  <si>
    <t>-1806634513</t>
  </si>
  <si>
    <t>Pohotovost záložní čerpací soupravy pro dopravní výšku do 10 m s uvažovaným průměrným přítokem do 500 l/min</t>
  </si>
  <si>
    <t xml:space="preserve">Poznámka k souboru cen:_x000D_
1. V ceně nejsou započteny náklady na sací a výtlačné potrubí, příp. na odpadní žlaby a náklady na lešení pod čerpadlo a pod potrubí nebo pod odpadní žlaby, na energii a na záložní zdroje energie._x000D_
2. Oceňují se všechny kalendářní dny od skončení montáže do započetí demontáže čerpací soupravy s odečtením kalendářních dnů, ve kterých je tato souprava v činnosti._x000D_
3. Pohotovost záložní čerpací soupravy se oceňuje jen se souhlasem investora a to tehdy, mohla-li by porucha v čerpání ohrozit bezpečnost pracujících nebo budované dílo, příp. termín výstavby._x000D_
4. Dopravní výškou vody se rozumí svislá vzdálenost mezi hladinou vody v jímce sníženou čerpáním a vodorovnou rovinou, proloženou osou nejvyššího bodu výtlačného potrubí._x000D_
5. Počet měrných jednotek se určí samostatně za každé čerpací místo (jámu, studnu, šachtu)_x000D_
6. Pokud projekt předepíše zřízení samostatného sacího nebo výtlačného potrubí, oceňují se tyto náklady cenami souboru cen 115 00-11 Převedení vody potrubím._x000D_
</t>
  </si>
  <si>
    <t>721241103</t>
  </si>
  <si>
    <t>Lapač střešních splavenin z litiny DN 150</t>
  </si>
  <si>
    <t>746755278</t>
  </si>
  <si>
    <t>Lapače střešních splavenin litinové DN 150</t>
  </si>
  <si>
    <t>359901211</t>
  </si>
  <si>
    <t>Monitoring stoky jakékoli výšky na nové kanalizaci</t>
  </si>
  <si>
    <t>-986142363</t>
  </si>
  <si>
    <t>Monitoring stok (kamerový systém) jakékoli výšky nová kanalizace</t>
  </si>
  <si>
    <t xml:space="preserve">Poznámka k souboru cen:_x000D_
1. V ceně jsou započteny náklady na zhotovení záznamu o prohlídce a protokolu prohlídky._x000D_
</t>
  </si>
  <si>
    <t>Uliční vpust</t>
  </si>
  <si>
    <t>109</t>
  </si>
  <si>
    <t>452112111.1</t>
  </si>
  <si>
    <t>-364397468</t>
  </si>
  <si>
    <t>110</t>
  </si>
  <si>
    <t>592238640</t>
  </si>
  <si>
    <t>prstenec betonový pro uliční vpusť vyrovnávací TBV-Q 390/60/10a, 39x6x13 cm</t>
  </si>
  <si>
    <t>202791526</t>
  </si>
  <si>
    <t>prstenec betonový pro uliční vpusť vyrovnávací 39 x 6 x 13 cm</t>
  </si>
  <si>
    <t>4"viz. výpis uličních vpustí</t>
  </si>
  <si>
    <t>111</t>
  </si>
  <si>
    <t>895941111.1</t>
  </si>
  <si>
    <t>Zřízení vpusti kanalizační uliční z betonových dílců typ UV-50 normální</t>
  </si>
  <si>
    <t>CS ÚRS 2019 01</t>
  </si>
  <si>
    <t>1094878903</t>
  </si>
  <si>
    <t xml:space="preserve">Poznámka k souboru cen:_x000D_
1. V cenách jsou započteny i náklady na zřízení lože ze štěrkopísku._x000D_
2. V cenách nejsou započteny náklady na:_x000D_
a) dodání betonových dílců; betonové dílce se oceňují ve specifikaci,_x000D_
b) dodání kameninových dílců; kameninové dílce se oceňují ve specifikaci,_x000D_
c) litinové mříže; osazení mříží se oceňuje cenami souboru cen 899 20- . 1 Osazení mříží litinových včetně rámů a košů na bahno části A 01 tohoto katalogu; dodání mříží se oceňuje ve specifikaci,_x000D_
d) podkladní prstence; tyto se oceňují cenami souboru cen 452 38-6 . Podkladní a a vyrovnávací prstence části A 01 tohoto katalogu._x000D_
</t>
  </si>
  <si>
    <t>112</t>
  </si>
  <si>
    <t>59223850</t>
  </si>
  <si>
    <t>dno pro uliční vpusť s výtokovým otvorem betonové 450x330x50mm</t>
  </si>
  <si>
    <t>1326200687</t>
  </si>
  <si>
    <t>113</t>
  </si>
  <si>
    <t>592238620</t>
  </si>
  <si>
    <t>skruž betonová pro uliční vpusť středová TBV-Q 450/295/6a 45x29,5x5 cm</t>
  </si>
  <si>
    <t>1845866258</t>
  </si>
  <si>
    <t>skruž betonová pro uliční vpusť středová 45 x 29,5 x 5 cm</t>
  </si>
  <si>
    <t>114</t>
  </si>
  <si>
    <t>59223858</t>
  </si>
  <si>
    <t>skruž pro uliční vpusť horní betonová 450x570x50mm</t>
  </si>
  <si>
    <t>-1250908992</t>
  </si>
  <si>
    <t>115</t>
  </si>
  <si>
    <t>899204112</t>
  </si>
  <si>
    <t>Osazení mříží litinových včetně rámů a košů na bahno pro třídu zatížení D400, E600</t>
  </si>
  <si>
    <t>-944327503</t>
  </si>
  <si>
    <t xml:space="preserve">Poznámka k souboru cen:_x000D_
1. V cenách nejsou započteny náklady na dodání mříží, rámů a košů na bahno; tyto náklady se oceňují_x000D_
 ve specifikaci._x000D_
</t>
  </si>
  <si>
    <t>116</t>
  </si>
  <si>
    <t>592238780</t>
  </si>
  <si>
    <t>mříž M1 D400 DIN 19583-13, 500/500 mm</t>
  </si>
  <si>
    <t>1927111054</t>
  </si>
  <si>
    <t>mříž vtoková pro uliční vpusti 500/500 mm</t>
  </si>
  <si>
    <t>117</t>
  </si>
  <si>
    <t>592238760</t>
  </si>
  <si>
    <t>rám zabetonovaný DIN 19583-9 500/500 mm</t>
  </si>
  <si>
    <t>-945180727</t>
  </si>
  <si>
    <t>rám zabetonovaný pro uliční vpusti 500/500 mm</t>
  </si>
  <si>
    <t>118</t>
  </si>
  <si>
    <t>59223871</t>
  </si>
  <si>
    <t>koš vysoký pro uliční vpusti žárově Pz plech pro rám 500/500mm</t>
  </si>
  <si>
    <t>-1476245514</t>
  </si>
  <si>
    <t>119</t>
  </si>
  <si>
    <t>1361790926</t>
  </si>
  <si>
    <t>144,835+24,767+84,864+124,468</t>
  </si>
  <si>
    <t>-1725635192</t>
  </si>
  <si>
    <t>24,767+84,864+124,468</t>
  </si>
  <si>
    <t>234,099*8 'Přepočtené koeficientem množství</t>
  </si>
  <si>
    <t>121</t>
  </si>
  <si>
    <t>1378630909</t>
  </si>
  <si>
    <t>27,329"odvoz dlažby na mezideponii</t>
  </si>
  <si>
    <t>6,199+1,21"odvoz na mezideponii</t>
  </si>
  <si>
    <t>6,199+1,21"dovoz z mezideponie</t>
  </si>
  <si>
    <t>99,381"odvoz na skládku (kanalizace)</t>
  </si>
  <si>
    <t>122</t>
  </si>
  <si>
    <t>-1244454462</t>
  </si>
  <si>
    <t>99,381*8 'Přepočtené koeficientem množství</t>
  </si>
  <si>
    <t>123</t>
  </si>
  <si>
    <t>-1059075462</t>
  </si>
  <si>
    <t>124</t>
  </si>
  <si>
    <t>997221861</t>
  </si>
  <si>
    <t>Poplatek za uložení stavebního odpadu na recyklační skládce (skládkovné) z prostého betonu pod kódem 17 01 01</t>
  </si>
  <si>
    <t>659138761</t>
  </si>
  <si>
    <t>Poplatek za uložení stavebního odpadu na recyklační skládce (skládkovné) z prostého betonu zatříděného do Katalogu odpadů pod kódem 17 01 01</t>
  </si>
  <si>
    <t>64,61+7,526+17,164</t>
  </si>
  <si>
    <t>125</t>
  </si>
  <si>
    <t>-1523936873</t>
  </si>
  <si>
    <t>126</t>
  </si>
  <si>
    <t>-13135419</t>
  </si>
  <si>
    <t>9,03</t>
  </si>
  <si>
    <t>127</t>
  </si>
  <si>
    <t>-1576509189</t>
  </si>
  <si>
    <t>251,217</t>
  </si>
  <si>
    <t>128</t>
  </si>
  <si>
    <t>975506234</t>
  </si>
  <si>
    <t>129</t>
  </si>
  <si>
    <t>998275101</t>
  </si>
  <si>
    <t>Přesun hmot pro trubní vedení z trub kameninových otevřený výkop</t>
  </si>
  <si>
    <t>431757660</t>
  </si>
  <si>
    <t>Přesun hmot pro trubní vedení hloubené z trub kameninových pro kanalizace v otevřeném výkopu dopravní vzdálenost do 15 m</t>
  </si>
  <si>
    <t>311,424-251,217</t>
  </si>
  <si>
    <t>130</t>
  </si>
  <si>
    <t>998275124</t>
  </si>
  <si>
    <t>Příplatek k přesunu hmot pro trubní vedení z trub kameninových za zvětšený přesun hmot do 500 m</t>
  </si>
  <si>
    <t>-495522342</t>
  </si>
  <si>
    <t>Přesun hmot pro trubní vedení hloubené z trub kameninových Příplatek k cenám za zvětšený přesun přes vymezenou největší dopravní vzdálenost do 500 m</t>
  </si>
  <si>
    <t>VRN - Vedlejší rozpočtové náklady</t>
  </si>
  <si>
    <t>001</t>
  </si>
  <si>
    <t>Geodetické práce - vytyčení stavby</t>
  </si>
  <si>
    <t>1024</t>
  </si>
  <si>
    <t>-1582891390</t>
  </si>
  <si>
    <t>002</t>
  </si>
  <si>
    <t>Průzkumné práce - sondy - ruční kopání</t>
  </si>
  <si>
    <t>-959418820</t>
  </si>
  <si>
    <t xml:space="preserve">Průzkumné práce - sondy - ruční kopání v rozsahu 50 h
</t>
  </si>
  <si>
    <t>003</t>
  </si>
  <si>
    <t>Zařízení staveniště</t>
  </si>
  <si>
    <t>-734816487</t>
  </si>
  <si>
    <t xml:space="preserve">Zařízení staveniště včetně mobilního oplocení staveniště
</t>
  </si>
  <si>
    <t>004</t>
  </si>
  <si>
    <t>Zrušení zařízení staveniště</t>
  </si>
  <si>
    <t>-1464332515</t>
  </si>
  <si>
    <t>005</t>
  </si>
  <si>
    <t>Inženýrská činnost (zkoušky, měření, revize)</t>
  </si>
  <si>
    <t>860740310</t>
  </si>
  <si>
    <t>006</t>
  </si>
  <si>
    <t>Koordinační činnost</t>
  </si>
  <si>
    <t>548749595</t>
  </si>
  <si>
    <t>011</t>
  </si>
  <si>
    <t>Dopravně inženýrské opatření</t>
  </si>
  <si>
    <t>583538558</t>
  </si>
  <si>
    <t>Dopravně inženýrské opatření včetně projednání a stanovení místní úpravy</t>
  </si>
  <si>
    <t>012</t>
  </si>
  <si>
    <t>Vytyčení inženýrských sítí</t>
  </si>
  <si>
    <t>-425001174</t>
  </si>
  <si>
    <t>013</t>
  </si>
  <si>
    <t>Geotechnický dozor</t>
  </si>
  <si>
    <t>-85714272</t>
  </si>
  <si>
    <t>Geotechnický dozor v rozsahu 15 h včetně cestovného</t>
  </si>
  <si>
    <t>013274000</t>
  </si>
  <si>
    <t>Pasportizace objektů před započetím prací v blízkosti stavby</t>
  </si>
  <si>
    <t>-1842406742</t>
  </si>
  <si>
    <t>014</t>
  </si>
  <si>
    <t>Geometrické zaměření stavby</t>
  </si>
  <si>
    <t>616288835</t>
  </si>
  <si>
    <t>015</t>
  </si>
  <si>
    <t>Dokumentace skutečného provedení stavby</t>
  </si>
  <si>
    <t>2032438232</t>
  </si>
  <si>
    <t>016</t>
  </si>
  <si>
    <t>Archeologický dohled</t>
  </si>
  <si>
    <t>122465287</t>
  </si>
  <si>
    <t>017</t>
  </si>
  <si>
    <t>Náhradní zásobování pitnou vodou vlečnou cisternou</t>
  </si>
  <si>
    <t>-379801481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</si>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</sst>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5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19" fillId="4" borderId="9" xfId="0" applyFont="1" applyFill="1" applyBorder="1" applyAlignment="1" applyProtection="1">
      <alignment horizontal="center" vertical="center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20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7" fillId="0" borderId="15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6" fillId="0" borderId="15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9" fillId="0" borderId="13" xfId="0" applyNumberFormat="1" applyFont="1" applyBorder="1" applyAlignment="1" applyProtection="1"/>
    <xf numFmtId="166" fontId="29" fillId="0" borderId="14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3" xfId="0" applyFont="1" applyBorder="1" applyAlignment="1" applyProtection="1">
      <alignment horizontal="center" vertical="center"/>
    </xf>
    <xf numFmtId="49" fontId="19" fillId="0" borderId="23" xfId="0" applyNumberFormat="1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</xf>
    <xf numFmtId="167" fontId="19" fillId="0" borderId="23" xfId="0" applyNumberFormat="1" applyFont="1" applyBorder="1" applyAlignment="1" applyProtection="1">
      <alignment vertical="center"/>
    </xf>
    <xf numFmtId="4" fontId="19" fillId="2" borderId="23" xfId="0" applyNumberFormat="1" applyFont="1" applyFill="1" applyBorder="1" applyAlignment="1" applyProtection="1">
      <alignment vertical="center"/>
      <protection locked="0"/>
    </xf>
    <xf numFmtId="4" fontId="19" fillId="0" borderId="23" xfId="0" applyNumberFormat="1" applyFont="1" applyBorder="1" applyAlignment="1" applyProtection="1">
      <alignment vertical="center"/>
    </xf>
    <xf numFmtId="0" fontId="20" fillId="2" borderId="15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6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3" fillId="0" borderId="0" xfId="0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4" fillId="0" borderId="23" xfId="0" applyFont="1" applyBorder="1" applyAlignment="1" applyProtection="1">
      <alignment horizontal="center" vertical="center"/>
    </xf>
    <xf numFmtId="49" fontId="34" fillId="0" borderId="23" xfId="0" applyNumberFormat="1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center" vertical="center" wrapText="1"/>
    </xf>
    <xf numFmtId="167" fontId="34" fillId="0" borderId="23" xfId="0" applyNumberFormat="1" applyFont="1" applyBorder="1" applyAlignment="1" applyProtection="1">
      <alignment vertical="center"/>
    </xf>
    <xf numFmtId="4" fontId="34" fillId="2" borderId="23" xfId="0" applyNumberFormat="1" applyFont="1" applyFill="1" applyBorder="1" applyAlignment="1" applyProtection="1">
      <alignment vertical="center"/>
      <protection locked="0"/>
    </xf>
    <xf numFmtId="4" fontId="34" fillId="0" borderId="23" xfId="0" applyNumberFormat="1" applyFont="1" applyBorder="1" applyAlignment="1" applyProtection="1">
      <alignment vertical="center"/>
    </xf>
    <xf numFmtId="0" fontId="35" fillId="0" borderId="4" xfId="0" applyFont="1" applyBorder="1" applyAlignment="1">
      <alignment vertical="center"/>
    </xf>
    <xf numFmtId="0" fontId="34" fillId="2" borderId="15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36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9" fillId="0" borderId="1" xfId="0" applyFont="1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2" fillId="0" borderId="29" xfId="0" applyFont="1" applyBorder="1" applyAlignment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5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6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5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8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7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 wrapText="1"/>
    </xf>
    <xf numFmtId="0" fontId="38" fillId="0" borderId="29" xfId="0" applyFont="1" applyBorder="1" applyAlignment="1">
      <alignment horizontal="left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left" vertical="center" wrapText="1"/>
    </xf>
    <xf numFmtId="0" fontId="38" fillId="0" borderId="29" xfId="0" applyFont="1" applyBorder="1" applyAlignment="1">
      <alignment horizontal="left" wrapText="1"/>
    </xf>
    <xf numFmtId="49" fontId="39" fillId="0" borderId="1" xfId="0" applyNumberFormat="1" applyFont="1" applyBorder="1" applyAlignment="1">
      <alignment horizontal="left" vertical="center" wrapText="1"/>
    </xf>
    <xf numFmtId="14" fontId="2" fillId="2" borderId="0" xfId="0" applyNumberFormat="1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9"/>
  <sheetViews>
    <sheetView showGridLines="0" tabSelected="1" workbookViewId="0">
      <selection activeCell="E23" sqref="E23:AN23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s="1" customFormat="1" ht="36.950000000000003" customHeight="1">
      <c r="AR2" s="339"/>
      <c r="AS2" s="339"/>
      <c r="AT2" s="339"/>
      <c r="AU2" s="339"/>
      <c r="AV2" s="339"/>
      <c r="AW2" s="339"/>
      <c r="AX2" s="339"/>
      <c r="AY2" s="339"/>
      <c r="AZ2" s="339"/>
      <c r="BA2" s="339"/>
      <c r="BB2" s="339"/>
      <c r="BC2" s="339"/>
      <c r="BD2" s="339"/>
      <c r="BE2" s="339"/>
      <c r="BS2" s="16" t="s">
        <v>6</v>
      </c>
      <c r="BT2" s="16" t="s">
        <v>7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5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pans="1:74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303" t="s">
        <v>14</v>
      </c>
      <c r="L5" s="304"/>
      <c r="M5" s="304"/>
      <c r="N5" s="304"/>
      <c r="O5" s="304"/>
      <c r="P5" s="304"/>
      <c r="Q5" s="304"/>
      <c r="R5" s="304"/>
      <c r="S5" s="304"/>
      <c r="T5" s="304"/>
      <c r="U5" s="304"/>
      <c r="V5" s="304"/>
      <c r="W5" s="304"/>
      <c r="X5" s="304"/>
      <c r="Y5" s="304"/>
      <c r="Z5" s="304"/>
      <c r="AA5" s="304"/>
      <c r="AB5" s="304"/>
      <c r="AC5" s="304"/>
      <c r="AD5" s="304"/>
      <c r="AE5" s="304"/>
      <c r="AF5" s="304"/>
      <c r="AG5" s="304"/>
      <c r="AH5" s="304"/>
      <c r="AI5" s="304"/>
      <c r="AJ5" s="304"/>
      <c r="AK5" s="304"/>
      <c r="AL5" s="304"/>
      <c r="AM5" s="304"/>
      <c r="AN5" s="304"/>
      <c r="AO5" s="304"/>
      <c r="AP5" s="21"/>
      <c r="AQ5" s="21"/>
      <c r="AR5" s="19"/>
      <c r="BE5" s="300" t="s">
        <v>15</v>
      </c>
      <c r="BS5" s="16" t="s">
        <v>6</v>
      </c>
    </row>
    <row r="6" spans="1:74" s="1" customFormat="1" ht="36.950000000000003" customHeight="1">
      <c r="B6" s="20"/>
      <c r="C6" s="21"/>
      <c r="D6" s="27" t="s">
        <v>16</v>
      </c>
      <c r="E6" s="21"/>
      <c r="F6" s="21"/>
      <c r="G6" s="21"/>
      <c r="H6" s="21"/>
      <c r="I6" s="21"/>
      <c r="J6" s="21"/>
      <c r="K6" s="305" t="s">
        <v>17</v>
      </c>
      <c r="L6" s="304"/>
      <c r="M6" s="304"/>
      <c r="N6" s="304"/>
      <c r="O6" s="304"/>
      <c r="P6" s="304"/>
      <c r="Q6" s="304"/>
      <c r="R6" s="304"/>
      <c r="S6" s="304"/>
      <c r="T6" s="304"/>
      <c r="U6" s="304"/>
      <c r="V6" s="304"/>
      <c r="W6" s="304"/>
      <c r="X6" s="304"/>
      <c r="Y6" s="304"/>
      <c r="Z6" s="304"/>
      <c r="AA6" s="304"/>
      <c r="AB6" s="304"/>
      <c r="AC6" s="304"/>
      <c r="AD6" s="304"/>
      <c r="AE6" s="304"/>
      <c r="AF6" s="304"/>
      <c r="AG6" s="304"/>
      <c r="AH6" s="304"/>
      <c r="AI6" s="304"/>
      <c r="AJ6" s="304"/>
      <c r="AK6" s="304"/>
      <c r="AL6" s="304"/>
      <c r="AM6" s="304"/>
      <c r="AN6" s="304"/>
      <c r="AO6" s="304"/>
      <c r="AP6" s="21"/>
      <c r="AQ6" s="21"/>
      <c r="AR6" s="19"/>
      <c r="BE6" s="301"/>
      <c r="BS6" s="16" t="s">
        <v>6</v>
      </c>
    </row>
    <row r="7" spans="1:74" s="1" customFormat="1" ht="12" customHeight="1">
      <c r="B7" s="20"/>
      <c r="C7" s="21"/>
      <c r="D7" s="28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20</v>
      </c>
      <c r="AL7" s="21"/>
      <c r="AM7" s="21"/>
      <c r="AN7" s="26" t="s">
        <v>19</v>
      </c>
      <c r="AO7" s="21"/>
      <c r="AP7" s="21"/>
      <c r="AQ7" s="21"/>
      <c r="AR7" s="19"/>
      <c r="BE7" s="301"/>
      <c r="BS7" s="16" t="s">
        <v>6</v>
      </c>
    </row>
    <row r="8" spans="1:74" s="1" customFormat="1" ht="12" customHeight="1">
      <c r="B8" s="20"/>
      <c r="C8" s="21"/>
      <c r="D8" s="28" t="s">
        <v>21</v>
      </c>
      <c r="E8" s="21"/>
      <c r="F8" s="21"/>
      <c r="G8" s="21"/>
      <c r="H8" s="21"/>
      <c r="I8" s="21"/>
      <c r="J8" s="21"/>
      <c r="K8" s="26" t="s">
        <v>22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23</v>
      </c>
      <c r="AL8" s="21"/>
      <c r="AM8" s="21"/>
      <c r="AN8" s="358">
        <v>44375</v>
      </c>
      <c r="AO8" s="21"/>
      <c r="AP8" s="21"/>
      <c r="AQ8" s="21"/>
      <c r="AR8" s="19"/>
      <c r="BE8" s="301"/>
      <c r="BS8" s="16" t="s">
        <v>6</v>
      </c>
    </row>
    <row r="9" spans="1:74" s="1" customFormat="1" ht="14.45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1"/>
      <c r="BS9" s="16" t="s">
        <v>6</v>
      </c>
    </row>
    <row r="10" spans="1:74" s="1" customFormat="1" ht="12" customHeight="1">
      <c r="B10" s="20"/>
      <c r="C10" s="21"/>
      <c r="D10" s="28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25</v>
      </c>
      <c r="AL10" s="21"/>
      <c r="AM10" s="21"/>
      <c r="AN10" s="26" t="s">
        <v>19</v>
      </c>
      <c r="AO10" s="21"/>
      <c r="AP10" s="21"/>
      <c r="AQ10" s="21"/>
      <c r="AR10" s="19"/>
      <c r="BE10" s="301"/>
      <c r="BS10" s="16" t="s">
        <v>6</v>
      </c>
    </row>
    <row r="11" spans="1:74" s="1" customFormat="1" ht="18.399999999999999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27</v>
      </c>
      <c r="AL11" s="21"/>
      <c r="AM11" s="21"/>
      <c r="AN11" s="26" t="s">
        <v>19</v>
      </c>
      <c r="AO11" s="21"/>
      <c r="AP11" s="21"/>
      <c r="AQ11" s="21"/>
      <c r="AR11" s="19"/>
      <c r="BE11" s="301"/>
      <c r="BS11" s="16" t="s">
        <v>6</v>
      </c>
    </row>
    <row r="12" spans="1:74" s="1" customFormat="1" ht="6.95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1"/>
      <c r="BS12" s="16" t="s">
        <v>6</v>
      </c>
    </row>
    <row r="13" spans="1:74" s="1" customFormat="1" ht="12" customHeight="1">
      <c r="B13" s="20"/>
      <c r="C13" s="21"/>
      <c r="D13" s="28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25</v>
      </c>
      <c r="AL13" s="21"/>
      <c r="AM13" s="21"/>
      <c r="AN13" s="30" t="s">
        <v>29</v>
      </c>
      <c r="AO13" s="21"/>
      <c r="AP13" s="21"/>
      <c r="AQ13" s="21"/>
      <c r="AR13" s="19"/>
      <c r="BE13" s="301"/>
      <c r="BS13" s="16" t="s">
        <v>6</v>
      </c>
    </row>
    <row r="14" spans="1:74" ht="12.75">
      <c r="B14" s="20"/>
      <c r="C14" s="21"/>
      <c r="D14" s="21"/>
      <c r="E14" s="306" t="s">
        <v>29</v>
      </c>
      <c r="F14" s="307"/>
      <c r="G14" s="307"/>
      <c r="H14" s="307"/>
      <c r="I14" s="307"/>
      <c r="J14" s="307"/>
      <c r="K14" s="307"/>
      <c r="L14" s="307"/>
      <c r="M14" s="307"/>
      <c r="N14" s="307"/>
      <c r="O14" s="307"/>
      <c r="P14" s="307"/>
      <c r="Q14" s="307"/>
      <c r="R14" s="307"/>
      <c r="S14" s="307"/>
      <c r="T14" s="307"/>
      <c r="U14" s="307"/>
      <c r="V14" s="307"/>
      <c r="W14" s="307"/>
      <c r="X14" s="307"/>
      <c r="Y14" s="307"/>
      <c r="Z14" s="307"/>
      <c r="AA14" s="307"/>
      <c r="AB14" s="307"/>
      <c r="AC14" s="307"/>
      <c r="AD14" s="307"/>
      <c r="AE14" s="307"/>
      <c r="AF14" s="307"/>
      <c r="AG14" s="307"/>
      <c r="AH14" s="307"/>
      <c r="AI14" s="307"/>
      <c r="AJ14" s="307"/>
      <c r="AK14" s="28" t="s">
        <v>27</v>
      </c>
      <c r="AL14" s="21"/>
      <c r="AM14" s="21"/>
      <c r="AN14" s="30" t="s">
        <v>29</v>
      </c>
      <c r="AO14" s="21"/>
      <c r="AP14" s="21"/>
      <c r="AQ14" s="21"/>
      <c r="AR14" s="19"/>
      <c r="BE14" s="301"/>
      <c r="BS14" s="16" t="s">
        <v>6</v>
      </c>
    </row>
    <row r="15" spans="1:74" s="1" customFormat="1" ht="6.95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1"/>
      <c r="BS15" s="16" t="s">
        <v>4</v>
      </c>
    </row>
    <row r="16" spans="1:74" s="1" customFormat="1" ht="12" customHeight="1">
      <c r="B16" s="20"/>
      <c r="C16" s="21"/>
      <c r="D16" s="28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25</v>
      </c>
      <c r="AL16" s="21"/>
      <c r="AM16" s="21"/>
      <c r="AN16" s="26" t="s">
        <v>31</v>
      </c>
      <c r="AO16" s="21"/>
      <c r="AP16" s="21"/>
      <c r="AQ16" s="21"/>
      <c r="AR16" s="19"/>
      <c r="BE16" s="301"/>
      <c r="BS16" s="16" t="s">
        <v>4</v>
      </c>
    </row>
    <row r="17" spans="1:71" s="1" customFormat="1" ht="18.399999999999999" customHeight="1">
      <c r="B17" s="20"/>
      <c r="C17" s="21"/>
      <c r="D17" s="21"/>
      <c r="E17" s="26" t="s">
        <v>32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27</v>
      </c>
      <c r="AL17" s="21"/>
      <c r="AM17" s="21"/>
      <c r="AN17" s="26" t="s">
        <v>19</v>
      </c>
      <c r="AO17" s="21"/>
      <c r="AP17" s="21"/>
      <c r="AQ17" s="21"/>
      <c r="AR17" s="19"/>
      <c r="BE17" s="301"/>
      <c r="BS17" s="16" t="s">
        <v>33</v>
      </c>
    </row>
    <row r="18" spans="1:71" s="1" customFormat="1" ht="6.95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1"/>
      <c r="BS18" s="16" t="s">
        <v>6</v>
      </c>
    </row>
    <row r="19" spans="1:71" s="1" customFormat="1" ht="12" customHeight="1">
      <c r="B19" s="20"/>
      <c r="C19" s="21"/>
      <c r="D19" s="28" t="s">
        <v>34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25</v>
      </c>
      <c r="AL19" s="21"/>
      <c r="AM19" s="21"/>
      <c r="AN19" s="26" t="s">
        <v>35</v>
      </c>
      <c r="AO19" s="21"/>
      <c r="AP19" s="21"/>
      <c r="AQ19" s="21"/>
      <c r="AR19" s="19"/>
      <c r="BE19" s="301"/>
      <c r="BS19" s="16" t="s">
        <v>6</v>
      </c>
    </row>
    <row r="20" spans="1:71" s="1" customFormat="1" ht="18.399999999999999" customHeight="1">
      <c r="B20" s="20"/>
      <c r="C20" s="21"/>
      <c r="D20" s="21"/>
      <c r="E20" s="26" t="s">
        <v>36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27</v>
      </c>
      <c r="AL20" s="21"/>
      <c r="AM20" s="21"/>
      <c r="AN20" s="26" t="s">
        <v>19</v>
      </c>
      <c r="AO20" s="21"/>
      <c r="AP20" s="21"/>
      <c r="AQ20" s="21"/>
      <c r="AR20" s="19"/>
      <c r="BE20" s="301"/>
      <c r="BS20" s="16" t="s">
        <v>33</v>
      </c>
    </row>
    <row r="21" spans="1:71" s="1" customFormat="1" ht="6.95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1"/>
    </row>
    <row r="22" spans="1:71" s="1" customFormat="1" ht="12" customHeight="1">
      <c r="B22" s="20"/>
      <c r="C22" s="21"/>
      <c r="D22" s="28" t="s">
        <v>37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1"/>
    </row>
    <row r="23" spans="1:71" s="1" customFormat="1" ht="239.25" customHeight="1">
      <c r="B23" s="20"/>
      <c r="C23" s="21"/>
      <c r="D23" s="21"/>
      <c r="E23" s="308" t="s">
        <v>38</v>
      </c>
      <c r="F23" s="308"/>
      <c r="G23" s="308"/>
      <c r="H23" s="308"/>
      <c r="I23" s="308"/>
      <c r="J23" s="308"/>
      <c r="K23" s="308"/>
      <c r="L23" s="308"/>
      <c r="M23" s="308"/>
      <c r="N23" s="308"/>
      <c r="O23" s="308"/>
      <c r="P23" s="308"/>
      <c r="Q23" s="308"/>
      <c r="R23" s="308"/>
      <c r="S23" s="308"/>
      <c r="T23" s="308"/>
      <c r="U23" s="308"/>
      <c r="V23" s="308"/>
      <c r="W23" s="308"/>
      <c r="X23" s="308"/>
      <c r="Y23" s="308"/>
      <c r="Z23" s="308"/>
      <c r="AA23" s="308"/>
      <c r="AB23" s="308"/>
      <c r="AC23" s="308"/>
      <c r="AD23" s="308"/>
      <c r="AE23" s="308"/>
      <c r="AF23" s="308"/>
      <c r="AG23" s="308"/>
      <c r="AH23" s="308"/>
      <c r="AI23" s="308"/>
      <c r="AJ23" s="308"/>
      <c r="AK23" s="308"/>
      <c r="AL23" s="308"/>
      <c r="AM23" s="308"/>
      <c r="AN23" s="308"/>
      <c r="AO23" s="21"/>
      <c r="AP23" s="21"/>
      <c r="AQ23" s="21"/>
      <c r="AR23" s="19"/>
      <c r="BE23" s="301"/>
    </row>
    <row r="24" spans="1:71" s="1" customFormat="1" ht="6.95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1"/>
    </row>
    <row r="25" spans="1:71" s="1" customFormat="1" ht="6.95" customHeight="1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301"/>
    </row>
    <row r="26" spans="1:71" s="2" customFormat="1" ht="25.9" customHeight="1">
      <c r="A26" s="33"/>
      <c r="B26" s="34"/>
      <c r="C26" s="35"/>
      <c r="D26" s="36" t="s">
        <v>39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09">
        <f>ROUND(AG54,2)</f>
        <v>0</v>
      </c>
      <c r="AL26" s="310"/>
      <c r="AM26" s="310"/>
      <c r="AN26" s="310"/>
      <c r="AO26" s="310"/>
      <c r="AP26" s="35"/>
      <c r="AQ26" s="35"/>
      <c r="AR26" s="38"/>
      <c r="BE26" s="301"/>
    </row>
    <row r="27" spans="1:71" s="2" customFormat="1" ht="6.95" customHeight="1">
      <c r="A27" s="33"/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8"/>
      <c r="BE27" s="301"/>
    </row>
    <row r="28" spans="1:71" s="2" customFormat="1" ht="12.75">
      <c r="A28" s="33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11" t="s">
        <v>40</v>
      </c>
      <c r="M28" s="311"/>
      <c r="N28" s="311"/>
      <c r="O28" s="311"/>
      <c r="P28" s="311"/>
      <c r="Q28" s="35"/>
      <c r="R28" s="35"/>
      <c r="S28" s="35"/>
      <c r="T28" s="35"/>
      <c r="U28" s="35"/>
      <c r="V28" s="35"/>
      <c r="W28" s="311" t="s">
        <v>41</v>
      </c>
      <c r="X28" s="311"/>
      <c r="Y28" s="311"/>
      <c r="Z28" s="311"/>
      <c r="AA28" s="311"/>
      <c r="AB28" s="311"/>
      <c r="AC28" s="311"/>
      <c r="AD28" s="311"/>
      <c r="AE28" s="311"/>
      <c r="AF28" s="35"/>
      <c r="AG28" s="35"/>
      <c r="AH28" s="35"/>
      <c r="AI28" s="35"/>
      <c r="AJ28" s="35"/>
      <c r="AK28" s="311" t="s">
        <v>42</v>
      </c>
      <c r="AL28" s="311"/>
      <c r="AM28" s="311"/>
      <c r="AN28" s="311"/>
      <c r="AO28" s="311"/>
      <c r="AP28" s="35"/>
      <c r="AQ28" s="35"/>
      <c r="AR28" s="38"/>
      <c r="BE28" s="301"/>
    </row>
    <row r="29" spans="1:71" s="3" customFormat="1" ht="14.45" customHeight="1">
      <c r="B29" s="39"/>
      <c r="C29" s="40"/>
      <c r="D29" s="28" t="s">
        <v>43</v>
      </c>
      <c r="E29" s="40"/>
      <c r="F29" s="28" t="s">
        <v>44</v>
      </c>
      <c r="G29" s="40"/>
      <c r="H29" s="40"/>
      <c r="I29" s="40"/>
      <c r="J29" s="40"/>
      <c r="K29" s="40"/>
      <c r="L29" s="314">
        <v>0.21</v>
      </c>
      <c r="M29" s="313"/>
      <c r="N29" s="313"/>
      <c r="O29" s="313"/>
      <c r="P29" s="313"/>
      <c r="Q29" s="40"/>
      <c r="R29" s="40"/>
      <c r="S29" s="40"/>
      <c r="T29" s="40"/>
      <c r="U29" s="40"/>
      <c r="V29" s="40"/>
      <c r="W29" s="312">
        <f>ROUND(AZ54, 2)</f>
        <v>0</v>
      </c>
      <c r="X29" s="313"/>
      <c r="Y29" s="313"/>
      <c r="Z29" s="313"/>
      <c r="AA29" s="313"/>
      <c r="AB29" s="313"/>
      <c r="AC29" s="313"/>
      <c r="AD29" s="313"/>
      <c r="AE29" s="313"/>
      <c r="AF29" s="40"/>
      <c r="AG29" s="40"/>
      <c r="AH29" s="40"/>
      <c r="AI29" s="40"/>
      <c r="AJ29" s="40"/>
      <c r="AK29" s="312">
        <f>ROUND(AV54, 2)</f>
        <v>0</v>
      </c>
      <c r="AL29" s="313"/>
      <c r="AM29" s="313"/>
      <c r="AN29" s="313"/>
      <c r="AO29" s="313"/>
      <c r="AP29" s="40"/>
      <c r="AQ29" s="40"/>
      <c r="AR29" s="41"/>
      <c r="BE29" s="302"/>
    </row>
    <row r="30" spans="1:71" s="3" customFormat="1" ht="14.45" customHeight="1">
      <c r="B30" s="39"/>
      <c r="C30" s="40"/>
      <c r="D30" s="40"/>
      <c r="E30" s="40"/>
      <c r="F30" s="28" t="s">
        <v>45</v>
      </c>
      <c r="G30" s="40"/>
      <c r="H30" s="40"/>
      <c r="I30" s="40"/>
      <c r="J30" s="40"/>
      <c r="K30" s="40"/>
      <c r="L30" s="314">
        <v>0.15</v>
      </c>
      <c r="M30" s="313"/>
      <c r="N30" s="313"/>
      <c r="O30" s="313"/>
      <c r="P30" s="313"/>
      <c r="Q30" s="40"/>
      <c r="R30" s="40"/>
      <c r="S30" s="40"/>
      <c r="T30" s="40"/>
      <c r="U30" s="40"/>
      <c r="V30" s="40"/>
      <c r="W30" s="312">
        <f>ROUND(BA54, 2)</f>
        <v>0</v>
      </c>
      <c r="X30" s="313"/>
      <c r="Y30" s="313"/>
      <c r="Z30" s="313"/>
      <c r="AA30" s="313"/>
      <c r="AB30" s="313"/>
      <c r="AC30" s="313"/>
      <c r="AD30" s="313"/>
      <c r="AE30" s="313"/>
      <c r="AF30" s="40"/>
      <c r="AG30" s="40"/>
      <c r="AH30" s="40"/>
      <c r="AI30" s="40"/>
      <c r="AJ30" s="40"/>
      <c r="AK30" s="312">
        <f>ROUND(AW54, 2)</f>
        <v>0</v>
      </c>
      <c r="AL30" s="313"/>
      <c r="AM30" s="313"/>
      <c r="AN30" s="313"/>
      <c r="AO30" s="313"/>
      <c r="AP30" s="40"/>
      <c r="AQ30" s="40"/>
      <c r="AR30" s="41"/>
      <c r="BE30" s="302"/>
    </row>
    <row r="31" spans="1:71" s="3" customFormat="1" ht="14.45" hidden="1" customHeight="1">
      <c r="B31" s="39"/>
      <c r="C31" s="40"/>
      <c r="D31" s="40"/>
      <c r="E31" s="40"/>
      <c r="F31" s="28" t="s">
        <v>46</v>
      </c>
      <c r="G31" s="40"/>
      <c r="H31" s="40"/>
      <c r="I31" s="40"/>
      <c r="J31" s="40"/>
      <c r="K31" s="40"/>
      <c r="L31" s="314">
        <v>0.21</v>
      </c>
      <c r="M31" s="313"/>
      <c r="N31" s="313"/>
      <c r="O31" s="313"/>
      <c r="P31" s="313"/>
      <c r="Q31" s="40"/>
      <c r="R31" s="40"/>
      <c r="S31" s="40"/>
      <c r="T31" s="40"/>
      <c r="U31" s="40"/>
      <c r="V31" s="40"/>
      <c r="W31" s="312">
        <f>ROUND(BB54, 2)</f>
        <v>0</v>
      </c>
      <c r="X31" s="313"/>
      <c r="Y31" s="313"/>
      <c r="Z31" s="313"/>
      <c r="AA31" s="313"/>
      <c r="AB31" s="313"/>
      <c r="AC31" s="313"/>
      <c r="AD31" s="313"/>
      <c r="AE31" s="313"/>
      <c r="AF31" s="40"/>
      <c r="AG31" s="40"/>
      <c r="AH31" s="40"/>
      <c r="AI31" s="40"/>
      <c r="AJ31" s="40"/>
      <c r="AK31" s="312">
        <v>0</v>
      </c>
      <c r="AL31" s="313"/>
      <c r="AM31" s="313"/>
      <c r="AN31" s="313"/>
      <c r="AO31" s="313"/>
      <c r="AP31" s="40"/>
      <c r="AQ31" s="40"/>
      <c r="AR31" s="41"/>
      <c r="BE31" s="302"/>
    </row>
    <row r="32" spans="1:71" s="3" customFormat="1" ht="14.45" hidden="1" customHeight="1">
      <c r="B32" s="39"/>
      <c r="C32" s="40"/>
      <c r="D32" s="40"/>
      <c r="E32" s="40"/>
      <c r="F32" s="28" t="s">
        <v>47</v>
      </c>
      <c r="G32" s="40"/>
      <c r="H32" s="40"/>
      <c r="I32" s="40"/>
      <c r="J32" s="40"/>
      <c r="K32" s="40"/>
      <c r="L32" s="314">
        <v>0.15</v>
      </c>
      <c r="M32" s="313"/>
      <c r="N32" s="313"/>
      <c r="O32" s="313"/>
      <c r="P32" s="313"/>
      <c r="Q32" s="40"/>
      <c r="R32" s="40"/>
      <c r="S32" s="40"/>
      <c r="T32" s="40"/>
      <c r="U32" s="40"/>
      <c r="V32" s="40"/>
      <c r="W32" s="312">
        <f>ROUND(BC54, 2)</f>
        <v>0</v>
      </c>
      <c r="X32" s="313"/>
      <c r="Y32" s="313"/>
      <c r="Z32" s="313"/>
      <c r="AA32" s="313"/>
      <c r="AB32" s="313"/>
      <c r="AC32" s="313"/>
      <c r="AD32" s="313"/>
      <c r="AE32" s="313"/>
      <c r="AF32" s="40"/>
      <c r="AG32" s="40"/>
      <c r="AH32" s="40"/>
      <c r="AI32" s="40"/>
      <c r="AJ32" s="40"/>
      <c r="AK32" s="312">
        <v>0</v>
      </c>
      <c r="AL32" s="313"/>
      <c r="AM32" s="313"/>
      <c r="AN32" s="313"/>
      <c r="AO32" s="313"/>
      <c r="AP32" s="40"/>
      <c r="AQ32" s="40"/>
      <c r="AR32" s="41"/>
      <c r="BE32" s="302"/>
    </row>
    <row r="33" spans="1:57" s="3" customFormat="1" ht="14.45" hidden="1" customHeight="1">
      <c r="B33" s="39"/>
      <c r="C33" s="40"/>
      <c r="D33" s="40"/>
      <c r="E33" s="40"/>
      <c r="F33" s="28" t="s">
        <v>48</v>
      </c>
      <c r="G33" s="40"/>
      <c r="H33" s="40"/>
      <c r="I33" s="40"/>
      <c r="J33" s="40"/>
      <c r="K33" s="40"/>
      <c r="L33" s="314">
        <v>0</v>
      </c>
      <c r="M33" s="313"/>
      <c r="N33" s="313"/>
      <c r="O33" s="313"/>
      <c r="P33" s="313"/>
      <c r="Q33" s="40"/>
      <c r="R33" s="40"/>
      <c r="S33" s="40"/>
      <c r="T33" s="40"/>
      <c r="U33" s="40"/>
      <c r="V33" s="40"/>
      <c r="W33" s="312">
        <f>ROUND(BD54, 2)</f>
        <v>0</v>
      </c>
      <c r="X33" s="313"/>
      <c r="Y33" s="313"/>
      <c r="Z33" s="313"/>
      <c r="AA33" s="313"/>
      <c r="AB33" s="313"/>
      <c r="AC33" s="313"/>
      <c r="AD33" s="313"/>
      <c r="AE33" s="313"/>
      <c r="AF33" s="40"/>
      <c r="AG33" s="40"/>
      <c r="AH33" s="40"/>
      <c r="AI33" s="40"/>
      <c r="AJ33" s="40"/>
      <c r="AK33" s="312">
        <v>0</v>
      </c>
      <c r="AL33" s="313"/>
      <c r="AM33" s="313"/>
      <c r="AN33" s="313"/>
      <c r="AO33" s="313"/>
      <c r="AP33" s="40"/>
      <c r="AQ33" s="40"/>
      <c r="AR33" s="41"/>
    </row>
    <row r="34" spans="1:57" s="2" customFormat="1" ht="6.95" customHeight="1">
      <c r="A34" s="33"/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8"/>
      <c r="BE34" s="33"/>
    </row>
    <row r="35" spans="1:57" s="2" customFormat="1" ht="25.9" customHeight="1">
      <c r="A35" s="33"/>
      <c r="B35" s="34"/>
      <c r="C35" s="42"/>
      <c r="D35" s="43" t="s">
        <v>49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50</v>
      </c>
      <c r="U35" s="44"/>
      <c r="V35" s="44"/>
      <c r="W35" s="44"/>
      <c r="X35" s="315" t="s">
        <v>51</v>
      </c>
      <c r="Y35" s="316"/>
      <c r="Z35" s="316"/>
      <c r="AA35" s="316"/>
      <c r="AB35" s="316"/>
      <c r="AC35" s="44"/>
      <c r="AD35" s="44"/>
      <c r="AE35" s="44"/>
      <c r="AF35" s="44"/>
      <c r="AG35" s="44"/>
      <c r="AH35" s="44"/>
      <c r="AI35" s="44"/>
      <c r="AJ35" s="44"/>
      <c r="AK35" s="317">
        <f>SUM(AK26:AK33)</f>
        <v>0</v>
      </c>
      <c r="AL35" s="316"/>
      <c r="AM35" s="316"/>
      <c r="AN35" s="316"/>
      <c r="AO35" s="318"/>
      <c r="AP35" s="42"/>
      <c r="AQ35" s="42"/>
      <c r="AR35" s="38"/>
      <c r="BE35" s="33"/>
    </row>
    <row r="36" spans="1:57" s="2" customFormat="1" ht="6.95" customHeight="1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8"/>
      <c r="BE36" s="33"/>
    </row>
    <row r="37" spans="1:57" s="2" customFormat="1" ht="6.95" customHeight="1">
      <c r="A37" s="33"/>
      <c r="B37" s="46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38"/>
      <c r="BE37" s="33"/>
    </row>
    <row r="41" spans="1:57" s="2" customFormat="1" ht="6.95" customHeight="1">
      <c r="A41" s="33"/>
      <c r="B41" s="48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38"/>
      <c r="BE41" s="33"/>
    </row>
    <row r="42" spans="1:57" s="2" customFormat="1" ht="24.95" customHeight="1">
      <c r="A42" s="33"/>
      <c r="B42" s="34"/>
      <c r="C42" s="22" t="s">
        <v>52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8"/>
      <c r="BE42" s="33"/>
    </row>
    <row r="43" spans="1:57" s="2" customFormat="1" ht="6.95" customHeight="1">
      <c r="A43" s="33"/>
      <c r="B43" s="34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8"/>
      <c r="BE43" s="33"/>
    </row>
    <row r="44" spans="1:57" s="4" customFormat="1" ht="12" customHeight="1">
      <c r="B44" s="50"/>
      <c r="C44" s="28" t="s">
        <v>13</v>
      </c>
      <c r="D44" s="51"/>
      <c r="E44" s="51"/>
      <c r="F44" s="51"/>
      <c r="G44" s="51"/>
      <c r="H44" s="51"/>
      <c r="I44" s="51"/>
      <c r="J44" s="51"/>
      <c r="K44" s="51"/>
      <c r="L44" s="51" t="str">
        <f>K5</f>
        <v>2020/19</v>
      </c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2"/>
    </row>
    <row r="45" spans="1:57" s="5" customFormat="1" ht="36.950000000000003" customHeight="1">
      <c r="B45" s="53"/>
      <c r="C45" s="54" t="s">
        <v>16</v>
      </c>
      <c r="D45" s="55"/>
      <c r="E45" s="55"/>
      <c r="F45" s="55"/>
      <c r="G45" s="55"/>
      <c r="H45" s="55"/>
      <c r="I45" s="55"/>
      <c r="J45" s="55"/>
      <c r="K45" s="55"/>
      <c r="L45" s="319" t="str">
        <f>K6</f>
        <v>Rekonstrukce vodovodu a kanalizace ulice Jiráskova-I.etapa</v>
      </c>
      <c r="M45" s="320"/>
      <c r="N45" s="320"/>
      <c r="O45" s="320"/>
      <c r="P45" s="320"/>
      <c r="Q45" s="320"/>
      <c r="R45" s="320"/>
      <c r="S45" s="320"/>
      <c r="T45" s="320"/>
      <c r="U45" s="320"/>
      <c r="V45" s="320"/>
      <c r="W45" s="320"/>
      <c r="X45" s="320"/>
      <c r="Y45" s="320"/>
      <c r="Z45" s="320"/>
      <c r="AA45" s="320"/>
      <c r="AB45" s="320"/>
      <c r="AC45" s="320"/>
      <c r="AD45" s="320"/>
      <c r="AE45" s="320"/>
      <c r="AF45" s="320"/>
      <c r="AG45" s="320"/>
      <c r="AH45" s="320"/>
      <c r="AI45" s="320"/>
      <c r="AJ45" s="320"/>
      <c r="AK45" s="320"/>
      <c r="AL45" s="320"/>
      <c r="AM45" s="320"/>
      <c r="AN45" s="320"/>
      <c r="AO45" s="320"/>
      <c r="AP45" s="55"/>
      <c r="AQ45" s="55"/>
      <c r="AR45" s="56"/>
    </row>
    <row r="46" spans="1:57" s="2" customFormat="1" ht="6.95" customHeight="1">
      <c r="A46" s="33"/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8"/>
      <c r="BE46" s="33"/>
    </row>
    <row r="47" spans="1:57" s="2" customFormat="1" ht="12" customHeight="1">
      <c r="A47" s="33"/>
      <c r="B47" s="34"/>
      <c r="C47" s="28" t="s">
        <v>21</v>
      </c>
      <c r="D47" s="35"/>
      <c r="E47" s="35"/>
      <c r="F47" s="35"/>
      <c r="G47" s="35"/>
      <c r="H47" s="35"/>
      <c r="I47" s="35"/>
      <c r="J47" s="35"/>
      <c r="K47" s="35"/>
      <c r="L47" s="57" t="str">
        <f>IF(K8="","",K8)</f>
        <v>Benešov</v>
      </c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28" t="s">
        <v>23</v>
      </c>
      <c r="AJ47" s="35"/>
      <c r="AK47" s="35"/>
      <c r="AL47" s="35"/>
      <c r="AM47" s="321">
        <f>IF(AN8= "","",AN8)</f>
        <v>44375</v>
      </c>
      <c r="AN47" s="321"/>
      <c r="AO47" s="35"/>
      <c r="AP47" s="35"/>
      <c r="AQ47" s="35"/>
      <c r="AR47" s="38"/>
      <c r="BE47" s="33"/>
    </row>
    <row r="48" spans="1:57" s="2" customFormat="1" ht="6.95" customHeight="1">
      <c r="A48" s="33"/>
      <c r="B48" s="34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8"/>
      <c r="BE48" s="33"/>
    </row>
    <row r="49" spans="1:91" s="2" customFormat="1" ht="15.2" customHeight="1">
      <c r="A49" s="33"/>
      <c r="B49" s="34"/>
      <c r="C49" s="28" t="s">
        <v>24</v>
      </c>
      <c r="D49" s="35"/>
      <c r="E49" s="35"/>
      <c r="F49" s="35"/>
      <c r="G49" s="35"/>
      <c r="H49" s="35"/>
      <c r="I49" s="35"/>
      <c r="J49" s="35"/>
      <c r="K49" s="35"/>
      <c r="L49" s="51" t="str">
        <f>IF(E11= "","",E11)</f>
        <v xml:space="preserve"> </v>
      </c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28" t="s">
        <v>30</v>
      </c>
      <c r="AJ49" s="35"/>
      <c r="AK49" s="35"/>
      <c r="AL49" s="35"/>
      <c r="AM49" s="322" t="str">
        <f>IF(E17="","",E17)</f>
        <v>P.R.I. s.r.o.</v>
      </c>
      <c r="AN49" s="323"/>
      <c r="AO49" s="323"/>
      <c r="AP49" s="323"/>
      <c r="AQ49" s="35"/>
      <c r="AR49" s="38"/>
      <c r="AS49" s="324" t="s">
        <v>53</v>
      </c>
      <c r="AT49" s="325"/>
      <c r="AU49" s="59"/>
      <c r="AV49" s="59"/>
      <c r="AW49" s="59"/>
      <c r="AX49" s="59"/>
      <c r="AY49" s="59"/>
      <c r="AZ49" s="59"/>
      <c r="BA49" s="59"/>
      <c r="BB49" s="59"/>
      <c r="BC49" s="59"/>
      <c r="BD49" s="60"/>
      <c r="BE49" s="33"/>
    </row>
    <row r="50" spans="1:91" s="2" customFormat="1" ht="15.2" customHeight="1">
      <c r="A50" s="33"/>
      <c r="B50" s="34"/>
      <c r="C50" s="28" t="s">
        <v>28</v>
      </c>
      <c r="D50" s="35"/>
      <c r="E50" s="35"/>
      <c r="F50" s="35"/>
      <c r="G50" s="35"/>
      <c r="H50" s="35"/>
      <c r="I50" s="35"/>
      <c r="J50" s="35"/>
      <c r="K50" s="35"/>
      <c r="L50" s="51" t="str">
        <f>IF(E14= "Vyplň údaj","",E14)</f>
        <v/>
      </c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28" t="s">
        <v>34</v>
      </c>
      <c r="AJ50" s="35"/>
      <c r="AK50" s="35"/>
      <c r="AL50" s="35"/>
      <c r="AM50" s="322" t="str">
        <f>IF(E20="","",E20)</f>
        <v>Ing. Tomáš Vyšinka</v>
      </c>
      <c r="AN50" s="323"/>
      <c r="AO50" s="323"/>
      <c r="AP50" s="323"/>
      <c r="AQ50" s="35"/>
      <c r="AR50" s="38"/>
      <c r="AS50" s="326"/>
      <c r="AT50" s="327"/>
      <c r="AU50" s="61"/>
      <c r="AV50" s="61"/>
      <c r="AW50" s="61"/>
      <c r="AX50" s="61"/>
      <c r="AY50" s="61"/>
      <c r="AZ50" s="61"/>
      <c r="BA50" s="61"/>
      <c r="BB50" s="61"/>
      <c r="BC50" s="61"/>
      <c r="BD50" s="62"/>
      <c r="BE50" s="33"/>
    </row>
    <row r="51" spans="1:91" s="2" customFormat="1" ht="10.9" customHeight="1">
      <c r="A51" s="33"/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8"/>
      <c r="AS51" s="328"/>
      <c r="AT51" s="329"/>
      <c r="AU51" s="63"/>
      <c r="AV51" s="63"/>
      <c r="AW51" s="63"/>
      <c r="AX51" s="63"/>
      <c r="AY51" s="63"/>
      <c r="AZ51" s="63"/>
      <c r="BA51" s="63"/>
      <c r="BB51" s="63"/>
      <c r="BC51" s="63"/>
      <c r="BD51" s="64"/>
      <c r="BE51" s="33"/>
    </row>
    <row r="52" spans="1:91" s="2" customFormat="1" ht="29.25" customHeight="1">
      <c r="A52" s="33"/>
      <c r="B52" s="34"/>
      <c r="C52" s="330" t="s">
        <v>54</v>
      </c>
      <c r="D52" s="331"/>
      <c r="E52" s="331"/>
      <c r="F52" s="331"/>
      <c r="G52" s="331"/>
      <c r="H52" s="65"/>
      <c r="I52" s="332" t="s">
        <v>55</v>
      </c>
      <c r="J52" s="331"/>
      <c r="K52" s="331"/>
      <c r="L52" s="331"/>
      <c r="M52" s="331"/>
      <c r="N52" s="331"/>
      <c r="O52" s="331"/>
      <c r="P52" s="331"/>
      <c r="Q52" s="331"/>
      <c r="R52" s="331"/>
      <c r="S52" s="331"/>
      <c r="T52" s="331"/>
      <c r="U52" s="331"/>
      <c r="V52" s="331"/>
      <c r="W52" s="331"/>
      <c r="X52" s="331"/>
      <c r="Y52" s="331"/>
      <c r="Z52" s="331"/>
      <c r="AA52" s="331"/>
      <c r="AB52" s="331"/>
      <c r="AC52" s="331"/>
      <c r="AD52" s="331"/>
      <c r="AE52" s="331"/>
      <c r="AF52" s="331"/>
      <c r="AG52" s="333" t="s">
        <v>56</v>
      </c>
      <c r="AH52" s="331"/>
      <c r="AI52" s="331"/>
      <c r="AJ52" s="331"/>
      <c r="AK52" s="331"/>
      <c r="AL52" s="331"/>
      <c r="AM52" s="331"/>
      <c r="AN52" s="332" t="s">
        <v>57</v>
      </c>
      <c r="AO52" s="331"/>
      <c r="AP52" s="331"/>
      <c r="AQ52" s="66" t="s">
        <v>58</v>
      </c>
      <c r="AR52" s="38"/>
      <c r="AS52" s="67" t="s">
        <v>59</v>
      </c>
      <c r="AT52" s="68" t="s">
        <v>60</v>
      </c>
      <c r="AU52" s="68" t="s">
        <v>61</v>
      </c>
      <c r="AV52" s="68" t="s">
        <v>62</v>
      </c>
      <c r="AW52" s="68" t="s">
        <v>63</v>
      </c>
      <c r="AX52" s="68" t="s">
        <v>64</v>
      </c>
      <c r="AY52" s="68" t="s">
        <v>65</v>
      </c>
      <c r="AZ52" s="68" t="s">
        <v>66</v>
      </c>
      <c r="BA52" s="68" t="s">
        <v>67</v>
      </c>
      <c r="BB52" s="68" t="s">
        <v>68</v>
      </c>
      <c r="BC52" s="68" t="s">
        <v>69</v>
      </c>
      <c r="BD52" s="69" t="s">
        <v>70</v>
      </c>
      <c r="BE52" s="33"/>
    </row>
    <row r="53" spans="1:91" s="2" customFormat="1" ht="10.9" customHeight="1">
      <c r="A53" s="33"/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8"/>
      <c r="AS53" s="70"/>
      <c r="AT53" s="71"/>
      <c r="AU53" s="71"/>
      <c r="AV53" s="71"/>
      <c r="AW53" s="71"/>
      <c r="AX53" s="71"/>
      <c r="AY53" s="71"/>
      <c r="AZ53" s="71"/>
      <c r="BA53" s="71"/>
      <c r="BB53" s="71"/>
      <c r="BC53" s="71"/>
      <c r="BD53" s="72"/>
      <c r="BE53" s="33"/>
    </row>
    <row r="54" spans="1:91" s="6" customFormat="1" ht="32.450000000000003" customHeight="1">
      <c r="B54" s="73"/>
      <c r="C54" s="74" t="s">
        <v>71</v>
      </c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337">
        <f>ROUND(SUM(AG55:AG57),2)</f>
        <v>0</v>
      </c>
      <c r="AH54" s="337"/>
      <c r="AI54" s="337"/>
      <c r="AJ54" s="337"/>
      <c r="AK54" s="337"/>
      <c r="AL54" s="337"/>
      <c r="AM54" s="337"/>
      <c r="AN54" s="338">
        <f>SUM(AG54,AT54)</f>
        <v>0</v>
      </c>
      <c r="AO54" s="338"/>
      <c r="AP54" s="338"/>
      <c r="AQ54" s="77" t="s">
        <v>19</v>
      </c>
      <c r="AR54" s="78"/>
      <c r="AS54" s="79">
        <f>ROUND(SUM(AS55:AS57),2)</f>
        <v>0</v>
      </c>
      <c r="AT54" s="80">
        <f>ROUND(SUM(AV54:AW54),2)</f>
        <v>0</v>
      </c>
      <c r="AU54" s="81">
        <f>ROUND(SUM(AU55:AU57),5)</f>
        <v>0</v>
      </c>
      <c r="AV54" s="80">
        <f>ROUND(AZ54*L29,2)</f>
        <v>0</v>
      </c>
      <c r="AW54" s="80">
        <f>ROUND(BA54*L30,2)</f>
        <v>0</v>
      </c>
      <c r="AX54" s="80">
        <f>ROUND(BB54*L29,2)</f>
        <v>0</v>
      </c>
      <c r="AY54" s="80">
        <f>ROUND(BC54*L30,2)</f>
        <v>0</v>
      </c>
      <c r="AZ54" s="80">
        <f>ROUND(SUM(AZ55:AZ57),2)</f>
        <v>0</v>
      </c>
      <c r="BA54" s="80">
        <f>ROUND(SUM(BA55:BA57),2)</f>
        <v>0</v>
      </c>
      <c r="BB54" s="80">
        <f>ROUND(SUM(BB55:BB57),2)</f>
        <v>0</v>
      </c>
      <c r="BC54" s="80">
        <f>ROUND(SUM(BC55:BC57),2)</f>
        <v>0</v>
      </c>
      <c r="BD54" s="82">
        <f>ROUND(SUM(BD55:BD57),2)</f>
        <v>0</v>
      </c>
      <c r="BS54" s="83" t="s">
        <v>72</v>
      </c>
      <c r="BT54" s="83" t="s">
        <v>73</v>
      </c>
      <c r="BU54" s="84" t="s">
        <v>74</v>
      </c>
      <c r="BV54" s="83" t="s">
        <v>75</v>
      </c>
      <c r="BW54" s="83" t="s">
        <v>5</v>
      </c>
      <c r="BX54" s="83" t="s">
        <v>76</v>
      </c>
      <c r="CL54" s="83" t="s">
        <v>19</v>
      </c>
    </row>
    <row r="55" spans="1:91" s="7" customFormat="1" ht="16.5" customHeight="1">
      <c r="A55" s="85" t="s">
        <v>77</v>
      </c>
      <c r="B55" s="86"/>
      <c r="C55" s="87"/>
      <c r="D55" s="336" t="s">
        <v>78</v>
      </c>
      <c r="E55" s="336"/>
      <c r="F55" s="336"/>
      <c r="G55" s="336"/>
      <c r="H55" s="336"/>
      <c r="I55" s="88"/>
      <c r="J55" s="336" t="s">
        <v>79</v>
      </c>
      <c r="K55" s="336"/>
      <c r="L55" s="336"/>
      <c r="M55" s="336"/>
      <c r="N55" s="336"/>
      <c r="O55" s="336"/>
      <c r="P55" s="336"/>
      <c r="Q55" s="336"/>
      <c r="R55" s="336"/>
      <c r="S55" s="336"/>
      <c r="T55" s="336"/>
      <c r="U55" s="336"/>
      <c r="V55" s="336"/>
      <c r="W55" s="336"/>
      <c r="X55" s="336"/>
      <c r="Y55" s="336"/>
      <c r="Z55" s="336"/>
      <c r="AA55" s="336"/>
      <c r="AB55" s="336"/>
      <c r="AC55" s="336"/>
      <c r="AD55" s="336"/>
      <c r="AE55" s="336"/>
      <c r="AF55" s="336"/>
      <c r="AG55" s="334">
        <f>'SO 01 - Vodovod'!J30</f>
        <v>0</v>
      </c>
      <c r="AH55" s="335"/>
      <c r="AI55" s="335"/>
      <c r="AJ55" s="335"/>
      <c r="AK55" s="335"/>
      <c r="AL55" s="335"/>
      <c r="AM55" s="335"/>
      <c r="AN55" s="334">
        <f>SUM(AG55,AT55)</f>
        <v>0</v>
      </c>
      <c r="AO55" s="335"/>
      <c r="AP55" s="335"/>
      <c r="AQ55" s="89" t="s">
        <v>80</v>
      </c>
      <c r="AR55" s="90"/>
      <c r="AS55" s="91">
        <v>0</v>
      </c>
      <c r="AT55" s="92">
        <f>ROUND(SUM(AV55:AW55),2)</f>
        <v>0</v>
      </c>
      <c r="AU55" s="93">
        <f>'SO 01 - Vodovod'!P85</f>
        <v>0</v>
      </c>
      <c r="AV55" s="92">
        <f>'SO 01 - Vodovod'!J33</f>
        <v>0</v>
      </c>
      <c r="AW55" s="92">
        <f>'SO 01 - Vodovod'!J34</f>
        <v>0</v>
      </c>
      <c r="AX55" s="92">
        <f>'SO 01 - Vodovod'!J35</f>
        <v>0</v>
      </c>
      <c r="AY55" s="92">
        <f>'SO 01 - Vodovod'!J36</f>
        <v>0</v>
      </c>
      <c r="AZ55" s="92">
        <f>'SO 01 - Vodovod'!F33</f>
        <v>0</v>
      </c>
      <c r="BA55" s="92">
        <f>'SO 01 - Vodovod'!F34</f>
        <v>0</v>
      </c>
      <c r="BB55" s="92">
        <f>'SO 01 - Vodovod'!F35</f>
        <v>0</v>
      </c>
      <c r="BC55" s="92">
        <f>'SO 01 - Vodovod'!F36</f>
        <v>0</v>
      </c>
      <c r="BD55" s="94">
        <f>'SO 01 - Vodovod'!F37</f>
        <v>0</v>
      </c>
      <c r="BT55" s="95" t="s">
        <v>81</v>
      </c>
      <c r="BV55" s="95" t="s">
        <v>75</v>
      </c>
      <c r="BW55" s="95" t="s">
        <v>82</v>
      </c>
      <c r="BX55" s="95" t="s">
        <v>5</v>
      </c>
      <c r="CL55" s="95" t="s">
        <v>19</v>
      </c>
      <c r="CM55" s="95" t="s">
        <v>83</v>
      </c>
    </row>
    <row r="56" spans="1:91" s="7" customFormat="1" ht="16.5" customHeight="1">
      <c r="A56" s="85" t="s">
        <v>77</v>
      </c>
      <c r="B56" s="86"/>
      <c r="C56" s="87"/>
      <c r="D56" s="336" t="s">
        <v>84</v>
      </c>
      <c r="E56" s="336"/>
      <c r="F56" s="336"/>
      <c r="G56" s="336"/>
      <c r="H56" s="336"/>
      <c r="I56" s="88"/>
      <c r="J56" s="336" t="s">
        <v>85</v>
      </c>
      <c r="K56" s="336"/>
      <c r="L56" s="336"/>
      <c r="M56" s="336"/>
      <c r="N56" s="336"/>
      <c r="O56" s="336"/>
      <c r="P56" s="336"/>
      <c r="Q56" s="336"/>
      <c r="R56" s="336"/>
      <c r="S56" s="336"/>
      <c r="T56" s="336"/>
      <c r="U56" s="336"/>
      <c r="V56" s="336"/>
      <c r="W56" s="336"/>
      <c r="X56" s="336"/>
      <c r="Y56" s="336"/>
      <c r="Z56" s="336"/>
      <c r="AA56" s="336"/>
      <c r="AB56" s="336"/>
      <c r="AC56" s="336"/>
      <c r="AD56" s="336"/>
      <c r="AE56" s="336"/>
      <c r="AF56" s="336"/>
      <c r="AG56" s="334">
        <f>'SO 02 - Kanalizace'!J30</f>
        <v>0</v>
      </c>
      <c r="AH56" s="335"/>
      <c r="AI56" s="335"/>
      <c r="AJ56" s="335"/>
      <c r="AK56" s="335"/>
      <c r="AL56" s="335"/>
      <c r="AM56" s="335"/>
      <c r="AN56" s="334">
        <f>SUM(AG56,AT56)</f>
        <v>0</v>
      </c>
      <c r="AO56" s="335"/>
      <c r="AP56" s="335"/>
      <c r="AQ56" s="89" t="s">
        <v>80</v>
      </c>
      <c r="AR56" s="90"/>
      <c r="AS56" s="91">
        <v>0</v>
      </c>
      <c r="AT56" s="92">
        <f>ROUND(SUM(AV56:AW56),2)</f>
        <v>0</v>
      </c>
      <c r="AU56" s="93">
        <f>'SO 02 - Kanalizace'!P87</f>
        <v>0</v>
      </c>
      <c r="AV56" s="92">
        <f>'SO 02 - Kanalizace'!J33</f>
        <v>0</v>
      </c>
      <c r="AW56" s="92">
        <f>'SO 02 - Kanalizace'!J34</f>
        <v>0</v>
      </c>
      <c r="AX56" s="92">
        <f>'SO 02 - Kanalizace'!J35</f>
        <v>0</v>
      </c>
      <c r="AY56" s="92">
        <f>'SO 02 - Kanalizace'!J36</f>
        <v>0</v>
      </c>
      <c r="AZ56" s="92">
        <f>'SO 02 - Kanalizace'!F33</f>
        <v>0</v>
      </c>
      <c r="BA56" s="92">
        <f>'SO 02 - Kanalizace'!F34</f>
        <v>0</v>
      </c>
      <c r="BB56" s="92">
        <f>'SO 02 - Kanalizace'!F35</f>
        <v>0</v>
      </c>
      <c r="BC56" s="92">
        <f>'SO 02 - Kanalizace'!F36</f>
        <v>0</v>
      </c>
      <c r="BD56" s="94">
        <f>'SO 02 - Kanalizace'!F37</f>
        <v>0</v>
      </c>
      <c r="BT56" s="95" t="s">
        <v>81</v>
      </c>
      <c r="BV56" s="95" t="s">
        <v>75</v>
      </c>
      <c r="BW56" s="95" t="s">
        <v>86</v>
      </c>
      <c r="BX56" s="95" t="s">
        <v>5</v>
      </c>
      <c r="CL56" s="95" t="s">
        <v>19</v>
      </c>
      <c r="CM56" s="95" t="s">
        <v>83</v>
      </c>
    </row>
    <row r="57" spans="1:91" s="7" customFormat="1" ht="16.5" customHeight="1">
      <c r="A57" s="85" t="s">
        <v>77</v>
      </c>
      <c r="B57" s="86"/>
      <c r="C57" s="87"/>
      <c r="D57" s="336" t="s">
        <v>87</v>
      </c>
      <c r="E57" s="336"/>
      <c r="F57" s="336"/>
      <c r="G57" s="336"/>
      <c r="H57" s="336"/>
      <c r="I57" s="88"/>
      <c r="J57" s="336" t="s">
        <v>88</v>
      </c>
      <c r="K57" s="336"/>
      <c r="L57" s="336"/>
      <c r="M57" s="336"/>
      <c r="N57" s="336"/>
      <c r="O57" s="336"/>
      <c r="P57" s="336"/>
      <c r="Q57" s="336"/>
      <c r="R57" s="336"/>
      <c r="S57" s="336"/>
      <c r="T57" s="336"/>
      <c r="U57" s="336"/>
      <c r="V57" s="336"/>
      <c r="W57" s="336"/>
      <c r="X57" s="336"/>
      <c r="Y57" s="336"/>
      <c r="Z57" s="336"/>
      <c r="AA57" s="336"/>
      <c r="AB57" s="336"/>
      <c r="AC57" s="336"/>
      <c r="AD57" s="336"/>
      <c r="AE57" s="336"/>
      <c r="AF57" s="336"/>
      <c r="AG57" s="334">
        <f>'VRN - Vedlejší rozpočtové...'!J30</f>
        <v>0</v>
      </c>
      <c r="AH57" s="335"/>
      <c r="AI57" s="335"/>
      <c r="AJ57" s="335"/>
      <c r="AK57" s="335"/>
      <c r="AL57" s="335"/>
      <c r="AM57" s="335"/>
      <c r="AN57" s="334">
        <f>SUM(AG57,AT57)</f>
        <v>0</v>
      </c>
      <c r="AO57" s="335"/>
      <c r="AP57" s="335"/>
      <c r="AQ57" s="89" t="s">
        <v>80</v>
      </c>
      <c r="AR57" s="90"/>
      <c r="AS57" s="96">
        <v>0</v>
      </c>
      <c r="AT57" s="97">
        <f>ROUND(SUM(AV57:AW57),2)</f>
        <v>0</v>
      </c>
      <c r="AU57" s="98">
        <f>'VRN - Vedlejší rozpočtové...'!P80</f>
        <v>0</v>
      </c>
      <c r="AV57" s="97">
        <f>'VRN - Vedlejší rozpočtové...'!J33</f>
        <v>0</v>
      </c>
      <c r="AW57" s="97">
        <f>'VRN - Vedlejší rozpočtové...'!J34</f>
        <v>0</v>
      </c>
      <c r="AX57" s="97">
        <f>'VRN - Vedlejší rozpočtové...'!J35</f>
        <v>0</v>
      </c>
      <c r="AY57" s="97">
        <f>'VRN - Vedlejší rozpočtové...'!J36</f>
        <v>0</v>
      </c>
      <c r="AZ57" s="97">
        <f>'VRN - Vedlejší rozpočtové...'!F33</f>
        <v>0</v>
      </c>
      <c r="BA57" s="97">
        <f>'VRN - Vedlejší rozpočtové...'!F34</f>
        <v>0</v>
      </c>
      <c r="BB57" s="97">
        <f>'VRN - Vedlejší rozpočtové...'!F35</f>
        <v>0</v>
      </c>
      <c r="BC57" s="97">
        <f>'VRN - Vedlejší rozpočtové...'!F36</f>
        <v>0</v>
      </c>
      <c r="BD57" s="99">
        <f>'VRN - Vedlejší rozpočtové...'!F37</f>
        <v>0</v>
      </c>
      <c r="BT57" s="95" t="s">
        <v>81</v>
      </c>
      <c r="BV57" s="95" t="s">
        <v>75</v>
      </c>
      <c r="BW57" s="95" t="s">
        <v>89</v>
      </c>
      <c r="BX57" s="95" t="s">
        <v>5</v>
      </c>
      <c r="CL57" s="95" t="s">
        <v>19</v>
      </c>
      <c r="CM57" s="95" t="s">
        <v>83</v>
      </c>
    </row>
    <row r="58" spans="1:91" s="2" customFormat="1" ht="30" customHeight="1">
      <c r="A58" s="33"/>
      <c r="B58" s="34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8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</row>
    <row r="59" spans="1:91" s="2" customFormat="1" ht="6.95" customHeight="1">
      <c r="A59" s="33"/>
      <c r="B59" s="46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38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</row>
  </sheetData>
  <sheetProtection algorithmName="SHA-512" hashValue="TDvmBoKxh+OpJmzEmDEjGdCdeacXu4ODssb2z4qzgrbg4NA6/LDjqvjPUC7hA3BdiyPAMAlV/yd8v0m2YScOlw==" saltValue="YELYBINaOrSsMhKMFmSCDuLudWKFYZIlw37WZVF8Q6sfBGokf8B9tWxHgo7LPmahnJvrE9PANBwyxJr9gWHv5w==" spinCount="100000" sheet="1" objects="1" scenarios="1" formatColumns="0" formatRows="0"/>
  <mergeCells count="50">
    <mergeCell ref="AR2:BE2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SO 01 - Vodovod'!C2" display="/"/>
    <hyperlink ref="A56" location="'SO 02 - Kanalizace'!C2" display="/"/>
    <hyperlink ref="A57" location="'VRN - Vedlejší rozpočtové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80"/>
  <sheetViews>
    <sheetView showGridLines="0" topLeftCell="A5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339"/>
      <c r="AT2" s="16" t="s">
        <v>82</v>
      </c>
    </row>
    <row r="3" spans="1:46" s="1" customFormat="1" ht="6.95" customHeight="1">
      <c r="B3" s="100"/>
      <c r="C3" s="101"/>
      <c r="D3" s="101"/>
      <c r="E3" s="101"/>
      <c r="F3" s="101"/>
      <c r="G3" s="101"/>
      <c r="H3" s="101"/>
      <c r="I3" s="101"/>
      <c r="J3" s="101"/>
      <c r="K3" s="101"/>
      <c r="L3" s="19"/>
      <c r="AT3" s="16" t="s">
        <v>83</v>
      </c>
    </row>
    <row r="4" spans="1:46" s="1" customFormat="1" ht="24.95" customHeight="1">
      <c r="B4" s="19"/>
      <c r="D4" s="102" t="s">
        <v>90</v>
      </c>
      <c r="L4" s="19"/>
      <c r="M4" s="103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04" t="s">
        <v>16</v>
      </c>
      <c r="L6" s="19"/>
    </row>
    <row r="7" spans="1:46" s="1" customFormat="1" ht="16.5" customHeight="1">
      <c r="B7" s="19"/>
      <c r="E7" s="340" t="str">
        <f>'Rekapitulace stavby'!K6</f>
        <v>Rekonstrukce vodovodu a kanalizace ulice Jiráskova-I.etapa</v>
      </c>
      <c r="F7" s="341"/>
      <c r="G7" s="341"/>
      <c r="H7" s="341"/>
      <c r="L7" s="19"/>
    </row>
    <row r="8" spans="1:46" s="2" customFormat="1" ht="12" customHeight="1">
      <c r="A8" s="33"/>
      <c r="B8" s="38"/>
      <c r="C8" s="33"/>
      <c r="D8" s="104" t="s">
        <v>91</v>
      </c>
      <c r="E8" s="33"/>
      <c r="F8" s="33"/>
      <c r="G8" s="33"/>
      <c r="H8" s="33"/>
      <c r="I8" s="33"/>
      <c r="J8" s="33"/>
      <c r="K8" s="33"/>
      <c r="L8" s="105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8"/>
      <c r="C9" s="33"/>
      <c r="D9" s="33"/>
      <c r="E9" s="342" t="s">
        <v>92</v>
      </c>
      <c r="F9" s="343"/>
      <c r="G9" s="343"/>
      <c r="H9" s="343"/>
      <c r="I9" s="33"/>
      <c r="J9" s="33"/>
      <c r="K9" s="33"/>
      <c r="L9" s="105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105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04" t="s">
        <v>18</v>
      </c>
      <c r="E11" s="33"/>
      <c r="F11" s="106" t="s">
        <v>19</v>
      </c>
      <c r="G11" s="33"/>
      <c r="H11" s="33"/>
      <c r="I11" s="104" t="s">
        <v>20</v>
      </c>
      <c r="J11" s="106" t="s">
        <v>19</v>
      </c>
      <c r="K11" s="33"/>
      <c r="L11" s="105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04" t="s">
        <v>21</v>
      </c>
      <c r="E12" s="33"/>
      <c r="F12" s="106" t="s">
        <v>22</v>
      </c>
      <c r="G12" s="33"/>
      <c r="H12" s="33"/>
      <c r="I12" s="104" t="s">
        <v>23</v>
      </c>
      <c r="J12" s="107">
        <f>'Rekapitulace stavby'!AN8</f>
        <v>44375</v>
      </c>
      <c r="K12" s="33"/>
      <c r="L12" s="105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105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04" t="s">
        <v>24</v>
      </c>
      <c r="E14" s="33"/>
      <c r="F14" s="33"/>
      <c r="G14" s="33"/>
      <c r="H14" s="33"/>
      <c r="I14" s="104" t="s">
        <v>25</v>
      </c>
      <c r="J14" s="106" t="str">
        <f>IF('Rekapitulace stavby'!AN10="","",'Rekapitulace stavby'!AN10)</f>
        <v/>
      </c>
      <c r="K14" s="33"/>
      <c r="L14" s="105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06" t="str">
        <f>IF('Rekapitulace stavby'!E11="","",'Rekapitulace stavby'!E11)</f>
        <v xml:space="preserve"> </v>
      </c>
      <c r="F15" s="33"/>
      <c r="G15" s="33"/>
      <c r="H15" s="33"/>
      <c r="I15" s="104" t="s">
        <v>27</v>
      </c>
      <c r="J15" s="106" t="str">
        <f>IF('Rekapitulace stavby'!AN11="","",'Rekapitulace stavby'!AN11)</f>
        <v/>
      </c>
      <c r="K15" s="33"/>
      <c r="L15" s="105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105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04" t="s">
        <v>28</v>
      </c>
      <c r="E17" s="33"/>
      <c r="F17" s="33"/>
      <c r="G17" s="33"/>
      <c r="H17" s="33"/>
      <c r="I17" s="104" t="s">
        <v>25</v>
      </c>
      <c r="J17" s="29" t="str">
        <f>'Rekapitulace stavby'!AN13</f>
        <v>Vyplň údaj</v>
      </c>
      <c r="K17" s="33"/>
      <c r="L17" s="105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344" t="str">
        <f>'Rekapitulace stavby'!E14</f>
        <v>Vyplň údaj</v>
      </c>
      <c r="F18" s="345"/>
      <c r="G18" s="345"/>
      <c r="H18" s="345"/>
      <c r="I18" s="104" t="s">
        <v>27</v>
      </c>
      <c r="J18" s="29" t="str">
        <f>'Rekapitulace stavby'!AN14</f>
        <v>Vyplň údaj</v>
      </c>
      <c r="K18" s="33"/>
      <c r="L18" s="105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105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04" t="s">
        <v>30</v>
      </c>
      <c r="E20" s="33"/>
      <c r="F20" s="33"/>
      <c r="G20" s="33"/>
      <c r="H20" s="33"/>
      <c r="I20" s="104" t="s">
        <v>25</v>
      </c>
      <c r="J20" s="106" t="s">
        <v>31</v>
      </c>
      <c r="K20" s="33"/>
      <c r="L20" s="105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06" t="s">
        <v>32</v>
      </c>
      <c r="F21" s="33"/>
      <c r="G21" s="33"/>
      <c r="H21" s="33"/>
      <c r="I21" s="104" t="s">
        <v>27</v>
      </c>
      <c r="J21" s="106" t="s">
        <v>19</v>
      </c>
      <c r="K21" s="33"/>
      <c r="L21" s="105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105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04" t="s">
        <v>34</v>
      </c>
      <c r="E23" s="33"/>
      <c r="F23" s="33"/>
      <c r="G23" s="33"/>
      <c r="H23" s="33"/>
      <c r="I23" s="104" t="s">
        <v>25</v>
      </c>
      <c r="J23" s="106" t="s">
        <v>35</v>
      </c>
      <c r="K23" s="33"/>
      <c r="L23" s="105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06" t="s">
        <v>36</v>
      </c>
      <c r="F24" s="33"/>
      <c r="G24" s="33"/>
      <c r="H24" s="33"/>
      <c r="I24" s="104" t="s">
        <v>27</v>
      </c>
      <c r="J24" s="106" t="s">
        <v>19</v>
      </c>
      <c r="K24" s="33"/>
      <c r="L24" s="105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105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04" t="s">
        <v>37</v>
      </c>
      <c r="E26" s="33"/>
      <c r="F26" s="33"/>
      <c r="G26" s="33"/>
      <c r="H26" s="33"/>
      <c r="I26" s="33"/>
      <c r="J26" s="33"/>
      <c r="K26" s="33"/>
      <c r="L26" s="105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08"/>
      <c r="B27" s="109"/>
      <c r="C27" s="108"/>
      <c r="D27" s="108"/>
      <c r="E27" s="346" t="s">
        <v>19</v>
      </c>
      <c r="F27" s="346"/>
      <c r="G27" s="346"/>
      <c r="H27" s="346"/>
      <c r="I27" s="108"/>
      <c r="J27" s="108"/>
      <c r="K27" s="108"/>
      <c r="L27" s="110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105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1"/>
      <c r="E29" s="111"/>
      <c r="F29" s="111"/>
      <c r="G29" s="111"/>
      <c r="H29" s="111"/>
      <c r="I29" s="111"/>
      <c r="J29" s="111"/>
      <c r="K29" s="111"/>
      <c r="L29" s="105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2" t="s">
        <v>39</v>
      </c>
      <c r="E30" s="33"/>
      <c r="F30" s="33"/>
      <c r="G30" s="33"/>
      <c r="H30" s="33"/>
      <c r="I30" s="33"/>
      <c r="J30" s="113">
        <f>ROUND(J85, 2)</f>
        <v>0</v>
      </c>
      <c r="K30" s="33"/>
      <c r="L30" s="105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11"/>
      <c r="E31" s="111"/>
      <c r="F31" s="111"/>
      <c r="G31" s="111"/>
      <c r="H31" s="111"/>
      <c r="I31" s="111"/>
      <c r="J31" s="111"/>
      <c r="K31" s="111"/>
      <c r="L31" s="105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14" t="s">
        <v>41</v>
      </c>
      <c r="G32" s="33"/>
      <c r="H32" s="33"/>
      <c r="I32" s="114" t="s">
        <v>40</v>
      </c>
      <c r="J32" s="114" t="s">
        <v>42</v>
      </c>
      <c r="K32" s="33"/>
      <c r="L32" s="105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15" t="s">
        <v>43</v>
      </c>
      <c r="E33" s="104" t="s">
        <v>44</v>
      </c>
      <c r="F33" s="116">
        <f>ROUND((SUM(BE85:BE479)),  2)</f>
        <v>0</v>
      </c>
      <c r="G33" s="33"/>
      <c r="H33" s="33"/>
      <c r="I33" s="117">
        <v>0.21</v>
      </c>
      <c r="J33" s="116">
        <f>ROUND(((SUM(BE85:BE479))*I33),  2)</f>
        <v>0</v>
      </c>
      <c r="K33" s="33"/>
      <c r="L33" s="105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04" t="s">
        <v>45</v>
      </c>
      <c r="F34" s="116">
        <f>ROUND((SUM(BF85:BF479)),  2)</f>
        <v>0</v>
      </c>
      <c r="G34" s="33"/>
      <c r="H34" s="33"/>
      <c r="I34" s="117">
        <v>0.15</v>
      </c>
      <c r="J34" s="116">
        <f>ROUND(((SUM(BF85:BF479))*I34),  2)</f>
        <v>0</v>
      </c>
      <c r="K34" s="33"/>
      <c r="L34" s="105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04" t="s">
        <v>46</v>
      </c>
      <c r="F35" s="116">
        <f>ROUND((SUM(BG85:BG479)),  2)</f>
        <v>0</v>
      </c>
      <c r="G35" s="33"/>
      <c r="H35" s="33"/>
      <c r="I35" s="117">
        <v>0.21</v>
      </c>
      <c r="J35" s="116">
        <f>0</f>
        <v>0</v>
      </c>
      <c r="K35" s="33"/>
      <c r="L35" s="105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04" t="s">
        <v>47</v>
      </c>
      <c r="F36" s="116">
        <f>ROUND((SUM(BH85:BH479)),  2)</f>
        <v>0</v>
      </c>
      <c r="G36" s="33"/>
      <c r="H36" s="33"/>
      <c r="I36" s="117">
        <v>0.15</v>
      </c>
      <c r="J36" s="116">
        <f>0</f>
        <v>0</v>
      </c>
      <c r="K36" s="33"/>
      <c r="L36" s="105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04" t="s">
        <v>48</v>
      </c>
      <c r="F37" s="116">
        <f>ROUND((SUM(BI85:BI479)),  2)</f>
        <v>0</v>
      </c>
      <c r="G37" s="33"/>
      <c r="H37" s="33"/>
      <c r="I37" s="117">
        <v>0</v>
      </c>
      <c r="J37" s="116">
        <f>0</f>
        <v>0</v>
      </c>
      <c r="K37" s="33"/>
      <c r="L37" s="105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105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18"/>
      <c r="D39" s="119" t="s">
        <v>49</v>
      </c>
      <c r="E39" s="120"/>
      <c r="F39" s="120"/>
      <c r="G39" s="121" t="s">
        <v>50</v>
      </c>
      <c r="H39" s="122" t="s">
        <v>51</v>
      </c>
      <c r="I39" s="120"/>
      <c r="J39" s="123">
        <f>SUM(J30:J37)</f>
        <v>0</v>
      </c>
      <c r="K39" s="124"/>
      <c r="L39" s="105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125"/>
      <c r="C40" s="126"/>
      <c r="D40" s="126"/>
      <c r="E40" s="126"/>
      <c r="F40" s="126"/>
      <c r="G40" s="126"/>
      <c r="H40" s="126"/>
      <c r="I40" s="126"/>
      <c r="J40" s="126"/>
      <c r="K40" s="126"/>
      <c r="L40" s="105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pans="1:31" s="2" customFormat="1" ht="6.95" customHeight="1">
      <c r="A44" s="33"/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05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24.95" customHeight="1">
      <c r="A45" s="33"/>
      <c r="B45" s="34"/>
      <c r="C45" s="22" t="s">
        <v>93</v>
      </c>
      <c r="D45" s="35"/>
      <c r="E45" s="35"/>
      <c r="F45" s="35"/>
      <c r="G45" s="35"/>
      <c r="H45" s="35"/>
      <c r="I45" s="35"/>
      <c r="J45" s="35"/>
      <c r="K45" s="35"/>
      <c r="L45" s="105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6.95" customHeight="1">
      <c r="A46" s="33"/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105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12" customHeight="1">
      <c r="A47" s="33"/>
      <c r="B47" s="34"/>
      <c r="C47" s="28" t="s">
        <v>16</v>
      </c>
      <c r="D47" s="35"/>
      <c r="E47" s="35"/>
      <c r="F47" s="35"/>
      <c r="G47" s="35"/>
      <c r="H47" s="35"/>
      <c r="I47" s="35"/>
      <c r="J47" s="35"/>
      <c r="K47" s="35"/>
      <c r="L47" s="105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16.5" customHeight="1">
      <c r="A48" s="33"/>
      <c r="B48" s="34"/>
      <c r="C48" s="35"/>
      <c r="D48" s="35"/>
      <c r="E48" s="347" t="str">
        <f>E7</f>
        <v>Rekonstrukce vodovodu a kanalizace ulice Jiráskova-I.etapa</v>
      </c>
      <c r="F48" s="348"/>
      <c r="G48" s="348"/>
      <c r="H48" s="348"/>
      <c r="I48" s="35"/>
      <c r="J48" s="35"/>
      <c r="K48" s="35"/>
      <c r="L48" s="105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customHeight="1">
      <c r="A49" s="33"/>
      <c r="B49" s="34"/>
      <c r="C49" s="28" t="s">
        <v>91</v>
      </c>
      <c r="D49" s="35"/>
      <c r="E49" s="35"/>
      <c r="F49" s="35"/>
      <c r="G49" s="35"/>
      <c r="H49" s="35"/>
      <c r="I49" s="35"/>
      <c r="J49" s="35"/>
      <c r="K49" s="35"/>
      <c r="L49" s="105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6.5" customHeight="1">
      <c r="A50" s="33"/>
      <c r="B50" s="34"/>
      <c r="C50" s="35"/>
      <c r="D50" s="35"/>
      <c r="E50" s="319" t="str">
        <f>E9</f>
        <v>SO 01 - Vodovod</v>
      </c>
      <c r="F50" s="349"/>
      <c r="G50" s="349"/>
      <c r="H50" s="349"/>
      <c r="I50" s="35"/>
      <c r="J50" s="35"/>
      <c r="K50" s="35"/>
      <c r="L50" s="105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6.95" customHeight="1">
      <c r="A51" s="33"/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105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2" customHeight="1">
      <c r="A52" s="33"/>
      <c r="B52" s="34"/>
      <c r="C52" s="28" t="s">
        <v>21</v>
      </c>
      <c r="D52" s="35"/>
      <c r="E52" s="35"/>
      <c r="F52" s="26" t="str">
        <f>F12</f>
        <v>Benešov</v>
      </c>
      <c r="G52" s="35"/>
      <c r="H52" s="35"/>
      <c r="I52" s="28" t="s">
        <v>23</v>
      </c>
      <c r="J52" s="58">
        <f>IF(J12="","",J12)</f>
        <v>44375</v>
      </c>
      <c r="K52" s="35"/>
      <c r="L52" s="105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6.95" customHeight="1">
      <c r="A53" s="33"/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105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15.2" customHeight="1">
      <c r="A54" s="33"/>
      <c r="B54" s="34"/>
      <c r="C54" s="28" t="s">
        <v>24</v>
      </c>
      <c r="D54" s="35"/>
      <c r="E54" s="35"/>
      <c r="F54" s="26" t="str">
        <f>E15</f>
        <v xml:space="preserve"> </v>
      </c>
      <c r="G54" s="35"/>
      <c r="H54" s="35"/>
      <c r="I54" s="28" t="s">
        <v>30</v>
      </c>
      <c r="J54" s="31" t="str">
        <f>E21</f>
        <v>P.R.I. s.r.o.</v>
      </c>
      <c r="K54" s="35"/>
      <c r="L54" s="105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15.2" customHeight="1">
      <c r="A55" s="33"/>
      <c r="B55" s="34"/>
      <c r="C55" s="28" t="s">
        <v>28</v>
      </c>
      <c r="D55" s="35"/>
      <c r="E55" s="35"/>
      <c r="F55" s="26" t="str">
        <f>IF(E18="","",E18)</f>
        <v>Vyplň údaj</v>
      </c>
      <c r="G55" s="35"/>
      <c r="H55" s="35"/>
      <c r="I55" s="28" t="s">
        <v>34</v>
      </c>
      <c r="J55" s="31" t="str">
        <f>E24</f>
        <v>Ing. Tomáš Vyšinka</v>
      </c>
      <c r="K55" s="35"/>
      <c r="L55" s="105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0.35" customHeight="1">
      <c r="A56" s="33"/>
      <c r="B56" s="34"/>
      <c r="C56" s="35"/>
      <c r="D56" s="35"/>
      <c r="E56" s="35"/>
      <c r="F56" s="35"/>
      <c r="G56" s="35"/>
      <c r="H56" s="35"/>
      <c r="I56" s="35"/>
      <c r="J56" s="35"/>
      <c r="K56" s="35"/>
      <c r="L56" s="105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29.25" customHeight="1">
      <c r="A57" s="33"/>
      <c r="B57" s="34"/>
      <c r="C57" s="129" t="s">
        <v>94</v>
      </c>
      <c r="D57" s="130"/>
      <c r="E57" s="130"/>
      <c r="F57" s="130"/>
      <c r="G57" s="130"/>
      <c r="H57" s="130"/>
      <c r="I57" s="130"/>
      <c r="J57" s="131" t="s">
        <v>95</v>
      </c>
      <c r="K57" s="130"/>
      <c r="L57" s="105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0.35" customHeight="1">
      <c r="A58" s="33"/>
      <c r="B58" s="34"/>
      <c r="C58" s="35"/>
      <c r="D58" s="35"/>
      <c r="E58" s="35"/>
      <c r="F58" s="35"/>
      <c r="G58" s="35"/>
      <c r="H58" s="35"/>
      <c r="I58" s="35"/>
      <c r="J58" s="35"/>
      <c r="K58" s="35"/>
      <c r="L58" s="105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22.9" customHeight="1">
      <c r="A59" s="33"/>
      <c r="B59" s="34"/>
      <c r="C59" s="132" t="s">
        <v>71</v>
      </c>
      <c r="D59" s="35"/>
      <c r="E59" s="35"/>
      <c r="F59" s="35"/>
      <c r="G59" s="35"/>
      <c r="H59" s="35"/>
      <c r="I59" s="35"/>
      <c r="J59" s="76">
        <f>J85</f>
        <v>0</v>
      </c>
      <c r="K59" s="35"/>
      <c r="L59" s="105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16" t="s">
        <v>96</v>
      </c>
    </row>
    <row r="60" spans="1:47" s="9" customFormat="1" ht="24.95" customHeight="1">
      <c r="B60" s="133"/>
      <c r="C60" s="134"/>
      <c r="D60" s="135" t="s">
        <v>97</v>
      </c>
      <c r="E60" s="136"/>
      <c r="F60" s="136"/>
      <c r="G60" s="136"/>
      <c r="H60" s="136"/>
      <c r="I60" s="136"/>
      <c r="J60" s="137">
        <f>J86</f>
        <v>0</v>
      </c>
      <c r="K60" s="134"/>
      <c r="L60" s="138"/>
    </row>
    <row r="61" spans="1:47" s="10" customFormat="1" ht="19.899999999999999" customHeight="1">
      <c r="B61" s="139"/>
      <c r="C61" s="140"/>
      <c r="D61" s="141" t="s">
        <v>98</v>
      </c>
      <c r="E61" s="142"/>
      <c r="F61" s="142"/>
      <c r="G61" s="142"/>
      <c r="H61" s="142"/>
      <c r="I61" s="142"/>
      <c r="J61" s="143">
        <f>J87</f>
        <v>0</v>
      </c>
      <c r="K61" s="140"/>
      <c r="L61" s="144"/>
    </row>
    <row r="62" spans="1:47" s="10" customFormat="1" ht="19.899999999999999" customHeight="1">
      <c r="B62" s="139"/>
      <c r="C62" s="140"/>
      <c r="D62" s="141" t="s">
        <v>99</v>
      </c>
      <c r="E62" s="142"/>
      <c r="F62" s="142"/>
      <c r="G62" s="142"/>
      <c r="H62" s="142"/>
      <c r="I62" s="142"/>
      <c r="J62" s="143">
        <f>J208</f>
        <v>0</v>
      </c>
      <c r="K62" s="140"/>
      <c r="L62" s="144"/>
    </row>
    <row r="63" spans="1:47" s="10" customFormat="1" ht="19.899999999999999" customHeight="1">
      <c r="B63" s="139"/>
      <c r="C63" s="140"/>
      <c r="D63" s="141" t="s">
        <v>100</v>
      </c>
      <c r="E63" s="142"/>
      <c r="F63" s="142"/>
      <c r="G63" s="142"/>
      <c r="H63" s="142"/>
      <c r="I63" s="142"/>
      <c r="J63" s="143">
        <f>J226</f>
        <v>0</v>
      </c>
      <c r="K63" s="140"/>
      <c r="L63" s="144"/>
    </row>
    <row r="64" spans="1:47" s="10" customFormat="1" ht="19.899999999999999" customHeight="1">
      <c r="B64" s="139"/>
      <c r="C64" s="140"/>
      <c r="D64" s="141" t="s">
        <v>101</v>
      </c>
      <c r="E64" s="142"/>
      <c r="F64" s="142"/>
      <c r="G64" s="142"/>
      <c r="H64" s="142"/>
      <c r="I64" s="142"/>
      <c r="J64" s="143">
        <f>J430</f>
        <v>0</v>
      </c>
      <c r="K64" s="140"/>
      <c r="L64" s="144"/>
    </row>
    <row r="65" spans="1:31" s="10" customFormat="1" ht="19.899999999999999" customHeight="1">
      <c r="B65" s="139"/>
      <c r="C65" s="140"/>
      <c r="D65" s="141" t="s">
        <v>102</v>
      </c>
      <c r="E65" s="142"/>
      <c r="F65" s="142"/>
      <c r="G65" s="142"/>
      <c r="H65" s="142"/>
      <c r="I65" s="142"/>
      <c r="J65" s="143">
        <f>J463</f>
        <v>0</v>
      </c>
      <c r="K65" s="140"/>
      <c r="L65" s="144"/>
    </row>
    <row r="66" spans="1:31" s="2" customFormat="1" ht="21.75" customHeight="1">
      <c r="A66" s="33"/>
      <c r="B66" s="34"/>
      <c r="C66" s="35"/>
      <c r="D66" s="35"/>
      <c r="E66" s="35"/>
      <c r="F66" s="35"/>
      <c r="G66" s="35"/>
      <c r="H66" s="35"/>
      <c r="I66" s="35"/>
      <c r="J66" s="35"/>
      <c r="K66" s="35"/>
      <c r="L66" s="105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</row>
    <row r="67" spans="1:31" s="2" customFormat="1" ht="6.95" customHeight="1">
      <c r="A67" s="33"/>
      <c r="B67" s="46"/>
      <c r="C67" s="47"/>
      <c r="D67" s="47"/>
      <c r="E67" s="47"/>
      <c r="F67" s="47"/>
      <c r="G67" s="47"/>
      <c r="H67" s="47"/>
      <c r="I67" s="47"/>
      <c r="J67" s="47"/>
      <c r="K67" s="47"/>
      <c r="L67" s="105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</row>
    <row r="71" spans="1:31" s="2" customFormat="1" ht="6.95" customHeight="1">
      <c r="A71" s="33"/>
      <c r="B71" s="48"/>
      <c r="C71" s="49"/>
      <c r="D71" s="49"/>
      <c r="E71" s="49"/>
      <c r="F71" s="49"/>
      <c r="G71" s="49"/>
      <c r="H71" s="49"/>
      <c r="I71" s="49"/>
      <c r="J71" s="49"/>
      <c r="K71" s="49"/>
      <c r="L71" s="105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</row>
    <row r="72" spans="1:31" s="2" customFormat="1" ht="24.95" customHeight="1">
      <c r="A72" s="33"/>
      <c r="B72" s="34"/>
      <c r="C72" s="22" t="s">
        <v>103</v>
      </c>
      <c r="D72" s="35"/>
      <c r="E72" s="35"/>
      <c r="F72" s="35"/>
      <c r="G72" s="35"/>
      <c r="H72" s="35"/>
      <c r="I72" s="35"/>
      <c r="J72" s="35"/>
      <c r="K72" s="35"/>
      <c r="L72" s="105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3" spans="1:31" s="2" customFormat="1" ht="6.95" customHeight="1">
      <c r="A73" s="33"/>
      <c r="B73" s="34"/>
      <c r="C73" s="35"/>
      <c r="D73" s="35"/>
      <c r="E73" s="35"/>
      <c r="F73" s="35"/>
      <c r="G73" s="35"/>
      <c r="H73" s="35"/>
      <c r="I73" s="35"/>
      <c r="J73" s="35"/>
      <c r="K73" s="35"/>
      <c r="L73" s="105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pans="1:31" s="2" customFormat="1" ht="12" customHeight="1">
      <c r="A74" s="33"/>
      <c r="B74" s="34"/>
      <c r="C74" s="28" t="s">
        <v>16</v>
      </c>
      <c r="D74" s="35"/>
      <c r="E74" s="35"/>
      <c r="F74" s="35"/>
      <c r="G74" s="35"/>
      <c r="H74" s="35"/>
      <c r="I74" s="35"/>
      <c r="J74" s="35"/>
      <c r="K74" s="35"/>
      <c r="L74" s="105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31" s="2" customFormat="1" ht="16.5" customHeight="1">
      <c r="A75" s="33"/>
      <c r="B75" s="34"/>
      <c r="C75" s="35"/>
      <c r="D75" s="35"/>
      <c r="E75" s="347" t="str">
        <f>E7</f>
        <v>Rekonstrukce vodovodu a kanalizace ulice Jiráskova-I.etapa</v>
      </c>
      <c r="F75" s="348"/>
      <c r="G75" s="348"/>
      <c r="H75" s="348"/>
      <c r="I75" s="35"/>
      <c r="J75" s="35"/>
      <c r="K75" s="35"/>
      <c r="L75" s="105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2" customFormat="1" ht="12" customHeight="1">
      <c r="A76" s="33"/>
      <c r="B76" s="34"/>
      <c r="C76" s="28" t="s">
        <v>91</v>
      </c>
      <c r="D76" s="35"/>
      <c r="E76" s="35"/>
      <c r="F76" s="35"/>
      <c r="G76" s="35"/>
      <c r="H76" s="35"/>
      <c r="I76" s="35"/>
      <c r="J76" s="35"/>
      <c r="K76" s="35"/>
      <c r="L76" s="105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6.5" customHeight="1">
      <c r="A77" s="33"/>
      <c r="B77" s="34"/>
      <c r="C77" s="35"/>
      <c r="D77" s="35"/>
      <c r="E77" s="319" t="str">
        <f>E9</f>
        <v>SO 01 - Vodovod</v>
      </c>
      <c r="F77" s="349"/>
      <c r="G77" s="349"/>
      <c r="H77" s="349"/>
      <c r="I77" s="35"/>
      <c r="J77" s="35"/>
      <c r="K77" s="35"/>
      <c r="L77" s="105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s="2" customFormat="1" ht="6.95" customHeight="1">
      <c r="A78" s="33"/>
      <c r="B78" s="34"/>
      <c r="C78" s="35"/>
      <c r="D78" s="35"/>
      <c r="E78" s="35"/>
      <c r="F78" s="35"/>
      <c r="G78" s="35"/>
      <c r="H78" s="35"/>
      <c r="I78" s="35"/>
      <c r="J78" s="35"/>
      <c r="K78" s="35"/>
      <c r="L78" s="105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12" customHeight="1">
      <c r="A79" s="33"/>
      <c r="B79" s="34"/>
      <c r="C79" s="28" t="s">
        <v>21</v>
      </c>
      <c r="D79" s="35"/>
      <c r="E79" s="35"/>
      <c r="F79" s="26" t="str">
        <f>F12</f>
        <v>Benešov</v>
      </c>
      <c r="G79" s="35"/>
      <c r="H79" s="35"/>
      <c r="I79" s="28" t="s">
        <v>23</v>
      </c>
      <c r="J79" s="58">
        <f>IF(J12="","",J12)</f>
        <v>44375</v>
      </c>
      <c r="K79" s="35"/>
      <c r="L79" s="105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2" customFormat="1" ht="6.95" customHeight="1">
      <c r="A80" s="33"/>
      <c r="B80" s="34"/>
      <c r="C80" s="35"/>
      <c r="D80" s="35"/>
      <c r="E80" s="35"/>
      <c r="F80" s="35"/>
      <c r="G80" s="35"/>
      <c r="H80" s="35"/>
      <c r="I80" s="35"/>
      <c r="J80" s="35"/>
      <c r="K80" s="35"/>
      <c r="L80" s="105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</row>
    <row r="81" spans="1:65" s="2" customFormat="1" ht="15.2" customHeight="1">
      <c r="A81" s="33"/>
      <c r="B81" s="34"/>
      <c r="C81" s="28" t="s">
        <v>24</v>
      </c>
      <c r="D81" s="35"/>
      <c r="E81" s="35"/>
      <c r="F81" s="26" t="str">
        <f>E15</f>
        <v xml:space="preserve"> </v>
      </c>
      <c r="G81" s="35"/>
      <c r="H81" s="35"/>
      <c r="I81" s="28" t="s">
        <v>30</v>
      </c>
      <c r="J81" s="31" t="str">
        <f>E21</f>
        <v>P.R.I. s.r.o.</v>
      </c>
      <c r="K81" s="35"/>
      <c r="L81" s="105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65" s="2" customFormat="1" ht="15.2" customHeight="1">
      <c r="A82" s="33"/>
      <c r="B82" s="34"/>
      <c r="C82" s="28" t="s">
        <v>28</v>
      </c>
      <c r="D82" s="35"/>
      <c r="E82" s="35"/>
      <c r="F82" s="26" t="str">
        <f>IF(E18="","",E18)</f>
        <v>Vyplň údaj</v>
      </c>
      <c r="G82" s="35"/>
      <c r="H82" s="35"/>
      <c r="I82" s="28" t="s">
        <v>34</v>
      </c>
      <c r="J82" s="31" t="str">
        <f>E24</f>
        <v>Ing. Tomáš Vyšinka</v>
      </c>
      <c r="K82" s="35"/>
      <c r="L82" s="105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65" s="2" customFormat="1" ht="10.3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105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65" s="11" customFormat="1" ht="29.25" customHeight="1">
      <c r="A84" s="145"/>
      <c r="B84" s="146"/>
      <c r="C84" s="147" t="s">
        <v>104</v>
      </c>
      <c r="D84" s="148" t="s">
        <v>58</v>
      </c>
      <c r="E84" s="148" t="s">
        <v>54</v>
      </c>
      <c r="F84" s="148" t="s">
        <v>55</v>
      </c>
      <c r="G84" s="148" t="s">
        <v>105</v>
      </c>
      <c r="H84" s="148" t="s">
        <v>106</v>
      </c>
      <c r="I84" s="148" t="s">
        <v>107</v>
      </c>
      <c r="J84" s="148" t="s">
        <v>95</v>
      </c>
      <c r="K84" s="149" t="s">
        <v>108</v>
      </c>
      <c r="L84" s="150"/>
      <c r="M84" s="67" t="s">
        <v>19</v>
      </c>
      <c r="N84" s="68" t="s">
        <v>43</v>
      </c>
      <c r="O84" s="68" t="s">
        <v>109</v>
      </c>
      <c r="P84" s="68" t="s">
        <v>110</v>
      </c>
      <c r="Q84" s="68" t="s">
        <v>111</v>
      </c>
      <c r="R84" s="68" t="s">
        <v>112</v>
      </c>
      <c r="S84" s="68" t="s">
        <v>113</v>
      </c>
      <c r="T84" s="69" t="s">
        <v>114</v>
      </c>
      <c r="U84" s="145"/>
      <c r="V84" s="145"/>
      <c r="W84" s="145"/>
      <c r="X84" s="145"/>
      <c r="Y84" s="145"/>
      <c r="Z84" s="145"/>
      <c r="AA84" s="145"/>
      <c r="AB84" s="145"/>
      <c r="AC84" s="145"/>
      <c r="AD84" s="145"/>
      <c r="AE84" s="145"/>
    </row>
    <row r="85" spans="1:65" s="2" customFormat="1" ht="22.9" customHeight="1">
      <c r="A85" s="33"/>
      <c r="B85" s="34"/>
      <c r="C85" s="74" t="s">
        <v>115</v>
      </c>
      <c r="D85" s="35"/>
      <c r="E85" s="35"/>
      <c r="F85" s="35"/>
      <c r="G85" s="35"/>
      <c r="H85" s="35"/>
      <c r="I85" s="35"/>
      <c r="J85" s="151">
        <f>BK85</f>
        <v>0</v>
      </c>
      <c r="K85" s="35"/>
      <c r="L85" s="38"/>
      <c r="M85" s="70"/>
      <c r="N85" s="152"/>
      <c r="O85" s="71"/>
      <c r="P85" s="153">
        <f>P86</f>
        <v>0</v>
      </c>
      <c r="Q85" s="71"/>
      <c r="R85" s="153">
        <f>R86</f>
        <v>242.27626521999997</v>
      </c>
      <c r="S85" s="71"/>
      <c r="T85" s="154">
        <f>T86</f>
        <v>379.35840199999996</v>
      </c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T85" s="16" t="s">
        <v>72</v>
      </c>
      <c r="AU85" s="16" t="s">
        <v>96</v>
      </c>
      <c r="BK85" s="155">
        <f>BK86</f>
        <v>0</v>
      </c>
    </row>
    <row r="86" spans="1:65" s="12" customFormat="1" ht="25.9" customHeight="1">
      <c r="B86" s="156"/>
      <c r="C86" s="157"/>
      <c r="D86" s="158" t="s">
        <v>72</v>
      </c>
      <c r="E86" s="159" t="s">
        <v>116</v>
      </c>
      <c r="F86" s="159" t="s">
        <v>117</v>
      </c>
      <c r="G86" s="157"/>
      <c r="H86" s="157"/>
      <c r="I86" s="160"/>
      <c r="J86" s="161">
        <f>BK86</f>
        <v>0</v>
      </c>
      <c r="K86" s="157"/>
      <c r="L86" s="162"/>
      <c r="M86" s="163"/>
      <c r="N86" s="164"/>
      <c r="O86" s="164"/>
      <c r="P86" s="165">
        <f>P87+P208+P226+P430+P463</f>
        <v>0</v>
      </c>
      <c r="Q86" s="164"/>
      <c r="R86" s="165">
        <f>R87+R208+R226+R430+R463</f>
        <v>242.27626521999997</v>
      </c>
      <c r="S86" s="164"/>
      <c r="T86" s="166">
        <f>T87+T208+T226+T430+T463</f>
        <v>379.35840199999996</v>
      </c>
      <c r="AR86" s="167" t="s">
        <v>81</v>
      </c>
      <c r="AT86" s="168" t="s">
        <v>72</v>
      </c>
      <c r="AU86" s="168" t="s">
        <v>73</v>
      </c>
      <c r="AY86" s="167" t="s">
        <v>118</v>
      </c>
      <c r="BK86" s="169">
        <f>BK87+BK208+BK226+BK430+BK463</f>
        <v>0</v>
      </c>
    </row>
    <row r="87" spans="1:65" s="12" customFormat="1" ht="22.9" customHeight="1">
      <c r="B87" s="156"/>
      <c r="C87" s="157"/>
      <c r="D87" s="158" t="s">
        <v>72</v>
      </c>
      <c r="E87" s="170" t="s">
        <v>81</v>
      </c>
      <c r="F87" s="170" t="s">
        <v>119</v>
      </c>
      <c r="G87" s="157"/>
      <c r="H87" s="157"/>
      <c r="I87" s="160"/>
      <c r="J87" s="171">
        <f>BK87</f>
        <v>0</v>
      </c>
      <c r="K87" s="157"/>
      <c r="L87" s="162"/>
      <c r="M87" s="163"/>
      <c r="N87" s="164"/>
      <c r="O87" s="164"/>
      <c r="P87" s="165">
        <f>SUM(P88:P207)</f>
        <v>0</v>
      </c>
      <c r="Q87" s="164"/>
      <c r="R87" s="165">
        <f>SUM(R88:R207)</f>
        <v>1.7056783000000002</v>
      </c>
      <c r="S87" s="164"/>
      <c r="T87" s="166">
        <f>SUM(T88:T207)</f>
        <v>379.22779199999997</v>
      </c>
      <c r="AR87" s="167" t="s">
        <v>81</v>
      </c>
      <c r="AT87" s="168" t="s">
        <v>72</v>
      </c>
      <c r="AU87" s="168" t="s">
        <v>81</v>
      </c>
      <c r="AY87" s="167" t="s">
        <v>118</v>
      </c>
      <c r="BK87" s="169">
        <f>SUM(BK88:BK207)</f>
        <v>0</v>
      </c>
    </row>
    <row r="88" spans="1:65" s="2" customFormat="1" ht="14.45" customHeight="1">
      <c r="A88" s="33"/>
      <c r="B88" s="34"/>
      <c r="C88" s="172" t="s">
        <v>81</v>
      </c>
      <c r="D88" s="172" t="s">
        <v>120</v>
      </c>
      <c r="E88" s="173" t="s">
        <v>121</v>
      </c>
      <c r="F88" s="174" t="s">
        <v>122</v>
      </c>
      <c r="G88" s="175" t="s">
        <v>123</v>
      </c>
      <c r="H88" s="176">
        <v>35.878</v>
      </c>
      <c r="I88" s="177"/>
      <c r="J88" s="178">
        <f>ROUND(I88*H88,2)</f>
        <v>0</v>
      </c>
      <c r="K88" s="174" t="s">
        <v>124</v>
      </c>
      <c r="L88" s="38"/>
      <c r="M88" s="179" t="s">
        <v>19</v>
      </c>
      <c r="N88" s="180" t="s">
        <v>44</v>
      </c>
      <c r="O88" s="63"/>
      <c r="P88" s="181">
        <f>O88*H88</f>
        <v>0</v>
      </c>
      <c r="Q88" s="181">
        <v>0</v>
      </c>
      <c r="R88" s="181">
        <f>Q88*H88</f>
        <v>0</v>
      </c>
      <c r="S88" s="181">
        <v>0.32</v>
      </c>
      <c r="T88" s="182">
        <f>S88*H88</f>
        <v>11.48096</v>
      </c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R88" s="183" t="s">
        <v>125</v>
      </c>
      <c r="AT88" s="183" t="s">
        <v>120</v>
      </c>
      <c r="AU88" s="183" t="s">
        <v>83</v>
      </c>
      <c r="AY88" s="16" t="s">
        <v>118</v>
      </c>
      <c r="BE88" s="184">
        <f>IF(N88="základní",J88,0)</f>
        <v>0</v>
      </c>
      <c r="BF88" s="184">
        <f>IF(N88="snížená",J88,0)</f>
        <v>0</v>
      </c>
      <c r="BG88" s="184">
        <f>IF(N88="zákl. přenesená",J88,0)</f>
        <v>0</v>
      </c>
      <c r="BH88" s="184">
        <f>IF(N88="sníž. přenesená",J88,0)</f>
        <v>0</v>
      </c>
      <c r="BI88" s="184">
        <f>IF(N88="nulová",J88,0)</f>
        <v>0</v>
      </c>
      <c r="BJ88" s="16" t="s">
        <v>81</v>
      </c>
      <c r="BK88" s="184">
        <f>ROUND(I88*H88,2)</f>
        <v>0</v>
      </c>
      <c r="BL88" s="16" t="s">
        <v>125</v>
      </c>
      <c r="BM88" s="183" t="s">
        <v>126</v>
      </c>
    </row>
    <row r="89" spans="1:65" s="2" customFormat="1" ht="19.5">
      <c r="A89" s="33"/>
      <c r="B89" s="34"/>
      <c r="C89" s="35"/>
      <c r="D89" s="185" t="s">
        <v>127</v>
      </c>
      <c r="E89" s="35"/>
      <c r="F89" s="186" t="s">
        <v>128</v>
      </c>
      <c r="G89" s="35"/>
      <c r="H89" s="35"/>
      <c r="I89" s="187"/>
      <c r="J89" s="35"/>
      <c r="K89" s="35"/>
      <c r="L89" s="38"/>
      <c r="M89" s="188"/>
      <c r="N89" s="189"/>
      <c r="O89" s="63"/>
      <c r="P89" s="63"/>
      <c r="Q89" s="63"/>
      <c r="R89" s="63"/>
      <c r="S89" s="63"/>
      <c r="T89" s="64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T89" s="16" t="s">
        <v>127</v>
      </c>
      <c r="AU89" s="16" t="s">
        <v>83</v>
      </c>
    </row>
    <row r="90" spans="1:65" s="2" customFormat="1" ht="117">
      <c r="A90" s="33"/>
      <c r="B90" s="34"/>
      <c r="C90" s="35"/>
      <c r="D90" s="185" t="s">
        <v>129</v>
      </c>
      <c r="E90" s="35"/>
      <c r="F90" s="190" t="s">
        <v>130</v>
      </c>
      <c r="G90" s="35"/>
      <c r="H90" s="35"/>
      <c r="I90" s="187"/>
      <c r="J90" s="35"/>
      <c r="K90" s="35"/>
      <c r="L90" s="38"/>
      <c r="M90" s="188"/>
      <c r="N90" s="189"/>
      <c r="O90" s="63"/>
      <c r="P90" s="63"/>
      <c r="Q90" s="63"/>
      <c r="R90" s="63"/>
      <c r="S90" s="63"/>
      <c r="T90" s="64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T90" s="16" t="s">
        <v>129</v>
      </c>
      <c r="AU90" s="16" t="s">
        <v>83</v>
      </c>
    </row>
    <row r="91" spans="1:65" s="13" customFormat="1" ht="11.25">
      <c r="B91" s="191"/>
      <c r="C91" s="192"/>
      <c r="D91" s="185" t="s">
        <v>131</v>
      </c>
      <c r="E91" s="193" t="s">
        <v>19</v>
      </c>
      <c r="F91" s="194" t="s">
        <v>132</v>
      </c>
      <c r="G91" s="192"/>
      <c r="H91" s="195">
        <v>35.878</v>
      </c>
      <c r="I91" s="196"/>
      <c r="J91" s="192"/>
      <c r="K91" s="192"/>
      <c r="L91" s="197"/>
      <c r="M91" s="198"/>
      <c r="N91" s="199"/>
      <c r="O91" s="199"/>
      <c r="P91" s="199"/>
      <c r="Q91" s="199"/>
      <c r="R91" s="199"/>
      <c r="S91" s="199"/>
      <c r="T91" s="200"/>
      <c r="AT91" s="201" t="s">
        <v>131</v>
      </c>
      <c r="AU91" s="201" t="s">
        <v>83</v>
      </c>
      <c r="AV91" s="13" t="s">
        <v>83</v>
      </c>
      <c r="AW91" s="13" t="s">
        <v>33</v>
      </c>
      <c r="AX91" s="13" t="s">
        <v>73</v>
      </c>
      <c r="AY91" s="201" t="s">
        <v>118</v>
      </c>
    </row>
    <row r="92" spans="1:65" s="2" customFormat="1" ht="14.45" customHeight="1">
      <c r="A92" s="33"/>
      <c r="B92" s="34"/>
      <c r="C92" s="172" t="s">
        <v>83</v>
      </c>
      <c r="D92" s="172" t="s">
        <v>120</v>
      </c>
      <c r="E92" s="173" t="s">
        <v>133</v>
      </c>
      <c r="F92" s="174" t="s">
        <v>134</v>
      </c>
      <c r="G92" s="175" t="s">
        <v>123</v>
      </c>
      <c r="H92" s="176">
        <v>35.878</v>
      </c>
      <c r="I92" s="177"/>
      <c r="J92" s="178">
        <f>ROUND(I92*H92,2)</f>
        <v>0</v>
      </c>
      <c r="K92" s="174" t="s">
        <v>124</v>
      </c>
      <c r="L92" s="38"/>
      <c r="M92" s="179" t="s">
        <v>19</v>
      </c>
      <c r="N92" s="180" t="s">
        <v>44</v>
      </c>
      <c r="O92" s="63"/>
      <c r="P92" s="181">
        <f>O92*H92</f>
        <v>0</v>
      </c>
      <c r="Q92" s="181">
        <v>0</v>
      </c>
      <c r="R92" s="181">
        <f>Q92*H92</f>
        <v>0</v>
      </c>
      <c r="S92" s="181">
        <v>0.28999999999999998</v>
      </c>
      <c r="T92" s="182">
        <f>S92*H92</f>
        <v>10.40462</v>
      </c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R92" s="183" t="s">
        <v>125</v>
      </c>
      <c r="AT92" s="183" t="s">
        <v>120</v>
      </c>
      <c r="AU92" s="183" t="s">
        <v>83</v>
      </c>
      <c r="AY92" s="16" t="s">
        <v>118</v>
      </c>
      <c r="BE92" s="184">
        <f>IF(N92="základní",J92,0)</f>
        <v>0</v>
      </c>
      <c r="BF92" s="184">
        <f>IF(N92="snížená",J92,0)</f>
        <v>0</v>
      </c>
      <c r="BG92" s="184">
        <f>IF(N92="zákl. přenesená",J92,0)</f>
        <v>0</v>
      </c>
      <c r="BH92" s="184">
        <f>IF(N92="sníž. přenesená",J92,0)</f>
        <v>0</v>
      </c>
      <c r="BI92" s="184">
        <f>IF(N92="nulová",J92,0)</f>
        <v>0</v>
      </c>
      <c r="BJ92" s="16" t="s">
        <v>81</v>
      </c>
      <c r="BK92" s="184">
        <f>ROUND(I92*H92,2)</f>
        <v>0</v>
      </c>
      <c r="BL92" s="16" t="s">
        <v>125</v>
      </c>
      <c r="BM92" s="183" t="s">
        <v>135</v>
      </c>
    </row>
    <row r="93" spans="1:65" s="2" customFormat="1" ht="19.5">
      <c r="A93" s="33"/>
      <c r="B93" s="34"/>
      <c r="C93" s="35"/>
      <c r="D93" s="185" t="s">
        <v>127</v>
      </c>
      <c r="E93" s="35"/>
      <c r="F93" s="186" t="s">
        <v>136</v>
      </c>
      <c r="G93" s="35"/>
      <c r="H93" s="35"/>
      <c r="I93" s="187"/>
      <c r="J93" s="35"/>
      <c r="K93" s="35"/>
      <c r="L93" s="38"/>
      <c r="M93" s="188"/>
      <c r="N93" s="189"/>
      <c r="O93" s="63"/>
      <c r="P93" s="63"/>
      <c r="Q93" s="63"/>
      <c r="R93" s="63"/>
      <c r="S93" s="63"/>
      <c r="T93" s="64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T93" s="16" t="s">
        <v>127</v>
      </c>
      <c r="AU93" s="16" t="s">
        <v>83</v>
      </c>
    </row>
    <row r="94" spans="1:65" s="2" customFormat="1" ht="175.5">
      <c r="A94" s="33"/>
      <c r="B94" s="34"/>
      <c r="C94" s="35"/>
      <c r="D94" s="185" t="s">
        <v>129</v>
      </c>
      <c r="E94" s="35"/>
      <c r="F94" s="190" t="s">
        <v>137</v>
      </c>
      <c r="G94" s="35"/>
      <c r="H94" s="35"/>
      <c r="I94" s="187"/>
      <c r="J94" s="35"/>
      <c r="K94" s="35"/>
      <c r="L94" s="38"/>
      <c r="M94" s="188"/>
      <c r="N94" s="189"/>
      <c r="O94" s="63"/>
      <c r="P94" s="63"/>
      <c r="Q94" s="63"/>
      <c r="R94" s="63"/>
      <c r="S94" s="63"/>
      <c r="T94" s="64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T94" s="16" t="s">
        <v>129</v>
      </c>
      <c r="AU94" s="16" t="s">
        <v>83</v>
      </c>
    </row>
    <row r="95" spans="1:65" s="2" customFormat="1" ht="14.45" customHeight="1">
      <c r="A95" s="33"/>
      <c r="B95" s="34"/>
      <c r="C95" s="172" t="s">
        <v>138</v>
      </c>
      <c r="D95" s="172" t="s">
        <v>120</v>
      </c>
      <c r="E95" s="173" t="s">
        <v>139</v>
      </c>
      <c r="F95" s="174" t="s">
        <v>140</v>
      </c>
      <c r="G95" s="175" t="s">
        <v>123</v>
      </c>
      <c r="H95" s="176">
        <v>35.878</v>
      </c>
      <c r="I95" s="177"/>
      <c r="J95" s="178">
        <f>ROUND(I95*H95,2)</f>
        <v>0</v>
      </c>
      <c r="K95" s="174" t="s">
        <v>124</v>
      </c>
      <c r="L95" s="38"/>
      <c r="M95" s="179" t="s">
        <v>19</v>
      </c>
      <c r="N95" s="180" t="s">
        <v>44</v>
      </c>
      <c r="O95" s="63"/>
      <c r="P95" s="181">
        <f>O95*H95</f>
        <v>0</v>
      </c>
      <c r="Q95" s="181">
        <v>0</v>
      </c>
      <c r="R95" s="181">
        <f>Q95*H95</f>
        <v>0</v>
      </c>
      <c r="S95" s="181">
        <v>0</v>
      </c>
      <c r="T95" s="182">
        <f>S95*H95</f>
        <v>0</v>
      </c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R95" s="183" t="s">
        <v>125</v>
      </c>
      <c r="AT95" s="183" t="s">
        <v>120</v>
      </c>
      <c r="AU95" s="183" t="s">
        <v>83</v>
      </c>
      <c r="AY95" s="16" t="s">
        <v>118</v>
      </c>
      <c r="BE95" s="184">
        <f>IF(N95="základní",J95,0)</f>
        <v>0</v>
      </c>
      <c r="BF95" s="184">
        <f>IF(N95="snížená",J95,0)</f>
        <v>0</v>
      </c>
      <c r="BG95" s="184">
        <f>IF(N95="zákl. přenesená",J95,0)</f>
        <v>0</v>
      </c>
      <c r="BH95" s="184">
        <f>IF(N95="sníž. přenesená",J95,0)</f>
        <v>0</v>
      </c>
      <c r="BI95" s="184">
        <f>IF(N95="nulová",J95,0)</f>
        <v>0</v>
      </c>
      <c r="BJ95" s="16" t="s">
        <v>81</v>
      </c>
      <c r="BK95" s="184">
        <f>ROUND(I95*H95,2)</f>
        <v>0</v>
      </c>
      <c r="BL95" s="16" t="s">
        <v>125</v>
      </c>
      <c r="BM95" s="183" t="s">
        <v>141</v>
      </c>
    </row>
    <row r="96" spans="1:65" s="2" customFormat="1" ht="19.5">
      <c r="A96" s="33"/>
      <c r="B96" s="34"/>
      <c r="C96" s="35"/>
      <c r="D96" s="185" t="s">
        <v>127</v>
      </c>
      <c r="E96" s="35"/>
      <c r="F96" s="186" t="s">
        <v>142</v>
      </c>
      <c r="G96" s="35"/>
      <c r="H96" s="35"/>
      <c r="I96" s="187"/>
      <c r="J96" s="35"/>
      <c r="K96" s="35"/>
      <c r="L96" s="38"/>
      <c r="M96" s="188"/>
      <c r="N96" s="189"/>
      <c r="O96" s="63"/>
      <c r="P96" s="63"/>
      <c r="Q96" s="63"/>
      <c r="R96" s="63"/>
      <c r="S96" s="63"/>
      <c r="T96" s="64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T96" s="16" t="s">
        <v>127</v>
      </c>
      <c r="AU96" s="16" t="s">
        <v>83</v>
      </c>
    </row>
    <row r="97" spans="1:65" s="2" customFormat="1" ht="58.5">
      <c r="A97" s="33"/>
      <c r="B97" s="34"/>
      <c r="C97" s="35"/>
      <c r="D97" s="185" t="s">
        <v>129</v>
      </c>
      <c r="E97" s="35"/>
      <c r="F97" s="190" t="s">
        <v>143</v>
      </c>
      <c r="G97" s="35"/>
      <c r="H97" s="35"/>
      <c r="I97" s="187"/>
      <c r="J97" s="35"/>
      <c r="K97" s="35"/>
      <c r="L97" s="38"/>
      <c r="M97" s="188"/>
      <c r="N97" s="189"/>
      <c r="O97" s="63"/>
      <c r="P97" s="63"/>
      <c r="Q97" s="63"/>
      <c r="R97" s="63"/>
      <c r="S97" s="63"/>
      <c r="T97" s="64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T97" s="16" t="s">
        <v>129</v>
      </c>
      <c r="AU97" s="16" t="s">
        <v>83</v>
      </c>
    </row>
    <row r="98" spans="1:65" s="2" customFormat="1" ht="14.45" customHeight="1">
      <c r="A98" s="33"/>
      <c r="B98" s="34"/>
      <c r="C98" s="172" t="s">
        <v>125</v>
      </c>
      <c r="D98" s="172" t="s">
        <v>120</v>
      </c>
      <c r="E98" s="173" t="s">
        <v>144</v>
      </c>
      <c r="F98" s="174" t="s">
        <v>145</v>
      </c>
      <c r="G98" s="175" t="s">
        <v>146</v>
      </c>
      <c r="H98" s="176">
        <v>12.96</v>
      </c>
      <c r="I98" s="177"/>
      <c r="J98" s="178">
        <f>ROUND(I98*H98,2)</f>
        <v>0</v>
      </c>
      <c r="K98" s="174" t="s">
        <v>124</v>
      </c>
      <c r="L98" s="38"/>
      <c r="M98" s="179" t="s">
        <v>19</v>
      </c>
      <c r="N98" s="180" t="s">
        <v>44</v>
      </c>
      <c r="O98" s="63"/>
      <c r="P98" s="181">
        <f>O98*H98</f>
        <v>0</v>
      </c>
      <c r="Q98" s="181">
        <v>0</v>
      </c>
      <c r="R98" s="181">
        <f>Q98*H98</f>
        <v>0</v>
      </c>
      <c r="S98" s="181">
        <v>0.20499999999999999</v>
      </c>
      <c r="T98" s="182">
        <f>S98*H98</f>
        <v>2.6568000000000001</v>
      </c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R98" s="183" t="s">
        <v>125</v>
      </c>
      <c r="AT98" s="183" t="s">
        <v>120</v>
      </c>
      <c r="AU98" s="183" t="s">
        <v>83</v>
      </c>
      <c r="AY98" s="16" t="s">
        <v>118</v>
      </c>
      <c r="BE98" s="184">
        <f>IF(N98="základní",J98,0)</f>
        <v>0</v>
      </c>
      <c r="BF98" s="184">
        <f>IF(N98="snížená",J98,0)</f>
        <v>0</v>
      </c>
      <c r="BG98" s="184">
        <f>IF(N98="zákl. přenesená",J98,0)</f>
        <v>0</v>
      </c>
      <c r="BH98" s="184">
        <f>IF(N98="sníž. přenesená",J98,0)</f>
        <v>0</v>
      </c>
      <c r="BI98" s="184">
        <f>IF(N98="nulová",J98,0)</f>
        <v>0</v>
      </c>
      <c r="BJ98" s="16" t="s">
        <v>81</v>
      </c>
      <c r="BK98" s="184">
        <f>ROUND(I98*H98,2)</f>
        <v>0</v>
      </c>
      <c r="BL98" s="16" t="s">
        <v>125</v>
      </c>
      <c r="BM98" s="183" t="s">
        <v>147</v>
      </c>
    </row>
    <row r="99" spans="1:65" s="2" customFormat="1" ht="19.5">
      <c r="A99" s="33"/>
      <c r="B99" s="34"/>
      <c r="C99" s="35"/>
      <c r="D99" s="185" t="s">
        <v>127</v>
      </c>
      <c r="E99" s="35"/>
      <c r="F99" s="186" t="s">
        <v>148</v>
      </c>
      <c r="G99" s="35"/>
      <c r="H99" s="35"/>
      <c r="I99" s="187"/>
      <c r="J99" s="35"/>
      <c r="K99" s="35"/>
      <c r="L99" s="38"/>
      <c r="M99" s="188"/>
      <c r="N99" s="189"/>
      <c r="O99" s="63"/>
      <c r="P99" s="63"/>
      <c r="Q99" s="63"/>
      <c r="R99" s="63"/>
      <c r="S99" s="63"/>
      <c r="T99" s="64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T99" s="16" t="s">
        <v>127</v>
      </c>
      <c r="AU99" s="16" t="s">
        <v>83</v>
      </c>
    </row>
    <row r="100" spans="1:65" s="2" customFormat="1" ht="136.5">
      <c r="A100" s="33"/>
      <c r="B100" s="34"/>
      <c r="C100" s="35"/>
      <c r="D100" s="185" t="s">
        <v>129</v>
      </c>
      <c r="E100" s="35"/>
      <c r="F100" s="190" t="s">
        <v>149</v>
      </c>
      <c r="G100" s="35"/>
      <c r="H100" s="35"/>
      <c r="I100" s="187"/>
      <c r="J100" s="35"/>
      <c r="K100" s="35"/>
      <c r="L100" s="38"/>
      <c r="M100" s="188"/>
      <c r="N100" s="189"/>
      <c r="O100" s="63"/>
      <c r="P100" s="63"/>
      <c r="Q100" s="63"/>
      <c r="R100" s="63"/>
      <c r="S100" s="63"/>
      <c r="T100" s="64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T100" s="16" t="s">
        <v>129</v>
      </c>
      <c r="AU100" s="16" t="s">
        <v>83</v>
      </c>
    </row>
    <row r="101" spans="1:65" s="13" customFormat="1" ht="11.25">
      <c r="B101" s="191"/>
      <c r="C101" s="192"/>
      <c r="D101" s="185" t="s">
        <v>131</v>
      </c>
      <c r="E101" s="193" t="s">
        <v>19</v>
      </c>
      <c r="F101" s="194" t="s">
        <v>150</v>
      </c>
      <c r="G101" s="192"/>
      <c r="H101" s="195">
        <v>12.96</v>
      </c>
      <c r="I101" s="196"/>
      <c r="J101" s="192"/>
      <c r="K101" s="192"/>
      <c r="L101" s="197"/>
      <c r="M101" s="198"/>
      <c r="N101" s="199"/>
      <c r="O101" s="199"/>
      <c r="P101" s="199"/>
      <c r="Q101" s="199"/>
      <c r="R101" s="199"/>
      <c r="S101" s="199"/>
      <c r="T101" s="200"/>
      <c r="AT101" s="201" t="s">
        <v>131</v>
      </c>
      <c r="AU101" s="201" t="s">
        <v>83</v>
      </c>
      <c r="AV101" s="13" t="s">
        <v>83</v>
      </c>
      <c r="AW101" s="13" t="s">
        <v>33</v>
      </c>
      <c r="AX101" s="13" t="s">
        <v>73</v>
      </c>
      <c r="AY101" s="201" t="s">
        <v>118</v>
      </c>
    </row>
    <row r="102" spans="1:65" s="2" customFormat="1" ht="14.45" customHeight="1">
      <c r="A102" s="33"/>
      <c r="B102" s="34"/>
      <c r="C102" s="172" t="s">
        <v>151</v>
      </c>
      <c r="D102" s="172" t="s">
        <v>120</v>
      </c>
      <c r="E102" s="173" t="s">
        <v>152</v>
      </c>
      <c r="F102" s="174" t="s">
        <v>153</v>
      </c>
      <c r="G102" s="175" t="s">
        <v>146</v>
      </c>
      <c r="H102" s="176">
        <v>12.96</v>
      </c>
      <c r="I102" s="177"/>
      <c r="J102" s="178">
        <f>ROUND(I102*H102,2)</f>
        <v>0</v>
      </c>
      <c r="K102" s="174" t="s">
        <v>124</v>
      </c>
      <c r="L102" s="38"/>
      <c r="M102" s="179" t="s">
        <v>19</v>
      </c>
      <c r="N102" s="180" t="s">
        <v>44</v>
      </c>
      <c r="O102" s="63"/>
      <c r="P102" s="181">
        <f>O102*H102</f>
        <v>0</v>
      </c>
      <c r="Q102" s="181">
        <v>0</v>
      </c>
      <c r="R102" s="181">
        <f>Q102*H102</f>
        <v>0</v>
      </c>
      <c r="S102" s="181">
        <v>0.04</v>
      </c>
      <c r="T102" s="182">
        <f>S102*H102</f>
        <v>0.51840000000000008</v>
      </c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R102" s="183" t="s">
        <v>125</v>
      </c>
      <c r="AT102" s="183" t="s">
        <v>120</v>
      </c>
      <c r="AU102" s="183" t="s">
        <v>83</v>
      </c>
      <c r="AY102" s="16" t="s">
        <v>118</v>
      </c>
      <c r="BE102" s="184">
        <f>IF(N102="základní",J102,0)</f>
        <v>0</v>
      </c>
      <c r="BF102" s="184">
        <f>IF(N102="snížená",J102,0)</f>
        <v>0</v>
      </c>
      <c r="BG102" s="184">
        <f>IF(N102="zákl. přenesená",J102,0)</f>
        <v>0</v>
      </c>
      <c r="BH102" s="184">
        <f>IF(N102="sníž. přenesená",J102,0)</f>
        <v>0</v>
      </c>
      <c r="BI102" s="184">
        <f>IF(N102="nulová",J102,0)</f>
        <v>0</v>
      </c>
      <c r="BJ102" s="16" t="s">
        <v>81</v>
      </c>
      <c r="BK102" s="184">
        <f>ROUND(I102*H102,2)</f>
        <v>0</v>
      </c>
      <c r="BL102" s="16" t="s">
        <v>125</v>
      </c>
      <c r="BM102" s="183" t="s">
        <v>154</v>
      </c>
    </row>
    <row r="103" spans="1:65" s="2" customFormat="1" ht="19.5">
      <c r="A103" s="33"/>
      <c r="B103" s="34"/>
      <c r="C103" s="35"/>
      <c r="D103" s="185" t="s">
        <v>127</v>
      </c>
      <c r="E103" s="35"/>
      <c r="F103" s="186" t="s">
        <v>155</v>
      </c>
      <c r="G103" s="35"/>
      <c r="H103" s="35"/>
      <c r="I103" s="187"/>
      <c r="J103" s="35"/>
      <c r="K103" s="35"/>
      <c r="L103" s="38"/>
      <c r="M103" s="188"/>
      <c r="N103" s="189"/>
      <c r="O103" s="63"/>
      <c r="P103" s="63"/>
      <c r="Q103" s="63"/>
      <c r="R103" s="63"/>
      <c r="S103" s="63"/>
      <c r="T103" s="64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T103" s="16" t="s">
        <v>127</v>
      </c>
      <c r="AU103" s="16" t="s">
        <v>83</v>
      </c>
    </row>
    <row r="104" spans="1:65" s="2" customFormat="1" ht="136.5">
      <c r="A104" s="33"/>
      <c r="B104" s="34"/>
      <c r="C104" s="35"/>
      <c r="D104" s="185" t="s">
        <v>129</v>
      </c>
      <c r="E104" s="35"/>
      <c r="F104" s="190" t="s">
        <v>149</v>
      </c>
      <c r="G104" s="35"/>
      <c r="H104" s="35"/>
      <c r="I104" s="187"/>
      <c r="J104" s="35"/>
      <c r="K104" s="35"/>
      <c r="L104" s="38"/>
      <c r="M104" s="188"/>
      <c r="N104" s="189"/>
      <c r="O104" s="63"/>
      <c r="P104" s="63"/>
      <c r="Q104" s="63"/>
      <c r="R104" s="63"/>
      <c r="S104" s="63"/>
      <c r="T104" s="64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T104" s="16" t="s">
        <v>129</v>
      </c>
      <c r="AU104" s="16" t="s">
        <v>83</v>
      </c>
    </row>
    <row r="105" spans="1:65" s="13" customFormat="1" ht="11.25">
      <c r="B105" s="191"/>
      <c r="C105" s="192"/>
      <c r="D105" s="185" t="s">
        <v>131</v>
      </c>
      <c r="E105" s="193" t="s">
        <v>19</v>
      </c>
      <c r="F105" s="194" t="s">
        <v>156</v>
      </c>
      <c r="G105" s="192"/>
      <c r="H105" s="195">
        <v>12.96</v>
      </c>
      <c r="I105" s="196"/>
      <c r="J105" s="192"/>
      <c r="K105" s="192"/>
      <c r="L105" s="197"/>
      <c r="M105" s="198"/>
      <c r="N105" s="199"/>
      <c r="O105" s="199"/>
      <c r="P105" s="199"/>
      <c r="Q105" s="199"/>
      <c r="R105" s="199"/>
      <c r="S105" s="199"/>
      <c r="T105" s="200"/>
      <c r="AT105" s="201" t="s">
        <v>131</v>
      </c>
      <c r="AU105" s="201" t="s">
        <v>83</v>
      </c>
      <c r="AV105" s="13" t="s">
        <v>83</v>
      </c>
      <c r="AW105" s="13" t="s">
        <v>33</v>
      </c>
      <c r="AX105" s="13" t="s">
        <v>73</v>
      </c>
      <c r="AY105" s="201" t="s">
        <v>118</v>
      </c>
    </row>
    <row r="106" spans="1:65" s="2" customFormat="1" ht="14.45" customHeight="1">
      <c r="A106" s="33"/>
      <c r="B106" s="34"/>
      <c r="C106" s="172" t="s">
        <v>157</v>
      </c>
      <c r="D106" s="172" t="s">
        <v>120</v>
      </c>
      <c r="E106" s="173" t="s">
        <v>158</v>
      </c>
      <c r="F106" s="174" t="s">
        <v>159</v>
      </c>
      <c r="G106" s="175" t="s">
        <v>123</v>
      </c>
      <c r="H106" s="176">
        <v>25.172000000000001</v>
      </c>
      <c r="I106" s="177"/>
      <c r="J106" s="178">
        <f>ROUND(I106*H106,2)</f>
        <v>0</v>
      </c>
      <c r="K106" s="174" t="s">
        <v>124</v>
      </c>
      <c r="L106" s="38"/>
      <c r="M106" s="179" t="s">
        <v>19</v>
      </c>
      <c r="N106" s="180" t="s">
        <v>44</v>
      </c>
      <c r="O106" s="63"/>
      <c r="P106" s="181">
        <f>O106*H106</f>
        <v>0</v>
      </c>
      <c r="Q106" s="181">
        <v>0</v>
      </c>
      <c r="R106" s="181">
        <f>Q106*H106</f>
        <v>0</v>
      </c>
      <c r="S106" s="181">
        <v>0</v>
      </c>
      <c r="T106" s="182">
        <f>S106*H106</f>
        <v>0</v>
      </c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R106" s="183" t="s">
        <v>125</v>
      </c>
      <c r="AT106" s="183" t="s">
        <v>120</v>
      </c>
      <c r="AU106" s="183" t="s">
        <v>83</v>
      </c>
      <c r="AY106" s="16" t="s">
        <v>118</v>
      </c>
      <c r="BE106" s="184">
        <f>IF(N106="základní",J106,0)</f>
        <v>0</v>
      </c>
      <c r="BF106" s="184">
        <f>IF(N106="snížená",J106,0)</f>
        <v>0</v>
      </c>
      <c r="BG106" s="184">
        <f>IF(N106="zákl. přenesená",J106,0)</f>
        <v>0</v>
      </c>
      <c r="BH106" s="184">
        <f>IF(N106="sníž. přenesená",J106,0)</f>
        <v>0</v>
      </c>
      <c r="BI106" s="184">
        <f>IF(N106="nulová",J106,0)</f>
        <v>0</v>
      </c>
      <c r="BJ106" s="16" t="s">
        <v>81</v>
      </c>
      <c r="BK106" s="184">
        <f>ROUND(I106*H106,2)</f>
        <v>0</v>
      </c>
      <c r="BL106" s="16" t="s">
        <v>125</v>
      </c>
      <c r="BM106" s="183" t="s">
        <v>160</v>
      </c>
    </row>
    <row r="107" spans="1:65" s="2" customFormat="1" ht="11.25">
      <c r="A107" s="33"/>
      <c r="B107" s="34"/>
      <c r="C107" s="35"/>
      <c r="D107" s="185" t="s">
        <v>127</v>
      </c>
      <c r="E107" s="35"/>
      <c r="F107" s="186" t="s">
        <v>161</v>
      </c>
      <c r="G107" s="35"/>
      <c r="H107" s="35"/>
      <c r="I107" s="187"/>
      <c r="J107" s="35"/>
      <c r="K107" s="35"/>
      <c r="L107" s="38"/>
      <c r="M107" s="188"/>
      <c r="N107" s="189"/>
      <c r="O107" s="63"/>
      <c r="P107" s="63"/>
      <c r="Q107" s="63"/>
      <c r="R107" s="63"/>
      <c r="S107" s="63"/>
      <c r="T107" s="64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T107" s="16" t="s">
        <v>127</v>
      </c>
      <c r="AU107" s="16" t="s">
        <v>83</v>
      </c>
    </row>
    <row r="108" spans="1:65" s="2" customFormat="1" ht="48.75">
      <c r="A108" s="33"/>
      <c r="B108" s="34"/>
      <c r="C108" s="35"/>
      <c r="D108" s="185" t="s">
        <v>129</v>
      </c>
      <c r="E108" s="35"/>
      <c r="F108" s="190" t="s">
        <v>162</v>
      </c>
      <c r="G108" s="35"/>
      <c r="H108" s="35"/>
      <c r="I108" s="187"/>
      <c r="J108" s="35"/>
      <c r="K108" s="35"/>
      <c r="L108" s="38"/>
      <c r="M108" s="188"/>
      <c r="N108" s="189"/>
      <c r="O108" s="63"/>
      <c r="P108" s="63"/>
      <c r="Q108" s="63"/>
      <c r="R108" s="63"/>
      <c r="S108" s="63"/>
      <c r="T108" s="64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T108" s="16" t="s">
        <v>129</v>
      </c>
      <c r="AU108" s="16" t="s">
        <v>83</v>
      </c>
    </row>
    <row r="109" spans="1:65" s="13" customFormat="1" ht="11.25">
      <c r="B109" s="191"/>
      <c r="C109" s="192"/>
      <c r="D109" s="185" t="s">
        <v>131</v>
      </c>
      <c r="E109" s="193" t="s">
        <v>19</v>
      </c>
      <c r="F109" s="194" t="s">
        <v>163</v>
      </c>
      <c r="G109" s="192"/>
      <c r="H109" s="195">
        <v>25.172000000000001</v>
      </c>
      <c r="I109" s="196"/>
      <c r="J109" s="192"/>
      <c r="K109" s="192"/>
      <c r="L109" s="197"/>
      <c r="M109" s="198"/>
      <c r="N109" s="199"/>
      <c r="O109" s="199"/>
      <c r="P109" s="199"/>
      <c r="Q109" s="199"/>
      <c r="R109" s="199"/>
      <c r="S109" s="199"/>
      <c r="T109" s="200"/>
      <c r="AT109" s="201" t="s">
        <v>131</v>
      </c>
      <c r="AU109" s="201" t="s">
        <v>83</v>
      </c>
      <c r="AV109" s="13" t="s">
        <v>83</v>
      </c>
      <c r="AW109" s="13" t="s">
        <v>33</v>
      </c>
      <c r="AX109" s="13" t="s">
        <v>73</v>
      </c>
      <c r="AY109" s="201" t="s">
        <v>118</v>
      </c>
    </row>
    <row r="110" spans="1:65" s="2" customFormat="1" ht="14.45" customHeight="1">
      <c r="A110" s="33"/>
      <c r="B110" s="34"/>
      <c r="C110" s="172" t="s">
        <v>164</v>
      </c>
      <c r="D110" s="172" t="s">
        <v>120</v>
      </c>
      <c r="E110" s="173" t="s">
        <v>165</v>
      </c>
      <c r="F110" s="174" t="s">
        <v>166</v>
      </c>
      <c r="G110" s="175" t="s">
        <v>123</v>
      </c>
      <c r="H110" s="176">
        <v>25.172000000000001</v>
      </c>
      <c r="I110" s="177"/>
      <c r="J110" s="178">
        <f>ROUND(I110*H110,2)</f>
        <v>0</v>
      </c>
      <c r="K110" s="174" t="s">
        <v>124</v>
      </c>
      <c r="L110" s="38"/>
      <c r="M110" s="179" t="s">
        <v>19</v>
      </c>
      <c r="N110" s="180" t="s">
        <v>44</v>
      </c>
      <c r="O110" s="63"/>
      <c r="P110" s="181">
        <f>O110*H110</f>
        <v>0</v>
      </c>
      <c r="Q110" s="181">
        <v>0</v>
      </c>
      <c r="R110" s="181">
        <f>Q110*H110</f>
        <v>0</v>
      </c>
      <c r="S110" s="181">
        <v>0</v>
      </c>
      <c r="T110" s="182">
        <f>S110*H110</f>
        <v>0</v>
      </c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R110" s="183" t="s">
        <v>125</v>
      </c>
      <c r="AT110" s="183" t="s">
        <v>120</v>
      </c>
      <c r="AU110" s="183" t="s">
        <v>83</v>
      </c>
      <c r="AY110" s="16" t="s">
        <v>118</v>
      </c>
      <c r="BE110" s="184">
        <f>IF(N110="základní",J110,0)</f>
        <v>0</v>
      </c>
      <c r="BF110" s="184">
        <f>IF(N110="snížená",J110,0)</f>
        <v>0</v>
      </c>
      <c r="BG110" s="184">
        <f>IF(N110="zákl. přenesená",J110,0)</f>
        <v>0</v>
      </c>
      <c r="BH110" s="184">
        <f>IF(N110="sníž. přenesená",J110,0)</f>
        <v>0</v>
      </c>
      <c r="BI110" s="184">
        <f>IF(N110="nulová",J110,0)</f>
        <v>0</v>
      </c>
      <c r="BJ110" s="16" t="s">
        <v>81</v>
      </c>
      <c r="BK110" s="184">
        <f>ROUND(I110*H110,2)</f>
        <v>0</v>
      </c>
      <c r="BL110" s="16" t="s">
        <v>125</v>
      </c>
      <c r="BM110" s="183" t="s">
        <v>167</v>
      </c>
    </row>
    <row r="111" spans="1:65" s="2" customFormat="1" ht="11.25">
      <c r="A111" s="33"/>
      <c r="B111" s="34"/>
      <c r="C111" s="35"/>
      <c r="D111" s="185" t="s">
        <v>127</v>
      </c>
      <c r="E111" s="35"/>
      <c r="F111" s="186" t="s">
        <v>168</v>
      </c>
      <c r="G111" s="35"/>
      <c r="H111" s="35"/>
      <c r="I111" s="187"/>
      <c r="J111" s="35"/>
      <c r="K111" s="35"/>
      <c r="L111" s="38"/>
      <c r="M111" s="188"/>
      <c r="N111" s="189"/>
      <c r="O111" s="63"/>
      <c r="P111" s="63"/>
      <c r="Q111" s="63"/>
      <c r="R111" s="63"/>
      <c r="S111" s="63"/>
      <c r="T111" s="64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T111" s="16" t="s">
        <v>127</v>
      </c>
      <c r="AU111" s="16" t="s">
        <v>83</v>
      </c>
    </row>
    <row r="112" spans="1:65" s="2" customFormat="1" ht="48.75">
      <c r="A112" s="33"/>
      <c r="B112" s="34"/>
      <c r="C112" s="35"/>
      <c r="D112" s="185" t="s">
        <v>129</v>
      </c>
      <c r="E112" s="35"/>
      <c r="F112" s="190" t="s">
        <v>169</v>
      </c>
      <c r="G112" s="35"/>
      <c r="H112" s="35"/>
      <c r="I112" s="187"/>
      <c r="J112" s="35"/>
      <c r="K112" s="35"/>
      <c r="L112" s="38"/>
      <c r="M112" s="188"/>
      <c r="N112" s="189"/>
      <c r="O112" s="63"/>
      <c r="P112" s="63"/>
      <c r="Q112" s="63"/>
      <c r="R112" s="63"/>
      <c r="S112" s="63"/>
      <c r="T112" s="64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T112" s="16" t="s">
        <v>129</v>
      </c>
      <c r="AU112" s="16" t="s">
        <v>83</v>
      </c>
    </row>
    <row r="113" spans="1:65" s="13" customFormat="1" ht="11.25">
      <c r="B113" s="191"/>
      <c r="C113" s="192"/>
      <c r="D113" s="185" t="s">
        <v>131</v>
      </c>
      <c r="E113" s="193" t="s">
        <v>19</v>
      </c>
      <c r="F113" s="194" t="s">
        <v>163</v>
      </c>
      <c r="G113" s="192"/>
      <c r="H113" s="195">
        <v>25.172000000000001</v>
      </c>
      <c r="I113" s="196"/>
      <c r="J113" s="192"/>
      <c r="K113" s="192"/>
      <c r="L113" s="197"/>
      <c r="M113" s="198"/>
      <c r="N113" s="199"/>
      <c r="O113" s="199"/>
      <c r="P113" s="199"/>
      <c r="Q113" s="199"/>
      <c r="R113" s="199"/>
      <c r="S113" s="199"/>
      <c r="T113" s="200"/>
      <c r="AT113" s="201" t="s">
        <v>131</v>
      </c>
      <c r="AU113" s="201" t="s">
        <v>83</v>
      </c>
      <c r="AV113" s="13" t="s">
        <v>83</v>
      </c>
      <c r="AW113" s="13" t="s">
        <v>33</v>
      </c>
      <c r="AX113" s="13" t="s">
        <v>73</v>
      </c>
      <c r="AY113" s="201" t="s">
        <v>118</v>
      </c>
    </row>
    <row r="114" spans="1:65" s="2" customFormat="1" ht="14.45" customHeight="1">
      <c r="A114" s="33"/>
      <c r="B114" s="34"/>
      <c r="C114" s="172" t="s">
        <v>170</v>
      </c>
      <c r="D114" s="172" t="s">
        <v>120</v>
      </c>
      <c r="E114" s="173" t="s">
        <v>171</v>
      </c>
      <c r="F114" s="174" t="s">
        <v>172</v>
      </c>
      <c r="G114" s="175" t="s">
        <v>123</v>
      </c>
      <c r="H114" s="176">
        <v>25.172000000000001</v>
      </c>
      <c r="I114" s="177"/>
      <c r="J114" s="178">
        <f>ROUND(I114*H114,2)</f>
        <v>0</v>
      </c>
      <c r="K114" s="174" t="s">
        <v>173</v>
      </c>
      <c r="L114" s="38"/>
      <c r="M114" s="179" t="s">
        <v>19</v>
      </c>
      <c r="N114" s="180" t="s">
        <v>44</v>
      </c>
      <c r="O114" s="63"/>
      <c r="P114" s="181">
        <f>O114*H114</f>
        <v>0</v>
      </c>
      <c r="Q114" s="181">
        <v>0</v>
      </c>
      <c r="R114" s="181">
        <f>Q114*H114</f>
        <v>0</v>
      </c>
      <c r="S114" s="181">
        <v>0</v>
      </c>
      <c r="T114" s="182">
        <f>S114*H114</f>
        <v>0</v>
      </c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R114" s="183" t="s">
        <v>125</v>
      </c>
      <c r="AT114" s="183" t="s">
        <v>120</v>
      </c>
      <c r="AU114" s="183" t="s">
        <v>83</v>
      </c>
      <c r="AY114" s="16" t="s">
        <v>118</v>
      </c>
      <c r="BE114" s="184">
        <f>IF(N114="základní",J114,0)</f>
        <v>0</v>
      </c>
      <c r="BF114" s="184">
        <f>IF(N114="snížená",J114,0)</f>
        <v>0</v>
      </c>
      <c r="BG114" s="184">
        <f>IF(N114="zákl. přenesená",J114,0)</f>
        <v>0</v>
      </c>
      <c r="BH114" s="184">
        <f>IF(N114="sníž. přenesená",J114,0)</f>
        <v>0</v>
      </c>
      <c r="BI114" s="184">
        <f>IF(N114="nulová",J114,0)</f>
        <v>0</v>
      </c>
      <c r="BJ114" s="16" t="s">
        <v>81</v>
      </c>
      <c r="BK114" s="184">
        <f>ROUND(I114*H114,2)</f>
        <v>0</v>
      </c>
      <c r="BL114" s="16" t="s">
        <v>125</v>
      </c>
      <c r="BM114" s="183" t="s">
        <v>174</v>
      </c>
    </row>
    <row r="115" spans="1:65" s="2" customFormat="1" ht="11.25">
      <c r="A115" s="33"/>
      <c r="B115" s="34"/>
      <c r="C115" s="35"/>
      <c r="D115" s="185" t="s">
        <v>127</v>
      </c>
      <c r="E115" s="35"/>
      <c r="F115" s="186" t="s">
        <v>175</v>
      </c>
      <c r="G115" s="35"/>
      <c r="H115" s="35"/>
      <c r="I115" s="187"/>
      <c r="J115" s="35"/>
      <c r="K115" s="35"/>
      <c r="L115" s="38"/>
      <c r="M115" s="188"/>
      <c r="N115" s="189"/>
      <c r="O115" s="63"/>
      <c r="P115" s="63"/>
      <c r="Q115" s="63"/>
      <c r="R115" s="63"/>
      <c r="S115" s="63"/>
      <c r="T115" s="64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T115" s="16" t="s">
        <v>127</v>
      </c>
      <c r="AU115" s="16" t="s">
        <v>83</v>
      </c>
    </row>
    <row r="116" spans="1:65" s="2" customFormat="1" ht="117">
      <c r="A116" s="33"/>
      <c r="B116" s="34"/>
      <c r="C116" s="35"/>
      <c r="D116" s="185" t="s">
        <v>129</v>
      </c>
      <c r="E116" s="35"/>
      <c r="F116" s="190" t="s">
        <v>176</v>
      </c>
      <c r="G116" s="35"/>
      <c r="H116" s="35"/>
      <c r="I116" s="187"/>
      <c r="J116" s="35"/>
      <c r="K116" s="35"/>
      <c r="L116" s="38"/>
      <c r="M116" s="188"/>
      <c r="N116" s="189"/>
      <c r="O116" s="63"/>
      <c r="P116" s="63"/>
      <c r="Q116" s="63"/>
      <c r="R116" s="63"/>
      <c r="S116" s="63"/>
      <c r="T116" s="64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T116" s="16" t="s">
        <v>129</v>
      </c>
      <c r="AU116" s="16" t="s">
        <v>83</v>
      </c>
    </row>
    <row r="117" spans="1:65" s="13" customFormat="1" ht="11.25">
      <c r="B117" s="191"/>
      <c r="C117" s="192"/>
      <c r="D117" s="185" t="s">
        <v>131</v>
      </c>
      <c r="E117" s="193" t="s">
        <v>19</v>
      </c>
      <c r="F117" s="194" t="s">
        <v>163</v>
      </c>
      <c r="G117" s="192"/>
      <c r="H117" s="195">
        <v>25.172000000000001</v>
      </c>
      <c r="I117" s="196"/>
      <c r="J117" s="192"/>
      <c r="K117" s="192"/>
      <c r="L117" s="197"/>
      <c r="M117" s="198"/>
      <c r="N117" s="199"/>
      <c r="O117" s="199"/>
      <c r="P117" s="199"/>
      <c r="Q117" s="199"/>
      <c r="R117" s="199"/>
      <c r="S117" s="199"/>
      <c r="T117" s="200"/>
      <c r="AT117" s="201" t="s">
        <v>131</v>
      </c>
      <c r="AU117" s="201" t="s">
        <v>83</v>
      </c>
      <c r="AV117" s="13" t="s">
        <v>83</v>
      </c>
      <c r="AW117" s="13" t="s">
        <v>33</v>
      </c>
      <c r="AX117" s="13" t="s">
        <v>81</v>
      </c>
      <c r="AY117" s="201" t="s">
        <v>118</v>
      </c>
    </row>
    <row r="118" spans="1:65" s="2" customFormat="1" ht="14.45" customHeight="1">
      <c r="A118" s="33"/>
      <c r="B118" s="34"/>
      <c r="C118" s="202" t="s">
        <v>177</v>
      </c>
      <c r="D118" s="202" t="s">
        <v>178</v>
      </c>
      <c r="E118" s="203" t="s">
        <v>179</v>
      </c>
      <c r="F118" s="204" t="s">
        <v>180</v>
      </c>
      <c r="G118" s="205" t="s">
        <v>181</v>
      </c>
      <c r="H118" s="206">
        <v>0.755</v>
      </c>
      <c r="I118" s="207"/>
      <c r="J118" s="208">
        <f>ROUND(I118*H118,2)</f>
        <v>0</v>
      </c>
      <c r="K118" s="204" t="s">
        <v>173</v>
      </c>
      <c r="L118" s="209"/>
      <c r="M118" s="210" t="s">
        <v>19</v>
      </c>
      <c r="N118" s="211" t="s">
        <v>44</v>
      </c>
      <c r="O118" s="63"/>
      <c r="P118" s="181">
        <f>O118*H118</f>
        <v>0</v>
      </c>
      <c r="Q118" s="181">
        <v>1E-3</v>
      </c>
      <c r="R118" s="181">
        <f>Q118*H118</f>
        <v>7.5500000000000003E-4</v>
      </c>
      <c r="S118" s="181">
        <v>0</v>
      </c>
      <c r="T118" s="182">
        <f>S118*H118</f>
        <v>0</v>
      </c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R118" s="183" t="s">
        <v>170</v>
      </c>
      <c r="AT118" s="183" t="s">
        <v>178</v>
      </c>
      <c r="AU118" s="183" t="s">
        <v>83</v>
      </c>
      <c r="AY118" s="16" t="s">
        <v>118</v>
      </c>
      <c r="BE118" s="184">
        <f>IF(N118="základní",J118,0)</f>
        <v>0</v>
      </c>
      <c r="BF118" s="184">
        <f>IF(N118="snížená",J118,0)</f>
        <v>0</v>
      </c>
      <c r="BG118" s="184">
        <f>IF(N118="zákl. přenesená",J118,0)</f>
        <v>0</v>
      </c>
      <c r="BH118" s="184">
        <f>IF(N118="sníž. přenesená",J118,0)</f>
        <v>0</v>
      </c>
      <c r="BI118" s="184">
        <f>IF(N118="nulová",J118,0)</f>
        <v>0</v>
      </c>
      <c r="BJ118" s="16" t="s">
        <v>81</v>
      </c>
      <c r="BK118" s="184">
        <f>ROUND(I118*H118,2)</f>
        <v>0</v>
      </c>
      <c r="BL118" s="16" t="s">
        <v>125</v>
      </c>
      <c r="BM118" s="183" t="s">
        <v>182</v>
      </c>
    </row>
    <row r="119" spans="1:65" s="2" customFormat="1" ht="11.25">
      <c r="A119" s="33"/>
      <c r="B119" s="34"/>
      <c r="C119" s="35"/>
      <c r="D119" s="185" t="s">
        <v>127</v>
      </c>
      <c r="E119" s="35"/>
      <c r="F119" s="186" t="s">
        <v>183</v>
      </c>
      <c r="G119" s="35"/>
      <c r="H119" s="35"/>
      <c r="I119" s="187"/>
      <c r="J119" s="35"/>
      <c r="K119" s="35"/>
      <c r="L119" s="38"/>
      <c r="M119" s="188"/>
      <c r="N119" s="189"/>
      <c r="O119" s="63"/>
      <c r="P119" s="63"/>
      <c r="Q119" s="63"/>
      <c r="R119" s="63"/>
      <c r="S119" s="63"/>
      <c r="T119" s="64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T119" s="16" t="s">
        <v>127</v>
      </c>
      <c r="AU119" s="16" t="s">
        <v>83</v>
      </c>
    </row>
    <row r="120" spans="1:65" s="13" customFormat="1" ht="11.25">
      <c r="B120" s="191"/>
      <c r="C120" s="192"/>
      <c r="D120" s="185" t="s">
        <v>131</v>
      </c>
      <c r="E120" s="193" t="s">
        <v>19</v>
      </c>
      <c r="F120" s="194" t="s">
        <v>184</v>
      </c>
      <c r="G120" s="192"/>
      <c r="H120" s="195">
        <v>0.755</v>
      </c>
      <c r="I120" s="196"/>
      <c r="J120" s="192"/>
      <c r="K120" s="192"/>
      <c r="L120" s="197"/>
      <c r="M120" s="198"/>
      <c r="N120" s="199"/>
      <c r="O120" s="199"/>
      <c r="P120" s="199"/>
      <c r="Q120" s="199"/>
      <c r="R120" s="199"/>
      <c r="S120" s="199"/>
      <c r="T120" s="200"/>
      <c r="AT120" s="201" t="s">
        <v>131</v>
      </c>
      <c r="AU120" s="201" t="s">
        <v>83</v>
      </c>
      <c r="AV120" s="13" t="s">
        <v>83</v>
      </c>
      <c r="AW120" s="13" t="s">
        <v>33</v>
      </c>
      <c r="AX120" s="13" t="s">
        <v>81</v>
      </c>
      <c r="AY120" s="201" t="s">
        <v>118</v>
      </c>
    </row>
    <row r="121" spans="1:65" s="2" customFormat="1" ht="14.45" customHeight="1">
      <c r="A121" s="33"/>
      <c r="B121" s="34"/>
      <c r="C121" s="172" t="s">
        <v>185</v>
      </c>
      <c r="D121" s="172" t="s">
        <v>120</v>
      </c>
      <c r="E121" s="173" t="s">
        <v>186</v>
      </c>
      <c r="F121" s="174" t="s">
        <v>187</v>
      </c>
      <c r="G121" s="175" t="s">
        <v>123</v>
      </c>
      <c r="H121" s="176">
        <v>282.88099999999997</v>
      </c>
      <c r="I121" s="177"/>
      <c r="J121" s="178">
        <f>ROUND(I121*H121,2)</f>
        <v>0</v>
      </c>
      <c r="K121" s="174" t="s">
        <v>124</v>
      </c>
      <c r="L121" s="38"/>
      <c r="M121" s="179" t="s">
        <v>19</v>
      </c>
      <c r="N121" s="180" t="s">
        <v>44</v>
      </c>
      <c r="O121" s="63"/>
      <c r="P121" s="181">
        <f>O121*H121</f>
        <v>0</v>
      </c>
      <c r="Q121" s="181">
        <v>2.9999999999999997E-4</v>
      </c>
      <c r="R121" s="181">
        <f>Q121*H121</f>
        <v>8.486429999999999E-2</v>
      </c>
      <c r="S121" s="181">
        <v>0.51200000000000001</v>
      </c>
      <c r="T121" s="182">
        <f>S121*H121</f>
        <v>144.835072</v>
      </c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R121" s="183" t="s">
        <v>125</v>
      </c>
      <c r="AT121" s="183" t="s">
        <v>120</v>
      </c>
      <c r="AU121" s="183" t="s">
        <v>83</v>
      </c>
      <c r="AY121" s="16" t="s">
        <v>118</v>
      </c>
      <c r="BE121" s="184">
        <f>IF(N121="základní",J121,0)</f>
        <v>0</v>
      </c>
      <c r="BF121" s="184">
        <f>IF(N121="snížená",J121,0)</f>
        <v>0</v>
      </c>
      <c r="BG121" s="184">
        <f>IF(N121="zákl. přenesená",J121,0)</f>
        <v>0</v>
      </c>
      <c r="BH121" s="184">
        <f>IF(N121="sníž. přenesená",J121,0)</f>
        <v>0</v>
      </c>
      <c r="BI121" s="184">
        <f>IF(N121="nulová",J121,0)</f>
        <v>0</v>
      </c>
      <c r="BJ121" s="16" t="s">
        <v>81</v>
      </c>
      <c r="BK121" s="184">
        <f>ROUND(I121*H121,2)</f>
        <v>0</v>
      </c>
      <c r="BL121" s="16" t="s">
        <v>125</v>
      </c>
      <c r="BM121" s="183" t="s">
        <v>188</v>
      </c>
    </row>
    <row r="122" spans="1:65" s="2" customFormat="1" ht="19.5">
      <c r="A122" s="33"/>
      <c r="B122" s="34"/>
      <c r="C122" s="35"/>
      <c r="D122" s="185" t="s">
        <v>127</v>
      </c>
      <c r="E122" s="35"/>
      <c r="F122" s="186" t="s">
        <v>189</v>
      </c>
      <c r="G122" s="35"/>
      <c r="H122" s="35"/>
      <c r="I122" s="187"/>
      <c r="J122" s="35"/>
      <c r="K122" s="35"/>
      <c r="L122" s="38"/>
      <c r="M122" s="188"/>
      <c r="N122" s="189"/>
      <c r="O122" s="63"/>
      <c r="P122" s="63"/>
      <c r="Q122" s="63"/>
      <c r="R122" s="63"/>
      <c r="S122" s="63"/>
      <c r="T122" s="64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T122" s="16" t="s">
        <v>127</v>
      </c>
      <c r="AU122" s="16" t="s">
        <v>83</v>
      </c>
    </row>
    <row r="123" spans="1:65" s="2" customFormat="1" ht="195">
      <c r="A123" s="33"/>
      <c r="B123" s="34"/>
      <c r="C123" s="35"/>
      <c r="D123" s="185" t="s">
        <v>129</v>
      </c>
      <c r="E123" s="35"/>
      <c r="F123" s="190" t="s">
        <v>190</v>
      </c>
      <c r="G123" s="35"/>
      <c r="H123" s="35"/>
      <c r="I123" s="187"/>
      <c r="J123" s="35"/>
      <c r="K123" s="35"/>
      <c r="L123" s="38"/>
      <c r="M123" s="188"/>
      <c r="N123" s="189"/>
      <c r="O123" s="63"/>
      <c r="P123" s="63"/>
      <c r="Q123" s="63"/>
      <c r="R123" s="63"/>
      <c r="S123" s="63"/>
      <c r="T123" s="64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T123" s="16" t="s">
        <v>129</v>
      </c>
      <c r="AU123" s="16" t="s">
        <v>83</v>
      </c>
    </row>
    <row r="124" spans="1:65" s="13" customFormat="1" ht="11.25">
      <c r="B124" s="191"/>
      <c r="C124" s="192"/>
      <c r="D124" s="185" t="s">
        <v>131</v>
      </c>
      <c r="E124" s="193" t="s">
        <v>19</v>
      </c>
      <c r="F124" s="194" t="s">
        <v>191</v>
      </c>
      <c r="G124" s="192"/>
      <c r="H124" s="195">
        <v>282.88099999999997</v>
      </c>
      <c r="I124" s="196"/>
      <c r="J124" s="192"/>
      <c r="K124" s="192"/>
      <c r="L124" s="197"/>
      <c r="M124" s="198"/>
      <c r="N124" s="199"/>
      <c r="O124" s="199"/>
      <c r="P124" s="199"/>
      <c r="Q124" s="199"/>
      <c r="R124" s="199"/>
      <c r="S124" s="199"/>
      <c r="T124" s="200"/>
      <c r="AT124" s="201" t="s">
        <v>131</v>
      </c>
      <c r="AU124" s="201" t="s">
        <v>83</v>
      </c>
      <c r="AV124" s="13" t="s">
        <v>83</v>
      </c>
      <c r="AW124" s="13" t="s">
        <v>33</v>
      </c>
      <c r="AX124" s="13" t="s">
        <v>73</v>
      </c>
      <c r="AY124" s="201" t="s">
        <v>118</v>
      </c>
    </row>
    <row r="125" spans="1:65" s="2" customFormat="1" ht="14.45" customHeight="1">
      <c r="A125" s="33"/>
      <c r="B125" s="34"/>
      <c r="C125" s="172" t="s">
        <v>192</v>
      </c>
      <c r="D125" s="172" t="s">
        <v>120</v>
      </c>
      <c r="E125" s="173" t="s">
        <v>193</v>
      </c>
      <c r="F125" s="174" t="s">
        <v>194</v>
      </c>
      <c r="G125" s="175" t="s">
        <v>123</v>
      </c>
      <c r="H125" s="176">
        <v>282.88099999999997</v>
      </c>
      <c r="I125" s="177"/>
      <c r="J125" s="178">
        <f>ROUND(I125*H125,2)</f>
        <v>0</v>
      </c>
      <c r="K125" s="174" t="s">
        <v>124</v>
      </c>
      <c r="L125" s="38"/>
      <c r="M125" s="179" t="s">
        <v>19</v>
      </c>
      <c r="N125" s="180" t="s">
        <v>44</v>
      </c>
      <c r="O125" s="63"/>
      <c r="P125" s="181">
        <f>O125*H125</f>
        <v>0</v>
      </c>
      <c r="Q125" s="181">
        <v>0</v>
      </c>
      <c r="R125" s="181">
        <f>Q125*H125</f>
        <v>0</v>
      </c>
      <c r="S125" s="181">
        <v>0.3</v>
      </c>
      <c r="T125" s="182">
        <f>S125*H125</f>
        <v>84.864299999999986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83" t="s">
        <v>125</v>
      </c>
      <c r="AT125" s="183" t="s">
        <v>120</v>
      </c>
      <c r="AU125" s="183" t="s">
        <v>83</v>
      </c>
      <c r="AY125" s="16" t="s">
        <v>118</v>
      </c>
      <c r="BE125" s="184">
        <f>IF(N125="základní",J125,0)</f>
        <v>0</v>
      </c>
      <c r="BF125" s="184">
        <f>IF(N125="snížená",J125,0)</f>
        <v>0</v>
      </c>
      <c r="BG125" s="184">
        <f>IF(N125="zákl. přenesená",J125,0)</f>
        <v>0</v>
      </c>
      <c r="BH125" s="184">
        <f>IF(N125="sníž. přenesená",J125,0)</f>
        <v>0</v>
      </c>
      <c r="BI125" s="184">
        <f>IF(N125="nulová",J125,0)</f>
        <v>0</v>
      </c>
      <c r="BJ125" s="16" t="s">
        <v>81</v>
      </c>
      <c r="BK125" s="184">
        <f>ROUND(I125*H125,2)</f>
        <v>0</v>
      </c>
      <c r="BL125" s="16" t="s">
        <v>125</v>
      </c>
      <c r="BM125" s="183" t="s">
        <v>195</v>
      </c>
    </row>
    <row r="126" spans="1:65" s="2" customFormat="1" ht="19.5">
      <c r="A126" s="33"/>
      <c r="B126" s="34"/>
      <c r="C126" s="35"/>
      <c r="D126" s="185" t="s">
        <v>127</v>
      </c>
      <c r="E126" s="35"/>
      <c r="F126" s="186" t="s">
        <v>196</v>
      </c>
      <c r="G126" s="35"/>
      <c r="H126" s="35"/>
      <c r="I126" s="187"/>
      <c r="J126" s="35"/>
      <c r="K126" s="35"/>
      <c r="L126" s="38"/>
      <c r="M126" s="188"/>
      <c r="N126" s="189"/>
      <c r="O126" s="63"/>
      <c r="P126" s="63"/>
      <c r="Q126" s="63"/>
      <c r="R126" s="63"/>
      <c r="S126" s="63"/>
      <c r="T126" s="64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T126" s="16" t="s">
        <v>127</v>
      </c>
      <c r="AU126" s="16" t="s">
        <v>83</v>
      </c>
    </row>
    <row r="127" spans="1:65" s="2" customFormat="1" ht="175.5">
      <c r="A127" s="33"/>
      <c r="B127" s="34"/>
      <c r="C127" s="35"/>
      <c r="D127" s="185" t="s">
        <v>129</v>
      </c>
      <c r="E127" s="35"/>
      <c r="F127" s="190" t="s">
        <v>137</v>
      </c>
      <c r="G127" s="35"/>
      <c r="H127" s="35"/>
      <c r="I127" s="187"/>
      <c r="J127" s="35"/>
      <c r="K127" s="35"/>
      <c r="L127" s="38"/>
      <c r="M127" s="188"/>
      <c r="N127" s="189"/>
      <c r="O127" s="63"/>
      <c r="P127" s="63"/>
      <c r="Q127" s="63"/>
      <c r="R127" s="63"/>
      <c r="S127" s="63"/>
      <c r="T127" s="64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T127" s="16" t="s">
        <v>129</v>
      </c>
      <c r="AU127" s="16" t="s">
        <v>83</v>
      </c>
    </row>
    <row r="128" spans="1:65" s="2" customFormat="1" ht="14.45" customHeight="1">
      <c r="A128" s="33"/>
      <c r="B128" s="34"/>
      <c r="C128" s="172" t="s">
        <v>197</v>
      </c>
      <c r="D128" s="172" t="s">
        <v>120</v>
      </c>
      <c r="E128" s="173" t="s">
        <v>198</v>
      </c>
      <c r="F128" s="174" t="s">
        <v>199</v>
      </c>
      <c r="G128" s="175" t="s">
        <v>123</v>
      </c>
      <c r="H128" s="176">
        <v>282.88099999999997</v>
      </c>
      <c r="I128" s="177"/>
      <c r="J128" s="178">
        <f>ROUND(I128*H128,2)</f>
        <v>0</v>
      </c>
      <c r="K128" s="174" t="s">
        <v>124</v>
      </c>
      <c r="L128" s="38"/>
      <c r="M128" s="179" t="s">
        <v>19</v>
      </c>
      <c r="N128" s="180" t="s">
        <v>44</v>
      </c>
      <c r="O128" s="63"/>
      <c r="P128" s="181">
        <f>O128*H128</f>
        <v>0</v>
      </c>
      <c r="Q128" s="181">
        <v>0</v>
      </c>
      <c r="R128" s="181">
        <f>Q128*H128</f>
        <v>0</v>
      </c>
      <c r="S128" s="181">
        <v>0.44</v>
      </c>
      <c r="T128" s="182">
        <f>S128*H128</f>
        <v>124.46763999999999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83" t="s">
        <v>125</v>
      </c>
      <c r="AT128" s="183" t="s">
        <v>120</v>
      </c>
      <c r="AU128" s="183" t="s">
        <v>83</v>
      </c>
      <c r="AY128" s="16" t="s">
        <v>118</v>
      </c>
      <c r="BE128" s="184">
        <f>IF(N128="základní",J128,0)</f>
        <v>0</v>
      </c>
      <c r="BF128" s="184">
        <f>IF(N128="snížená",J128,0)</f>
        <v>0</v>
      </c>
      <c r="BG128" s="184">
        <f>IF(N128="zákl. přenesená",J128,0)</f>
        <v>0</v>
      </c>
      <c r="BH128" s="184">
        <f>IF(N128="sníž. přenesená",J128,0)</f>
        <v>0</v>
      </c>
      <c r="BI128" s="184">
        <f>IF(N128="nulová",J128,0)</f>
        <v>0</v>
      </c>
      <c r="BJ128" s="16" t="s">
        <v>81</v>
      </c>
      <c r="BK128" s="184">
        <f>ROUND(I128*H128,2)</f>
        <v>0</v>
      </c>
      <c r="BL128" s="16" t="s">
        <v>125</v>
      </c>
      <c r="BM128" s="183" t="s">
        <v>200</v>
      </c>
    </row>
    <row r="129" spans="1:65" s="2" customFormat="1" ht="19.5">
      <c r="A129" s="33"/>
      <c r="B129" s="34"/>
      <c r="C129" s="35"/>
      <c r="D129" s="185" t="s">
        <v>127</v>
      </c>
      <c r="E129" s="35"/>
      <c r="F129" s="186" t="s">
        <v>201</v>
      </c>
      <c r="G129" s="35"/>
      <c r="H129" s="35"/>
      <c r="I129" s="187"/>
      <c r="J129" s="35"/>
      <c r="K129" s="35"/>
      <c r="L129" s="38"/>
      <c r="M129" s="188"/>
      <c r="N129" s="189"/>
      <c r="O129" s="63"/>
      <c r="P129" s="63"/>
      <c r="Q129" s="63"/>
      <c r="R129" s="63"/>
      <c r="S129" s="63"/>
      <c r="T129" s="64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T129" s="16" t="s">
        <v>127</v>
      </c>
      <c r="AU129" s="16" t="s">
        <v>83</v>
      </c>
    </row>
    <row r="130" spans="1:65" s="2" customFormat="1" ht="175.5">
      <c r="A130" s="33"/>
      <c r="B130" s="34"/>
      <c r="C130" s="35"/>
      <c r="D130" s="185" t="s">
        <v>129</v>
      </c>
      <c r="E130" s="35"/>
      <c r="F130" s="190" t="s">
        <v>137</v>
      </c>
      <c r="G130" s="35"/>
      <c r="H130" s="35"/>
      <c r="I130" s="187"/>
      <c r="J130" s="35"/>
      <c r="K130" s="35"/>
      <c r="L130" s="38"/>
      <c r="M130" s="188"/>
      <c r="N130" s="189"/>
      <c r="O130" s="63"/>
      <c r="P130" s="63"/>
      <c r="Q130" s="63"/>
      <c r="R130" s="63"/>
      <c r="S130" s="63"/>
      <c r="T130" s="64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T130" s="16" t="s">
        <v>129</v>
      </c>
      <c r="AU130" s="16" t="s">
        <v>83</v>
      </c>
    </row>
    <row r="131" spans="1:65" s="2" customFormat="1" ht="14.45" customHeight="1">
      <c r="A131" s="33"/>
      <c r="B131" s="34"/>
      <c r="C131" s="172" t="s">
        <v>202</v>
      </c>
      <c r="D131" s="172" t="s">
        <v>120</v>
      </c>
      <c r="E131" s="173" t="s">
        <v>203</v>
      </c>
      <c r="F131" s="174" t="s">
        <v>204</v>
      </c>
      <c r="G131" s="175" t="s">
        <v>146</v>
      </c>
      <c r="H131" s="176">
        <v>28.8</v>
      </c>
      <c r="I131" s="177"/>
      <c r="J131" s="178">
        <f>ROUND(I131*H131,2)</f>
        <v>0</v>
      </c>
      <c r="K131" s="174" t="s">
        <v>124</v>
      </c>
      <c r="L131" s="38"/>
      <c r="M131" s="179" t="s">
        <v>19</v>
      </c>
      <c r="N131" s="180" t="s">
        <v>44</v>
      </c>
      <c r="O131" s="63"/>
      <c r="P131" s="181">
        <f>O131*H131</f>
        <v>0</v>
      </c>
      <c r="Q131" s="181">
        <v>3.6900000000000002E-2</v>
      </c>
      <c r="R131" s="181">
        <f>Q131*H131</f>
        <v>1.0627200000000001</v>
      </c>
      <c r="S131" s="181">
        <v>0</v>
      </c>
      <c r="T131" s="182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83" t="s">
        <v>125</v>
      </c>
      <c r="AT131" s="183" t="s">
        <v>120</v>
      </c>
      <c r="AU131" s="183" t="s">
        <v>83</v>
      </c>
      <c r="AY131" s="16" t="s">
        <v>118</v>
      </c>
      <c r="BE131" s="184">
        <f>IF(N131="základní",J131,0)</f>
        <v>0</v>
      </c>
      <c r="BF131" s="184">
        <f>IF(N131="snížená",J131,0)</f>
        <v>0</v>
      </c>
      <c r="BG131" s="184">
        <f>IF(N131="zákl. přenesená",J131,0)</f>
        <v>0</v>
      </c>
      <c r="BH131" s="184">
        <f>IF(N131="sníž. přenesená",J131,0)</f>
        <v>0</v>
      </c>
      <c r="BI131" s="184">
        <f>IF(N131="nulová",J131,0)</f>
        <v>0</v>
      </c>
      <c r="BJ131" s="16" t="s">
        <v>81</v>
      </c>
      <c r="BK131" s="184">
        <f>ROUND(I131*H131,2)</f>
        <v>0</v>
      </c>
      <c r="BL131" s="16" t="s">
        <v>125</v>
      </c>
      <c r="BM131" s="183" t="s">
        <v>205</v>
      </c>
    </row>
    <row r="132" spans="1:65" s="2" customFormat="1" ht="29.25">
      <c r="A132" s="33"/>
      <c r="B132" s="34"/>
      <c r="C132" s="35"/>
      <c r="D132" s="185" t="s">
        <v>127</v>
      </c>
      <c r="E132" s="35"/>
      <c r="F132" s="186" t="s">
        <v>206</v>
      </c>
      <c r="G132" s="35"/>
      <c r="H132" s="35"/>
      <c r="I132" s="187"/>
      <c r="J132" s="35"/>
      <c r="K132" s="35"/>
      <c r="L132" s="38"/>
      <c r="M132" s="188"/>
      <c r="N132" s="189"/>
      <c r="O132" s="63"/>
      <c r="P132" s="63"/>
      <c r="Q132" s="63"/>
      <c r="R132" s="63"/>
      <c r="S132" s="63"/>
      <c r="T132" s="64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T132" s="16" t="s">
        <v>127</v>
      </c>
      <c r="AU132" s="16" t="s">
        <v>83</v>
      </c>
    </row>
    <row r="133" spans="1:65" s="2" customFormat="1" ht="58.5">
      <c r="A133" s="33"/>
      <c r="B133" s="34"/>
      <c r="C133" s="35"/>
      <c r="D133" s="185" t="s">
        <v>129</v>
      </c>
      <c r="E133" s="35"/>
      <c r="F133" s="190" t="s">
        <v>207</v>
      </c>
      <c r="G133" s="35"/>
      <c r="H133" s="35"/>
      <c r="I133" s="187"/>
      <c r="J133" s="35"/>
      <c r="K133" s="35"/>
      <c r="L133" s="38"/>
      <c r="M133" s="188"/>
      <c r="N133" s="189"/>
      <c r="O133" s="63"/>
      <c r="P133" s="63"/>
      <c r="Q133" s="63"/>
      <c r="R133" s="63"/>
      <c r="S133" s="63"/>
      <c r="T133" s="64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T133" s="16" t="s">
        <v>129</v>
      </c>
      <c r="AU133" s="16" t="s">
        <v>83</v>
      </c>
    </row>
    <row r="134" spans="1:65" s="13" customFormat="1" ht="11.25">
      <c r="B134" s="191"/>
      <c r="C134" s="192"/>
      <c r="D134" s="185" t="s">
        <v>131</v>
      </c>
      <c r="E134" s="193" t="s">
        <v>19</v>
      </c>
      <c r="F134" s="194" t="s">
        <v>208</v>
      </c>
      <c r="G134" s="192"/>
      <c r="H134" s="195">
        <v>2.4</v>
      </c>
      <c r="I134" s="196"/>
      <c r="J134" s="192"/>
      <c r="K134" s="192"/>
      <c r="L134" s="197"/>
      <c r="M134" s="198"/>
      <c r="N134" s="199"/>
      <c r="O134" s="199"/>
      <c r="P134" s="199"/>
      <c r="Q134" s="199"/>
      <c r="R134" s="199"/>
      <c r="S134" s="199"/>
      <c r="T134" s="200"/>
      <c r="AT134" s="201" t="s">
        <v>131</v>
      </c>
      <c r="AU134" s="201" t="s">
        <v>83</v>
      </c>
      <c r="AV134" s="13" t="s">
        <v>83</v>
      </c>
      <c r="AW134" s="13" t="s">
        <v>33</v>
      </c>
      <c r="AX134" s="13" t="s">
        <v>73</v>
      </c>
      <c r="AY134" s="201" t="s">
        <v>118</v>
      </c>
    </row>
    <row r="135" spans="1:65" s="13" customFormat="1" ht="11.25">
      <c r="B135" s="191"/>
      <c r="C135" s="192"/>
      <c r="D135" s="185" t="s">
        <v>131</v>
      </c>
      <c r="E135" s="193" t="s">
        <v>19</v>
      </c>
      <c r="F135" s="194" t="s">
        <v>209</v>
      </c>
      <c r="G135" s="192"/>
      <c r="H135" s="195">
        <v>26.4</v>
      </c>
      <c r="I135" s="196"/>
      <c r="J135" s="192"/>
      <c r="K135" s="192"/>
      <c r="L135" s="197"/>
      <c r="M135" s="198"/>
      <c r="N135" s="199"/>
      <c r="O135" s="199"/>
      <c r="P135" s="199"/>
      <c r="Q135" s="199"/>
      <c r="R135" s="199"/>
      <c r="S135" s="199"/>
      <c r="T135" s="200"/>
      <c r="AT135" s="201" t="s">
        <v>131</v>
      </c>
      <c r="AU135" s="201" t="s">
        <v>83</v>
      </c>
      <c r="AV135" s="13" t="s">
        <v>83</v>
      </c>
      <c r="AW135" s="13" t="s">
        <v>33</v>
      </c>
      <c r="AX135" s="13" t="s">
        <v>73</v>
      </c>
      <c r="AY135" s="201" t="s">
        <v>118</v>
      </c>
    </row>
    <row r="136" spans="1:65" s="2" customFormat="1" ht="14.45" customHeight="1">
      <c r="A136" s="33"/>
      <c r="B136" s="34"/>
      <c r="C136" s="172" t="s">
        <v>210</v>
      </c>
      <c r="D136" s="172" t="s">
        <v>120</v>
      </c>
      <c r="E136" s="173" t="s">
        <v>211</v>
      </c>
      <c r="F136" s="174" t="s">
        <v>212</v>
      </c>
      <c r="G136" s="175" t="s">
        <v>146</v>
      </c>
      <c r="H136" s="176">
        <v>6</v>
      </c>
      <c r="I136" s="177"/>
      <c r="J136" s="178">
        <f>ROUND(I136*H136,2)</f>
        <v>0</v>
      </c>
      <c r="K136" s="174" t="s">
        <v>124</v>
      </c>
      <c r="L136" s="38"/>
      <c r="M136" s="179" t="s">
        <v>19</v>
      </c>
      <c r="N136" s="180" t="s">
        <v>44</v>
      </c>
      <c r="O136" s="63"/>
      <c r="P136" s="181">
        <f>O136*H136</f>
        <v>0</v>
      </c>
      <c r="Q136" s="181">
        <v>3.6900000000000002E-2</v>
      </c>
      <c r="R136" s="181">
        <f>Q136*H136</f>
        <v>0.22140000000000001</v>
      </c>
      <c r="S136" s="181">
        <v>0</v>
      </c>
      <c r="T136" s="182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83" t="s">
        <v>125</v>
      </c>
      <c r="AT136" s="183" t="s">
        <v>120</v>
      </c>
      <c r="AU136" s="183" t="s">
        <v>83</v>
      </c>
      <c r="AY136" s="16" t="s">
        <v>118</v>
      </c>
      <c r="BE136" s="184">
        <f>IF(N136="základní",J136,0)</f>
        <v>0</v>
      </c>
      <c r="BF136" s="184">
        <f>IF(N136="snížená",J136,0)</f>
        <v>0</v>
      </c>
      <c r="BG136" s="184">
        <f>IF(N136="zákl. přenesená",J136,0)</f>
        <v>0</v>
      </c>
      <c r="BH136" s="184">
        <f>IF(N136="sníž. přenesená",J136,0)</f>
        <v>0</v>
      </c>
      <c r="BI136" s="184">
        <f>IF(N136="nulová",J136,0)</f>
        <v>0</v>
      </c>
      <c r="BJ136" s="16" t="s">
        <v>81</v>
      </c>
      <c r="BK136" s="184">
        <f>ROUND(I136*H136,2)</f>
        <v>0</v>
      </c>
      <c r="BL136" s="16" t="s">
        <v>125</v>
      </c>
      <c r="BM136" s="183" t="s">
        <v>213</v>
      </c>
    </row>
    <row r="137" spans="1:65" s="2" customFormat="1" ht="29.25">
      <c r="A137" s="33"/>
      <c r="B137" s="34"/>
      <c r="C137" s="35"/>
      <c r="D137" s="185" t="s">
        <v>127</v>
      </c>
      <c r="E137" s="35"/>
      <c r="F137" s="186" t="s">
        <v>214</v>
      </c>
      <c r="G137" s="35"/>
      <c r="H137" s="35"/>
      <c r="I137" s="187"/>
      <c r="J137" s="35"/>
      <c r="K137" s="35"/>
      <c r="L137" s="38"/>
      <c r="M137" s="188"/>
      <c r="N137" s="189"/>
      <c r="O137" s="63"/>
      <c r="P137" s="63"/>
      <c r="Q137" s="63"/>
      <c r="R137" s="63"/>
      <c r="S137" s="63"/>
      <c r="T137" s="64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T137" s="16" t="s">
        <v>127</v>
      </c>
      <c r="AU137" s="16" t="s">
        <v>83</v>
      </c>
    </row>
    <row r="138" spans="1:65" s="2" customFormat="1" ht="58.5">
      <c r="A138" s="33"/>
      <c r="B138" s="34"/>
      <c r="C138" s="35"/>
      <c r="D138" s="185" t="s">
        <v>129</v>
      </c>
      <c r="E138" s="35"/>
      <c r="F138" s="190" t="s">
        <v>207</v>
      </c>
      <c r="G138" s="35"/>
      <c r="H138" s="35"/>
      <c r="I138" s="187"/>
      <c r="J138" s="35"/>
      <c r="K138" s="35"/>
      <c r="L138" s="38"/>
      <c r="M138" s="188"/>
      <c r="N138" s="189"/>
      <c r="O138" s="63"/>
      <c r="P138" s="63"/>
      <c r="Q138" s="63"/>
      <c r="R138" s="63"/>
      <c r="S138" s="63"/>
      <c r="T138" s="64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T138" s="16" t="s">
        <v>129</v>
      </c>
      <c r="AU138" s="16" t="s">
        <v>83</v>
      </c>
    </row>
    <row r="139" spans="1:65" s="13" customFormat="1" ht="11.25">
      <c r="B139" s="191"/>
      <c r="C139" s="192"/>
      <c r="D139" s="185" t="s">
        <v>131</v>
      </c>
      <c r="E139" s="193" t="s">
        <v>19</v>
      </c>
      <c r="F139" s="194" t="s">
        <v>215</v>
      </c>
      <c r="G139" s="192"/>
      <c r="H139" s="195">
        <v>3.6</v>
      </c>
      <c r="I139" s="196"/>
      <c r="J139" s="192"/>
      <c r="K139" s="192"/>
      <c r="L139" s="197"/>
      <c r="M139" s="198"/>
      <c r="N139" s="199"/>
      <c r="O139" s="199"/>
      <c r="P139" s="199"/>
      <c r="Q139" s="199"/>
      <c r="R139" s="199"/>
      <c r="S139" s="199"/>
      <c r="T139" s="200"/>
      <c r="AT139" s="201" t="s">
        <v>131</v>
      </c>
      <c r="AU139" s="201" t="s">
        <v>83</v>
      </c>
      <c r="AV139" s="13" t="s">
        <v>83</v>
      </c>
      <c r="AW139" s="13" t="s">
        <v>33</v>
      </c>
      <c r="AX139" s="13" t="s">
        <v>73</v>
      </c>
      <c r="AY139" s="201" t="s">
        <v>118</v>
      </c>
    </row>
    <row r="140" spans="1:65" s="13" customFormat="1" ht="11.25">
      <c r="B140" s="191"/>
      <c r="C140" s="192"/>
      <c r="D140" s="185" t="s">
        <v>131</v>
      </c>
      <c r="E140" s="193" t="s">
        <v>19</v>
      </c>
      <c r="F140" s="194" t="s">
        <v>216</v>
      </c>
      <c r="G140" s="192"/>
      <c r="H140" s="195">
        <v>2.4</v>
      </c>
      <c r="I140" s="196"/>
      <c r="J140" s="192"/>
      <c r="K140" s="192"/>
      <c r="L140" s="197"/>
      <c r="M140" s="198"/>
      <c r="N140" s="199"/>
      <c r="O140" s="199"/>
      <c r="P140" s="199"/>
      <c r="Q140" s="199"/>
      <c r="R140" s="199"/>
      <c r="S140" s="199"/>
      <c r="T140" s="200"/>
      <c r="AT140" s="201" t="s">
        <v>131</v>
      </c>
      <c r="AU140" s="201" t="s">
        <v>83</v>
      </c>
      <c r="AV140" s="13" t="s">
        <v>83</v>
      </c>
      <c r="AW140" s="13" t="s">
        <v>33</v>
      </c>
      <c r="AX140" s="13" t="s">
        <v>73</v>
      </c>
      <c r="AY140" s="201" t="s">
        <v>118</v>
      </c>
    </row>
    <row r="141" spans="1:65" s="2" customFormat="1" ht="14.45" customHeight="1">
      <c r="A141" s="33"/>
      <c r="B141" s="34"/>
      <c r="C141" s="172" t="s">
        <v>8</v>
      </c>
      <c r="D141" s="172" t="s">
        <v>120</v>
      </c>
      <c r="E141" s="173" t="s">
        <v>217</v>
      </c>
      <c r="F141" s="174" t="s">
        <v>218</v>
      </c>
      <c r="G141" s="175" t="s">
        <v>219</v>
      </c>
      <c r="H141" s="176">
        <v>9</v>
      </c>
      <c r="I141" s="177"/>
      <c r="J141" s="178">
        <f>ROUND(I141*H141,2)</f>
        <v>0</v>
      </c>
      <c r="K141" s="174" t="s">
        <v>124</v>
      </c>
      <c r="L141" s="38"/>
      <c r="M141" s="179" t="s">
        <v>19</v>
      </c>
      <c r="N141" s="180" t="s">
        <v>44</v>
      </c>
      <c r="O141" s="63"/>
      <c r="P141" s="181">
        <f>O141*H141</f>
        <v>0</v>
      </c>
      <c r="Q141" s="181">
        <v>6.4999999999999997E-4</v>
      </c>
      <c r="R141" s="181">
        <f>Q141*H141</f>
        <v>5.8499999999999993E-3</v>
      </c>
      <c r="S141" s="181">
        <v>0</v>
      </c>
      <c r="T141" s="182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83" t="s">
        <v>125</v>
      </c>
      <c r="AT141" s="183" t="s">
        <v>120</v>
      </c>
      <c r="AU141" s="183" t="s">
        <v>83</v>
      </c>
      <c r="AY141" s="16" t="s">
        <v>118</v>
      </c>
      <c r="BE141" s="184">
        <f>IF(N141="základní",J141,0)</f>
        <v>0</v>
      </c>
      <c r="BF141" s="184">
        <f>IF(N141="snížená",J141,0)</f>
        <v>0</v>
      </c>
      <c r="BG141" s="184">
        <f>IF(N141="zákl. přenesená",J141,0)</f>
        <v>0</v>
      </c>
      <c r="BH141" s="184">
        <f>IF(N141="sníž. přenesená",J141,0)</f>
        <v>0</v>
      </c>
      <c r="BI141" s="184">
        <f>IF(N141="nulová",J141,0)</f>
        <v>0</v>
      </c>
      <c r="BJ141" s="16" t="s">
        <v>81</v>
      </c>
      <c r="BK141" s="184">
        <f>ROUND(I141*H141,2)</f>
        <v>0</v>
      </c>
      <c r="BL141" s="16" t="s">
        <v>125</v>
      </c>
      <c r="BM141" s="183" t="s">
        <v>220</v>
      </c>
    </row>
    <row r="142" spans="1:65" s="2" customFormat="1" ht="11.25">
      <c r="A142" s="33"/>
      <c r="B142" s="34"/>
      <c r="C142" s="35"/>
      <c r="D142" s="185" t="s">
        <v>127</v>
      </c>
      <c r="E142" s="35"/>
      <c r="F142" s="186" t="s">
        <v>221</v>
      </c>
      <c r="G142" s="35"/>
      <c r="H142" s="35"/>
      <c r="I142" s="187"/>
      <c r="J142" s="35"/>
      <c r="K142" s="35"/>
      <c r="L142" s="38"/>
      <c r="M142" s="188"/>
      <c r="N142" s="189"/>
      <c r="O142" s="63"/>
      <c r="P142" s="63"/>
      <c r="Q142" s="63"/>
      <c r="R142" s="63"/>
      <c r="S142" s="63"/>
      <c r="T142" s="64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T142" s="16" t="s">
        <v>127</v>
      </c>
      <c r="AU142" s="16" t="s">
        <v>83</v>
      </c>
    </row>
    <row r="143" spans="1:65" s="2" customFormat="1" ht="97.5">
      <c r="A143" s="33"/>
      <c r="B143" s="34"/>
      <c r="C143" s="35"/>
      <c r="D143" s="185" t="s">
        <v>129</v>
      </c>
      <c r="E143" s="35"/>
      <c r="F143" s="190" t="s">
        <v>222</v>
      </c>
      <c r="G143" s="35"/>
      <c r="H143" s="35"/>
      <c r="I143" s="187"/>
      <c r="J143" s="35"/>
      <c r="K143" s="35"/>
      <c r="L143" s="38"/>
      <c r="M143" s="188"/>
      <c r="N143" s="189"/>
      <c r="O143" s="63"/>
      <c r="P143" s="63"/>
      <c r="Q143" s="63"/>
      <c r="R143" s="63"/>
      <c r="S143" s="63"/>
      <c r="T143" s="64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T143" s="16" t="s">
        <v>129</v>
      </c>
      <c r="AU143" s="16" t="s">
        <v>83</v>
      </c>
    </row>
    <row r="144" spans="1:65" s="13" customFormat="1" ht="11.25">
      <c r="B144" s="191"/>
      <c r="C144" s="192"/>
      <c r="D144" s="185" t="s">
        <v>131</v>
      </c>
      <c r="E144" s="193" t="s">
        <v>19</v>
      </c>
      <c r="F144" s="194" t="s">
        <v>223</v>
      </c>
      <c r="G144" s="192"/>
      <c r="H144" s="195">
        <v>9</v>
      </c>
      <c r="I144" s="196"/>
      <c r="J144" s="192"/>
      <c r="K144" s="192"/>
      <c r="L144" s="197"/>
      <c r="M144" s="198"/>
      <c r="N144" s="199"/>
      <c r="O144" s="199"/>
      <c r="P144" s="199"/>
      <c r="Q144" s="199"/>
      <c r="R144" s="199"/>
      <c r="S144" s="199"/>
      <c r="T144" s="200"/>
      <c r="AT144" s="201" t="s">
        <v>131</v>
      </c>
      <c r="AU144" s="201" t="s">
        <v>83</v>
      </c>
      <c r="AV144" s="13" t="s">
        <v>83</v>
      </c>
      <c r="AW144" s="13" t="s">
        <v>33</v>
      </c>
      <c r="AX144" s="13" t="s">
        <v>73</v>
      </c>
      <c r="AY144" s="201" t="s">
        <v>118</v>
      </c>
    </row>
    <row r="145" spans="1:65" s="2" customFormat="1" ht="14.45" customHeight="1">
      <c r="A145" s="33"/>
      <c r="B145" s="34"/>
      <c r="C145" s="172" t="s">
        <v>224</v>
      </c>
      <c r="D145" s="172" t="s">
        <v>120</v>
      </c>
      <c r="E145" s="173" t="s">
        <v>225</v>
      </c>
      <c r="F145" s="174" t="s">
        <v>226</v>
      </c>
      <c r="G145" s="175" t="s">
        <v>219</v>
      </c>
      <c r="H145" s="176">
        <v>9</v>
      </c>
      <c r="I145" s="177"/>
      <c r="J145" s="178">
        <f>ROUND(I145*H145,2)</f>
        <v>0</v>
      </c>
      <c r="K145" s="174" t="s">
        <v>124</v>
      </c>
      <c r="L145" s="38"/>
      <c r="M145" s="179" t="s">
        <v>19</v>
      </c>
      <c r="N145" s="180" t="s">
        <v>44</v>
      </c>
      <c r="O145" s="63"/>
      <c r="P145" s="181">
        <f>O145*H145</f>
        <v>0</v>
      </c>
      <c r="Q145" s="181">
        <v>0</v>
      </c>
      <c r="R145" s="181">
        <f>Q145*H145</f>
        <v>0</v>
      </c>
      <c r="S145" s="181">
        <v>0</v>
      </c>
      <c r="T145" s="182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83" t="s">
        <v>125</v>
      </c>
      <c r="AT145" s="183" t="s">
        <v>120</v>
      </c>
      <c r="AU145" s="183" t="s">
        <v>83</v>
      </c>
      <c r="AY145" s="16" t="s">
        <v>118</v>
      </c>
      <c r="BE145" s="184">
        <f>IF(N145="základní",J145,0)</f>
        <v>0</v>
      </c>
      <c r="BF145" s="184">
        <f>IF(N145="snížená",J145,0)</f>
        <v>0</v>
      </c>
      <c r="BG145" s="184">
        <f>IF(N145="zákl. přenesená",J145,0)</f>
        <v>0</v>
      </c>
      <c r="BH145" s="184">
        <f>IF(N145="sníž. přenesená",J145,0)</f>
        <v>0</v>
      </c>
      <c r="BI145" s="184">
        <f>IF(N145="nulová",J145,0)</f>
        <v>0</v>
      </c>
      <c r="BJ145" s="16" t="s">
        <v>81</v>
      </c>
      <c r="BK145" s="184">
        <f>ROUND(I145*H145,2)</f>
        <v>0</v>
      </c>
      <c r="BL145" s="16" t="s">
        <v>125</v>
      </c>
      <c r="BM145" s="183" t="s">
        <v>227</v>
      </c>
    </row>
    <row r="146" spans="1:65" s="2" customFormat="1" ht="11.25">
      <c r="A146" s="33"/>
      <c r="B146" s="34"/>
      <c r="C146" s="35"/>
      <c r="D146" s="185" t="s">
        <v>127</v>
      </c>
      <c r="E146" s="35"/>
      <c r="F146" s="186" t="s">
        <v>228</v>
      </c>
      <c r="G146" s="35"/>
      <c r="H146" s="35"/>
      <c r="I146" s="187"/>
      <c r="J146" s="35"/>
      <c r="K146" s="35"/>
      <c r="L146" s="38"/>
      <c r="M146" s="188"/>
      <c r="N146" s="189"/>
      <c r="O146" s="63"/>
      <c r="P146" s="63"/>
      <c r="Q146" s="63"/>
      <c r="R146" s="63"/>
      <c r="S146" s="63"/>
      <c r="T146" s="64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T146" s="16" t="s">
        <v>127</v>
      </c>
      <c r="AU146" s="16" t="s">
        <v>83</v>
      </c>
    </row>
    <row r="147" spans="1:65" s="2" customFormat="1" ht="97.5">
      <c r="A147" s="33"/>
      <c r="B147" s="34"/>
      <c r="C147" s="35"/>
      <c r="D147" s="185" t="s">
        <v>129</v>
      </c>
      <c r="E147" s="35"/>
      <c r="F147" s="190" t="s">
        <v>222</v>
      </c>
      <c r="G147" s="35"/>
      <c r="H147" s="35"/>
      <c r="I147" s="187"/>
      <c r="J147" s="35"/>
      <c r="K147" s="35"/>
      <c r="L147" s="38"/>
      <c r="M147" s="188"/>
      <c r="N147" s="189"/>
      <c r="O147" s="63"/>
      <c r="P147" s="63"/>
      <c r="Q147" s="63"/>
      <c r="R147" s="63"/>
      <c r="S147" s="63"/>
      <c r="T147" s="64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T147" s="16" t="s">
        <v>129</v>
      </c>
      <c r="AU147" s="16" t="s">
        <v>83</v>
      </c>
    </row>
    <row r="148" spans="1:65" s="2" customFormat="1" ht="14.45" customHeight="1">
      <c r="A148" s="33"/>
      <c r="B148" s="34"/>
      <c r="C148" s="172" t="s">
        <v>229</v>
      </c>
      <c r="D148" s="172" t="s">
        <v>120</v>
      </c>
      <c r="E148" s="173" t="s">
        <v>230</v>
      </c>
      <c r="F148" s="174" t="s">
        <v>231</v>
      </c>
      <c r="G148" s="175" t="s">
        <v>232</v>
      </c>
      <c r="H148" s="176">
        <v>140.18899999999999</v>
      </c>
      <c r="I148" s="177"/>
      <c r="J148" s="178">
        <f>ROUND(I148*H148,2)</f>
        <v>0</v>
      </c>
      <c r="K148" s="174" t="s">
        <v>124</v>
      </c>
      <c r="L148" s="38"/>
      <c r="M148" s="179" t="s">
        <v>19</v>
      </c>
      <c r="N148" s="180" t="s">
        <v>44</v>
      </c>
      <c r="O148" s="63"/>
      <c r="P148" s="181">
        <f>O148*H148</f>
        <v>0</v>
      </c>
      <c r="Q148" s="181">
        <v>0</v>
      </c>
      <c r="R148" s="181">
        <f>Q148*H148</f>
        <v>0</v>
      </c>
      <c r="S148" s="181">
        <v>0</v>
      </c>
      <c r="T148" s="182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83" t="s">
        <v>125</v>
      </c>
      <c r="AT148" s="183" t="s">
        <v>120</v>
      </c>
      <c r="AU148" s="183" t="s">
        <v>83</v>
      </c>
      <c r="AY148" s="16" t="s">
        <v>118</v>
      </c>
      <c r="BE148" s="184">
        <f>IF(N148="základní",J148,0)</f>
        <v>0</v>
      </c>
      <c r="BF148" s="184">
        <f>IF(N148="snížená",J148,0)</f>
        <v>0</v>
      </c>
      <c r="BG148" s="184">
        <f>IF(N148="zákl. přenesená",J148,0)</f>
        <v>0</v>
      </c>
      <c r="BH148" s="184">
        <f>IF(N148="sníž. přenesená",J148,0)</f>
        <v>0</v>
      </c>
      <c r="BI148" s="184">
        <f>IF(N148="nulová",J148,0)</f>
        <v>0</v>
      </c>
      <c r="BJ148" s="16" t="s">
        <v>81</v>
      </c>
      <c r="BK148" s="184">
        <f>ROUND(I148*H148,2)</f>
        <v>0</v>
      </c>
      <c r="BL148" s="16" t="s">
        <v>125</v>
      </c>
      <c r="BM148" s="183" t="s">
        <v>233</v>
      </c>
    </row>
    <row r="149" spans="1:65" s="2" customFormat="1" ht="19.5">
      <c r="A149" s="33"/>
      <c r="B149" s="34"/>
      <c r="C149" s="35"/>
      <c r="D149" s="185" t="s">
        <v>127</v>
      </c>
      <c r="E149" s="35"/>
      <c r="F149" s="186" t="s">
        <v>234</v>
      </c>
      <c r="G149" s="35"/>
      <c r="H149" s="35"/>
      <c r="I149" s="187"/>
      <c r="J149" s="35"/>
      <c r="K149" s="35"/>
      <c r="L149" s="38"/>
      <c r="M149" s="188"/>
      <c r="N149" s="189"/>
      <c r="O149" s="63"/>
      <c r="P149" s="63"/>
      <c r="Q149" s="63"/>
      <c r="R149" s="63"/>
      <c r="S149" s="63"/>
      <c r="T149" s="64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T149" s="16" t="s">
        <v>127</v>
      </c>
      <c r="AU149" s="16" t="s">
        <v>83</v>
      </c>
    </row>
    <row r="150" spans="1:65" s="2" customFormat="1" ht="39">
      <c r="A150" s="33"/>
      <c r="B150" s="34"/>
      <c r="C150" s="35"/>
      <c r="D150" s="185" t="s">
        <v>129</v>
      </c>
      <c r="E150" s="35"/>
      <c r="F150" s="190" t="s">
        <v>235</v>
      </c>
      <c r="G150" s="35"/>
      <c r="H150" s="35"/>
      <c r="I150" s="187"/>
      <c r="J150" s="35"/>
      <c r="K150" s="35"/>
      <c r="L150" s="38"/>
      <c r="M150" s="188"/>
      <c r="N150" s="189"/>
      <c r="O150" s="63"/>
      <c r="P150" s="63"/>
      <c r="Q150" s="63"/>
      <c r="R150" s="63"/>
      <c r="S150" s="63"/>
      <c r="T150" s="64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T150" s="16" t="s">
        <v>129</v>
      </c>
      <c r="AU150" s="16" t="s">
        <v>83</v>
      </c>
    </row>
    <row r="151" spans="1:65" s="13" customFormat="1" ht="11.25">
      <c r="B151" s="191"/>
      <c r="C151" s="192"/>
      <c r="D151" s="185" t="s">
        <v>131</v>
      </c>
      <c r="E151" s="193" t="s">
        <v>19</v>
      </c>
      <c r="F151" s="194" t="s">
        <v>236</v>
      </c>
      <c r="G151" s="192"/>
      <c r="H151" s="195">
        <v>74.031000000000006</v>
      </c>
      <c r="I151" s="196"/>
      <c r="J151" s="192"/>
      <c r="K151" s="192"/>
      <c r="L151" s="197"/>
      <c r="M151" s="198"/>
      <c r="N151" s="199"/>
      <c r="O151" s="199"/>
      <c r="P151" s="199"/>
      <c r="Q151" s="199"/>
      <c r="R151" s="199"/>
      <c r="S151" s="199"/>
      <c r="T151" s="200"/>
      <c r="AT151" s="201" t="s">
        <v>131</v>
      </c>
      <c r="AU151" s="201" t="s">
        <v>83</v>
      </c>
      <c r="AV151" s="13" t="s">
        <v>83</v>
      </c>
      <c r="AW151" s="13" t="s">
        <v>33</v>
      </c>
      <c r="AX151" s="13" t="s">
        <v>73</v>
      </c>
      <c r="AY151" s="201" t="s">
        <v>118</v>
      </c>
    </row>
    <row r="152" spans="1:65" s="13" customFormat="1" ht="11.25">
      <c r="B152" s="191"/>
      <c r="C152" s="192"/>
      <c r="D152" s="185" t="s">
        <v>131</v>
      </c>
      <c r="E152" s="193" t="s">
        <v>19</v>
      </c>
      <c r="F152" s="194" t="s">
        <v>237</v>
      </c>
      <c r="G152" s="192"/>
      <c r="H152" s="195">
        <v>9.8780000000000001</v>
      </c>
      <c r="I152" s="196"/>
      <c r="J152" s="192"/>
      <c r="K152" s="192"/>
      <c r="L152" s="197"/>
      <c r="M152" s="198"/>
      <c r="N152" s="199"/>
      <c r="O152" s="199"/>
      <c r="P152" s="199"/>
      <c r="Q152" s="199"/>
      <c r="R152" s="199"/>
      <c r="S152" s="199"/>
      <c r="T152" s="200"/>
      <c r="AT152" s="201" t="s">
        <v>131</v>
      </c>
      <c r="AU152" s="201" t="s">
        <v>83</v>
      </c>
      <c r="AV152" s="13" t="s">
        <v>83</v>
      </c>
      <c r="AW152" s="13" t="s">
        <v>33</v>
      </c>
      <c r="AX152" s="13" t="s">
        <v>73</v>
      </c>
      <c r="AY152" s="201" t="s">
        <v>118</v>
      </c>
    </row>
    <row r="153" spans="1:65" s="13" customFormat="1" ht="11.25">
      <c r="B153" s="191"/>
      <c r="C153" s="192"/>
      <c r="D153" s="185" t="s">
        <v>131</v>
      </c>
      <c r="E153" s="193" t="s">
        <v>19</v>
      </c>
      <c r="F153" s="194" t="s">
        <v>238</v>
      </c>
      <c r="G153" s="192"/>
      <c r="H153" s="195">
        <v>56.28</v>
      </c>
      <c r="I153" s="196"/>
      <c r="J153" s="192"/>
      <c r="K153" s="192"/>
      <c r="L153" s="197"/>
      <c r="M153" s="198"/>
      <c r="N153" s="199"/>
      <c r="O153" s="199"/>
      <c r="P153" s="199"/>
      <c r="Q153" s="199"/>
      <c r="R153" s="199"/>
      <c r="S153" s="199"/>
      <c r="T153" s="200"/>
      <c r="AT153" s="201" t="s">
        <v>131</v>
      </c>
      <c r="AU153" s="201" t="s">
        <v>83</v>
      </c>
      <c r="AV153" s="13" t="s">
        <v>83</v>
      </c>
      <c r="AW153" s="13" t="s">
        <v>33</v>
      </c>
      <c r="AX153" s="13" t="s">
        <v>73</v>
      </c>
      <c r="AY153" s="201" t="s">
        <v>118</v>
      </c>
    </row>
    <row r="154" spans="1:65" s="2" customFormat="1" ht="14.45" customHeight="1">
      <c r="A154" s="33"/>
      <c r="B154" s="34"/>
      <c r="C154" s="172" t="s">
        <v>239</v>
      </c>
      <c r="D154" s="172" t="s">
        <v>120</v>
      </c>
      <c r="E154" s="173" t="s">
        <v>240</v>
      </c>
      <c r="F154" s="174" t="s">
        <v>241</v>
      </c>
      <c r="G154" s="175" t="s">
        <v>232</v>
      </c>
      <c r="H154" s="176">
        <v>140.18899999999999</v>
      </c>
      <c r="I154" s="177"/>
      <c r="J154" s="178">
        <f>ROUND(I154*H154,2)</f>
        <v>0</v>
      </c>
      <c r="K154" s="174" t="s">
        <v>124</v>
      </c>
      <c r="L154" s="38"/>
      <c r="M154" s="179" t="s">
        <v>19</v>
      </c>
      <c r="N154" s="180" t="s">
        <v>44</v>
      </c>
      <c r="O154" s="63"/>
      <c r="P154" s="181">
        <f>O154*H154</f>
        <v>0</v>
      </c>
      <c r="Q154" s="181">
        <v>0</v>
      </c>
      <c r="R154" s="181">
        <f>Q154*H154</f>
        <v>0</v>
      </c>
      <c r="S154" s="181">
        <v>0</v>
      </c>
      <c r="T154" s="182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83" t="s">
        <v>125</v>
      </c>
      <c r="AT154" s="183" t="s">
        <v>120</v>
      </c>
      <c r="AU154" s="183" t="s">
        <v>83</v>
      </c>
      <c r="AY154" s="16" t="s">
        <v>118</v>
      </c>
      <c r="BE154" s="184">
        <f>IF(N154="základní",J154,0)</f>
        <v>0</v>
      </c>
      <c r="BF154" s="184">
        <f>IF(N154="snížená",J154,0)</f>
        <v>0</v>
      </c>
      <c r="BG154" s="184">
        <f>IF(N154="zákl. přenesená",J154,0)</f>
        <v>0</v>
      </c>
      <c r="BH154" s="184">
        <f>IF(N154="sníž. přenesená",J154,0)</f>
        <v>0</v>
      </c>
      <c r="BI154" s="184">
        <f>IF(N154="nulová",J154,0)</f>
        <v>0</v>
      </c>
      <c r="BJ154" s="16" t="s">
        <v>81</v>
      </c>
      <c r="BK154" s="184">
        <f>ROUND(I154*H154,2)</f>
        <v>0</v>
      </c>
      <c r="BL154" s="16" t="s">
        <v>125</v>
      </c>
      <c r="BM154" s="183" t="s">
        <v>242</v>
      </c>
    </row>
    <row r="155" spans="1:65" s="2" customFormat="1" ht="19.5">
      <c r="A155" s="33"/>
      <c r="B155" s="34"/>
      <c r="C155" s="35"/>
      <c r="D155" s="185" t="s">
        <v>127</v>
      </c>
      <c r="E155" s="35"/>
      <c r="F155" s="186" t="s">
        <v>243</v>
      </c>
      <c r="G155" s="35"/>
      <c r="H155" s="35"/>
      <c r="I155" s="187"/>
      <c r="J155" s="35"/>
      <c r="K155" s="35"/>
      <c r="L155" s="38"/>
      <c r="M155" s="188"/>
      <c r="N155" s="189"/>
      <c r="O155" s="63"/>
      <c r="P155" s="63"/>
      <c r="Q155" s="63"/>
      <c r="R155" s="63"/>
      <c r="S155" s="63"/>
      <c r="T155" s="64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T155" s="16" t="s">
        <v>127</v>
      </c>
      <c r="AU155" s="16" t="s">
        <v>83</v>
      </c>
    </row>
    <row r="156" spans="1:65" s="2" customFormat="1" ht="39">
      <c r="A156" s="33"/>
      <c r="B156" s="34"/>
      <c r="C156" s="35"/>
      <c r="D156" s="185" t="s">
        <v>129</v>
      </c>
      <c r="E156" s="35"/>
      <c r="F156" s="190" t="s">
        <v>235</v>
      </c>
      <c r="G156" s="35"/>
      <c r="H156" s="35"/>
      <c r="I156" s="187"/>
      <c r="J156" s="35"/>
      <c r="K156" s="35"/>
      <c r="L156" s="38"/>
      <c r="M156" s="188"/>
      <c r="N156" s="189"/>
      <c r="O156" s="63"/>
      <c r="P156" s="63"/>
      <c r="Q156" s="63"/>
      <c r="R156" s="63"/>
      <c r="S156" s="63"/>
      <c r="T156" s="64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T156" s="16" t="s">
        <v>129</v>
      </c>
      <c r="AU156" s="16" t="s">
        <v>83</v>
      </c>
    </row>
    <row r="157" spans="1:65" s="13" customFormat="1" ht="11.25">
      <c r="B157" s="191"/>
      <c r="C157" s="192"/>
      <c r="D157" s="185" t="s">
        <v>131</v>
      </c>
      <c r="E157" s="193" t="s">
        <v>19</v>
      </c>
      <c r="F157" s="194" t="s">
        <v>236</v>
      </c>
      <c r="G157" s="192"/>
      <c r="H157" s="195">
        <v>74.031000000000006</v>
      </c>
      <c r="I157" s="196"/>
      <c r="J157" s="192"/>
      <c r="K157" s="192"/>
      <c r="L157" s="197"/>
      <c r="M157" s="198"/>
      <c r="N157" s="199"/>
      <c r="O157" s="199"/>
      <c r="P157" s="199"/>
      <c r="Q157" s="199"/>
      <c r="R157" s="199"/>
      <c r="S157" s="199"/>
      <c r="T157" s="200"/>
      <c r="AT157" s="201" t="s">
        <v>131</v>
      </c>
      <c r="AU157" s="201" t="s">
        <v>83</v>
      </c>
      <c r="AV157" s="13" t="s">
        <v>83</v>
      </c>
      <c r="AW157" s="13" t="s">
        <v>33</v>
      </c>
      <c r="AX157" s="13" t="s">
        <v>73</v>
      </c>
      <c r="AY157" s="201" t="s">
        <v>118</v>
      </c>
    </row>
    <row r="158" spans="1:65" s="13" customFormat="1" ht="11.25">
      <c r="B158" s="191"/>
      <c r="C158" s="192"/>
      <c r="D158" s="185" t="s">
        <v>131</v>
      </c>
      <c r="E158" s="193" t="s">
        <v>19</v>
      </c>
      <c r="F158" s="194" t="s">
        <v>237</v>
      </c>
      <c r="G158" s="192"/>
      <c r="H158" s="195">
        <v>9.8780000000000001</v>
      </c>
      <c r="I158" s="196"/>
      <c r="J158" s="192"/>
      <c r="K158" s="192"/>
      <c r="L158" s="197"/>
      <c r="M158" s="198"/>
      <c r="N158" s="199"/>
      <c r="O158" s="199"/>
      <c r="P158" s="199"/>
      <c r="Q158" s="199"/>
      <c r="R158" s="199"/>
      <c r="S158" s="199"/>
      <c r="T158" s="200"/>
      <c r="AT158" s="201" t="s">
        <v>131</v>
      </c>
      <c r="AU158" s="201" t="s">
        <v>83</v>
      </c>
      <c r="AV158" s="13" t="s">
        <v>83</v>
      </c>
      <c r="AW158" s="13" t="s">
        <v>33</v>
      </c>
      <c r="AX158" s="13" t="s">
        <v>73</v>
      </c>
      <c r="AY158" s="201" t="s">
        <v>118</v>
      </c>
    </row>
    <row r="159" spans="1:65" s="13" customFormat="1" ht="11.25">
      <c r="B159" s="191"/>
      <c r="C159" s="192"/>
      <c r="D159" s="185" t="s">
        <v>131</v>
      </c>
      <c r="E159" s="193" t="s">
        <v>19</v>
      </c>
      <c r="F159" s="194" t="s">
        <v>238</v>
      </c>
      <c r="G159" s="192"/>
      <c r="H159" s="195">
        <v>56.28</v>
      </c>
      <c r="I159" s="196"/>
      <c r="J159" s="192"/>
      <c r="K159" s="192"/>
      <c r="L159" s="197"/>
      <c r="M159" s="198"/>
      <c r="N159" s="199"/>
      <c r="O159" s="199"/>
      <c r="P159" s="199"/>
      <c r="Q159" s="199"/>
      <c r="R159" s="199"/>
      <c r="S159" s="199"/>
      <c r="T159" s="200"/>
      <c r="AT159" s="201" t="s">
        <v>131</v>
      </c>
      <c r="AU159" s="201" t="s">
        <v>83</v>
      </c>
      <c r="AV159" s="13" t="s">
        <v>83</v>
      </c>
      <c r="AW159" s="13" t="s">
        <v>33</v>
      </c>
      <c r="AX159" s="13" t="s">
        <v>73</v>
      </c>
      <c r="AY159" s="201" t="s">
        <v>118</v>
      </c>
    </row>
    <row r="160" spans="1:65" s="2" customFormat="1" ht="14.45" customHeight="1">
      <c r="A160" s="33"/>
      <c r="B160" s="34"/>
      <c r="C160" s="172" t="s">
        <v>244</v>
      </c>
      <c r="D160" s="172" t="s">
        <v>120</v>
      </c>
      <c r="E160" s="173" t="s">
        <v>245</v>
      </c>
      <c r="F160" s="174" t="s">
        <v>246</v>
      </c>
      <c r="G160" s="175" t="s">
        <v>232</v>
      </c>
      <c r="H160" s="176">
        <v>53.524999999999999</v>
      </c>
      <c r="I160" s="177"/>
      <c r="J160" s="178">
        <f>ROUND(I160*H160,2)</f>
        <v>0</v>
      </c>
      <c r="K160" s="174" t="s">
        <v>124</v>
      </c>
      <c r="L160" s="38"/>
      <c r="M160" s="179" t="s">
        <v>19</v>
      </c>
      <c r="N160" s="180" t="s">
        <v>44</v>
      </c>
      <c r="O160" s="63"/>
      <c r="P160" s="181">
        <f>O160*H160</f>
        <v>0</v>
      </c>
      <c r="Q160" s="181">
        <v>0</v>
      </c>
      <c r="R160" s="181">
        <f>Q160*H160</f>
        <v>0</v>
      </c>
      <c r="S160" s="181">
        <v>0</v>
      </c>
      <c r="T160" s="182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83" t="s">
        <v>125</v>
      </c>
      <c r="AT160" s="183" t="s">
        <v>120</v>
      </c>
      <c r="AU160" s="183" t="s">
        <v>83</v>
      </c>
      <c r="AY160" s="16" t="s">
        <v>118</v>
      </c>
      <c r="BE160" s="184">
        <f>IF(N160="základní",J160,0)</f>
        <v>0</v>
      </c>
      <c r="BF160" s="184">
        <f>IF(N160="snížená",J160,0)</f>
        <v>0</v>
      </c>
      <c r="BG160" s="184">
        <f>IF(N160="zákl. přenesená",J160,0)</f>
        <v>0</v>
      </c>
      <c r="BH160" s="184">
        <f>IF(N160="sníž. přenesená",J160,0)</f>
        <v>0</v>
      </c>
      <c r="BI160" s="184">
        <f>IF(N160="nulová",J160,0)</f>
        <v>0</v>
      </c>
      <c r="BJ160" s="16" t="s">
        <v>81</v>
      </c>
      <c r="BK160" s="184">
        <f>ROUND(I160*H160,2)</f>
        <v>0</v>
      </c>
      <c r="BL160" s="16" t="s">
        <v>125</v>
      </c>
      <c r="BM160" s="183" t="s">
        <v>247</v>
      </c>
    </row>
    <row r="161" spans="1:65" s="2" customFormat="1" ht="19.5">
      <c r="A161" s="33"/>
      <c r="B161" s="34"/>
      <c r="C161" s="35"/>
      <c r="D161" s="185" t="s">
        <v>127</v>
      </c>
      <c r="E161" s="35"/>
      <c r="F161" s="186" t="s">
        <v>248</v>
      </c>
      <c r="G161" s="35"/>
      <c r="H161" s="35"/>
      <c r="I161" s="187"/>
      <c r="J161" s="35"/>
      <c r="K161" s="35"/>
      <c r="L161" s="38"/>
      <c r="M161" s="188"/>
      <c r="N161" s="189"/>
      <c r="O161" s="63"/>
      <c r="P161" s="63"/>
      <c r="Q161" s="63"/>
      <c r="R161" s="63"/>
      <c r="S161" s="63"/>
      <c r="T161" s="64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T161" s="16" t="s">
        <v>127</v>
      </c>
      <c r="AU161" s="16" t="s">
        <v>83</v>
      </c>
    </row>
    <row r="162" spans="1:65" s="2" customFormat="1" ht="243.75">
      <c r="A162" s="33"/>
      <c r="B162" s="34"/>
      <c r="C162" s="35"/>
      <c r="D162" s="185" t="s">
        <v>129</v>
      </c>
      <c r="E162" s="35"/>
      <c r="F162" s="190" t="s">
        <v>249</v>
      </c>
      <c r="G162" s="35"/>
      <c r="H162" s="35"/>
      <c r="I162" s="187"/>
      <c r="J162" s="35"/>
      <c r="K162" s="35"/>
      <c r="L162" s="38"/>
      <c r="M162" s="188"/>
      <c r="N162" s="189"/>
      <c r="O162" s="63"/>
      <c r="P162" s="63"/>
      <c r="Q162" s="63"/>
      <c r="R162" s="63"/>
      <c r="S162" s="63"/>
      <c r="T162" s="64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T162" s="16" t="s">
        <v>129</v>
      </c>
      <c r="AU162" s="16" t="s">
        <v>83</v>
      </c>
    </row>
    <row r="163" spans="1:65" s="13" customFormat="1" ht="11.25">
      <c r="B163" s="191"/>
      <c r="C163" s="192"/>
      <c r="D163" s="185" t="s">
        <v>131</v>
      </c>
      <c r="E163" s="193" t="s">
        <v>19</v>
      </c>
      <c r="F163" s="194" t="s">
        <v>250</v>
      </c>
      <c r="G163" s="192"/>
      <c r="H163" s="195">
        <v>19.757000000000001</v>
      </c>
      <c r="I163" s="196"/>
      <c r="J163" s="192"/>
      <c r="K163" s="192"/>
      <c r="L163" s="197"/>
      <c r="M163" s="198"/>
      <c r="N163" s="199"/>
      <c r="O163" s="199"/>
      <c r="P163" s="199"/>
      <c r="Q163" s="199"/>
      <c r="R163" s="199"/>
      <c r="S163" s="199"/>
      <c r="T163" s="200"/>
      <c r="AT163" s="201" t="s">
        <v>131</v>
      </c>
      <c r="AU163" s="201" t="s">
        <v>83</v>
      </c>
      <c r="AV163" s="13" t="s">
        <v>83</v>
      </c>
      <c r="AW163" s="13" t="s">
        <v>33</v>
      </c>
      <c r="AX163" s="13" t="s">
        <v>73</v>
      </c>
      <c r="AY163" s="201" t="s">
        <v>118</v>
      </c>
    </row>
    <row r="164" spans="1:65" s="13" customFormat="1" ht="11.25">
      <c r="B164" s="191"/>
      <c r="C164" s="192"/>
      <c r="D164" s="185" t="s">
        <v>131</v>
      </c>
      <c r="E164" s="193" t="s">
        <v>19</v>
      </c>
      <c r="F164" s="194" t="s">
        <v>251</v>
      </c>
      <c r="G164" s="192"/>
      <c r="H164" s="195">
        <v>33.768000000000001</v>
      </c>
      <c r="I164" s="196"/>
      <c r="J164" s="192"/>
      <c r="K164" s="192"/>
      <c r="L164" s="197"/>
      <c r="M164" s="198"/>
      <c r="N164" s="199"/>
      <c r="O164" s="199"/>
      <c r="P164" s="199"/>
      <c r="Q164" s="199"/>
      <c r="R164" s="199"/>
      <c r="S164" s="199"/>
      <c r="T164" s="200"/>
      <c r="AT164" s="201" t="s">
        <v>131</v>
      </c>
      <c r="AU164" s="201" t="s">
        <v>83</v>
      </c>
      <c r="AV164" s="13" t="s">
        <v>83</v>
      </c>
      <c r="AW164" s="13" t="s">
        <v>33</v>
      </c>
      <c r="AX164" s="13" t="s">
        <v>73</v>
      </c>
      <c r="AY164" s="201" t="s">
        <v>118</v>
      </c>
    </row>
    <row r="165" spans="1:65" s="2" customFormat="1" ht="14.45" customHeight="1">
      <c r="A165" s="33"/>
      <c r="B165" s="34"/>
      <c r="C165" s="172" t="s">
        <v>252</v>
      </c>
      <c r="D165" s="172" t="s">
        <v>120</v>
      </c>
      <c r="E165" s="173" t="s">
        <v>253</v>
      </c>
      <c r="F165" s="174" t="s">
        <v>254</v>
      </c>
      <c r="G165" s="175" t="s">
        <v>123</v>
      </c>
      <c r="H165" s="176">
        <v>388.34</v>
      </c>
      <c r="I165" s="177"/>
      <c r="J165" s="178">
        <f>ROUND(I165*H165,2)</f>
        <v>0</v>
      </c>
      <c r="K165" s="174" t="s">
        <v>124</v>
      </c>
      <c r="L165" s="38"/>
      <c r="M165" s="179" t="s">
        <v>19</v>
      </c>
      <c r="N165" s="180" t="s">
        <v>44</v>
      </c>
      <c r="O165" s="63"/>
      <c r="P165" s="181">
        <f>O165*H165</f>
        <v>0</v>
      </c>
      <c r="Q165" s="181">
        <v>8.4999999999999995E-4</v>
      </c>
      <c r="R165" s="181">
        <f>Q165*H165</f>
        <v>0.33008899999999997</v>
      </c>
      <c r="S165" s="181">
        <v>0</v>
      </c>
      <c r="T165" s="182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83" t="s">
        <v>125</v>
      </c>
      <c r="AT165" s="183" t="s">
        <v>120</v>
      </c>
      <c r="AU165" s="183" t="s">
        <v>83</v>
      </c>
      <c r="AY165" s="16" t="s">
        <v>118</v>
      </c>
      <c r="BE165" s="184">
        <f>IF(N165="základní",J165,0)</f>
        <v>0</v>
      </c>
      <c r="BF165" s="184">
        <f>IF(N165="snížená",J165,0)</f>
        <v>0</v>
      </c>
      <c r="BG165" s="184">
        <f>IF(N165="zákl. přenesená",J165,0)</f>
        <v>0</v>
      </c>
      <c r="BH165" s="184">
        <f>IF(N165="sníž. přenesená",J165,0)</f>
        <v>0</v>
      </c>
      <c r="BI165" s="184">
        <f>IF(N165="nulová",J165,0)</f>
        <v>0</v>
      </c>
      <c r="BJ165" s="16" t="s">
        <v>81</v>
      </c>
      <c r="BK165" s="184">
        <f>ROUND(I165*H165,2)</f>
        <v>0</v>
      </c>
      <c r="BL165" s="16" t="s">
        <v>125</v>
      </c>
      <c r="BM165" s="183" t="s">
        <v>255</v>
      </c>
    </row>
    <row r="166" spans="1:65" s="2" customFormat="1" ht="11.25">
      <c r="A166" s="33"/>
      <c r="B166" s="34"/>
      <c r="C166" s="35"/>
      <c r="D166" s="185" t="s">
        <v>127</v>
      </c>
      <c r="E166" s="35"/>
      <c r="F166" s="186" t="s">
        <v>256</v>
      </c>
      <c r="G166" s="35"/>
      <c r="H166" s="35"/>
      <c r="I166" s="187"/>
      <c r="J166" s="35"/>
      <c r="K166" s="35"/>
      <c r="L166" s="38"/>
      <c r="M166" s="188"/>
      <c r="N166" s="189"/>
      <c r="O166" s="63"/>
      <c r="P166" s="63"/>
      <c r="Q166" s="63"/>
      <c r="R166" s="63"/>
      <c r="S166" s="63"/>
      <c r="T166" s="64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T166" s="16" t="s">
        <v>127</v>
      </c>
      <c r="AU166" s="16" t="s">
        <v>83</v>
      </c>
    </row>
    <row r="167" spans="1:65" s="2" customFormat="1" ht="117">
      <c r="A167" s="33"/>
      <c r="B167" s="34"/>
      <c r="C167" s="35"/>
      <c r="D167" s="185" t="s">
        <v>129</v>
      </c>
      <c r="E167" s="35"/>
      <c r="F167" s="190" t="s">
        <v>257</v>
      </c>
      <c r="G167" s="35"/>
      <c r="H167" s="35"/>
      <c r="I167" s="187"/>
      <c r="J167" s="35"/>
      <c r="K167" s="35"/>
      <c r="L167" s="38"/>
      <c r="M167" s="188"/>
      <c r="N167" s="189"/>
      <c r="O167" s="63"/>
      <c r="P167" s="63"/>
      <c r="Q167" s="63"/>
      <c r="R167" s="63"/>
      <c r="S167" s="63"/>
      <c r="T167" s="64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T167" s="16" t="s">
        <v>129</v>
      </c>
      <c r="AU167" s="16" t="s">
        <v>83</v>
      </c>
    </row>
    <row r="168" spans="1:65" s="13" customFormat="1" ht="11.25">
      <c r="B168" s="191"/>
      <c r="C168" s="192"/>
      <c r="D168" s="185" t="s">
        <v>131</v>
      </c>
      <c r="E168" s="193" t="s">
        <v>19</v>
      </c>
      <c r="F168" s="194" t="s">
        <v>258</v>
      </c>
      <c r="G168" s="192"/>
      <c r="H168" s="195">
        <v>206.36</v>
      </c>
      <c r="I168" s="196"/>
      <c r="J168" s="192"/>
      <c r="K168" s="192"/>
      <c r="L168" s="197"/>
      <c r="M168" s="198"/>
      <c r="N168" s="199"/>
      <c r="O168" s="199"/>
      <c r="P168" s="199"/>
      <c r="Q168" s="199"/>
      <c r="R168" s="199"/>
      <c r="S168" s="199"/>
      <c r="T168" s="200"/>
      <c r="AT168" s="201" t="s">
        <v>131</v>
      </c>
      <c r="AU168" s="201" t="s">
        <v>83</v>
      </c>
      <c r="AV168" s="13" t="s">
        <v>83</v>
      </c>
      <c r="AW168" s="13" t="s">
        <v>33</v>
      </c>
      <c r="AX168" s="13" t="s">
        <v>73</v>
      </c>
      <c r="AY168" s="201" t="s">
        <v>118</v>
      </c>
    </row>
    <row r="169" spans="1:65" s="13" customFormat="1" ht="11.25">
      <c r="B169" s="191"/>
      <c r="C169" s="192"/>
      <c r="D169" s="185" t="s">
        <v>131</v>
      </c>
      <c r="E169" s="193" t="s">
        <v>19</v>
      </c>
      <c r="F169" s="194" t="s">
        <v>259</v>
      </c>
      <c r="G169" s="192"/>
      <c r="H169" s="195">
        <v>181.98</v>
      </c>
      <c r="I169" s="196"/>
      <c r="J169" s="192"/>
      <c r="K169" s="192"/>
      <c r="L169" s="197"/>
      <c r="M169" s="198"/>
      <c r="N169" s="199"/>
      <c r="O169" s="199"/>
      <c r="P169" s="199"/>
      <c r="Q169" s="199"/>
      <c r="R169" s="199"/>
      <c r="S169" s="199"/>
      <c r="T169" s="200"/>
      <c r="AT169" s="201" t="s">
        <v>131</v>
      </c>
      <c r="AU169" s="201" t="s">
        <v>83</v>
      </c>
      <c r="AV169" s="13" t="s">
        <v>83</v>
      </c>
      <c r="AW169" s="13" t="s">
        <v>33</v>
      </c>
      <c r="AX169" s="13" t="s">
        <v>73</v>
      </c>
      <c r="AY169" s="201" t="s">
        <v>118</v>
      </c>
    </row>
    <row r="170" spans="1:65" s="2" customFormat="1" ht="14.45" customHeight="1">
      <c r="A170" s="33"/>
      <c r="B170" s="34"/>
      <c r="C170" s="172" t="s">
        <v>7</v>
      </c>
      <c r="D170" s="172" t="s">
        <v>120</v>
      </c>
      <c r="E170" s="173" t="s">
        <v>260</v>
      </c>
      <c r="F170" s="174" t="s">
        <v>261</v>
      </c>
      <c r="G170" s="175" t="s">
        <v>123</v>
      </c>
      <c r="H170" s="176">
        <v>388.34</v>
      </c>
      <c r="I170" s="177"/>
      <c r="J170" s="178">
        <f>ROUND(I170*H170,2)</f>
        <v>0</v>
      </c>
      <c r="K170" s="174" t="s">
        <v>124</v>
      </c>
      <c r="L170" s="38"/>
      <c r="M170" s="179" t="s">
        <v>19</v>
      </c>
      <c r="N170" s="180" t="s">
        <v>44</v>
      </c>
      <c r="O170" s="63"/>
      <c r="P170" s="181">
        <f>O170*H170</f>
        <v>0</v>
      </c>
      <c r="Q170" s="181">
        <v>0</v>
      </c>
      <c r="R170" s="181">
        <f>Q170*H170</f>
        <v>0</v>
      </c>
      <c r="S170" s="181">
        <v>0</v>
      </c>
      <c r="T170" s="182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83" t="s">
        <v>125</v>
      </c>
      <c r="AT170" s="183" t="s">
        <v>120</v>
      </c>
      <c r="AU170" s="183" t="s">
        <v>83</v>
      </c>
      <c r="AY170" s="16" t="s">
        <v>118</v>
      </c>
      <c r="BE170" s="184">
        <f>IF(N170="základní",J170,0)</f>
        <v>0</v>
      </c>
      <c r="BF170" s="184">
        <f>IF(N170="snížená",J170,0)</f>
        <v>0</v>
      </c>
      <c r="BG170" s="184">
        <f>IF(N170="zákl. přenesená",J170,0)</f>
        <v>0</v>
      </c>
      <c r="BH170" s="184">
        <f>IF(N170="sníž. přenesená",J170,0)</f>
        <v>0</v>
      </c>
      <c r="BI170" s="184">
        <f>IF(N170="nulová",J170,0)</f>
        <v>0</v>
      </c>
      <c r="BJ170" s="16" t="s">
        <v>81</v>
      </c>
      <c r="BK170" s="184">
        <f>ROUND(I170*H170,2)</f>
        <v>0</v>
      </c>
      <c r="BL170" s="16" t="s">
        <v>125</v>
      </c>
      <c r="BM170" s="183" t="s">
        <v>262</v>
      </c>
    </row>
    <row r="171" spans="1:65" s="2" customFormat="1" ht="19.5">
      <c r="A171" s="33"/>
      <c r="B171" s="34"/>
      <c r="C171" s="35"/>
      <c r="D171" s="185" t="s">
        <v>127</v>
      </c>
      <c r="E171" s="35"/>
      <c r="F171" s="186" t="s">
        <v>263</v>
      </c>
      <c r="G171" s="35"/>
      <c r="H171" s="35"/>
      <c r="I171" s="187"/>
      <c r="J171" s="35"/>
      <c r="K171" s="35"/>
      <c r="L171" s="38"/>
      <c r="M171" s="188"/>
      <c r="N171" s="189"/>
      <c r="O171" s="63"/>
      <c r="P171" s="63"/>
      <c r="Q171" s="63"/>
      <c r="R171" s="63"/>
      <c r="S171" s="63"/>
      <c r="T171" s="64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T171" s="16" t="s">
        <v>127</v>
      </c>
      <c r="AU171" s="16" t="s">
        <v>83</v>
      </c>
    </row>
    <row r="172" spans="1:65" s="2" customFormat="1" ht="14.45" customHeight="1">
      <c r="A172" s="33"/>
      <c r="B172" s="34"/>
      <c r="C172" s="172" t="s">
        <v>264</v>
      </c>
      <c r="D172" s="172" t="s">
        <v>120</v>
      </c>
      <c r="E172" s="173" t="s">
        <v>265</v>
      </c>
      <c r="F172" s="174" t="s">
        <v>266</v>
      </c>
      <c r="G172" s="175" t="s">
        <v>232</v>
      </c>
      <c r="H172" s="176">
        <v>280.37799999999999</v>
      </c>
      <c r="I172" s="177"/>
      <c r="J172" s="178">
        <f>ROUND(I172*H172,2)</f>
        <v>0</v>
      </c>
      <c r="K172" s="174" t="s">
        <v>124</v>
      </c>
      <c r="L172" s="38"/>
      <c r="M172" s="179" t="s">
        <v>19</v>
      </c>
      <c r="N172" s="180" t="s">
        <v>44</v>
      </c>
      <c r="O172" s="63"/>
      <c r="P172" s="181">
        <f>O172*H172</f>
        <v>0</v>
      </c>
      <c r="Q172" s="181">
        <v>0</v>
      </c>
      <c r="R172" s="181">
        <f>Q172*H172</f>
        <v>0</v>
      </c>
      <c r="S172" s="181">
        <v>0</v>
      </c>
      <c r="T172" s="182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83" t="s">
        <v>125</v>
      </c>
      <c r="AT172" s="183" t="s">
        <v>120</v>
      </c>
      <c r="AU172" s="183" t="s">
        <v>83</v>
      </c>
      <c r="AY172" s="16" t="s">
        <v>118</v>
      </c>
      <c r="BE172" s="184">
        <f>IF(N172="základní",J172,0)</f>
        <v>0</v>
      </c>
      <c r="BF172" s="184">
        <f>IF(N172="snížená",J172,0)</f>
        <v>0</v>
      </c>
      <c r="BG172" s="184">
        <f>IF(N172="zákl. přenesená",J172,0)</f>
        <v>0</v>
      </c>
      <c r="BH172" s="184">
        <f>IF(N172="sníž. přenesená",J172,0)</f>
        <v>0</v>
      </c>
      <c r="BI172" s="184">
        <f>IF(N172="nulová",J172,0)</f>
        <v>0</v>
      </c>
      <c r="BJ172" s="16" t="s">
        <v>81</v>
      </c>
      <c r="BK172" s="184">
        <f>ROUND(I172*H172,2)</f>
        <v>0</v>
      </c>
      <c r="BL172" s="16" t="s">
        <v>125</v>
      </c>
      <c r="BM172" s="183" t="s">
        <v>267</v>
      </c>
    </row>
    <row r="173" spans="1:65" s="2" customFormat="1" ht="19.5">
      <c r="A173" s="33"/>
      <c r="B173" s="34"/>
      <c r="C173" s="35"/>
      <c r="D173" s="185" t="s">
        <v>127</v>
      </c>
      <c r="E173" s="35"/>
      <c r="F173" s="186" t="s">
        <v>268</v>
      </c>
      <c r="G173" s="35"/>
      <c r="H173" s="35"/>
      <c r="I173" s="187"/>
      <c r="J173" s="35"/>
      <c r="K173" s="35"/>
      <c r="L173" s="38"/>
      <c r="M173" s="188"/>
      <c r="N173" s="189"/>
      <c r="O173" s="63"/>
      <c r="P173" s="63"/>
      <c r="Q173" s="63"/>
      <c r="R173" s="63"/>
      <c r="S173" s="63"/>
      <c r="T173" s="64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T173" s="16" t="s">
        <v>127</v>
      </c>
      <c r="AU173" s="16" t="s">
        <v>83</v>
      </c>
    </row>
    <row r="174" spans="1:65" s="2" customFormat="1" ht="58.5">
      <c r="A174" s="33"/>
      <c r="B174" s="34"/>
      <c r="C174" s="35"/>
      <c r="D174" s="185" t="s">
        <v>129</v>
      </c>
      <c r="E174" s="35"/>
      <c r="F174" s="190" t="s">
        <v>269</v>
      </c>
      <c r="G174" s="35"/>
      <c r="H174" s="35"/>
      <c r="I174" s="187"/>
      <c r="J174" s="35"/>
      <c r="K174" s="35"/>
      <c r="L174" s="38"/>
      <c r="M174" s="188"/>
      <c r="N174" s="189"/>
      <c r="O174" s="63"/>
      <c r="P174" s="63"/>
      <c r="Q174" s="63"/>
      <c r="R174" s="63"/>
      <c r="S174" s="63"/>
      <c r="T174" s="64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T174" s="16" t="s">
        <v>129</v>
      </c>
      <c r="AU174" s="16" t="s">
        <v>83</v>
      </c>
    </row>
    <row r="175" spans="1:65" s="13" customFormat="1" ht="11.25">
      <c r="B175" s="191"/>
      <c r="C175" s="192"/>
      <c r="D175" s="185" t="s">
        <v>131</v>
      </c>
      <c r="E175" s="193" t="s">
        <v>19</v>
      </c>
      <c r="F175" s="194" t="s">
        <v>270</v>
      </c>
      <c r="G175" s="192"/>
      <c r="H175" s="195">
        <v>140.18899999999999</v>
      </c>
      <c r="I175" s="196"/>
      <c r="J175" s="192"/>
      <c r="K175" s="192"/>
      <c r="L175" s="197"/>
      <c r="M175" s="198"/>
      <c r="N175" s="199"/>
      <c r="O175" s="199"/>
      <c r="P175" s="199"/>
      <c r="Q175" s="199"/>
      <c r="R175" s="199"/>
      <c r="S175" s="199"/>
      <c r="T175" s="200"/>
      <c r="AT175" s="201" t="s">
        <v>131</v>
      </c>
      <c r="AU175" s="201" t="s">
        <v>83</v>
      </c>
      <c r="AV175" s="13" t="s">
        <v>83</v>
      </c>
      <c r="AW175" s="13" t="s">
        <v>33</v>
      </c>
      <c r="AX175" s="13" t="s">
        <v>73</v>
      </c>
      <c r="AY175" s="201" t="s">
        <v>118</v>
      </c>
    </row>
    <row r="176" spans="1:65" s="13" customFormat="1" ht="11.25">
      <c r="B176" s="191"/>
      <c r="C176" s="192"/>
      <c r="D176" s="185" t="s">
        <v>131</v>
      </c>
      <c r="E176" s="193" t="s">
        <v>19</v>
      </c>
      <c r="F176" s="194" t="s">
        <v>271</v>
      </c>
      <c r="G176" s="192"/>
      <c r="H176" s="195">
        <v>140.18899999999999</v>
      </c>
      <c r="I176" s="196"/>
      <c r="J176" s="192"/>
      <c r="K176" s="192"/>
      <c r="L176" s="197"/>
      <c r="M176" s="198"/>
      <c r="N176" s="199"/>
      <c r="O176" s="199"/>
      <c r="P176" s="199"/>
      <c r="Q176" s="199"/>
      <c r="R176" s="199"/>
      <c r="S176" s="199"/>
      <c r="T176" s="200"/>
      <c r="AT176" s="201" t="s">
        <v>131</v>
      </c>
      <c r="AU176" s="201" t="s">
        <v>83</v>
      </c>
      <c r="AV176" s="13" t="s">
        <v>83</v>
      </c>
      <c r="AW176" s="13" t="s">
        <v>33</v>
      </c>
      <c r="AX176" s="13" t="s">
        <v>73</v>
      </c>
      <c r="AY176" s="201" t="s">
        <v>118</v>
      </c>
    </row>
    <row r="177" spans="1:65" s="2" customFormat="1" ht="14.45" customHeight="1">
      <c r="A177" s="33"/>
      <c r="B177" s="34"/>
      <c r="C177" s="172" t="s">
        <v>272</v>
      </c>
      <c r="D177" s="172" t="s">
        <v>120</v>
      </c>
      <c r="E177" s="173" t="s">
        <v>273</v>
      </c>
      <c r="F177" s="174" t="s">
        <v>274</v>
      </c>
      <c r="G177" s="175" t="s">
        <v>232</v>
      </c>
      <c r="H177" s="176">
        <v>202.107</v>
      </c>
      <c r="I177" s="177"/>
      <c r="J177" s="178">
        <f>ROUND(I177*H177,2)</f>
        <v>0</v>
      </c>
      <c r="K177" s="174" t="s">
        <v>124</v>
      </c>
      <c r="L177" s="38"/>
      <c r="M177" s="179" t="s">
        <v>19</v>
      </c>
      <c r="N177" s="180" t="s">
        <v>44</v>
      </c>
      <c r="O177" s="63"/>
      <c r="P177" s="181">
        <f>O177*H177</f>
        <v>0</v>
      </c>
      <c r="Q177" s="181">
        <v>0</v>
      </c>
      <c r="R177" s="181">
        <f>Q177*H177</f>
        <v>0</v>
      </c>
      <c r="S177" s="181">
        <v>0</v>
      </c>
      <c r="T177" s="182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83" t="s">
        <v>125</v>
      </c>
      <c r="AT177" s="183" t="s">
        <v>120</v>
      </c>
      <c r="AU177" s="183" t="s">
        <v>83</v>
      </c>
      <c r="AY177" s="16" t="s">
        <v>118</v>
      </c>
      <c r="BE177" s="184">
        <f>IF(N177="základní",J177,0)</f>
        <v>0</v>
      </c>
      <c r="BF177" s="184">
        <f>IF(N177="snížená",J177,0)</f>
        <v>0</v>
      </c>
      <c r="BG177" s="184">
        <f>IF(N177="zákl. přenesená",J177,0)</f>
        <v>0</v>
      </c>
      <c r="BH177" s="184">
        <f>IF(N177="sníž. přenesená",J177,0)</f>
        <v>0</v>
      </c>
      <c r="BI177" s="184">
        <f>IF(N177="nulová",J177,0)</f>
        <v>0</v>
      </c>
      <c r="BJ177" s="16" t="s">
        <v>81</v>
      </c>
      <c r="BK177" s="184">
        <f>ROUND(I177*H177,2)</f>
        <v>0</v>
      </c>
      <c r="BL177" s="16" t="s">
        <v>125</v>
      </c>
      <c r="BM177" s="183" t="s">
        <v>275</v>
      </c>
    </row>
    <row r="178" spans="1:65" s="2" customFormat="1" ht="19.5">
      <c r="A178" s="33"/>
      <c r="B178" s="34"/>
      <c r="C178" s="35"/>
      <c r="D178" s="185" t="s">
        <v>127</v>
      </c>
      <c r="E178" s="35"/>
      <c r="F178" s="186" t="s">
        <v>276</v>
      </c>
      <c r="G178" s="35"/>
      <c r="H178" s="35"/>
      <c r="I178" s="187"/>
      <c r="J178" s="35"/>
      <c r="K178" s="35"/>
      <c r="L178" s="38"/>
      <c r="M178" s="188"/>
      <c r="N178" s="189"/>
      <c r="O178" s="63"/>
      <c r="P178" s="63"/>
      <c r="Q178" s="63"/>
      <c r="R178" s="63"/>
      <c r="S178" s="63"/>
      <c r="T178" s="64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T178" s="16" t="s">
        <v>127</v>
      </c>
      <c r="AU178" s="16" t="s">
        <v>83</v>
      </c>
    </row>
    <row r="179" spans="1:65" s="2" customFormat="1" ht="58.5">
      <c r="A179" s="33"/>
      <c r="B179" s="34"/>
      <c r="C179" s="35"/>
      <c r="D179" s="185" t="s">
        <v>129</v>
      </c>
      <c r="E179" s="35"/>
      <c r="F179" s="190" t="s">
        <v>269</v>
      </c>
      <c r="G179" s="35"/>
      <c r="H179" s="35"/>
      <c r="I179" s="187"/>
      <c r="J179" s="35"/>
      <c r="K179" s="35"/>
      <c r="L179" s="38"/>
      <c r="M179" s="188"/>
      <c r="N179" s="189"/>
      <c r="O179" s="63"/>
      <c r="P179" s="63"/>
      <c r="Q179" s="63"/>
      <c r="R179" s="63"/>
      <c r="S179" s="63"/>
      <c r="T179" s="64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T179" s="16" t="s">
        <v>129</v>
      </c>
      <c r="AU179" s="16" t="s">
        <v>83</v>
      </c>
    </row>
    <row r="180" spans="1:65" s="13" customFormat="1" ht="11.25">
      <c r="B180" s="191"/>
      <c r="C180" s="192"/>
      <c r="D180" s="185" t="s">
        <v>131</v>
      </c>
      <c r="E180" s="193" t="s">
        <v>19</v>
      </c>
      <c r="F180" s="194" t="s">
        <v>270</v>
      </c>
      <c r="G180" s="192"/>
      <c r="H180" s="195">
        <v>140.18899999999999</v>
      </c>
      <c r="I180" s="196"/>
      <c r="J180" s="192"/>
      <c r="K180" s="192"/>
      <c r="L180" s="197"/>
      <c r="M180" s="198"/>
      <c r="N180" s="199"/>
      <c r="O180" s="199"/>
      <c r="P180" s="199"/>
      <c r="Q180" s="199"/>
      <c r="R180" s="199"/>
      <c r="S180" s="199"/>
      <c r="T180" s="200"/>
      <c r="AT180" s="201" t="s">
        <v>131</v>
      </c>
      <c r="AU180" s="201" t="s">
        <v>83</v>
      </c>
      <c r="AV180" s="13" t="s">
        <v>83</v>
      </c>
      <c r="AW180" s="13" t="s">
        <v>33</v>
      </c>
      <c r="AX180" s="13" t="s">
        <v>73</v>
      </c>
      <c r="AY180" s="201" t="s">
        <v>118</v>
      </c>
    </row>
    <row r="181" spans="1:65" s="13" customFormat="1" ht="11.25">
      <c r="B181" s="191"/>
      <c r="C181" s="192"/>
      <c r="D181" s="185" t="s">
        <v>131</v>
      </c>
      <c r="E181" s="193" t="s">
        <v>19</v>
      </c>
      <c r="F181" s="194" t="s">
        <v>277</v>
      </c>
      <c r="G181" s="192"/>
      <c r="H181" s="195">
        <v>61.917999999999999</v>
      </c>
      <c r="I181" s="196"/>
      <c r="J181" s="192"/>
      <c r="K181" s="192"/>
      <c r="L181" s="197"/>
      <c r="M181" s="198"/>
      <c r="N181" s="199"/>
      <c r="O181" s="199"/>
      <c r="P181" s="199"/>
      <c r="Q181" s="199"/>
      <c r="R181" s="199"/>
      <c r="S181" s="199"/>
      <c r="T181" s="200"/>
      <c r="AT181" s="201" t="s">
        <v>131</v>
      </c>
      <c r="AU181" s="201" t="s">
        <v>83</v>
      </c>
      <c r="AV181" s="13" t="s">
        <v>83</v>
      </c>
      <c r="AW181" s="13" t="s">
        <v>33</v>
      </c>
      <c r="AX181" s="13" t="s">
        <v>73</v>
      </c>
      <c r="AY181" s="201" t="s">
        <v>118</v>
      </c>
    </row>
    <row r="182" spans="1:65" s="2" customFormat="1" ht="14.45" customHeight="1">
      <c r="A182" s="33"/>
      <c r="B182" s="34"/>
      <c r="C182" s="172" t="s">
        <v>278</v>
      </c>
      <c r="D182" s="172" t="s">
        <v>120</v>
      </c>
      <c r="E182" s="173" t="s">
        <v>279</v>
      </c>
      <c r="F182" s="174" t="s">
        <v>280</v>
      </c>
      <c r="G182" s="175" t="s">
        <v>232</v>
      </c>
      <c r="H182" s="176">
        <v>140.18899999999999</v>
      </c>
      <c r="I182" s="177"/>
      <c r="J182" s="178">
        <f>ROUND(I182*H182,2)</f>
        <v>0</v>
      </c>
      <c r="K182" s="174" t="s">
        <v>124</v>
      </c>
      <c r="L182" s="38"/>
      <c r="M182" s="179" t="s">
        <v>19</v>
      </c>
      <c r="N182" s="180" t="s">
        <v>44</v>
      </c>
      <c r="O182" s="63"/>
      <c r="P182" s="181">
        <f>O182*H182</f>
        <v>0</v>
      </c>
      <c r="Q182" s="181">
        <v>0</v>
      </c>
      <c r="R182" s="181">
        <f>Q182*H182</f>
        <v>0</v>
      </c>
      <c r="S182" s="181">
        <v>0</v>
      </c>
      <c r="T182" s="182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83" t="s">
        <v>125</v>
      </c>
      <c r="AT182" s="183" t="s">
        <v>120</v>
      </c>
      <c r="AU182" s="183" t="s">
        <v>83</v>
      </c>
      <c r="AY182" s="16" t="s">
        <v>118</v>
      </c>
      <c r="BE182" s="184">
        <f>IF(N182="základní",J182,0)</f>
        <v>0</v>
      </c>
      <c r="BF182" s="184">
        <f>IF(N182="snížená",J182,0)</f>
        <v>0</v>
      </c>
      <c r="BG182" s="184">
        <f>IF(N182="zákl. přenesená",J182,0)</f>
        <v>0</v>
      </c>
      <c r="BH182" s="184">
        <f>IF(N182="sníž. přenesená",J182,0)</f>
        <v>0</v>
      </c>
      <c r="BI182" s="184">
        <f>IF(N182="nulová",J182,0)</f>
        <v>0</v>
      </c>
      <c r="BJ182" s="16" t="s">
        <v>81</v>
      </c>
      <c r="BK182" s="184">
        <f>ROUND(I182*H182,2)</f>
        <v>0</v>
      </c>
      <c r="BL182" s="16" t="s">
        <v>125</v>
      </c>
      <c r="BM182" s="183" t="s">
        <v>281</v>
      </c>
    </row>
    <row r="183" spans="1:65" s="2" customFormat="1" ht="19.5">
      <c r="A183" s="33"/>
      <c r="B183" s="34"/>
      <c r="C183" s="35"/>
      <c r="D183" s="185" t="s">
        <v>127</v>
      </c>
      <c r="E183" s="35"/>
      <c r="F183" s="186" t="s">
        <v>282</v>
      </c>
      <c r="G183" s="35"/>
      <c r="H183" s="35"/>
      <c r="I183" s="187"/>
      <c r="J183" s="35"/>
      <c r="K183" s="35"/>
      <c r="L183" s="38"/>
      <c r="M183" s="188"/>
      <c r="N183" s="189"/>
      <c r="O183" s="63"/>
      <c r="P183" s="63"/>
      <c r="Q183" s="63"/>
      <c r="R183" s="63"/>
      <c r="S183" s="63"/>
      <c r="T183" s="64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T183" s="16" t="s">
        <v>127</v>
      </c>
      <c r="AU183" s="16" t="s">
        <v>83</v>
      </c>
    </row>
    <row r="184" spans="1:65" s="2" customFormat="1" ht="87.75">
      <c r="A184" s="33"/>
      <c r="B184" s="34"/>
      <c r="C184" s="35"/>
      <c r="D184" s="185" t="s">
        <v>129</v>
      </c>
      <c r="E184" s="35"/>
      <c r="F184" s="190" t="s">
        <v>283</v>
      </c>
      <c r="G184" s="35"/>
      <c r="H184" s="35"/>
      <c r="I184" s="187"/>
      <c r="J184" s="35"/>
      <c r="K184" s="35"/>
      <c r="L184" s="38"/>
      <c r="M184" s="188"/>
      <c r="N184" s="189"/>
      <c r="O184" s="63"/>
      <c r="P184" s="63"/>
      <c r="Q184" s="63"/>
      <c r="R184" s="63"/>
      <c r="S184" s="63"/>
      <c r="T184" s="64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T184" s="16" t="s">
        <v>129</v>
      </c>
      <c r="AU184" s="16" t="s">
        <v>83</v>
      </c>
    </row>
    <row r="185" spans="1:65" s="13" customFormat="1" ht="11.25">
      <c r="B185" s="191"/>
      <c r="C185" s="192"/>
      <c r="D185" s="185" t="s">
        <v>131</v>
      </c>
      <c r="E185" s="193" t="s">
        <v>19</v>
      </c>
      <c r="F185" s="194" t="s">
        <v>284</v>
      </c>
      <c r="G185" s="192"/>
      <c r="H185" s="195">
        <v>140.18899999999999</v>
      </c>
      <c r="I185" s="196"/>
      <c r="J185" s="192"/>
      <c r="K185" s="192"/>
      <c r="L185" s="197"/>
      <c r="M185" s="198"/>
      <c r="N185" s="199"/>
      <c r="O185" s="199"/>
      <c r="P185" s="199"/>
      <c r="Q185" s="199"/>
      <c r="R185" s="199"/>
      <c r="S185" s="199"/>
      <c r="T185" s="200"/>
      <c r="AT185" s="201" t="s">
        <v>131</v>
      </c>
      <c r="AU185" s="201" t="s">
        <v>83</v>
      </c>
      <c r="AV185" s="13" t="s">
        <v>83</v>
      </c>
      <c r="AW185" s="13" t="s">
        <v>33</v>
      </c>
      <c r="AX185" s="13" t="s">
        <v>73</v>
      </c>
      <c r="AY185" s="201" t="s">
        <v>118</v>
      </c>
    </row>
    <row r="186" spans="1:65" s="2" customFormat="1" ht="14.45" customHeight="1">
      <c r="A186" s="33"/>
      <c r="B186" s="34"/>
      <c r="C186" s="172" t="s">
        <v>285</v>
      </c>
      <c r="D186" s="172" t="s">
        <v>120</v>
      </c>
      <c r="E186" s="173" t="s">
        <v>286</v>
      </c>
      <c r="F186" s="174" t="s">
        <v>287</v>
      </c>
      <c r="G186" s="175" t="s">
        <v>232</v>
      </c>
      <c r="H186" s="176">
        <v>61.917999999999999</v>
      </c>
      <c r="I186" s="177"/>
      <c r="J186" s="178">
        <f>ROUND(I186*H186,2)</f>
        <v>0</v>
      </c>
      <c r="K186" s="174" t="s">
        <v>124</v>
      </c>
      <c r="L186" s="38"/>
      <c r="M186" s="179" t="s">
        <v>19</v>
      </c>
      <c r="N186" s="180" t="s">
        <v>44</v>
      </c>
      <c r="O186" s="63"/>
      <c r="P186" s="181">
        <f>O186*H186</f>
        <v>0</v>
      </c>
      <c r="Q186" s="181">
        <v>0</v>
      </c>
      <c r="R186" s="181">
        <f>Q186*H186</f>
        <v>0</v>
      </c>
      <c r="S186" s="181">
        <v>0</v>
      </c>
      <c r="T186" s="182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83" t="s">
        <v>125</v>
      </c>
      <c r="AT186" s="183" t="s">
        <v>120</v>
      </c>
      <c r="AU186" s="183" t="s">
        <v>83</v>
      </c>
      <c r="AY186" s="16" t="s">
        <v>118</v>
      </c>
      <c r="BE186" s="184">
        <f>IF(N186="základní",J186,0)</f>
        <v>0</v>
      </c>
      <c r="BF186" s="184">
        <f>IF(N186="snížená",J186,0)</f>
        <v>0</v>
      </c>
      <c r="BG186" s="184">
        <f>IF(N186="zákl. přenesená",J186,0)</f>
        <v>0</v>
      </c>
      <c r="BH186" s="184">
        <f>IF(N186="sníž. přenesená",J186,0)</f>
        <v>0</v>
      </c>
      <c r="BI186" s="184">
        <f>IF(N186="nulová",J186,0)</f>
        <v>0</v>
      </c>
      <c r="BJ186" s="16" t="s">
        <v>81</v>
      </c>
      <c r="BK186" s="184">
        <f>ROUND(I186*H186,2)</f>
        <v>0</v>
      </c>
      <c r="BL186" s="16" t="s">
        <v>125</v>
      </c>
      <c r="BM186" s="183" t="s">
        <v>288</v>
      </c>
    </row>
    <row r="187" spans="1:65" s="2" customFormat="1" ht="19.5">
      <c r="A187" s="33"/>
      <c r="B187" s="34"/>
      <c r="C187" s="35"/>
      <c r="D187" s="185" t="s">
        <v>127</v>
      </c>
      <c r="E187" s="35"/>
      <c r="F187" s="186" t="s">
        <v>289</v>
      </c>
      <c r="G187" s="35"/>
      <c r="H187" s="35"/>
      <c r="I187" s="187"/>
      <c r="J187" s="35"/>
      <c r="K187" s="35"/>
      <c r="L187" s="38"/>
      <c r="M187" s="188"/>
      <c r="N187" s="189"/>
      <c r="O187" s="63"/>
      <c r="P187" s="63"/>
      <c r="Q187" s="63"/>
      <c r="R187" s="63"/>
      <c r="S187" s="63"/>
      <c r="T187" s="64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T187" s="16" t="s">
        <v>127</v>
      </c>
      <c r="AU187" s="16" t="s">
        <v>83</v>
      </c>
    </row>
    <row r="188" spans="1:65" s="2" customFormat="1" ht="87.75">
      <c r="A188" s="33"/>
      <c r="B188" s="34"/>
      <c r="C188" s="35"/>
      <c r="D188" s="185" t="s">
        <v>129</v>
      </c>
      <c r="E188" s="35"/>
      <c r="F188" s="190" t="s">
        <v>283</v>
      </c>
      <c r="G188" s="35"/>
      <c r="H188" s="35"/>
      <c r="I188" s="187"/>
      <c r="J188" s="35"/>
      <c r="K188" s="35"/>
      <c r="L188" s="38"/>
      <c r="M188" s="188"/>
      <c r="N188" s="189"/>
      <c r="O188" s="63"/>
      <c r="P188" s="63"/>
      <c r="Q188" s="63"/>
      <c r="R188" s="63"/>
      <c r="S188" s="63"/>
      <c r="T188" s="64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T188" s="16" t="s">
        <v>129</v>
      </c>
      <c r="AU188" s="16" t="s">
        <v>83</v>
      </c>
    </row>
    <row r="189" spans="1:65" s="13" customFormat="1" ht="11.25">
      <c r="B189" s="191"/>
      <c r="C189" s="192"/>
      <c r="D189" s="185" t="s">
        <v>131</v>
      </c>
      <c r="E189" s="193" t="s">
        <v>19</v>
      </c>
      <c r="F189" s="194" t="s">
        <v>277</v>
      </c>
      <c r="G189" s="192"/>
      <c r="H189" s="195">
        <v>61.917999999999999</v>
      </c>
      <c r="I189" s="196"/>
      <c r="J189" s="192"/>
      <c r="K189" s="192"/>
      <c r="L189" s="197"/>
      <c r="M189" s="198"/>
      <c r="N189" s="199"/>
      <c r="O189" s="199"/>
      <c r="P189" s="199"/>
      <c r="Q189" s="199"/>
      <c r="R189" s="199"/>
      <c r="S189" s="199"/>
      <c r="T189" s="200"/>
      <c r="AT189" s="201" t="s">
        <v>131</v>
      </c>
      <c r="AU189" s="201" t="s">
        <v>83</v>
      </c>
      <c r="AV189" s="13" t="s">
        <v>83</v>
      </c>
      <c r="AW189" s="13" t="s">
        <v>33</v>
      </c>
      <c r="AX189" s="13" t="s">
        <v>73</v>
      </c>
      <c r="AY189" s="201" t="s">
        <v>118</v>
      </c>
    </row>
    <row r="190" spans="1:65" s="2" customFormat="1" ht="14.45" customHeight="1">
      <c r="A190" s="33"/>
      <c r="B190" s="34"/>
      <c r="C190" s="172" t="s">
        <v>290</v>
      </c>
      <c r="D190" s="172" t="s">
        <v>120</v>
      </c>
      <c r="E190" s="173" t="s">
        <v>291</v>
      </c>
      <c r="F190" s="174" t="s">
        <v>292</v>
      </c>
      <c r="G190" s="175" t="s">
        <v>232</v>
      </c>
      <c r="H190" s="176">
        <v>17.509</v>
      </c>
      <c r="I190" s="177"/>
      <c r="J190" s="178">
        <f>ROUND(I190*H190,2)</f>
        <v>0</v>
      </c>
      <c r="K190" s="174" t="s">
        <v>124</v>
      </c>
      <c r="L190" s="38"/>
      <c r="M190" s="179" t="s">
        <v>19</v>
      </c>
      <c r="N190" s="180" t="s">
        <v>44</v>
      </c>
      <c r="O190" s="63"/>
      <c r="P190" s="181">
        <f>O190*H190</f>
        <v>0</v>
      </c>
      <c r="Q190" s="181">
        <v>0</v>
      </c>
      <c r="R190" s="181">
        <f>Q190*H190</f>
        <v>0</v>
      </c>
      <c r="S190" s="181">
        <v>0</v>
      </c>
      <c r="T190" s="182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83" t="s">
        <v>125</v>
      </c>
      <c r="AT190" s="183" t="s">
        <v>120</v>
      </c>
      <c r="AU190" s="183" t="s">
        <v>83</v>
      </c>
      <c r="AY190" s="16" t="s">
        <v>118</v>
      </c>
      <c r="BE190" s="184">
        <f>IF(N190="základní",J190,0)</f>
        <v>0</v>
      </c>
      <c r="BF190" s="184">
        <f>IF(N190="snížená",J190,0)</f>
        <v>0</v>
      </c>
      <c r="BG190" s="184">
        <f>IF(N190="zákl. přenesená",J190,0)</f>
        <v>0</v>
      </c>
      <c r="BH190" s="184">
        <f>IF(N190="sníž. přenesená",J190,0)</f>
        <v>0</v>
      </c>
      <c r="BI190" s="184">
        <f>IF(N190="nulová",J190,0)</f>
        <v>0</v>
      </c>
      <c r="BJ190" s="16" t="s">
        <v>81</v>
      </c>
      <c r="BK190" s="184">
        <f>ROUND(I190*H190,2)</f>
        <v>0</v>
      </c>
      <c r="BL190" s="16" t="s">
        <v>125</v>
      </c>
      <c r="BM190" s="183" t="s">
        <v>293</v>
      </c>
    </row>
    <row r="191" spans="1:65" s="2" customFormat="1" ht="11.25">
      <c r="A191" s="33"/>
      <c r="B191" s="34"/>
      <c r="C191" s="35"/>
      <c r="D191" s="185" t="s">
        <v>127</v>
      </c>
      <c r="E191" s="35"/>
      <c r="F191" s="186" t="s">
        <v>294</v>
      </c>
      <c r="G191" s="35"/>
      <c r="H191" s="35"/>
      <c r="I191" s="187"/>
      <c r="J191" s="35"/>
      <c r="K191" s="35"/>
      <c r="L191" s="38"/>
      <c r="M191" s="188"/>
      <c r="N191" s="189"/>
      <c r="O191" s="63"/>
      <c r="P191" s="63"/>
      <c r="Q191" s="63"/>
      <c r="R191" s="63"/>
      <c r="S191" s="63"/>
      <c r="T191" s="64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T191" s="16" t="s">
        <v>127</v>
      </c>
      <c r="AU191" s="16" t="s">
        <v>83</v>
      </c>
    </row>
    <row r="192" spans="1:65" s="2" customFormat="1" ht="39">
      <c r="A192" s="33"/>
      <c r="B192" s="34"/>
      <c r="C192" s="35"/>
      <c r="D192" s="185" t="s">
        <v>129</v>
      </c>
      <c r="E192" s="35"/>
      <c r="F192" s="190" t="s">
        <v>295</v>
      </c>
      <c r="G192" s="35"/>
      <c r="H192" s="35"/>
      <c r="I192" s="187"/>
      <c r="J192" s="35"/>
      <c r="K192" s="35"/>
      <c r="L192" s="38"/>
      <c r="M192" s="188"/>
      <c r="N192" s="189"/>
      <c r="O192" s="63"/>
      <c r="P192" s="63"/>
      <c r="Q192" s="63"/>
      <c r="R192" s="63"/>
      <c r="S192" s="63"/>
      <c r="T192" s="64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T192" s="16" t="s">
        <v>129</v>
      </c>
      <c r="AU192" s="16" t="s">
        <v>83</v>
      </c>
    </row>
    <row r="193" spans="1:65" s="13" customFormat="1" ht="11.25">
      <c r="B193" s="191"/>
      <c r="C193" s="192"/>
      <c r="D193" s="185" t="s">
        <v>131</v>
      </c>
      <c r="E193" s="193" t="s">
        <v>19</v>
      </c>
      <c r="F193" s="194" t="s">
        <v>296</v>
      </c>
      <c r="G193" s="192"/>
      <c r="H193" s="195">
        <v>11.318</v>
      </c>
      <c r="I193" s="196"/>
      <c r="J193" s="192"/>
      <c r="K193" s="192"/>
      <c r="L193" s="197"/>
      <c r="M193" s="198"/>
      <c r="N193" s="199"/>
      <c r="O193" s="199"/>
      <c r="P193" s="199"/>
      <c r="Q193" s="199"/>
      <c r="R193" s="199"/>
      <c r="S193" s="199"/>
      <c r="T193" s="200"/>
      <c r="AT193" s="201" t="s">
        <v>131</v>
      </c>
      <c r="AU193" s="201" t="s">
        <v>83</v>
      </c>
      <c r="AV193" s="13" t="s">
        <v>83</v>
      </c>
      <c r="AW193" s="13" t="s">
        <v>33</v>
      </c>
      <c r="AX193" s="13" t="s">
        <v>73</v>
      </c>
      <c r="AY193" s="201" t="s">
        <v>118</v>
      </c>
    </row>
    <row r="194" spans="1:65" s="13" customFormat="1" ht="11.25">
      <c r="B194" s="191"/>
      <c r="C194" s="192"/>
      <c r="D194" s="185" t="s">
        <v>131</v>
      </c>
      <c r="E194" s="193" t="s">
        <v>19</v>
      </c>
      <c r="F194" s="194" t="s">
        <v>297</v>
      </c>
      <c r="G194" s="192"/>
      <c r="H194" s="195">
        <v>6.1909999999999998</v>
      </c>
      <c r="I194" s="196"/>
      <c r="J194" s="192"/>
      <c r="K194" s="192"/>
      <c r="L194" s="197"/>
      <c r="M194" s="198"/>
      <c r="N194" s="199"/>
      <c r="O194" s="199"/>
      <c r="P194" s="199"/>
      <c r="Q194" s="199"/>
      <c r="R194" s="199"/>
      <c r="S194" s="199"/>
      <c r="T194" s="200"/>
      <c r="AT194" s="201" t="s">
        <v>131</v>
      </c>
      <c r="AU194" s="201" t="s">
        <v>83</v>
      </c>
      <c r="AV194" s="13" t="s">
        <v>83</v>
      </c>
      <c r="AW194" s="13" t="s">
        <v>33</v>
      </c>
      <c r="AX194" s="13" t="s">
        <v>73</v>
      </c>
      <c r="AY194" s="201" t="s">
        <v>118</v>
      </c>
    </row>
    <row r="195" spans="1:65" s="2" customFormat="1" ht="14.45" customHeight="1">
      <c r="A195" s="33"/>
      <c r="B195" s="34"/>
      <c r="C195" s="172" t="s">
        <v>298</v>
      </c>
      <c r="D195" s="172" t="s">
        <v>120</v>
      </c>
      <c r="E195" s="173" t="s">
        <v>299</v>
      </c>
      <c r="F195" s="174" t="s">
        <v>300</v>
      </c>
      <c r="G195" s="175" t="s">
        <v>232</v>
      </c>
      <c r="H195" s="176">
        <v>60.762</v>
      </c>
      <c r="I195" s="177"/>
      <c r="J195" s="178">
        <f>ROUND(I195*H195,2)</f>
        <v>0</v>
      </c>
      <c r="K195" s="174" t="s">
        <v>124</v>
      </c>
      <c r="L195" s="38"/>
      <c r="M195" s="179" t="s">
        <v>19</v>
      </c>
      <c r="N195" s="180" t="s">
        <v>44</v>
      </c>
      <c r="O195" s="63"/>
      <c r="P195" s="181">
        <f>O195*H195</f>
        <v>0</v>
      </c>
      <c r="Q195" s="181">
        <v>0</v>
      </c>
      <c r="R195" s="181">
        <f>Q195*H195</f>
        <v>0</v>
      </c>
      <c r="S195" s="181">
        <v>0</v>
      </c>
      <c r="T195" s="182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83" t="s">
        <v>125</v>
      </c>
      <c r="AT195" s="183" t="s">
        <v>120</v>
      </c>
      <c r="AU195" s="183" t="s">
        <v>83</v>
      </c>
      <c r="AY195" s="16" t="s">
        <v>118</v>
      </c>
      <c r="BE195" s="184">
        <f>IF(N195="základní",J195,0)</f>
        <v>0</v>
      </c>
      <c r="BF195" s="184">
        <f>IF(N195="snížená",J195,0)</f>
        <v>0</v>
      </c>
      <c r="BG195" s="184">
        <f>IF(N195="zákl. přenesená",J195,0)</f>
        <v>0</v>
      </c>
      <c r="BH195" s="184">
        <f>IF(N195="sníž. přenesená",J195,0)</f>
        <v>0</v>
      </c>
      <c r="BI195" s="184">
        <f>IF(N195="nulová",J195,0)</f>
        <v>0</v>
      </c>
      <c r="BJ195" s="16" t="s">
        <v>81</v>
      </c>
      <c r="BK195" s="184">
        <f>ROUND(I195*H195,2)</f>
        <v>0</v>
      </c>
      <c r="BL195" s="16" t="s">
        <v>125</v>
      </c>
      <c r="BM195" s="183" t="s">
        <v>301</v>
      </c>
    </row>
    <row r="196" spans="1:65" s="2" customFormat="1" ht="19.5">
      <c r="A196" s="33"/>
      <c r="B196" s="34"/>
      <c r="C196" s="35"/>
      <c r="D196" s="185" t="s">
        <v>127</v>
      </c>
      <c r="E196" s="35"/>
      <c r="F196" s="186" t="s">
        <v>302</v>
      </c>
      <c r="G196" s="35"/>
      <c r="H196" s="35"/>
      <c r="I196" s="187"/>
      <c r="J196" s="35"/>
      <c r="K196" s="35"/>
      <c r="L196" s="38"/>
      <c r="M196" s="188"/>
      <c r="N196" s="189"/>
      <c r="O196" s="63"/>
      <c r="P196" s="63"/>
      <c r="Q196" s="63"/>
      <c r="R196" s="63"/>
      <c r="S196" s="63"/>
      <c r="T196" s="64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T196" s="16" t="s">
        <v>127</v>
      </c>
      <c r="AU196" s="16" t="s">
        <v>83</v>
      </c>
    </row>
    <row r="197" spans="1:65" s="2" customFormat="1" ht="87.75">
      <c r="A197" s="33"/>
      <c r="B197" s="34"/>
      <c r="C197" s="35"/>
      <c r="D197" s="185" t="s">
        <v>129</v>
      </c>
      <c r="E197" s="35"/>
      <c r="F197" s="190" t="s">
        <v>303</v>
      </c>
      <c r="G197" s="35"/>
      <c r="H197" s="35"/>
      <c r="I197" s="187"/>
      <c r="J197" s="35"/>
      <c r="K197" s="35"/>
      <c r="L197" s="38"/>
      <c r="M197" s="188"/>
      <c r="N197" s="189"/>
      <c r="O197" s="63"/>
      <c r="P197" s="63"/>
      <c r="Q197" s="63"/>
      <c r="R197" s="63"/>
      <c r="S197" s="63"/>
      <c r="T197" s="64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T197" s="16" t="s">
        <v>129</v>
      </c>
      <c r="AU197" s="16" t="s">
        <v>83</v>
      </c>
    </row>
    <row r="198" spans="1:65" s="13" customFormat="1" ht="11.25">
      <c r="B198" s="191"/>
      <c r="C198" s="192"/>
      <c r="D198" s="185" t="s">
        <v>131</v>
      </c>
      <c r="E198" s="193" t="s">
        <v>19</v>
      </c>
      <c r="F198" s="194" t="s">
        <v>304</v>
      </c>
      <c r="G198" s="192"/>
      <c r="H198" s="195">
        <v>40.478000000000002</v>
      </c>
      <c r="I198" s="196"/>
      <c r="J198" s="192"/>
      <c r="K198" s="192"/>
      <c r="L198" s="197"/>
      <c r="M198" s="198"/>
      <c r="N198" s="199"/>
      <c r="O198" s="199"/>
      <c r="P198" s="199"/>
      <c r="Q198" s="199"/>
      <c r="R198" s="199"/>
      <c r="S198" s="199"/>
      <c r="T198" s="200"/>
      <c r="AT198" s="201" t="s">
        <v>131</v>
      </c>
      <c r="AU198" s="201" t="s">
        <v>83</v>
      </c>
      <c r="AV198" s="13" t="s">
        <v>83</v>
      </c>
      <c r="AW198" s="13" t="s">
        <v>33</v>
      </c>
      <c r="AX198" s="13" t="s">
        <v>73</v>
      </c>
      <c r="AY198" s="201" t="s">
        <v>118</v>
      </c>
    </row>
    <row r="199" spans="1:65" s="13" customFormat="1" ht="11.25">
      <c r="B199" s="191"/>
      <c r="C199" s="192"/>
      <c r="D199" s="185" t="s">
        <v>131</v>
      </c>
      <c r="E199" s="193" t="s">
        <v>19</v>
      </c>
      <c r="F199" s="194" t="s">
        <v>305</v>
      </c>
      <c r="G199" s="192"/>
      <c r="H199" s="195">
        <v>20.283999999999999</v>
      </c>
      <c r="I199" s="196"/>
      <c r="J199" s="192"/>
      <c r="K199" s="192"/>
      <c r="L199" s="197"/>
      <c r="M199" s="198"/>
      <c r="N199" s="199"/>
      <c r="O199" s="199"/>
      <c r="P199" s="199"/>
      <c r="Q199" s="199"/>
      <c r="R199" s="199"/>
      <c r="S199" s="199"/>
      <c r="T199" s="200"/>
      <c r="AT199" s="201" t="s">
        <v>131</v>
      </c>
      <c r="AU199" s="201" t="s">
        <v>83</v>
      </c>
      <c r="AV199" s="13" t="s">
        <v>83</v>
      </c>
      <c r="AW199" s="13" t="s">
        <v>33</v>
      </c>
      <c r="AX199" s="13" t="s">
        <v>73</v>
      </c>
      <c r="AY199" s="201" t="s">
        <v>118</v>
      </c>
    </row>
    <row r="200" spans="1:65" s="2" customFormat="1" ht="14.45" customHeight="1">
      <c r="A200" s="33"/>
      <c r="B200" s="34"/>
      <c r="C200" s="202" t="s">
        <v>306</v>
      </c>
      <c r="D200" s="202" t="s">
        <v>178</v>
      </c>
      <c r="E200" s="203" t="s">
        <v>307</v>
      </c>
      <c r="F200" s="204" t="s">
        <v>308</v>
      </c>
      <c r="G200" s="205" t="s">
        <v>309</v>
      </c>
      <c r="H200" s="206">
        <v>121.524</v>
      </c>
      <c r="I200" s="207"/>
      <c r="J200" s="208">
        <f>ROUND(I200*H200,2)</f>
        <v>0</v>
      </c>
      <c r="K200" s="204" t="s">
        <v>124</v>
      </c>
      <c r="L200" s="209"/>
      <c r="M200" s="210" t="s">
        <v>19</v>
      </c>
      <c r="N200" s="211" t="s">
        <v>44</v>
      </c>
      <c r="O200" s="63"/>
      <c r="P200" s="181">
        <f>O200*H200</f>
        <v>0</v>
      </c>
      <c r="Q200" s="181">
        <v>0</v>
      </c>
      <c r="R200" s="181">
        <f>Q200*H200</f>
        <v>0</v>
      </c>
      <c r="S200" s="181">
        <v>0</v>
      </c>
      <c r="T200" s="182">
        <f>S200*H200</f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83" t="s">
        <v>170</v>
      </c>
      <c r="AT200" s="183" t="s">
        <v>178</v>
      </c>
      <c r="AU200" s="183" t="s">
        <v>83</v>
      </c>
      <c r="AY200" s="16" t="s">
        <v>118</v>
      </c>
      <c r="BE200" s="184">
        <f>IF(N200="základní",J200,0)</f>
        <v>0</v>
      </c>
      <c r="BF200" s="184">
        <f>IF(N200="snížená",J200,0)</f>
        <v>0</v>
      </c>
      <c r="BG200" s="184">
        <f>IF(N200="zákl. přenesená",J200,0)</f>
        <v>0</v>
      </c>
      <c r="BH200" s="184">
        <f>IF(N200="sníž. přenesená",J200,0)</f>
        <v>0</v>
      </c>
      <c r="BI200" s="184">
        <f>IF(N200="nulová",J200,0)</f>
        <v>0</v>
      </c>
      <c r="BJ200" s="16" t="s">
        <v>81</v>
      </c>
      <c r="BK200" s="184">
        <f>ROUND(I200*H200,2)</f>
        <v>0</v>
      </c>
      <c r="BL200" s="16" t="s">
        <v>125</v>
      </c>
      <c r="BM200" s="183" t="s">
        <v>310</v>
      </c>
    </row>
    <row r="201" spans="1:65" s="2" customFormat="1" ht="11.25">
      <c r="A201" s="33"/>
      <c r="B201" s="34"/>
      <c r="C201" s="35"/>
      <c r="D201" s="185" t="s">
        <v>127</v>
      </c>
      <c r="E201" s="35"/>
      <c r="F201" s="186" t="s">
        <v>308</v>
      </c>
      <c r="G201" s="35"/>
      <c r="H201" s="35"/>
      <c r="I201" s="187"/>
      <c r="J201" s="35"/>
      <c r="K201" s="35"/>
      <c r="L201" s="38"/>
      <c r="M201" s="188"/>
      <c r="N201" s="189"/>
      <c r="O201" s="63"/>
      <c r="P201" s="63"/>
      <c r="Q201" s="63"/>
      <c r="R201" s="63"/>
      <c r="S201" s="63"/>
      <c r="T201" s="64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T201" s="16" t="s">
        <v>127</v>
      </c>
      <c r="AU201" s="16" t="s">
        <v>83</v>
      </c>
    </row>
    <row r="202" spans="1:65" s="13" customFormat="1" ht="11.25">
      <c r="B202" s="191"/>
      <c r="C202" s="192"/>
      <c r="D202" s="185" t="s">
        <v>131</v>
      </c>
      <c r="E202" s="192"/>
      <c r="F202" s="194" t="s">
        <v>311</v>
      </c>
      <c r="G202" s="192"/>
      <c r="H202" s="195">
        <v>121.524</v>
      </c>
      <c r="I202" s="196"/>
      <c r="J202" s="192"/>
      <c r="K202" s="192"/>
      <c r="L202" s="197"/>
      <c r="M202" s="198"/>
      <c r="N202" s="199"/>
      <c r="O202" s="199"/>
      <c r="P202" s="199"/>
      <c r="Q202" s="199"/>
      <c r="R202" s="199"/>
      <c r="S202" s="199"/>
      <c r="T202" s="200"/>
      <c r="AT202" s="201" t="s">
        <v>131</v>
      </c>
      <c r="AU202" s="201" t="s">
        <v>83</v>
      </c>
      <c r="AV202" s="13" t="s">
        <v>83</v>
      </c>
      <c r="AW202" s="13" t="s">
        <v>4</v>
      </c>
      <c r="AX202" s="13" t="s">
        <v>81</v>
      </c>
      <c r="AY202" s="201" t="s">
        <v>118</v>
      </c>
    </row>
    <row r="203" spans="1:65" s="2" customFormat="1" ht="14.45" customHeight="1">
      <c r="A203" s="33"/>
      <c r="B203" s="34"/>
      <c r="C203" s="172" t="s">
        <v>312</v>
      </c>
      <c r="D203" s="172" t="s">
        <v>120</v>
      </c>
      <c r="E203" s="173" t="s">
        <v>313</v>
      </c>
      <c r="F203" s="174" t="s">
        <v>314</v>
      </c>
      <c r="G203" s="175" t="s">
        <v>232</v>
      </c>
      <c r="H203" s="176">
        <v>202.107</v>
      </c>
      <c r="I203" s="177"/>
      <c r="J203" s="178">
        <f>ROUND(I203*H203,2)</f>
        <v>0</v>
      </c>
      <c r="K203" s="174" t="s">
        <v>124</v>
      </c>
      <c r="L203" s="38"/>
      <c r="M203" s="179" t="s">
        <v>19</v>
      </c>
      <c r="N203" s="180" t="s">
        <v>44</v>
      </c>
      <c r="O203" s="63"/>
      <c r="P203" s="181">
        <f>O203*H203</f>
        <v>0</v>
      </c>
      <c r="Q203" s="181">
        <v>0</v>
      </c>
      <c r="R203" s="181">
        <f>Q203*H203</f>
        <v>0</v>
      </c>
      <c r="S203" s="181">
        <v>0</v>
      </c>
      <c r="T203" s="182">
        <f>S203*H203</f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83" t="s">
        <v>125</v>
      </c>
      <c r="AT203" s="183" t="s">
        <v>120</v>
      </c>
      <c r="AU203" s="183" t="s">
        <v>83</v>
      </c>
      <c r="AY203" s="16" t="s">
        <v>118</v>
      </c>
      <c r="BE203" s="184">
        <f>IF(N203="základní",J203,0)</f>
        <v>0</v>
      </c>
      <c r="BF203" s="184">
        <f>IF(N203="snížená",J203,0)</f>
        <v>0</v>
      </c>
      <c r="BG203" s="184">
        <f>IF(N203="zákl. přenesená",J203,0)</f>
        <v>0</v>
      </c>
      <c r="BH203" s="184">
        <f>IF(N203="sníž. přenesená",J203,0)</f>
        <v>0</v>
      </c>
      <c r="BI203" s="184">
        <f>IF(N203="nulová",J203,0)</f>
        <v>0</v>
      </c>
      <c r="BJ203" s="16" t="s">
        <v>81</v>
      </c>
      <c r="BK203" s="184">
        <f>ROUND(I203*H203,2)</f>
        <v>0</v>
      </c>
      <c r="BL203" s="16" t="s">
        <v>125</v>
      </c>
      <c r="BM203" s="183" t="s">
        <v>315</v>
      </c>
    </row>
    <row r="204" spans="1:65" s="2" customFormat="1" ht="19.5">
      <c r="A204" s="33"/>
      <c r="B204" s="34"/>
      <c r="C204" s="35"/>
      <c r="D204" s="185" t="s">
        <v>127</v>
      </c>
      <c r="E204" s="35"/>
      <c r="F204" s="186" t="s">
        <v>316</v>
      </c>
      <c r="G204" s="35"/>
      <c r="H204" s="35"/>
      <c r="I204" s="187"/>
      <c r="J204" s="35"/>
      <c r="K204" s="35"/>
      <c r="L204" s="38"/>
      <c r="M204" s="188"/>
      <c r="N204" s="189"/>
      <c r="O204" s="63"/>
      <c r="P204" s="63"/>
      <c r="Q204" s="63"/>
      <c r="R204" s="63"/>
      <c r="S204" s="63"/>
      <c r="T204" s="64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T204" s="16" t="s">
        <v>127</v>
      </c>
      <c r="AU204" s="16" t="s">
        <v>83</v>
      </c>
    </row>
    <row r="205" spans="1:65" s="2" customFormat="1" ht="126.75">
      <c r="A205" s="33"/>
      <c r="B205" s="34"/>
      <c r="C205" s="35"/>
      <c r="D205" s="185" t="s">
        <v>129</v>
      </c>
      <c r="E205" s="35"/>
      <c r="F205" s="190" t="s">
        <v>317</v>
      </c>
      <c r="G205" s="35"/>
      <c r="H205" s="35"/>
      <c r="I205" s="187"/>
      <c r="J205" s="35"/>
      <c r="K205" s="35"/>
      <c r="L205" s="38"/>
      <c r="M205" s="188"/>
      <c r="N205" s="189"/>
      <c r="O205" s="63"/>
      <c r="P205" s="63"/>
      <c r="Q205" s="63"/>
      <c r="R205" s="63"/>
      <c r="S205" s="63"/>
      <c r="T205" s="64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T205" s="16" t="s">
        <v>129</v>
      </c>
      <c r="AU205" s="16" t="s">
        <v>83</v>
      </c>
    </row>
    <row r="206" spans="1:65" s="13" customFormat="1" ht="11.25">
      <c r="B206" s="191"/>
      <c r="C206" s="192"/>
      <c r="D206" s="185" t="s">
        <v>131</v>
      </c>
      <c r="E206" s="193" t="s">
        <v>19</v>
      </c>
      <c r="F206" s="194" t="s">
        <v>318</v>
      </c>
      <c r="G206" s="192"/>
      <c r="H206" s="195">
        <v>280.37799999999999</v>
      </c>
      <c r="I206" s="196"/>
      <c r="J206" s="192"/>
      <c r="K206" s="192"/>
      <c r="L206" s="197"/>
      <c r="M206" s="198"/>
      <c r="N206" s="199"/>
      <c r="O206" s="199"/>
      <c r="P206" s="199"/>
      <c r="Q206" s="199"/>
      <c r="R206" s="199"/>
      <c r="S206" s="199"/>
      <c r="T206" s="200"/>
      <c r="AT206" s="201" t="s">
        <v>131</v>
      </c>
      <c r="AU206" s="201" t="s">
        <v>83</v>
      </c>
      <c r="AV206" s="13" t="s">
        <v>83</v>
      </c>
      <c r="AW206" s="13" t="s">
        <v>33</v>
      </c>
      <c r="AX206" s="13" t="s">
        <v>73</v>
      </c>
      <c r="AY206" s="201" t="s">
        <v>118</v>
      </c>
    </row>
    <row r="207" spans="1:65" s="13" customFormat="1" ht="11.25">
      <c r="B207" s="191"/>
      <c r="C207" s="192"/>
      <c r="D207" s="185" t="s">
        <v>131</v>
      </c>
      <c r="E207" s="193" t="s">
        <v>19</v>
      </c>
      <c r="F207" s="194" t="s">
        <v>319</v>
      </c>
      <c r="G207" s="192"/>
      <c r="H207" s="195">
        <v>-78.271000000000001</v>
      </c>
      <c r="I207" s="196"/>
      <c r="J207" s="192"/>
      <c r="K207" s="192"/>
      <c r="L207" s="197"/>
      <c r="M207" s="198"/>
      <c r="N207" s="199"/>
      <c r="O207" s="199"/>
      <c r="P207" s="199"/>
      <c r="Q207" s="199"/>
      <c r="R207" s="199"/>
      <c r="S207" s="199"/>
      <c r="T207" s="200"/>
      <c r="AT207" s="201" t="s">
        <v>131</v>
      </c>
      <c r="AU207" s="201" t="s">
        <v>83</v>
      </c>
      <c r="AV207" s="13" t="s">
        <v>83</v>
      </c>
      <c r="AW207" s="13" t="s">
        <v>33</v>
      </c>
      <c r="AX207" s="13" t="s">
        <v>73</v>
      </c>
      <c r="AY207" s="201" t="s">
        <v>118</v>
      </c>
    </row>
    <row r="208" spans="1:65" s="12" customFormat="1" ht="22.9" customHeight="1">
      <c r="B208" s="156"/>
      <c r="C208" s="157"/>
      <c r="D208" s="158" t="s">
        <v>72</v>
      </c>
      <c r="E208" s="170" t="s">
        <v>151</v>
      </c>
      <c r="F208" s="170" t="s">
        <v>320</v>
      </c>
      <c r="G208" s="157"/>
      <c r="H208" s="157"/>
      <c r="I208" s="160"/>
      <c r="J208" s="171">
        <f>BK208</f>
        <v>0</v>
      </c>
      <c r="K208" s="157"/>
      <c r="L208" s="162"/>
      <c r="M208" s="163"/>
      <c r="N208" s="164"/>
      <c r="O208" s="164"/>
      <c r="P208" s="165">
        <f>SUM(P209:P225)</f>
        <v>0</v>
      </c>
      <c r="Q208" s="164"/>
      <c r="R208" s="165">
        <f>SUM(R209:R225)</f>
        <v>235.37046939999999</v>
      </c>
      <c r="S208" s="164"/>
      <c r="T208" s="166">
        <f>SUM(T209:T225)</f>
        <v>0</v>
      </c>
      <c r="AR208" s="167" t="s">
        <v>81</v>
      </c>
      <c r="AT208" s="168" t="s">
        <v>72</v>
      </c>
      <c r="AU208" s="168" t="s">
        <v>81</v>
      </c>
      <c r="AY208" s="167" t="s">
        <v>118</v>
      </c>
      <c r="BK208" s="169">
        <f>SUM(BK209:BK225)</f>
        <v>0</v>
      </c>
    </row>
    <row r="209" spans="1:65" s="2" customFormat="1" ht="14.45" customHeight="1">
      <c r="A209" s="33"/>
      <c r="B209" s="34"/>
      <c r="C209" s="172" t="s">
        <v>321</v>
      </c>
      <c r="D209" s="172" t="s">
        <v>120</v>
      </c>
      <c r="E209" s="173" t="s">
        <v>322</v>
      </c>
      <c r="F209" s="174" t="s">
        <v>323</v>
      </c>
      <c r="G209" s="175" t="s">
        <v>123</v>
      </c>
      <c r="H209" s="176">
        <v>282.88099999999997</v>
      </c>
      <c r="I209" s="177"/>
      <c r="J209" s="178">
        <f>ROUND(I209*H209,2)</f>
        <v>0</v>
      </c>
      <c r="K209" s="174" t="s">
        <v>124</v>
      </c>
      <c r="L209" s="38"/>
      <c r="M209" s="179" t="s">
        <v>19</v>
      </c>
      <c r="N209" s="180" t="s">
        <v>44</v>
      </c>
      <c r="O209" s="63"/>
      <c r="P209" s="181">
        <f>O209*H209</f>
        <v>0</v>
      </c>
      <c r="Q209" s="181">
        <v>0.57499999999999996</v>
      </c>
      <c r="R209" s="181">
        <f>Q209*H209</f>
        <v>162.65657499999998</v>
      </c>
      <c r="S209" s="181">
        <v>0</v>
      </c>
      <c r="T209" s="182">
        <f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83" t="s">
        <v>125</v>
      </c>
      <c r="AT209" s="183" t="s">
        <v>120</v>
      </c>
      <c r="AU209" s="183" t="s">
        <v>83</v>
      </c>
      <c r="AY209" s="16" t="s">
        <v>118</v>
      </c>
      <c r="BE209" s="184">
        <f>IF(N209="základní",J209,0)</f>
        <v>0</v>
      </c>
      <c r="BF209" s="184">
        <f>IF(N209="snížená",J209,0)</f>
        <v>0</v>
      </c>
      <c r="BG209" s="184">
        <f>IF(N209="zákl. přenesená",J209,0)</f>
        <v>0</v>
      </c>
      <c r="BH209" s="184">
        <f>IF(N209="sníž. přenesená",J209,0)</f>
        <v>0</v>
      </c>
      <c r="BI209" s="184">
        <f>IF(N209="nulová",J209,0)</f>
        <v>0</v>
      </c>
      <c r="BJ209" s="16" t="s">
        <v>81</v>
      </c>
      <c r="BK209" s="184">
        <f>ROUND(I209*H209,2)</f>
        <v>0</v>
      </c>
      <c r="BL209" s="16" t="s">
        <v>125</v>
      </c>
      <c r="BM209" s="183" t="s">
        <v>324</v>
      </c>
    </row>
    <row r="210" spans="1:65" s="2" customFormat="1" ht="11.25">
      <c r="A210" s="33"/>
      <c r="B210" s="34"/>
      <c r="C210" s="35"/>
      <c r="D210" s="185" t="s">
        <v>127</v>
      </c>
      <c r="E210" s="35"/>
      <c r="F210" s="186" t="s">
        <v>325</v>
      </c>
      <c r="G210" s="35"/>
      <c r="H210" s="35"/>
      <c r="I210" s="187"/>
      <c r="J210" s="35"/>
      <c r="K210" s="35"/>
      <c r="L210" s="38"/>
      <c r="M210" s="188"/>
      <c r="N210" s="189"/>
      <c r="O210" s="63"/>
      <c r="P210" s="63"/>
      <c r="Q210" s="63"/>
      <c r="R210" s="63"/>
      <c r="S210" s="63"/>
      <c r="T210" s="64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T210" s="16" t="s">
        <v>127</v>
      </c>
      <c r="AU210" s="16" t="s">
        <v>83</v>
      </c>
    </row>
    <row r="211" spans="1:65" s="13" customFormat="1" ht="11.25">
      <c r="B211" s="191"/>
      <c r="C211" s="192"/>
      <c r="D211" s="185" t="s">
        <v>131</v>
      </c>
      <c r="E211" s="193" t="s">
        <v>19</v>
      </c>
      <c r="F211" s="194" t="s">
        <v>326</v>
      </c>
      <c r="G211" s="192"/>
      <c r="H211" s="195">
        <v>282.88099999999997</v>
      </c>
      <c r="I211" s="196"/>
      <c r="J211" s="192"/>
      <c r="K211" s="192"/>
      <c r="L211" s="197"/>
      <c r="M211" s="198"/>
      <c r="N211" s="199"/>
      <c r="O211" s="199"/>
      <c r="P211" s="199"/>
      <c r="Q211" s="199"/>
      <c r="R211" s="199"/>
      <c r="S211" s="199"/>
      <c r="T211" s="200"/>
      <c r="AT211" s="201" t="s">
        <v>131</v>
      </c>
      <c r="AU211" s="201" t="s">
        <v>83</v>
      </c>
      <c r="AV211" s="13" t="s">
        <v>83</v>
      </c>
      <c r="AW211" s="13" t="s">
        <v>33</v>
      </c>
      <c r="AX211" s="13" t="s">
        <v>73</v>
      </c>
      <c r="AY211" s="201" t="s">
        <v>118</v>
      </c>
    </row>
    <row r="212" spans="1:65" s="2" customFormat="1" ht="14.45" customHeight="1">
      <c r="A212" s="33"/>
      <c r="B212" s="34"/>
      <c r="C212" s="172" t="s">
        <v>327</v>
      </c>
      <c r="D212" s="172" t="s">
        <v>120</v>
      </c>
      <c r="E212" s="173" t="s">
        <v>328</v>
      </c>
      <c r="F212" s="174" t="s">
        <v>329</v>
      </c>
      <c r="G212" s="175" t="s">
        <v>123</v>
      </c>
      <c r="H212" s="176">
        <v>282.88099999999997</v>
      </c>
      <c r="I212" s="177"/>
      <c r="J212" s="178">
        <f>ROUND(I212*H212,2)</f>
        <v>0</v>
      </c>
      <c r="K212" s="174" t="s">
        <v>124</v>
      </c>
      <c r="L212" s="38"/>
      <c r="M212" s="179" t="s">
        <v>19</v>
      </c>
      <c r="N212" s="180" t="s">
        <v>44</v>
      </c>
      <c r="O212" s="63"/>
      <c r="P212" s="181">
        <f>O212*H212</f>
        <v>0</v>
      </c>
      <c r="Q212" s="181">
        <v>0.216</v>
      </c>
      <c r="R212" s="181">
        <f>Q212*H212</f>
        <v>61.102295999999996</v>
      </c>
      <c r="S212" s="181">
        <v>0</v>
      </c>
      <c r="T212" s="182">
        <f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83" t="s">
        <v>125</v>
      </c>
      <c r="AT212" s="183" t="s">
        <v>120</v>
      </c>
      <c r="AU212" s="183" t="s">
        <v>83</v>
      </c>
      <c r="AY212" s="16" t="s">
        <v>118</v>
      </c>
      <c r="BE212" s="184">
        <f>IF(N212="základní",J212,0)</f>
        <v>0</v>
      </c>
      <c r="BF212" s="184">
        <f>IF(N212="snížená",J212,0)</f>
        <v>0</v>
      </c>
      <c r="BG212" s="184">
        <f>IF(N212="zákl. přenesená",J212,0)</f>
        <v>0</v>
      </c>
      <c r="BH212" s="184">
        <f>IF(N212="sníž. přenesená",J212,0)</f>
        <v>0</v>
      </c>
      <c r="BI212" s="184">
        <f>IF(N212="nulová",J212,0)</f>
        <v>0</v>
      </c>
      <c r="BJ212" s="16" t="s">
        <v>81</v>
      </c>
      <c r="BK212" s="184">
        <f>ROUND(I212*H212,2)</f>
        <v>0</v>
      </c>
      <c r="BL212" s="16" t="s">
        <v>125</v>
      </c>
      <c r="BM212" s="183" t="s">
        <v>330</v>
      </c>
    </row>
    <row r="213" spans="1:65" s="2" customFormat="1" ht="11.25">
      <c r="A213" s="33"/>
      <c r="B213" s="34"/>
      <c r="C213" s="35"/>
      <c r="D213" s="185" t="s">
        <v>127</v>
      </c>
      <c r="E213" s="35"/>
      <c r="F213" s="186" t="s">
        <v>331</v>
      </c>
      <c r="G213" s="35"/>
      <c r="H213" s="35"/>
      <c r="I213" s="187"/>
      <c r="J213" s="35"/>
      <c r="K213" s="35"/>
      <c r="L213" s="38"/>
      <c r="M213" s="188"/>
      <c r="N213" s="189"/>
      <c r="O213" s="63"/>
      <c r="P213" s="63"/>
      <c r="Q213" s="63"/>
      <c r="R213" s="63"/>
      <c r="S213" s="63"/>
      <c r="T213" s="64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T213" s="16" t="s">
        <v>127</v>
      </c>
      <c r="AU213" s="16" t="s">
        <v>83</v>
      </c>
    </row>
    <row r="214" spans="1:65" s="2" customFormat="1" ht="14.45" customHeight="1">
      <c r="A214" s="33"/>
      <c r="B214" s="34"/>
      <c r="C214" s="172" t="s">
        <v>332</v>
      </c>
      <c r="D214" s="172" t="s">
        <v>120</v>
      </c>
      <c r="E214" s="173" t="s">
        <v>333</v>
      </c>
      <c r="F214" s="174" t="s">
        <v>334</v>
      </c>
      <c r="G214" s="175" t="s">
        <v>123</v>
      </c>
      <c r="H214" s="176">
        <v>35.878</v>
      </c>
      <c r="I214" s="177"/>
      <c r="J214" s="178">
        <f>ROUND(I214*H214,2)</f>
        <v>0</v>
      </c>
      <c r="K214" s="174" t="s">
        <v>124</v>
      </c>
      <c r="L214" s="38"/>
      <c r="M214" s="179" t="s">
        <v>19</v>
      </c>
      <c r="N214" s="180" t="s">
        <v>44</v>
      </c>
      <c r="O214" s="63"/>
      <c r="P214" s="181">
        <f>O214*H214</f>
        <v>0</v>
      </c>
      <c r="Q214" s="181">
        <v>0.216</v>
      </c>
      <c r="R214" s="181">
        <f>Q214*H214</f>
        <v>7.7496479999999996</v>
      </c>
      <c r="S214" s="181">
        <v>0</v>
      </c>
      <c r="T214" s="182">
        <f>S214*H214</f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83" t="s">
        <v>125</v>
      </c>
      <c r="AT214" s="183" t="s">
        <v>120</v>
      </c>
      <c r="AU214" s="183" t="s">
        <v>83</v>
      </c>
      <c r="AY214" s="16" t="s">
        <v>118</v>
      </c>
      <c r="BE214" s="184">
        <f>IF(N214="základní",J214,0)</f>
        <v>0</v>
      </c>
      <c r="BF214" s="184">
        <f>IF(N214="snížená",J214,0)</f>
        <v>0</v>
      </c>
      <c r="BG214" s="184">
        <f>IF(N214="zákl. přenesená",J214,0)</f>
        <v>0</v>
      </c>
      <c r="BH214" s="184">
        <f>IF(N214="sníž. přenesená",J214,0)</f>
        <v>0</v>
      </c>
      <c r="BI214" s="184">
        <f>IF(N214="nulová",J214,0)</f>
        <v>0</v>
      </c>
      <c r="BJ214" s="16" t="s">
        <v>81</v>
      </c>
      <c r="BK214" s="184">
        <f>ROUND(I214*H214,2)</f>
        <v>0</v>
      </c>
      <c r="BL214" s="16" t="s">
        <v>125</v>
      </c>
      <c r="BM214" s="183" t="s">
        <v>335</v>
      </c>
    </row>
    <row r="215" spans="1:65" s="2" customFormat="1" ht="11.25">
      <c r="A215" s="33"/>
      <c r="B215" s="34"/>
      <c r="C215" s="35"/>
      <c r="D215" s="185" t="s">
        <v>127</v>
      </c>
      <c r="E215" s="35"/>
      <c r="F215" s="186" t="s">
        <v>336</v>
      </c>
      <c r="G215" s="35"/>
      <c r="H215" s="35"/>
      <c r="I215" s="187"/>
      <c r="J215" s="35"/>
      <c r="K215" s="35"/>
      <c r="L215" s="38"/>
      <c r="M215" s="188"/>
      <c r="N215" s="189"/>
      <c r="O215" s="63"/>
      <c r="P215" s="63"/>
      <c r="Q215" s="63"/>
      <c r="R215" s="63"/>
      <c r="S215" s="63"/>
      <c r="T215" s="64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T215" s="16" t="s">
        <v>127</v>
      </c>
      <c r="AU215" s="16" t="s">
        <v>83</v>
      </c>
    </row>
    <row r="216" spans="1:65" s="2" customFormat="1" ht="68.25">
      <c r="A216" s="33"/>
      <c r="B216" s="34"/>
      <c r="C216" s="35"/>
      <c r="D216" s="185" t="s">
        <v>129</v>
      </c>
      <c r="E216" s="35"/>
      <c r="F216" s="190" t="s">
        <v>337</v>
      </c>
      <c r="G216" s="35"/>
      <c r="H216" s="35"/>
      <c r="I216" s="187"/>
      <c r="J216" s="35"/>
      <c r="K216" s="35"/>
      <c r="L216" s="38"/>
      <c r="M216" s="188"/>
      <c r="N216" s="189"/>
      <c r="O216" s="63"/>
      <c r="P216" s="63"/>
      <c r="Q216" s="63"/>
      <c r="R216" s="63"/>
      <c r="S216" s="63"/>
      <c r="T216" s="64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T216" s="16" t="s">
        <v>129</v>
      </c>
      <c r="AU216" s="16" t="s">
        <v>83</v>
      </c>
    </row>
    <row r="217" spans="1:65" s="13" customFormat="1" ht="11.25">
      <c r="B217" s="191"/>
      <c r="C217" s="192"/>
      <c r="D217" s="185" t="s">
        <v>131</v>
      </c>
      <c r="E217" s="193" t="s">
        <v>19</v>
      </c>
      <c r="F217" s="194" t="s">
        <v>338</v>
      </c>
      <c r="G217" s="192"/>
      <c r="H217" s="195">
        <v>35.878</v>
      </c>
      <c r="I217" s="196"/>
      <c r="J217" s="192"/>
      <c r="K217" s="192"/>
      <c r="L217" s="197"/>
      <c r="M217" s="198"/>
      <c r="N217" s="199"/>
      <c r="O217" s="199"/>
      <c r="P217" s="199"/>
      <c r="Q217" s="199"/>
      <c r="R217" s="199"/>
      <c r="S217" s="199"/>
      <c r="T217" s="200"/>
      <c r="AT217" s="201" t="s">
        <v>131</v>
      </c>
      <c r="AU217" s="201" t="s">
        <v>83</v>
      </c>
      <c r="AV217" s="13" t="s">
        <v>83</v>
      </c>
      <c r="AW217" s="13" t="s">
        <v>33</v>
      </c>
      <c r="AX217" s="13" t="s">
        <v>73</v>
      </c>
      <c r="AY217" s="201" t="s">
        <v>118</v>
      </c>
    </row>
    <row r="218" spans="1:65" s="2" customFormat="1" ht="14.45" customHeight="1">
      <c r="A218" s="33"/>
      <c r="B218" s="34"/>
      <c r="C218" s="172" t="s">
        <v>339</v>
      </c>
      <c r="D218" s="172" t="s">
        <v>120</v>
      </c>
      <c r="E218" s="173" t="s">
        <v>340</v>
      </c>
      <c r="F218" s="174" t="s">
        <v>341</v>
      </c>
      <c r="G218" s="175" t="s">
        <v>146</v>
      </c>
      <c r="H218" s="176">
        <v>12.96</v>
      </c>
      <c r="I218" s="177"/>
      <c r="J218" s="178">
        <f>ROUND(I218*H218,2)</f>
        <v>0</v>
      </c>
      <c r="K218" s="174" t="s">
        <v>124</v>
      </c>
      <c r="L218" s="38"/>
      <c r="M218" s="179" t="s">
        <v>19</v>
      </c>
      <c r="N218" s="180" t="s">
        <v>44</v>
      </c>
      <c r="O218" s="63"/>
      <c r="P218" s="181">
        <f>O218*H218</f>
        <v>0</v>
      </c>
      <c r="Q218" s="181">
        <v>0.1295</v>
      </c>
      <c r="R218" s="181">
        <f>Q218*H218</f>
        <v>1.6783200000000003</v>
      </c>
      <c r="S218" s="181">
        <v>0</v>
      </c>
      <c r="T218" s="182">
        <f>S218*H218</f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83" t="s">
        <v>125</v>
      </c>
      <c r="AT218" s="183" t="s">
        <v>120</v>
      </c>
      <c r="AU218" s="183" t="s">
        <v>83</v>
      </c>
      <c r="AY218" s="16" t="s">
        <v>118</v>
      </c>
      <c r="BE218" s="184">
        <f>IF(N218="základní",J218,0)</f>
        <v>0</v>
      </c>
      <c r="BF218" s="184">
        <f>IF(N218="snížená",J218,0)</f>
        <v>0</v>
      </c>
      <c r="BG218" s="184">
        <f>IF(N218="zákl. přenesená",J218,0)</f>
        <v>0</v>
      </c>
      <c r="BH218" s="184">
        <f>IF(N218="sníž. přenesená",J218,0)</f>
        <v>0</v>
      </c>
      <c r="BI218" s="184">
        <f>IF(N218="nulová",J218,0)</f>
        <v>0</v>
      </c>
      <c r="BJ218" s="16" t="s">
        <v>81</v>
      </c>
      <c r="BK218" s="184">
        <f>ROUND(I218*H218,2)</f>
        <v>0</v>
      </c>
      <c r="BL218" s="16" t="s">
        <v>125</v>
      </c>
      <c r="BM218" s="183" t="s">
        <v>342</v>
      </c>
    </row>
    <row r="219" spans="1:65" s="2" customFormat="1" ht="19.5">
      <c r="A219" s="33"/>
      <c r="B219" s="34"/>
      <c r="C219" s="35"/>
      <c r="D219" s="185" t="s">
        <v>127</v>
      </c>
      <c r="E219" s="35"/>
      <c r="F219" s="186" t="s">
        <v>343</v>
      </c>
      <c r="G219" s="35"/>
      <c r="H219" s="35"/>
      <c r="I219" s="187"/>
      <c r="J219" s="35"/>
      <c r="K219" s="35"/>
      <c r="L219" s="38"/>
      <c r="M219" s="188"/>
      <c r="N219" s="189"/>
      <c r="O219" s="63"/>
      <c r="P219" s="63"/>
      <c r="Q219" s="63"/>
      <c r="R219" s="63"/>
      <c r="S219" s="63"/>
      <c r="T219" s="64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T219" s="16" t="s">
        <v>127</v>
      </c>
      <c r="AU219" s="16" t="s">
        <v>83</v>
      </c>
    </row>
    <row r="220" spans="1:65" s="2" customFormat="1" ht="87.75">
      <c r="A220" s="33"/>
      <c r="B220" s="34"/>
      <c r="C220" s="35"/>
      <c r="D220" s="185" t="s">
        <v>129</v>
      </c>
      <c r="E220" s="35"/>
      <c r="F220" s="190" t="s">
        <v>344</v>
      </c>
      <c r="G220" s="35"/>
      <c r="H220" s="35"/>
      <c r="I220" s="187"/>
      <c r="J220" s="35"/>
      <c r="K220" s="35"/>
      <c r="L220" s="38"/>
      <c r="M220" s="188"/>
      <c r="N220" s="189"/>
      <c r="O220" s="63"/>
      <c r="P220" s="63"/>
      <c r="Q220" s="63"/>
      <c r="R220" s="63"/>
      <c r="S220" s="63"/>
      <c r="T220" s="64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T220" s="16" t="s">
        <v>129</v>
      </c>
      <c r="AU220" s="16" t="s">
        <v>83</v>
      </c>
    </row>
    <row r="221" spans="1:65" s="13" customFormat="1" ht="11.25">
      <c r="B221" s="191"/>
      <c r="C221" s="192"/>
      <c r="D221" s="185" t="s">
        <v>131</v>
      </c>
      <c r="E221" s="193" t="s">
        <v>19</v>
      </c>
      <c r="F221" s="194" t="s">
        <v>345</v>
      </c>
      <c r="G221" s="192"/>
      <c r="H221" s="195">
        <v>12.96</v>
      </c>
      <c r="I221" s="196"/>
      <c r="J221" s="192"/>
      <c r="K221" s="192"/>
      <c r="L221" s="197"/>
      <c r="M221" s="198"/>
      <c r="N221" s="199"/>
      <c r="O221" s="199"/>
      <c r="P221" s="199"/>
      <c r="Q221" s="199"/>
      <c r="R221" s="199"/>
      <c r="S221" s="199"/>
      <c r="T221" s="200"/>
      <c r="AT221" s="201" t="s">
        <v>131</v>
      </c>
      <c r="AU221" s="201" t="s">
        <v>83</v>
      </c>
      <c r="AV221" s="13" t="s">
        <v>83</v>
      </c>
      <c r="AW221" s="13" t="s">
        <v>33</v>
      </c>
      <c r="AX221" s="13" t="s">
        <v>73</v>
      </c>
      <c r="AY221" s="201" t="s">
        <v>118</v>
      </c>
    </row>
    <row r="222" spans="1:65" s="2" customFormat="1" ht="14.45" customHeight="1">
      <c r="A222" s="33"/>
      <c r="B222" s="34"/>
      <c r="C222" s="172" t="s">
        <v>346</v>
      </c>
      <c r="D222" s="172" t="s">
        <v>120</v>
      </c>
      <c r="E222" s="173" t="s">
        <v>347</v>
      </c>
      <c r="F222" s="174" t="s">
        <v>348</v>
      </c>
      <c r="G222" s="175" t="s">
        <v>146</v>
      </c>
      <c r="H222" s="176">
        <v>12.96</v>
      </c>
      <c r="I222" s="177"/>
      <c r="J222" s="178">
        <f>ROUND(I222*H222,2)</f>
        <v>0</v>
      </c>
      <c r="K222" s="174" t="s">
        <v>124</v>
      </c>
      <c r="L222" s="38"/>
      <c r="M222" s="179" t="s">
        <v>19</v>
      </c>
      <c r="N222" s="180" t="s">
        <v>44</v>
      </c>
      <c r="O222" s="63"/>
      <c r="P222" s="181">
        <f>O222*H222</f>
        <v>0</v>
      </c>
      <c r="Q222" s="181">
        <v>0.16849</v>
      </c>
      <c r="R222" s="181">
        <f>Q222*H222</f>
        <v>2.1836304000000002</v>
      </c>
      <c r="S222" s="181">
        <v>0</v>
      </c>
      <c r="T222" s="182">
        <f>S222*H222</f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183" t="s">
        <v>125</v>
      </c>
      <c r="AT222" s="183" t="s">
        <v>120</v>
      </c>
      <c r="AU222" s="183" t="s">
        <v>83</v>
      </c>
      <c r="AY222" s="16" t="s">
        <v>118</v>
      </c>
      <c r="BE222" s="184">
        <f>IF(N222="základní",J222,0)</f>
        <v>0</v>
      </c>
      <c r="BF222" s="184">
        <f>IF(N222="snížená",J222,0)</f>
        <v>0</v>
      </c>
      <c r="BG222" s="184">
        <f>IF(N222="zákl. přenesená",J222,0)</f>
        <v>0</v>
      </c>
      <c r="BH222" s="184">
        <f>IF(N222="sníž. přenesená",J222,0)</f>
        <v>0</v>
      </c>
      <c r="BI222" s="184">
        <f>IF(N222="nulová",J222,0)</f>
        <v>0</v>
      </c>
      <c r="BJ222" s="16" t="s">
        <v>81</v>
      </c>
      <c r="BK222" s="184">
        <f>ROUND(I222*H222,2)</f>
        <v>0</v>
      </c>
      <c r="BL222" s="16" t="s">
        <v>125</v>
      </c>
      <c r="BM222" s="183" t="s">
        <v>349</v>
      </c>
    </row>
    <row r="223" spans="1:65" s="2" customFormat="1" ht="19.5">
      <c r="A223" s="33"/>
      <c r="B223" s="34"/>
      <c r="C223" s="35"/>
      <c r="D223" s="185" t="s">
        <v>127</v>
      </c>
      <c r="E223" s="35"/>
      <c r="F223" s="186" t="s">
        <v>350</v>
      </c>
      <c r="G223" s="35"/>
      <c r="H223" s="35"/>
      <c r="I223" s="187"/>
      <c r="J223" s="35"/>
      <c r="K223" s="35"/>
      <c r="L223" s="38"/>
      <c r="M223" s="188"/>
      <c r="N223" s="189"/>
      <c r="O223" s="63"/>
      <c r="P223" s="63"/>
      <c r="Q223" s="63"/>
      <c r="R223" s="63"/>
      <c r="S223" s="63"/>
      <c r="T223" s="64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T223" s="16" t="s">
        <v>127</v>
      </c>
      <c r="AU223" s="16" t="s">
        <v>83</v>
      </c>
    </row>
    <row r="224" spans="1:65" s="2" customFormat="1" ht="97.5">
      <c r="A224" s="33"/>
      <c r="B224" s="34"/>
      <c r="C224" s="35"/>
      <c r="D224" s="185" t="s">
        <v>129</v>
      </c>
      <c r="E224" s="35"/>
      <c r="F224" s="190" t="s">
        <v>351</v>
      </c>
      <c r="G224" s="35"/>
      <c r="H224" s="35"/>
      <c r="I224" s="187"/>
      <c r="J224" s="35"/>
      <c r="K224" s="35"/>
      <c r="L224" s="38"/>
      <c r="M224" s="188"/>
      <c r="N224" s="189"/>
      <c r="O224" s="63"/>
      <c r="P224" s="63"/>
      <c r="Q224" s="63"/>
      <c r="R224" s="63"/>
      <c r="S224" s="63"/>
      <c r="T224" s="64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T224" s="16" t="s">
        <v>129</v>
      </c>
      <c r="AU224" s="16" t="s">
        <v>83</v>
      </c>
    </row>
    <row r="225" spans="1:65" s="13" customFormat="1" ht="11.25">
      <c r="B225" s="191"/>
      <c r="C225" s="192"/>
      <c r="D225" s="185" t="s">
        <v>131</v>
      </c>
      <c r="E225" s="193" t="s">
        <v>19</v>
      </c>
      <c r="F225" s="194" t="s">
        <v>345</v>
      </c>
      <c r="G225" s="192"/>
      <c r="H225" s="195">
        <v>12.96</v>
      </c>
      <c r="I225" s="196"/>
      <c r="J225" s="192"/>
      <c r="K225" s="192"/>
      <c r="L225" s="197"/>
      <c r="M225" s="198"/>
      <c r="N225" s="199"/>
      <c r="O225" s="199"/>
      <c r="P225" s="199"/>
      <c r="Q225" s="199"/>
      <c r="R225" s="199"/>
      <c r="S225" s="199"/>
      <c r="T225" s="200"/>
      <c r="AT225" s="201" t="s">
        <v>131</v>
      </c>
      <c r="AU225" s="201" t="s">
        <v>83</v>
      </c>
      <c r="AV225" s="13" t="s">
        <v>83</v>
      </c>
      <c r="AW225" s="13" t="s">
        <v>33</v>
      </c>
      <c r="AX225" s="13" t="s">
        <v>73</v>
      </c>
      <c r="AY225" s="201" t="s">
        <v>118</v>
      </c>
    </row>
    <row r="226" spans="1:65" s="12" customFormat="1" ht="22.9" customHeight="1">
      <c r="B226" s="156"/>
      <c r="C226" s="157"/>
      <c r="D226" s="158" t="s">
        <v>72</v>
      </c>
      <c r="E226" s="170" t="s">
        <v>170</v>
      </c>
      <c r="F226" s="170" t="s">
        <v>352</v>
      </c>
      <c r="G226" s="157"/>
      <c r="H226" s="157"/>
      <c r="I226" s="160"/>
      <c r="J226" s="171">
        <f>BK226</f>
        <v>0</v>
      </c>
      <c r="K226" s="157"/>
      <c r="L226" s="162"/>
      <c r="M226" s="163"/>
      <c r="N226" s="164"/>
      <c r="O226" s="164"/>
      <c r="P226" s="165">
        <f>SUM(P227:P429)</f>
        <v>0</v>
      </c>
      <c r="Q226" s="164"/>
      <c r="R226" s="165">
        <f>SUM(R227:R429)</f>
        <v>5.20011752</v>
      </c>
      <c r="S226" s="164"/>
      <c r="T226" s="166">
        <f>SUM(T227:T429)</f>
        <v>0.13061</v>
      </c>
      <c r="AR226" s="167" t="s">
        <v>81</v>
      </c>
      <c r="AT226" s="168" t="s">
        <v>72</v>
      </c>
      <c r="AU226" s="168" t="s">
        <v>81</v>
      </c>
      <c r="AY226" s="167" t="s">
        <v>118</v>
      </c>
      <c r="BK226" s="169">
        <f>SUM(BK227:BK429)</f>
        <v>0</v>
      </c>
    </row>
    <row r="227" spans="1:65" s="2" customFormat="1" ht="14.45" customHeight="1">
      <c r="A227" s="33"/>
      <c r="B227" s="34"/>
      <c r="C227" s="172" t="s">
        <v>353</v>
      </c>
      <c r="D227" s="172" t="s">
        <v>120</v>
      </c>
      <c r="E227" s="173" t="s">
        <v>354</v>
      </c>
      <c r="F227" s="174" t="s">
        <v>355</v>
      </c>
      <c r="G227" s="175" t="s">
        <v>146</v>
      </c>
      <c r="H227" s="176">
        <v>37.4</v>
      </c>
      <c r="I227" s="177"/>
      <c r="J227" s="178">
        <f>ROUND(I227*H227,2)</f>
        <v>0</v>
      </c>
      <c r="K227" s="174" t="s">
        <v>124</v>
      </c>
      <c r="L227" s="38"/>
      <c r="M227" s="179" t="s">
        <v>19</v>
      </c>
      <c r="N227" s="180" t="s">
        <v>44</v>
      </c>
      <c r="O227" s="63"/>
      <c r="P227" s="181">
        <f>O227*H227</f>
        <v>0</v>
      </c>
      <c r="Q227" s="181">
        <v>0</v>
      </c>
      <c r="R227" s="181">
        <f>Q227*H227</f>
        <v>0</v>
      </c>
      <c r="S227" s="181">
        <v>6.9999999999999999E-4</v>
      </c>
      <c r="T227" s="182">
        <f>S227*H227</f>
        <v>2.6179999999999998E-2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83" t="s">
        <v>125</v>
      </c>
      <c r="AT227" s="183" t="s">
        <v>120</v>
      </c>
      <c r="AU227" s="183" t="s">
        <v>83</v>
      </c>
      <c r="AY227" s="16" t="s">
        <v>118</v>
      </c>
      <c r="BE227" s="184">
        <f>IF(N227="základní",J227,0)</f>
        <v>0</v>
      </c>
      <c r="BF227" s="184">
        <f>IF(N227="snížená",J227,0)</f>
        <v>0</v>
      </c>
      <c r="BG227" s="184">
        <f>IF(N227="zákl. přenesená",J227,0)</f>
        <v>0</v>
      </c>
      <c r="BH227" s="184">
        <f>IF(N227="sníž. přenesená",J227,0)</f>
        <v>0</v>
      </c>
      <c r="BI227" s="184">
        <f>IF(N227="nulová",J227,0)</f>
        <v>0</v>
      </c>
      <c r="BJ227" s="16" t="s">
        <v>81</v>
      </c>
      <c r="BK227" s="184">
        <f>ROUND(I227*H227,2)</f>
        <v>0</v>
      </c>
      <c r="BL227" s="16" t="s">
        <v>125</v>
      </c>
      <c r="BM227" s="183" t="s">
        <v>356</v>
      </c>
    </row>
    <row r="228" spans="1:65" s="2" customFormat="1" ht="11.25">
      <c r="A228" s="33"/>
      <c r="B228" s="34"/>
      <c r="C228" s="35"/>
      <c r="D228" s="185" t="s">
        <v>127</v>
      </c>
      <c r="E228" s="35"/>
      <c r="F228" s="186" t="s">
        <v>357</v>
      </c>
      <c r="G228" s="35"/>
      <c r="H228" s="35"/>
      <c r="I228" s="187"/>
      <c r="J228" s="35"/>
      <c r="K228" s="35"/>
      <c r="L228" s="38"/>
      <c r="M228" s="188"/>
      <c r="N228" s="189"/>
      <c r="O228" s="63"/>
      <c r="P228" s="63"/>
      <c r="Q228" s="63"/>
      <c r="R228" s="63"/>
      <c r="S228" s="63"/>
      <c r="T228" s="64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T228" s="16" t="s">
        <v>127</v>
      </c>
      <c r="AU228" s="16" t="s">
        <v>83</v>
      </c>
    </row>
    <row r="229" spans="1:65" s="2" customFormat="1" ht="39">
      <c r="A229" s="33"/>
      <c r="B229" s="34"/>
      <c r="C229" s="35"/>
      <c r="D229" s="185" t="s">
        <v>129</v>
      </c>
      <c r="E229" s="35"/>
      <c r="F229" s="190" t="s">
        <v>358</v>
      </c>
      <c r="G229" s="35"/>
      <c r="H229" s="35"/>
      <c r="I229" s="187"/>
      <c r="J229" s="35"/>
      <c r="K229" s="35"/>
      <c r="L229" s="38"/>
      <c r="M229" s="188"/>
      <c r="N229" s="189"/>
      <c r="O229" s="63"/>
      <c r="P229" s="63"/>
      <c r="Q229" s="63"/>
      <c r="R229" s="63"/>
      <c r="S229" s="63"/>
      <c r="T229" s="64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T229" s="16" t="s">
        <v>129</v>
      </c>
      <c r="AU229" s="16" t="s">
        <v>83</v>
      </c>
    </row>
    <row r="230" spans="1:65" s="13" customFormat="1" ht="11.25">
      <c r="B230" s="191"/>
      <c r="C230" s="192"/>
      <c r="D230" s="185" t="s">
        <v>131</v>
      </c>
      <c r="E230" s="193" t="s">
        <v>19</v>
      </c>
      <c r="F230" s="194" t="s">
        <v>359</v>
      </c>
      <c r="G230" s="192"/>
      <c r="H230" s="195">
        <v>37.4</v>
      </c>
      <c r="I230" s="196"/>
      <c r="J230" s="192"/>
      <c r="K230" s="192"/>
      <c r="L230" s="197"/>
      <c r="M230" s="198"/>
      <c r="N230" s="199"/>
      <c r="O230" s="199"/>
      <c r="P230" s="199"/>
      <c r="Q230" s="199"/>
      <c r="R230" s="199"/>
      <c r="S230" s="199"/>
      <c r="T230" s="200"/>
      <c r="AT230" s="201" t="s">
        <v>131</v>
      </c>
      <c r="AU230" s="201" t="s">
        <v>83</v>
      </c>
      <c r="AV230" s="13" t="s">
        <v>83</v>
      </c>
      <c r="AW230" s="13" t="s">
        <v>33</v>
      </c>
      <c r="AX230" s="13" t="s">
        <v>73</v>
      </c>
      <c r="AY230" s="201" t="s">
        <v>118</v>
      </c>
    </row>
    <row r="231" spans="1:65" s="2" customFormat="1" ht="14.45" customHeight="1">
      <c r="A231" s="33"/>
      <c r="B231" s="34"/>
      <c r="C231" s="172" t="s">
        <v>360</v>
      </c>
      <c r="D231" s="172" t="s">
        <v>120</v>
      </c>
      <c r="E231" s="173" t="s">
        <v>361</v>
      </c>
      <c r="F231" s="174" t="s">
        <v>362</v>
      </c>
      <c r="G231" s="175" t="s">
        <v>146</v>
      </c>
      <c r="H231" s="176">
        <v>9.5</v>
      </c>
      <c r="I231" s="177"/>
      <c r="J231" s="178">
        <f>ROUND(I231*H231,2)</f>
        <v>0</v>
      </c>
      <c r="K231" s="174" t="s">
        <v>124</v>
      </c>
      <c r="L231" s="38"/>
      <c r="M231" s="179" t="s">
        <v>19</v>
      </c>
      <c r="N231" s="180" t="s">
        <v>44</v>
      </c>
      <c r="O231" s="63"/>
      <c r="P231" s="181">
        <f>O231*H231</f>
        <v>0</v>
      </c>
      <c r="Q231" s="181">
        <v>0</v>
      </c>
      <c r="R231" s="181">
        <f>Q231*H231</f>
        <v>0</v>
      </c>
      <c r="S231" s="181">
        <v>2.5000000000000001E-3</v>
      </c>
      <c r="T231" s="182">
        <f>S231*H231</f>
        <v>2.375E-2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183" t="s">
        <v>125</v>
      </c>
      <c r="AT231" s="183" t="s">
        <v>120</v>
      </c>
      <c r="AU231" s="183" t="s">
        <v>83</v>
      </c>
      <c r="AY231" s="16" t="s">
        <v>118</v>
      </c>
      <c r="BE231" s="184">
        <f>IF(N231="základní",J231,0)</f>
        <v>0</v>
      </c>
      <c r="BF231" s="184">
        <f>IF(N231="snížená",J231,0)</f>
        <v>0</v>
      </c>
      <c r="BG231" s="184">
        <f>IF(N231="zákl. přenesená",J231,0)</f>
        <v>0</v>
      </c>
      <c r="BH231" s="184">
        <f>IF(N231="sníž. přenesená",J231,0)</f>
        <v>0</v>
      </c>
      <c r="BI231" s="184">
        <f>IF(N231="nulová",J231,0)</f>
        <v>0</v>
      </c>
      <c r="BJ231" s="16" t="s">
        <v>81</v>
      </c>
      <c r="BK231" s="184">
        <f>ROUND(I231*H231,2)</f>
        <v>0</v>
      </c>
      <c r="BL231" s="16" t="s">
        <v>125</v>
      </c>
      <c r="BM231" s="183" t="s">
        <v>363</v>
      </c>
    </row>
    <row r="232" spans="1:65" s="2" customFormat="1" ht="11.25">
      <c r="A232" s="33"/>
      <c r="B232" s="34"/>
      <c r="C232" s="35"/>
      <c r="D232" s="185" t="s">
        <v>127</v>
      </c>
      <c r="E232" s="35"/>
      <c r="F232" s="186" t="s">
        <v>364</v>
      </c>
      <c r="G232" s="35"/>
      <c r="H232" s="35"/>
      <c r="I232" s="187"/>
      <c r="J232" s="35"/>
      <c r="K232" s="35"/>
      <c r="L232" s="38"/>
      <c r="M232" s="188"/>
      <c r="N232" s="189"/>
      <c r="O232" s="63"/>
      <c r="P232" s="63"/>
      <c r="Q232" s="63"/>
      <c r="R232" s="63"/>
      <c r="S232" s="63"/>
      <c r="T232" s="64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T232" s="16" t="s">
        <v>127</v>
      </c>
      <c r="AU232" s="16" t="s">
        <v>83</v>
      </c>
    </row>
    <row r="233" spans="1:65" s="2" customFormat="1" ht="39">
      <c r="A233" s="33"/>
      <c r="B233" s="34"/>
      <c r="C233" s="35"/>
      <c r="D233" s="185" t="s">
        <v>129</v>
      </c>
      <c r="E233" s="35"/>
      <c r="F233" s="190" t="s">
        <v>358</v>
      </c>
      <c r="G233" s="35"/>
      <c r="H233" s="35"/>
      <c r="I233" s="187"/>
      <c r="J233" s="35"/>
      <c r="K233" s="35"/>
      <c r="L233" s="38"/>
      <c r="M233" s="188"/>
      <c r="N233" s="189"/>
      <c r="O233" s="63"/>
      <c r="P233" s="63"/>
      <c r="Q233" s="63"/>
      <c r="R233" s="63"/>
      <c r="S233" s="63"/>
      <c r="T233" s="64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T233" s="16" t="s">
        <v>129</v>
      </c>
      <c r="AU233" s="16" t="s">
        <v>83</v>
      </c>
    </row>
    <row r="234" spans="1:65" s="13" customFormat="1" ht="11.25">
      <c r="B234" s="191"/>
      <c r="C234" s="192"/>
      <c r="D234" s="185" t="s">
        <v>131</v>
      </c>
      <c r="E234" s="193" t="s">
        <v>19</v>
      </c>
      <c r="F234" s="194" t="s">
        <v>365</v>
      </c>
      <c r="G234" s="192"/>
      <c r="H234" s="195">
        <v>9.5</v>
      </c>
      <c r="I234" s="196"/>
      <c r="J234" s="192"/>
      <c r="K234" s="192"/>
      <c r="L234" s="197"/>
      <c r="M234" s="198"/>
      <c r="N234" s="199"/>
      <c r="O234" s="199"/>
      <c r="P234" s="199"/>
      <c r="Q234" s="199"/>
      <c r="R234" s="199"/>
      <c r="S234" s="199"/>
      <c r="T234" s="200"/>
      <c r="AT234" s="201" t="s">
        <v>131</v>
      </c>
      <c r="AU234" s="201" t="s">
        <v>83</v>
      </c>
      <c r="AV234" s="13" t="s">
        <v>83</v>
      </c>
      <c r="AW234" s="13" t="s">
        <v>33</v>
      </c>
      <c r="AX234" s="13" t="s">
        <v>73</v>
      </c>
      <c r="AY234" s="201" t="s">
        <v>118</v>
      </c>
    </row>
    <row r="235" spans="1:65" s="2" customFormat="1" ht="14.45" customHeight="1">
      <c r="A235" s="33"/>
      <c r="B235" s="34"/>
      <c r="C235" s="172" t="s">
        <v>366</v>
      </c>
      <c r="D235" s="172" t="s">
        <v>120</v>
      </c>
      <c r="E235" s="173" t="s">
        <v>367</v>
      </c>
      <c r="F235" s="174" t="s">
        <v>368</v>
      </c>
      <c r="G235" s="175" t="s">
        <v>219</v>
      </c>
      <c r="H235" s="176">
        <v>6</v>
      </c>
      <c r="I235" s="177"/>
      <c r="J235" s="178">
        <f>ROUND(I235*H235,2)</f>
        <v>0</v>
      </c>
      <c r="K235" s="174" t="s">
        <v>124</v>
      </c>
      <c r="L235" s="38"/>
      <c r="M235" s="179" t="s">
        <v>19</v>
      </c>
      <c r="N235" s="180" t="s">
        <v>44</v>
      </c>
      <c r="O235" s="63"/>
      <c r="P235" s="181">
        <f>O235*H235</f>
        <v>0</v>
      </c>
      <c r="Q235" s="181">
        <v>0</v>
      </c>
      <c r="R235" s="181">
        <f>Q235*H235</f>
        <v>0</v>
      </c>
      <c r="S235" s="181">
        <v>7.6800000000000002E-3</v>
      </c>
      <c r="T235" s="182">
        <f>S235*H235</f>
        <v>4.6080000000000003E-2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183" t="s">
        <v>125</v>
      </c>
      <c r="AT235" s="183" t="s">
        <v>120</v>
      </c>
      <c r="AU235" s="183" t="s">
        <v>83</v>
      </c>
      <c r="AY235" s="16" t="s">
        <v>118</v>
      </c>
      <c r="BE235" s="184">
        <f>IF(N235="základní",J235,0)</f>
        <v>0</v>
      </c>
      <c r="BF235" s="184">
        <f>IF(N235="snížená",J235,0)</f>
        <v>0</v>
      </c>
      <c r="BG235" s="184">
        <f>IF(N235="zákl. přenesená",J235,0)</f>
        <v>0</v>
      </c>
      <c r="BH235" s="184">
        <f>IF(N235="sníž. přenesená",J235,0)</f>
        <v>0</v>
      </c>
      <c r="BI235" s="184">
        <f>IF(N235="nulová",J235,0)</f>
        <v>0</v>
      </c>
      <c r="BJ235" s="16" t="s">
        <v>81</v>
      </c>
      <c r="BK235" s="184">
        <f>ROUND(I235*H235,2)</f>
        <v>0</v>
      </c>
      <c r="BL235" s="16" t="s">
        <v>125</v>
      </c>
      <c r="BM235" s="183" t="s">
        <v>369</v>
      </c>
    </row>
    <row r="236" spans="1:65" s="2" customFormat="1" ht="11.25">
      <c r="A236" s="33"/>
      <c r="B236" s="34"/>
      <c r="C236" s="35"/>
      <c r="D236" s="185" t="s">
        <v>127</v>
      </c>
      <c r="E236" s="35"/>
      <c r="F236" s="186" t="s">
        <v>370</v>
      </c>
      <c r="G236" s="35"/>
      <c r="H236" s="35"/>
      <c r="I236" s="187"/>
      <c r="J236" s="35"/>
      <c r="K236" s="35"/>
      <c r="L236" s="38"/>
      <c r="M236" s="188"/>
      <c r="N236" s="189"/>
      <c r="O236" s="63"/>
      <c r="P236" s="63"/>
      <c r="Q236" s="63"/>
      <c r="R236" s="63"/>
      <c r="S236" s="63"/>
      <c r="T236" s="64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T236" s="16" t="s">
        <v>127</v>
      </c>
      <c r="AU236" s="16" t="s">
        <v>83</v>
      </c>
    </row>
    <row r="237" spans="1:65" s="13" customFormat="1" ht="11.25">
      <c r="B237" s="191"/>
      <c r="C237" s="192"/>
      <c r="D237" s="185" t="s">
        <v>131</v>
      </c>
      <c r="E237" s="193" t="s">
        <v>19</v>
      </c>
      <c r="F237" s="194" t="s">
        <v>157</v>
      </c>
      <c r="G237" s="192"/>
      <c r="H237" s="195">
        <v>6</v>
      </c>
      <c r="I237" s="196"/>
      <c r="J237" s="192"/>
      <c r="K237" s="192"/>
      <c r="L237" s="197"/>
      <c r="M237" s="198"/>
      <c r="N237" s="199"/>
      <c r="O237" s="199"/>
      <c r="P237" s="199"/>
      <c r="Q237" s="199"/>
      <c r="R237" s="199"/>
      <c r="S237" s="199"/>
      <c r="T237" s="200"/>
      <c r="AT237" s="201" t="s">
        <v>131</v>
      </c>
      <c r="AU237" s="201" t="s">
        <v>83</v>
      </c>
      <c r="AV237" s="13" t="s">
        <v>83</v>
      </c>
      <c r="AW237" s="13" t="s">
        <v>33</v>
      </c>
      <c r="AX237" s="13" t="s">
        <v>73</v>
      </c>
      <c r="AY237" s="201" t="s">
        <v>118</v>
      </c>
    </row>
    <row r="238" spans="1:65" s="2" customFormat="1" ht="14.45" customHeight="1">
      <c r="A238" s="33"/>
      <c r="B238" s="34"/>
      <c r="C238" s="172" t="s">
        <v>371</v>
      </c>
      <c r="D238" s="172" t="s">
        <v>120</v>
      </c>
      <c r="E238" s="173" t="s">
        <v>372</v>
      </c>
      <c r="F238" s="174" t="s">
        <v>373</v>
      </c>
      <c r="G238" s="175" t="s">
        <v>219</v>
      </c>
      <c r="H238" s="176">
        <v>2</v>
      </c>
      <c r="I238" s="177"/>
      <c r="J238" s="178">
        <f>ROUND(I238*H238,2)</f>
        <v>0</v>
      </c>
      <c r="K238" s="174" t="s">
        <v>124</v>
      </c>
      <c r="L238" s="38"/>
      <c r="M238" s="179" t="s">
        <v>19</v>
      </c>
      <c r="N238" s="180" t="s">
        <v>44</v>
      </c>
      <c r="O238" s="63"/>
      <c r="P238" s="181">
        <f>O238*H238</f>
        <v>0</v>
      </c>
      <c r="Q238" s="181">
        <v>0</v>
      </c>
      <c r="R238" s="181">
        <f>Q238*H238</f>
        <v>0</v>
      </c>
      <c r="S238" s="181">
        <v>1.7299999999999999E-2</v>
      </c>
      <c r="T238" s="182">
        <f>S238*H238</f>
        <v>3.4599999999999999E-2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183" t="s">
        <v>125</v>
      </c>
      <c r="AT238" s="183" t="s">
        <v>120</v>
      </c>
      <c r="AU238" s="183" t="s">
        <v>83</v>
      </c>
      <c r="AY238" s="16" t="s">
        <v>118</v>
      </c>
      <c r="BE238" s="184">
        <f>IF(N238="základní",J238,0)</f>
        <v>0</v>
      </c>
      <c r="BF238" s="184">
        <f>IF(N238="snížená",J238,0)</f>
        <v>0</v>
      </c>
      <c r="BG238" s="184">
        <f>IF(N238="zákl. přenesená",J238,0)</f>
        <v>0</v>
      </c>
      <c r="BH238" s="184">
        <f>IF(N238="sníž. přenesená",J238,0)</f>
        <v>0</v>
      </c>
      <c r="BI238" s="184">
        <f>IF(N238="nulová",J238,0)</f>
        <v>0</v>
      </c>
      <c r="BJ238" s="16" t="s">
        <v>81</v>
      </c>
      <c r="BK238" s="184">
        <f>ROUND(I238*H238,2)</f>
        <v>0</v>
      </c>
      <c r="BL238" s="16" t="s">
        <v>125</v>
      </c>
      <c r="BM238" s="183" t="s">
        <v>374</v>
      </c>
    </row>
    <row r="239" spans="1:65" s="2" customFormat="1" ht="11.25">
      <c r="A239" s="33"/>
      <c r="B239" s="34"/>
      <c r="C239" s="35"/>
      <c r="D239" s="185" t="s">
        <v>127</v>
      </c>
      <c r="E239" s="35"/>
      <c r="F239" s="186" t="s">
        <v>375</v>
      </c>
      <c r="G239" s="35"/>
      <c r="H239" s="35"/>
      <c r="I239" s="187"/>
      <c r="J239" s="35"/>
      <c r="K239" s="35"/>
      <c r="L239" s="38"/>
      <c r="M239" s="188"/>
      <c r="N239" s="189"/>
      <c r="O239" s="63"/>
      <c r="P239" s="63"/>
      <c r="Q239" s="63"/>
      <c r="R239" s="63"/>
      <c r="S239" s="63"/>
      <c r="T239" s="64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T239" s="16" t="s">
        <v>127</v>
      </c>
      <c r="AU239" s="16" t="s">
        <v>83</v>
      </c>
    </row>
    <row r="240" spans="1:65" s="13" customFormat="1" ht="11.25">
      <c r="B240" s="191"/>
      <c r="C240" s="192"/>
      <c r="D240" s="185" t="s">
        <v>131</v>
      </c>
      <c r="E240" s="193" t="s">
        <v>19</v>
      </c>
      <c r="F240" s="194" t="s">
        <v>83</v>
      </c>
      <c r="G240" s="192"/>
      <c r="H240" s="195">
        <v>2</v>
      </c>
      <c r="I240" s="196"/>
      <c r="J240" s="192"/>
      <c r="K240" s="192"/>
      <c r="L240" s="197"/>
      <c r="M240" s="198"/>
      <c r="N240" s="199"/>
      <c r="O240" s="199"/>
      <c r="P240" s="199"/>
      <c r="Q240" s="199"/>
      <c r="R240" s="199"/>
      <c r="S240" s="199"/>
      <c r="T240" s="200"/>
      <c r="AT240" s="201" t="s">
        <v>131</v>
      </c>
      <c r="AU240" s="201" t="s">
        <v>83</v>
      </c>
      <c r="AV240" s="13" t="s">
        <v>83</v>
      </c>
      <c r="AW240" s="13" t="s">
        <v>33</v>
      </c>
      <c r="AX240" s="13" t="s">
        <v>73</v>
      </c>
      <c r="AY240" s="201" t="s">
        <v>118</v>
      </c>
    </row>
    <row r="241" spans="1:65" s="2" customFormat="1" ht="14.45" customHeight="1">
      <c r="A241" s="33"/>
      <c r="B241" s="34"/>
      <c r="C241" s="172" t="s">
        <v>376</v>
      </c>
      <c r="D241" s="172" t="s">
        <v>120</v>
      </c>
      <c r="E241" s="173" t="s">
        <v>377</v>
      </c>
      <c r="F241" s="174" t="s">
        <v>378</v>
      </c>
      <c r="G241" s="175" t="s">
        <v>146</v>
      </c>
      <c r="H241" s="176">
        <v>85.8</v>
      </c>
      <c r="I241" s="177"/>
      <c r="J241" s="178">
        <f>ROUND(I241*H241,2)</f>
        <v>0</v>
      </c>
      <c r="K241" s="174" t="s">
        <v>124</v>
      </c>
      <c r="L241" s="38"/>
      <c r="M241" s="179" t="s">
        <v>19</v>
      </c>
      <c r="N241" s="180" t="s">
        <v>44</v>
      </c>
      <c r="O241" s="63"/>
      <c r="P241" s="181">
        <f>O241*H241</f>
        <v>0</v>
      </c>
      <c r="Q241" s="181">
        <v>0</v>
      </c>
      <c r="R241" s="181">
        <f>Q241*H241</f>
        <v>0</v>
      </c>
      <c r="S241" s="181">
        <v>0</v>
      </c>
      <c r="T241" s="182">
        <f>S241*H241</f>
        <v>0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183" t="s">
        <v>125</v>
      </c>
      <c r="AT241" s="183" t="s">
        <v>120</v>
      </c>
      <c r="AU241" s="183" t="s">
        <v>83</v>
      </c>
      <c r="AY241" s="16" t="s">
        <v>118</v>
      </c>
      <c r="BE241" s="184">
        <f>IF(N241="základní",J241,0)</f>
        <v>0</v>
      </c>
      <c r="BF241" s="184">
        <f>IF(N241="snížená",J241,0)</f>
        <v>0</v>
      </c>
      <c r="BG241" s="184">
        <f>IF(N241="zákl. přenesená",J241,0)</f>
        <v>0</v>
      </c>
      <c r="BH241" s="184">
        <f>IF(N241="sníž. přenesená",J241,0)</f>
        <v>0</v>
      </c>
      <c r="BI241" s="184">
        <f>IF(N241="nulová",J241,0)</f>
        <v>0</v>
      </c>
      <c r="BJ241" s="16" t="s">
        <v>81</v>
      </c>
      <c r="BK241" s="184">
        <f>ROUND(I241*H241,2)</f>
        <v>0</v>
      </c>
      <c r="BL241" s="16" t="s">
        <v>125</v>
      </c>
      <c r="BM241" s="183" t="s">
        <v>379</v>
      </c>
    </row>
    <row r="242" spans="1:65" s="2" customFormat="1" ht="11.25">
      <c r="A242" s="33"/>
      <c r="B242" s="34"/>
      <c r="C242" s="35"/>
      <c r="D242" s="185" t="s">
        <v>127</v>
      </c>
      <c r="E242" s="35"/>
      <c r="F242" s="186" t="s">
        <v>380</v>
      </c>
      <c r="G242" s="35"/>
      <c r="H242" s="35"/>
      <c r="I242" s="187"/>
      <c r="J242" s="35"/>
      <c r="K242" s="35"/>
      <c r="L242" s="38"/>
      <c r="M242" s="188"/>
      <c r="N242" s="189"/>
      <c r="O242" s="63"/>
      <c r="P242" s="63"/>
      <c r="Q242" s="63"/>
      <c r="R242" s="63"/>
      <c r="S242" s="63"/>
      <c r="T242" s="64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T242" s="16" t="s">
        <v>127</v>
      </c>
      <c r="AU242" s="16" t="s">
        <v>83</v>
      </c>
    </row>
    <row r="243" spans="1:65" s="2" customFormat="1" ht="87.75">
      <c r="A243" s="33"/>
      <c r="B243" s="34"/>
      <c r="C243" s="35"/>
      <c r="D243" s="185" t="s">
        <v>129</v>
      </c>
      <c r="E243" s="35"/>
      <c r="F243" s="190" t="s">
        <v>381</v>
      </c>
      <c r="G243" s="35"/>
      <c r="H243" s="35"/>
      <c r="I243" s="187"/>
      <c r="J243" s="35"/>
      <c r="K243" s="35"/>
      <c r="L243" s="38"/>
      <c r="M243" s="188"/>
      <c r="N243" s="189"/>
      <c r="O243" s="63"/>
      <c r="P243" s="63"/>
      <c r="Q243" s="63"/>
      <c r="R243" s="63"/>
      <c r="S243" s="63"/>
      <c r="T243" s="64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T243" s="16" t="s">
        <v>129</v>
      </c>
      <c r="AU243" s="16" t="s">
        <v>83</v>
      </c>
    </row>
    <row r="244" spans="1:65" s="2" customFormat="1" ht="14.45" customHeight="1">
      <c r="A244" s="33"/>
      <c r="B244" s="34"/>
      <c r="C244" s="202" t="s">
        <v>382</v>
      </c>
      <c r="D244" s="202" t="s">
        <v>178</v>
      </c>
      <c r="E244" s="203" t="s">
        <v>383</v>
      </c>
      <c r="F244" s="204" t="s">
        <v>384</v>
      </c>
      <c r="G244" s="205" t="s">
        <v>146</v>
      </c>
      <c r="H244" s="206">
        <v>85.8</v>
      </c>
      <c r="I244" s="207"/>
      <c r="J244" s="208">
        <f>ROUND(I244*H244,2)</f>
        <v>0</v>
      </c>
      <c r="K244" s="204" t="s">
        <v>124</v>
      </c>
      <c r="L244" s="209"/>
      <c r="M244" s="210" t="s">
        <v>19</v>
      </c>
      <c r="N244" s="211" t="s">
        <v>44</v>
      </c>
      <c r="O244" s="63"/>
      <c r="P244" s="181">
        <f>O244*H244</f>
        <v>0</v>
      </c>
      <c r="Q244" s="181">
        <v>1.77E-2</v>
      </c>
      <c r="R244" s="181">
        <f>Q244*H244</f>
        <v>1.5186599999999999</v>
      </c>
      <c r="S244" s="181">
        <v>0</v>
      </c>
      <c r="T244" s="182">
        <f>S244*H244</f>
        <v>0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183" t="s">
        <v>170</v>
      </c>
      <c r="AT244" s="183" t="s">
        <v>178</v>
      </c>
      <c r="AU244" s="183" t="s">
        <v>83</v>
      </c>
      <c r="AY244" s="16" t="s">
        <v>118</v>
      </c>
      <c r="BE244" s="184">
        <f>IF(N244="základní",J244,0)</f>
        <v>0</v>
      </c>
      <c r="BF244" s="184">
        <f>IF(N244="snížená",J244,0)</f>
        <v>0</v>
      </c>
      <c r="BG244" s="184">
        <f>IF(N244="zákl. přenesená",J244,0)</f>
        <v>0</v>
      </c>
      <c r="BH244" s="184">
        <f>IF(N244="sníž. přenesená",J244,0)</f>
        <v>0</v>
      </c>
      <c r="BI244" s="184">
        <f>IF(N244="nulová",J244,0)</f>
        <v>0</v>
      </c>
      <c r="BJ244" s="16" t="s">
        <v>81</v>
      </c>
      <c r="BK244" s="184">
        <f>ROUND(I244*H244,2)</f>
        <v>0</v>
      </c>
      <c r="BL244" s="16" t="s">
        <v>125</v>
      </c>
      <c r="BM244" s="183" t="s">
        <v>385</v>
      </c>
    </row>
    <row r="245" spans="1:65" s="2" customFormat="1" ht="11.25">
      <c r="A245" s="33"/>
      <c r="B245" s="34"/>
      <c r="C245" s="35"/>
      <c r="D245" s="185" t="s">
        <v>127</v>
      </c>
      <c r="E245" s="35"/>
      <c r="F245" s="186" t="s">
        <v>384</v>
      </c>
      <c r="G245" s="35"/>
      <c r="H245" s="35"/>
      <c r="I245" s="187"/>
      <c r="J245" s="35"/>
      <c r="K245" s="35"/>
      <c r="L245" s="38"/>
      <c r="M245" s="188"/>
      <c r="N245" s="189"/>
      <c r="O245" s="63"/>
      <c r="P245" s="63"/>
      <c r="Q245" s="63"/>
      <c r="R245" s="63"/>
      <c r="S245" s="63"/>
      <c r="T245" s="64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T245" s="16" t="s">
        <v>127</v>
      </c>
      <c r="AU245" s="16" t="s">
        <v>83</v>
      </c>
    </row>
    <row r="246" spans="1:65" s="13" customFormat="1" ht="11.25">
      <c r="B246" s="191"/>
      <c r="C246" s="192"/>
      <c r="D246" s="185" t="s">
        <v>131</v>
      </c>
      <c r="E246" s="193" t="s">
        <v>19</v>
      </c>
      <c r="F246" s="194" t="s">
        <v>386</v>
      </c>
      <c r="G246" s="192"/>
      <c r="H246" s="195">
        <v>85.8</v>
      </c>
      <c r="I246" s="196"/>
      <c r="J246" s="192"/>
      <c r="K246" s="192"/>
      <c r="L246" s="197"/>
      <c r="M246" s="198"/>
      <c r="N246" s="199"/>
      <c r="O246" s="199"/>
      <c r="P246" s="199"/>
      <c r="Q246" s="199"/>
      <c r="R246" s="199"/>
      <c r="S246" s="199"/>
      <c r="T246" s="200"/>
      <c r="AT246" s="201" t="s">
        <v>131</v>
      </c>
      <c r="AU246" s="201" t="s">
        <v>83</v>
      </c>
      <c r="AV246" s="13" t="s">
        <v>83</v>
      </c>
      <c r="AW246" s="13" t="s">
        <v>33</v>
      </c>
      <c r="AX246" s="13" t="s">
        <v>73</v>
      </c>
      <c r="AY246" s="201" t="s">
        <v>118</v>
      </c>
    </row>
    <row r="247" spans="1:65" s="2" customFormat="1" ht="14.45" customHeight="1">
      <c r="A247" s="33"/>
      <c r="B247" s="34"/>
      <c r="C247" s="172" t="s">
        <v>387</v>
      </c>
      <c r="D247" s="172" t="s">
        <v>120</v>
      </c>
      <c r="E247" s="173" t="s">
        <v>388</v>
      </c>
      <c r="F247" s="174" t="s">
        <v>389</v>
      </c>
      <c r="G247" s="175" t="s">
        <v>219</v>
      </c>
      <c r="H247" s="176">
        <v>10</v>
      </c>
      <c r="I247" s="177"/>
      <c r="J247" s="178">
        <f>ROUND(I247*H247,2)</f>
        <v>0</v>
      </c>
      <c r="K247" s="174" t="s">
        <v>124</v>
      </c>
      <c r="L247" s="38"/>
      <c r="M247" s="179" t="s">
        <v>19</v>
      </c>
      <c r="N247" s="180" t="s">
        <v>44</v>
      </c>
      <c r="O247" s="63"/>
      <c r="P247" s="181">
        <f>O247*H247</f>
        <v>0</v>
      </c>
      <c r="Q247" s="181">
        <v>1.67E-3</v>
      </c>
      <c r="R247" s="181">
        <f>Q247*H247</f>
        <v>1.67E-2</v>
      </c>
      <c r="S247" s="181">
        <v>0</v>
      </c>
      <c r="T247" s="182">
        <f>S247*H247</f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183" t="s">
        <v>125</v>
      </c>
      <c r="AT247" s="183" t="s">
        <v>120</v>
      </c>
      <c r="AU247" s="183" t="s">
        <v>83</v>
      </c>
      <c r="AY247" s="16" t="s">
        <v>118</v>
      </c>
      <c r="BE247" s="184">
        <f>IF(N247="základní",J247,0)</f>
        <v>0</v>
      </c>
      <c r="BF247" s="184">
        <f>IF(N247="snížená",J247,0)</f>
        <v>0</v>
      </c>
      <c r="BG247" s="184">
        <f>IF(N247="zákl. přenesená",J247,0)</f>
        <v>0</v>
      </c>
      <c r="BH247" s="184">
        <f>IF(N247="sníž. přenesená",J247,0)</f>
        <v>0</v>
      </c>
      <c r="BI247" s="184">
        <f>IF(N247="nulová",J247,0)</f>
        <v>0</v>
      </c>
      <c r="BJ247" s="16" t="s">
        <v>81</v>
      </c>
      <c r="BK247" s="184">
        <f>ROUND(I247*H247,2)</f>
        <v>0</v>
      </c>
      <c r="BL247" s="16" t="s">
        <v>125</v>
      </c>
      <c r="BM247" s="183" t="s">
        <v>390</v>
      </c>
    </row>
    <row r="248" spans="1:65" s="2" customFormat="1" ht="19.5">
      <c r="A248" s="33"/>
      <c r="B248" s="34"/>
      <c r="C248" s="35"/>
      <c r="D248" s="185" t="s">
        <v>127</v>
      </c>
      <c r="E248" s="35"/>
      <c r="F248" s="186" t="s">
        <v>391</v>
      </c>
      <c r="G248" s="35"/>
      <c r="H248" s="35"/>
      <c r="I248" s="187"/>
      <c r="J248" s="35"/>
      <c r="K248" s="35"/>
      <c r="L248" s="38"/>
      <c r="M248" s="188"/>
      <c r="N248" s="189"/>
      <c r="O248" s="63"/>
      <c r="P248" s="63"/>
      <c r="Q248" s="63"/>
      <c r="R248" s="63"/>
      <c r="S248" s="63"/>
      <c r="T248" s="64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T248" s="16" t="s">
        <v>127</v>
      </c>
      <c r="AU248" s="16" t="s">
        <v>83</v>
      </c>
    </row>
    <row r="249" spans="1:65" s="2" customFormat="1" ht="68.25">
      <c r="A249" s="33"/>
      <c r="B249" s="34"/>
      <c r="C249" s="35"/>
      <c r="D249" s="185" t="s">
        <v>129</v>
      </c>
      <c r="E249" s="35"/>
      <c r="F249" s="190" t="s">
        <v>392</v>
      </c>
      <c r="G249" s="35"/>
      <c r="H249" s="35"/>
      <c r="I249" s="187"/>
      <c r="J249" s="35"/>
      <c r="K249" s="35"/>
      <c r="L249" s="38"/>
      <c r="M249" s="188"/>
      <c r="N249" s="189"/>
      <c r="O249" s="63"/>
      <c r="P249" s="63"/>
      <c r="Q249" s="63"/>
      <c r="R249" s="63"/>
      <c r="S249" s="63"/>
      <c r="T249" s="64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T249" s="16" t="s">
        <v>129</v>
      </c>
      <c r="AU249" s="16" t="s">
        <v>83</v>
      </c>
    </row>
    <row r="250" spans="1:65" s="2" customFormat="1" ht="14.45" customHeight="1">
      <c r="A250" s="33"/>
      <c r="B250" s="34"/>
      <c r="C250" s="202" t="s">
        <v>393</v>
      </c>
      <c r="D250" s="202" t="s">
        <v>178</v>
      </c>
      <c r="E250" s="203" t="s">
        <v>394</v>
      </c>
      <c r="F250" s="204" t="s">
        <v>395</v>
      </c>
      <c r="G250" s="205" t="s">
        <v>219</v>
      </c>
      <c r="H250" s="206">
        <v>2</v>
      </c>
      <c r="I250" s="207"/>
      <c r="J250" s="208">
        <f>ROUND(I250*H250,2)</f>
        <v>0</v>
      </c>
      <c r="K250" s="204" t="s">
        <v>124</v>
      </c>
      <c r="L250" s="209"/>
      <c r="M250" s="210" t="s">
        <v>19</v>
      </c>
      <c r="N250" s="211" t="s">
        <v>44</v>
      </c>
      <c r="O250" s="63"/>
      <c r="P250" s="181">
        <f>O250*H250</f>
        <v>0</v>
      </c>
      <c r="Q250" s="181">
        <v>1.6500000000000001E-2</v>
      </c>
      <c r="R250" s="181">
        <f>Q250*H250</f>
        <v>3.3000000000000002E-2</v>
      </c>
      <c r="S250" s="181">
        <v>0</v>
      </c>
      <c r="T250" s="182">
        <f>S250*H250</f>
        <v>0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183" t="s">
        <v>170</v>
      </c>
      <c r="AT250" s="183" t="s">
        <v>178</v>
      </c>
      <c r="AU250" s="183" t="s">
        <v>83</v>
      </c>
      <c r="AY250" s="16" t="s">
        <v>118</v>
      </c>
      <c r="BE250" s="184">
        <f>IF(N250="základní",J250,0)</f>
        <v>0</v>
      </c>
      <c r="BF250" s="184">
        <f>IF(N250="snížená",J250,0)</f>
        <v>0</v>
      </c>
      <c r="BG250" s="184">
        <f>IF(N250="zákl. přenesená",J250,0)</f>
        <v>0</v>
      </c>
      <c r="BH250" s="184">
        <f>IF(N250="sníž. přenesená",J250,0)</f>
        <v>0</v>
      </c>
      <c r="BI250" s="184">
        <f>IF(N250="nulová",J250,0)</f>
        <v>0</v>
      </c>
      <c r="BJ250" s="16" t="s">
        <v>81</v>
      </c>
      <c r="BK250" s="184">
        <f>ROUND(I250*H250,2)</f>
        <v>0</v>
      </c>
      <c r="BL250" s="16" t="s">
        <v>125</v>
      </c>
      <c r="BM250" s="183" t="s">
        <v>396</v>
      </c>
    </row>
    <row r="251" spans="1:65" s="2" customFormat="1" ht="11.25">
      <c r="A251" s="33"/>
      <c r="B251" s="34"/>
      <c r="C251" s="35"/>
      <c r="D251" s="185" t="s">
        <v>127</v>
      </c>
      <c r="E251" s="35"/>
      <c r="F251" s="186" t="s">
        <v>395</v>
      </c>
      <c r="G251" s="35"/>
      <c r="H251" s="35"/>
      <c r="I251" s="187"/>
      <c r="J251" s="35"/>
      <c r="K251" s="35"/>
      <c r="L251" s="38"/>
      <c r="M251" s="188"/>
      <c r="N251" s="189"/>
      <c r="O251" s="63"/>
      <c r="P251" s="63"/>
      <c r="Q251" s="63"/>
      <c r="R251" s="63"/>
      <c r="S251" s="63"/>
      <c r="T251" s="64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T251" s="16" t="s">
        <v>127</v>
      </c>
      <c r="AU251" s="16" t="s">
        <v>83</v>
      </c>
    </row>
    <row r="252" spans="1:65" s="13" customFormat="1" ht="11.25">
      <c r="B252" s="191"/>
      <c r="C252" s="192"/>
      <c r="D252" s="185" t="s">
        <v>131</v>
      </c>
      <c r="E252" s="193" t="s">
        <v>19</v>
      </c>
      <c r="F252" s="194" t="s">
        <v>397</v>
      </c>
      <c r="G252" s="192"/>
      <c r="H252" s="195">
        <v>2</v>
      </c>
      <c r="I252" s="196"/>
      <c r="J252" s="192"/>
      <c r="K252" s="192"/>
      <c r="L252" s="197"/>
      <c r="M252" s="198"/>
      <c r="N252" s="199"/>
      <c r="O252" s="199"/>
      <c r="P252" s="199"/>
      <c r="Q252" s="199"/>
      <c r="R252" s="199"/>
      <c r="S252" s="199"/>
      <c r="T252" s="200"/>
      <c r="AT252" s="201" t="s">
        <v>131</v>
      </c>
      <c r="AU252" s="201" t="s">
        <v>83</v>
      </c>
      <c r="AV252" s="13" t="s">
        <v>83</v>
      </c>
      <c r="AW252" s="13" t="s">
        <v>33</v>
      </c>
      <c r="AX252" s="13" t="s">
        <v>73</v>
      </c>
      <c r="AY252" s="201" t="s">
        <v>118</v>
      </c>
    </row>
    <row r="253" spans="1:65" s="2" customFormat="1" ht="14.45" customHeight="1">
      <c r="A253" s="33"/>
      <c r="B253" s="34"/>
      <c r="C253" s="202" t="s">
        <v>398</v>
      </c>
      <c r="D253" s="202" t="s">
        <v>178</v>
      </c>
      <c r="E253" s="203" t="s">
        <v>399</v>
      </c>
      <c r="F253" s="204" t="s">
        <v>400</v>
      </c>
      <c r="G253" s="205" t="s">
        <v>219</v>
      </c>
      <c r="H253" s="206">
        <v>4</v>
      </c>
      <c r="I253" s="207"/>
      <c r="J253" s="208">
        <f>ROUND(I253*H253,2)</f>
        <v>0</v>
      </c>
      <c r="K253" s="204" t="s">
        <v>124</v>
      </c>
      <c r="L253" s="209"/>
      <c r="M253" s="210" t="s">
        <v>19</v>
      </c>
      <c r="N253" s="211" t="s">
        <v>44</v>
      </c>
      <c r="O253" s="63"/>
      <c r="P253" s="181">
        <f>O253*H253</f>
        <v>0</v>
      </c>
      <c r="Q253" s="181">
        <v>1.78E-2</v>
      </c>
      <c r="R253" s="181">
        <f>Q253*H253</f>
        <v>7.1199999999999999E-2</v>
      </c>
      <c r="S253" s="181">
        <v>0</v>
      </c>
      <c r="T253" s="182">
        <f>S253*H253</f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183" t="s">
        <v>170</v>
      </c>
      <c r="AT253" s="183" t="s">
        <v>178</v>
      </c>
      <c r="AU253" s="183" t="s">
        <v>83</v>
      </c>
      <c r="AY253" s="16" t="s">
        <v>118</v>
      </c>
      <c r="BE253" s="184">
        <f>IF(N253="základní",J253,0)</f>
        <v>0</v>
      </c>
      <c r="BF253" s="184">
        <f>IF(N253="snížená",J253,0)</f>
        <v>0</v>
      </c>
      <c r="BG253" s="184">
        <f>IF(N253="zákl. přenesená",J253,0)</f>
        <v>0</v>
      </c>
      <c r="BH253" s="184">
        <f>IF(N253="sníž. přenesená",J253,0)</f>
        <v>0</v>
      </c>
      <c r="BI253" s="184">
        <f>IF(N253="nulová",J253,0)</f>
        <v>0</v>
      </c>
      <c r="BJ253" s="16" t="s">
        <v>81</v>
      </c>
      <c r="BK253" s="184">
        <f>ROUND(I253*H253,2)</f>
        <v>0</v>
      </c>
      <c r="BL253" s="16" t="s">
        <v>125</v>
      </c>
      <c r="BM253" s="183" t="s">
        <v>401</v>
      </c>
    </row>
    <row r="254" spans="1:65" s="2" customFormat="1" ht="11.25">
      <c r="A254" s="33"/>
      <c r="B254" s="34"/>
      <c r="C254" s="35"/>
      <c r="D254" s="185" t="s">
        <v>127</v>
      </c>
      <c r="E254" s="35"/>
      <c r="F254" s="186" t="s">
        <v>400</v>
      </c>
      <c r="G254" s="35"/>
      <c r="H254" s="35"/>
      <c r="I254" s="187"/>
      <c r="J254" s="35"/>
      <c r="K254" s="35"/>
      <c r="L254" s="38"/>
      <c r="M254" s="188"/>
      <c r="N254" s="189"/>
      <c r="O254" s="63"/>
      <c r="P254" s="63"/>
      <c r="Q254" s="63"/>
      <c r="R254" s="63"/>
      <c r="S254" s="63"/>
      <c r="T254" s="64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T254" s="16" t="s">
        <v>127</v>
      </c>
      <c r="AU254" s="16" t="s">
        <v>83</v>
      </c>
    </row>
    <row r="255" spans="1:65" s="13" customFormat="1" ht="11.25">
      <c r="B255" s="191"/>
      <c r="C255" s="192"/>
      <c r="D255" s="185" t="s">
        <v>131</v>
      </c>
      <c r="E255" s="193" t="s">
        <v>19</v>
      </c>
      <c r="F255" s="194" t="s">
        <v>402</v>
      </c>
      <c r="G255" s="192"/>
      <c r="H255" s="195">
        <v>4</v>
      </c>
      <c r="I255" s="196"/>
      <c r="J255" s="192"/>
      <c r="K255" s="192"/>
      <c r="L255" s="197"/>
      <c r="M255" s="198"/>
      <c r="N255" s="199"/>
      <c r="O255" s="199"/>
      <c r="P255" s="199"/>
      <c r="Q255" s="199"/>
      <c r="R255" s="199"/>
      <c r="S255" s="199"/>
      <c r="T255" s="200"/>
      <c r="AT255" s="201" t="s">
        <v>131</v>
      </c>
      <c r="AU255" s="201" t="s">
        <v>83</v>
      </c>
      <c r="AV255" s="13" t="s">
        <v>83</v>
      </c>
      <c r="AW255" s="13" t="s">
        <v>33</v>
      </c>
      <c r="AX255" s="13" t="s">
        <v>73</v>
      </c>
      <c r="AY255" s="201" t="s">
        <v>118</v>
      </c>
    </row>
    <row r="256" spans="1:65" s="2" customFormat="1" ht="14.45" customHeight="1">
      <c r="A256" s="33"/>
      <c r="B256" s="34"/>
      <c r="C256" s="202" t="s">
        <v>403</v>
      </c>
      <c r="D256" s="202" t="s">
        <v>178</v>
      </c>
      <c r="E256" s="203" t="s">
        <v>404</v>
      </c>
      <c r="F256" s="204" t="s">
        <v>405</v>
      </c>
      <c r="G256" s="205" t="s">
        <v>219</v>
      </c>
      <c r="H256" s="206">
        <v>2</v>
      </c>
      <c r="I256" s="207"/>
      <c r="J256" s="208">
        <f>ROUND(I256*H256,2)</f>
        <v>0</v>
      </c>
      <c r="K256" s="204" t="s">
        <v>124</v>
      </c>
      <c r="L256" s="209"/>
      <c r="M256" s="210" t="s">
        <v>19</v>
      </c>
      <c r="N256" s="211" t="s">
        <v>44</v>
      </c>
      <c r="O256" s="63"/>
      <c r="P256" s="181">
        <f>O256*H256</f>
        <v>0</v>
      </c>
      <c r="Q256" s="181">
        <v>1.4200000000000001E-2</v>
      </c>
      <c r="R256" s="181">
        <f>Q256*H256</f>
        <v>2.8400000000000002E-2</v>
      </c>
      <c r="S256" s="181">
        <v>0</v>
      </c>
      <c r="T256" s="182">
        <f>S256*H256</f>
        <v>0</v>
      </c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R256" s="183" t="s">
        <v>170</v>
      </c>
      <c r="AT256" s="183" t="s">
        <v>178</v>
      </c>
      <c r="AU256" s="183" t="s">
        <v>83</v>
      </c>
      <c r="AY256" s="16" t="s">
        <v>118</v>
      </c>
      <c r="BE256" s="184">
        <f>IF(N256="základní",J256,0)</f>
        <v>0</v>
      </c>
      <c r="BF256" s="184">
        <f>IF(N256="snížená",J256,0)</f>
        <v>0</v>
      </c>
      <c r="BG256" s="184">
        <f>IF(N256="zákl. přenesená",J256,0)</f>
        <v>0</v>
      </c>
      <c r="BH256" s="184">
        <f>IF(N256="sníž. přenesená",J256,0)</f>
        <v>0</v>
      </c>
      <c r="BI256" s="184">
        <f>IF(N256="nulová",J256,0)</f>
        <v>0</v>
      </c>
      <c r="BJ256" s="16" t="s">
        <v>81</v>
      </c>
      <c r="BK256" s="184">
        <f>ROUND(I256*H256,2)</f>
        <v>0</v>
      </c>
      <c r="BL256" s="16" t="s">
        <v>125</v>
      </c>
      <c r="BM256" s="183" t="s">
        <v>406</v>
      </c>
    </row>
    <row r="257" spans="1:65" s="2" customFormat="1" ht="11.25">
      <c r="A257" s="33"/>
      <c r="B257" s="34"/>
      <c r="C257" s="35"/>
      <c r="D257" s="185" t="s">
        <v>127</v>
      </c>
      <c r="E257" s="35"/>
      <c r="F257" s="186" t="s">
        <v>405</v>
      </c>
      <c r="G257" s="35"/>
      <c r="H257" s="35"/>
      <c r="I257" s="187"/>
      <c r="J257" s="35"/>
      <c r="K257" s="35"/>
      <c r="L257" s="38"/>
      <c r="M257" s="188"/>
      <c r="N257" s="189"/>
      <c r="O257" s="63"/>
      <c r="P257" s="63"/>
      <c r="Q257" s="63"/>
      <c r="R257" s="63"/>
      <c r="S257" s="63"/>
      <c r="T257" s="64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T257" s="16" t="s">
        <v>127</v>
      </c>
      <c r="AU257" s="16" t="s">
        <v>83</v>
      </c>
    </row>
    <row r="258" spans="1:65" s="13" customFormat="1" ht="11.25">
      <c r="B258" s="191"/>
      <c r="C258" s="192"/>
      <c r="D258" s="185" t="s">
        <v>131</v>
      </c>
      <c r="E258" s="193" t="s">
        <v>19</v>
      </c>
      <c r="F258" s="194" t="s">
        <v>397</v>
      </c>
      <c r="G258" s="192"/>
      <c r="H258" s="195">
        <v>2</v>
      </c>
      <c r="I258" s="196"/>
      <c r="J258" s="192"/>
      <c r="K258" s="192"/>
      <c r="L258" s="197"/>
      <c r="M258" s="198"/>
      <c r="N258" s="199"/>
      <c r="O258" s="199"/>
      <c r="P258" s="199"/>
      <c r="Q258" s="199"/>
      <c r="R258" s="199"/>
      <c r="S258" s="199"/>
      <c r="T258" s="200"/>
      <c r="AT258" s="201" t="s">
        <v>131</v>
      </c>
      <c r="AU258" s="201" t="s">
        <v>83</v>
      </c>
      <c r="AV258" s="13" t="s">
        <v>83</v>
      </c>
      <c r="AW258" s="13" t="s">
        <v>33</v>
      </c>
      <c r="AX258" s="13" t="s">
        <v>73</v>
      </c>
      <c r="AY258" s="201" t="s">
        <v>118</v>
      </c>
    </row>
    <row r="259" spans="1:65" s="2" customFormat="1" ht="14.45" customHeight="1">
      <c r="A259" s="33"/>
      <c r="B259" s="34"/>
      <c r="C259" s="202" t="s">
        <v>407</v>
      </c>
      <c r="D259" s="202" t="s">
        <v>178</v>
      </c>
      <c r="E259" s="203" t="s">
        <v>408</v>
      </c>
      <c r="F259" s="204" t="s">
        <v>409</v>
      </c>
      <c r="G259" s="205" t="s">
        <v>219</v>
      </c>
      <c r="H259" s="206">
        <v>2</v>
      </c>
      <c r="I259" s="207"/>
      <c r="J259" s="208">
        <f>ROUND(I259*H259,2)</f>
        <v>0</v>
      </c>
      <c r="K259" s="204" t="s">
        <v>124</v>
      </c>
      <c r="L259" s="209"/>
      <c r="M259" s="210" t="s">
        <v>19</v>
      </c>
      <c r="N259" s="211" t="s">
        <v>44</v>
      </c>
      <c r="O259" s="63"/>
      <c r="P259" s="181">
        <f>O259*H259</f>
        <v>0</v>
      </c>
      <c r="Q259" s="181">
        <v>1.2200000000000001E-2</v>
      </c>
      <c r="R259" s="181">
        <f>Q259*H259</f>
        <v>2.4400000000000002E-2</v>
      </c>
      <c r="S259" s="181">
        <v>0</v>
      </c>
      <c r="T259" s="182">
        <f>S259*H259</f>
        <v>0</v>
      </c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R259" s="183" t="s">
        <v>170</v>
      </c>
      <c r="AT259" s="183" t="s">
        <v>178</v>
      </c>
      <c r="AU259" s="183" t="s">
        <v>83</v>
      </c>
      <c r="AY259" s="16" t="s">
        <v>118</v>
      </c>
      <c r="BE259" s="184">
        <f>IF(N259="základní",J259,0)</f>
        <v>0</v>
      </c>
      <c r="BF259" s="184">
        <f>IF(N259="snížená",J259,0)</f>
        <v>0</v>
      </c>
      <c r="BG259" s="184">
        <f>IF(N259="zákl. přenesená",J259,0)</f>
        <v>0</v>
      </c>
      <c r="BH259" s="184">
        <f>IF(N259="sníž. přenesená",J259,0)</f>
        <v>0</v>
      </c>
      <c r="BI259" s="184">
        <f>IF(N259="nulová",J259,0)</f>
        <v>0</v>
      </c>
      <c r="BJ259" s="16" t="s">
        <v>81</v>
      </c>
      <c r="BK259" s="184">
        <f>ROUND(I259*H259,2)</f>
        <v>0</v>
      </c>
      <c r="BL259" s="16" t="s">
        <v>125</v>
      </c>
      <c r="BM259" s="183" t="s">
        <v>410</v>
      </c>
    </row>
    <row r="260" spans="1:65" s="2" customFormat="1" ht="11.25">
      <c r="A260" s="33"/>
      <c r="B260" s="34"/>
      <c r="C260" s="35"/>
      <c r="D260" s="185" t="s">
        <v>127</v>
      </c>
      <c r="E260" s="35"/>
      <c r="F260" s="186" t="s">
        <v>409</v>
      </c>
      <c r="G260" s="35"/>
      <c r="H260" s="35"/>
      <c r="I260" s="187"/>
      <c r="J260" s="35"/>
      <c r="K260" s="35"/>
      <c r="L260" s="38"/>
      <c r="M260" s="188"/>
      <c r="N260" s="189"/>
      <c r="O260" s="63"/>
      <c r="P260" s="63"/>
      <c r="Q260" s="63"/>
      <c r="R260" s="63"/>
      <c r="S260" s="63"/>
      <c r="T260" s="64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T260" s="16" t="s">
        <v>127</v>
      </c>
      <c r="AU260" s="16" t="s">
        <v>83</v>
      </c>
    </row>
    <row r="261" spans="1:65" s="13" customFormat="1" ht="11.25">
      <c r="B261" s="191"/>
      <c r="C261" s="192"/>
      <c r="D261" s="185" t="s">
        <v>131</v>
      </c>
      <c r="E261" s="193" t="s">
        <v>19</v>
      </c>
      <c r="F261" s="194" t="s">
        <v>397</v>
      </c>
      <c r="G261" s="192"/>
      <c r="H261" s="195">
        <v>2</v>
      </c>
      <c r="I261" s="196"/>
      <c r="J261" s="192"/>
      <c r="K261" s="192"/>
      <c r="L261" s="197"/>
      <c r="M261" s="198"/>
      <c r="N261" s="199"/>
      <c r="O261" s="199"/>
      <c r="P261" s="199"/>
      <c r="Q261" s="199"/>
      <c r="R261" s="199"/>
      <c r="S261" s="199"/>
      <c r="T261" s="200"/>
      <c r="AT261" s="201" t="s">
        <v>131</v>
      </c>
      <c r="AU261" s="201" t="s">
        <v>83</v>
      </c>
      <c r="AV261" s="13" t="s">
        <v>83</v>
      </c>
      <c r="AW261" s="13" t="s">
        <v>33</v>
      </c>
      <c r="AX261" s="13" t="s">
        <v>73</v>
      </c>
      <c r="AY261" s="201" t="s">
        <v>118</v>
      </c>
    </row>
    <row r="262" spans="1:65" s="2" customFormat="1" ht="14.45" customHeight="1">
      <c r="A262" s="33"/>
      <c r="B262" s="34"/>
      <c r="C262" s="172" t="s">
        <v>411</v>
      </c>
      <c r="D262" s="172" t="s">
        <v>120</v>
      </c>
      <c r="E262" s="173" t="s">
        <v>412</v>
      </c>
      <c r="F262" s="174" t="s">
        <v>413</v>
      </c>
      <c r="G262" s="175" t="s">
        <v>219</v>
      </c>
      <c r="H262" s="176">
        <v>2</v>
      </c>
      <c r="I262" s="177"/>
      <c r="J262" s="178">
        <f>ROUND(I262*H262,2)</f>
        <v>0</v>
      </c>
      <c r="K262" s="174" t="s">
        <v>124</v>
      </c>
      <c r="L262" s="38"/>
      <c r="M262" s="179" t="s">
        <v>19</v>
      </c>
      <c r="N262" s="180" t="s">
        <v>44</v>
      </c>
      <c r="O262" s="63"/>
      <c r="P262" s="181">
        <f>O262*H262</f>
        <v>0</v>
      </c>
      <c r="Q262" s="181">
        <v>0</v>
      </c>
      <c r="R262" s="181">
        <f>Q262*H262</f>
        <v>0</v>
      </c>
      <c r="S262" s="181">
        <v>0</v>
      </c>
      <c r="T262" s="182">
        <f>S262*H262</f>
        <v>0</v>
      </c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R262" s="183" t="s">
        <v>125</v>
      </c>
      <c r="AT262" s="183" t="s">
        <v>120</v>
      </c>
      <c r="AU262" s="183" t="s">
        <v>83</v>
      </c>
      <c r="AY262" s="16" t="s">
        <v>118</v>
      </c>
      <c r="BE262" s="184">
        <f>IF(N262="základní",J262,0)</f>
        <v>0</v>
      </c>
      <c r="BF262" s="184">
        <f>IF(N262="snížená",J262,0)</f>
        <v>0</v>
      </c>
      <c r="BG262" s="184">
        <f>IF(N262="zákl. přenesená",J262,0)</f>
        <v>0</v>
      </c>
      <c r="BH262" s="184">
        <f>IF(N262="sníž. přenesená",J262,0)</f>
        <v>0</v>
      </c>
      <c r="BI262" s="184">
        <f>IF(N262="nulová",J262,0)</f>
        <v>0</v>
      </c>
      <c r="BJ262" s="16" t="s">
        <v>81</v>
      </c>
      <c r="BK262" s="184">
        <f>ROUND(I262*H262,2)</f>
        <v>0</v>
      </c>
      <c r="BL262" s="16" t="s">
        <v>125</v>
      </c>
      <c r="BM262" s="183" t="s">
        <v>414</v>
      </c>
    </row>
    <row r="263" spans="1:65" s="2" customFormat="1" ht="19.5">
      <c r="A263" s="33"/>
      <c r="B263" s="34"/>
      <c r="C263" s="35"/>
      <c r="D263" s="185" t="s">
        <v>127</v>
      </c>
      <c r="E263" s="35"/>
      <c r="F263" s="186" t="s">
        <v>415</v>
      </c>
      <c r="G263" s="35"/>
      <c r="H263" s="35"/>
      <c r="I263" s="187"/>
      <c r="J263" s="35"/>
      <c r="K263" s="35"/>
      <c r="L263" s="38"/>
      <c r="M263" s="188"/>
      <c r="N263" s="189"/>
      <c r="O263" s="63"/>
      <c r="P263" s="63"/>
      <c r="Q263" s="63"/>
      <c r="R263" s="63"/>
      <c r="S263" s="63"/>
      <c r="T263" s="64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T263" s="16" t="s">
        <v>127</v>
      </c>
      <c r="AU263" s="16" t="s">
        <v>83</v>
      </c>
    </row>
    <row r="264" spans="1:65" s="2" customFormat="1" ht="68.25">
      <c r="A264" s="33"/>
      <c r="B264" s="34"/>
      <c r="C264" s="35"/>
      <c r="D264" s="185" t="s">
        <v>129</v>
      </c>
      <c r="E264" s="35"/>
      <c r="F264" s="190" t="s">
        <v>392</v>
      </c>
      <c r="G264" s="35"/>
      <c r="H264" s="35"/>
      <c r="I264" s="187"/>
      <c r="J264" s="35"/>
      <c r="K264" s="35"/>
      <c r="L264" s="38"/>
      <c r="M264" s="188"/>
      <c r="N264" s="189"/>
      <c r="O264" s="63"/>
      <c r="P264" s="63"/>
      <c r="Q264" s="63"/>
      <c r="R264" s="63"/>
      <c r="S264" s="63"/>
      <c r="T264" s="64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T264" s="16" t="s">
        <v>129</v>
      </c>
      <c r="AU264" s="16" t="s">
        <v>83</v>
      </c>
    </row>
    <row r="265" spans="1:65" s="2" customFormat="1" ht="14.45" customHeight="1">
      <c r="A265" s="33"/>
      <c r="B265" s="34"/>
      <c r="C265" s="202" t="s">
        <v>416</v>
      </c>
      <c r="D265" s="202" t="s">
        <v>178</v>
      </c>
      <c r="E265" s="203" t="s">
        <v>417</v>
      </c>
      <c r="F265" s="204" t="s">
        <v>418</v>
      </c>
      <c r="G265" s="205" t="s">
        <v>219</v>
      </c>
      <c r="H265" s="206">
        <v>2</v>
      </c>
      <c r="I265" s="207"/>
      <c r="J265" s="208">
        <f>ROUND(I265*H265,2)</f>
        <v>0</v>
      </c>
      <c r="K265" s="204" t="s">
        <v>19</v>
      </c>
      <c r="L265" s="209"/>
      <c r="M265" s="210" t="s">
        <v>19</v>
      </c>
      <c r="N265" s="211" t="s">
        <v>44</v>
      </c>
      <c r="O265" s="63"/>
      <c r="P265" s="181">
        <f>O265*H265</f>
        <v>0</v>
      </c>
      <c r="Q265" s="181">
        <v>8.8000000000000005E-3</v>
      </c>
      <c r="R265" s="181">
        <f>Q265*H265</f>
        <v>1.7600000000000001E-2</v>
      </c>
      <c r="S265" s="181">
        <v>0</v>
      </c>
      <c r="T265" s="182">
        <f>S265*H265</f>
        <v>0</v>
      </c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R265" s="183" t="s">
        <v>170</v>
      </c>
      <c r="AT265" s="183" t="s">
        <v>178</v>
      </c>
      <c r="AU265" s="183" t="s">
        <v>83</v>
      </c>
      <c r="AY265" s="16" t="s">
        <v>118</v>
      </c>
      <c r="BE265" s="184">
        <f>IF(N265="základní",J265,0)</f>
        <v>0</v>
      </c>
      <c r="BF265" s="184">
        <f>IF(N265="snížená",J265,0)</f>
        <v>0</v>
      </c>
      <c r="BG265" s="184">
        <f>IF(N265="zákl. přenesená",J265,0)</f>
        <v>0</v>
      </c>
      <c r="BH265" s="184">
        <f>IF(N265="sníž. přenesená",J265,0)</f>
        <v>0</v>
      </c>
      <c r="BI265" s="184">
        <f>IF(N265="nulová",J265,0)</f>
        <v>0</v>
      </c>
      <c r="BJ265" s="16" t="s">
        <v>81</v>
      </c>
      <c r="BK265" s="184">
        <f>ROUND(I265*H265,2)</f>
        <v>0</v>
      </c>
      <c r="BL265" s="16" t="s">
        <v>125</v>
      </c>
      <c r="BM265" s="183" t="s">
        <v>419</v>
      </c>
    </row>
    <row r="266" spans="1:65" s="2" customFormat="1" ht="11.25">
      <c r="A266" s="33"/>
      <c r="B266" s="34"/>
      <c r="C266" s="35"/>
      <c r="D266" s="185" t="s">
        <v>127</v>
      </c>
      <c r="E266" s="35"/>
      <c r="F266" s="186" t="s">
        <v>420</v>
      </c>
      <c r="G266" s="35"/>
      <c r="H266" s="35"/>
      <c r="I266" s="187"/>
      <c r="J266" s="35"/>
      <c r="K266" s="35"/>
      <c r="L266" s="38"/>
      <c r="M266" s="188"/>
      <c r="N266" s="189"/>
      <c r="O266" s="63"/>
      <c r="P266" s="63"/>
      <c r="Q266" s="63"/>
      <c r="R266" s="63"/>
      <c r="S266" s="63"/>
      <c r="T266" s="64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T266" s="16" t="s">
        <v>127</v>
      </c>
      <c r="AU266" s="16" t="s">
        <v>83</v>
      </c>
    </row>
    <row r="267" spans="1:65" s="13" customFormat="1" ht="11.25">
      <c r="B267" s="191"/>
      <c r="C267" s="192"/>
      <c r="D267" s="185" t="s">
        <v>131</v>
      </c>
      <c r="E267" s="193" t="s">
        <v>19</v>
      </c>
      <c r="F267" s="194" t="s">
        <v>421</v>
      </c>
      <c r="G267" s="192"/>
      <c r="H267" s="195">
        <v>2</v>
      </c>
      <c r="I267" s="196"/>
      <c r="J267" s="192"/>
      <c r="K267" s="192"/>
      <c r="L267" s="197"/>
      <c r="M267" s="198"/>
      <c r="N267" s="199"/>
      <c r="O267" s="199"/>
      <c r="P267" s="199"/>
      <c r="Q267" s="199"/>
      <c r="R267" s="199"/>
      <c r="S267" s="199"/>
      <c r="T267" s="200"/>
      <c r="AT267" s="201" t="s">
        <v>131</v>
      </c>
      <c r="AU267" s="201" t="s">
        <v>83</v>
      </c>
      <c r="AV267" s="13" t="s">
        <v>83</v>
      </c>
      <c r="AW267" s="13" t="s">
        <v>33</v>
      </c>
      <c r="AX267" s="13" t="s">
        <v>73</v>
      </c>
      <c r="AY267" s="201" t="s">
        <v>118</v>
      </c>
    </row>
    <row r="268" spans="1:65" s="2" customFormat="1" ht="14.45" customHeight="1">
      <c r="A268" s="33"/>
      <c r="B268" s="34"/>
      <c r="C268" s="172" t="s">
        <v>422</v>
      </c>
      <c r="D268" s="172" t="s">
        <v>120</v>
      </c>
      <c r="E268" s="173" t="s">
        <v>423</v>
      </c>
      <c r="F268" s="174" t="s">
        <v>424</v>
      </c>
      <c r="G268" s="175" t="s">
        <v>219</v>
      </c>
      <c r="H268" s="176">
        <v>3</v>
      </c>
      <c r="I268" s="177"/>
      <c r="J268" s="178">
        <f>ROUND(I268*H268,2)</f>
        <v>0</v>
      </c>
      <c r="K268" s="174" t="s">
        <v>124</v>
      </c>
      <c r="L268" s="38"/>
      <c r="M268" s="179" t="s">
        <v>19</v>
      </c>
      <c r="N268" s="180" t="s">
        <v>44</v>
      </c>
      <c r="O268" s="63"/>
      <c r="P268" s="181">
        <f>O268*H268</f>
        <v>0</v>
      </c>
      <c r="Q268" s="181">
        <v>1.67E-3</v>
      </c>
      <c r="R268" s="181">
        <f>Q268*H268</f>
        <v>5.0100000000000006E-3</v>
      </c>
      <c r="S268" s="181">
        <v>0</v>
      </c>
      <c r="T268" s="182">
        <f>S268*H268</f>
        <v>0</v>
      </c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R268" s="183" t="s">
        <v>125</v>
      </c>
      <c r="AT268" s="183" t="s">
        <v>120</v>
      </c>
      <c r="AU268" s="183" t="s">
        <v>83</v>
      </c>
      <c r="AY268" s="16" t="s">
        <v>118</v>
      </c>
      <c r="BE268" s="184">
        <f>IF(N268="základní",J268,0)</f>
        <v>0</v>
      </c>
      <c r="BF268" s="184">
        <f>IF(N268="snížená",J268,0)</f>
        <v>0</v>
      </c>
      <c r="BG268" s="184">
        <f>IF(N268="zákl. přenesená",J268,0)</f>
        <v>0</v>
      </c>
      <c r="BH268" s="184">
        <f>IF(N268="sníž. přenesená",J268,0)</f>
        <v>0</v>
      </c>
      <c r="BI268" s="184">
        <f>IF(N268="nulová",J268,0)</f>
        <v>0</v>
      </c>
      <c r="BJ268" s="16" t="s">
        <v>81</v>
      </c>
      <c r="BK268" s="184">
        <f>ROUND(I268*H268,2)</f>
        <v>0</v>
      </c>
      <c r="BL268" s="16" t="s">
        <v>125</v>
      </c>
      <c r="BM268" s="183" t="s">
        <v>425</v>
      </c>
    </row>
    <row r="269" spans="1:65" s="2" customFormat="1" ht="19.5">
      <c r="A269" s="33"/>
      <c r="B269" s="34"/>
      <c r="C269" s="35"/>
      <c r="D269" s="185" t="s">
        <v>127</v>
      </c>
      <c r="E269" s="35"/>
      <c r="F269" s="186" t="s">
        <v>426</v>
      </c>
      <c r="G269" s="35"/>
      <c r="H269" s="35"/>
      <c r="I269" s="187"/>
      <c r="J269" s="35"/>
      <c r="K269" s="35"/>
      <c r="L269" s="38"/>
      <c r="M269" s="188"/>
      <c r="N269" s="189"/>
      <c r="O269" s="63"/>
      <c r="P269" s="63"/>
      <c r="Q269" s="63"/>
      <c r="R269" s="63"/>
      <c r="S269" s="63"/>
      <c r="T269" s="64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T269" s="16" t="s">
        <v>127</v>
      </c>
      <c r="AU269" s="16" t="s">
        <v>83</v>
      </c>
    </row>
    <row r="270" spans="1:65" s="2" customFormat="1" ht="68.25">
      <c r="A270" s="33"/>
      <c r="B270" s="34"/>
      <c r="C270" s="35"/>
      <c r="D270" s="185" t="s">
        <v>129</v>
      </c>
      <c r="E270" s="35"/>
      <c r="F270" s="190" t="s">
        <v>392</v>
      </c>
      <c r="G270" s="35"/>
      <c r="H270" s="35"/>
      <c r="I270" s="187"/>
      <c r="J270" s="35"/>
      <c r="K270" s="35"/>
      <c r="L270" s="38"/>
      <c r="M270" s="188"/>
      <c r="N270" s="189"/>
      <c r="O270" s="63"/>
      <c r="P270" s="63"/>
      <c r="Q270" s="63"/>
      <c r="R270" s="63"/>
      <c r="S270" s="63"/>
      <c r="T270" s="64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T270" s="16" t="s">
        <v>129</v>
      </c>
      <c r="AU270" s="16" t="s">
        <v>83</v>
      </c>
    </row>
    <row r="271" spans="1:65" s="2" customFormat="1" ht="14.45" customHeight="1">
      <c r="A271" s="33"/>
      <c r="B271" s="34"/>
      <c r="C271" s="202" t="s">
        <v>427</v>
      </c>
      <c r="D271" s="202" t="s">
        <v>178</v>
      </c>
      <c r="E271" s="203" t="s">
        <v>428</v>
      </c>
      <c r="F271" s="204" t="s">
        <v>429</v>
      </c>
      <c r="G271" s="205" t="s">
        <v>219</v>
      </c>
      <c r="H271" s="206">
        <v>1</v>
      </c>
      <c r="I271" s="207"/>
      <c r="J271" s="208">
        <f>ROUND(I271*H271,2)</f>
        <v>0</v>
      </c>
      <c r="K271" s="204" t="s">
        <v>124</v>
      </c>
      <c r="L271" s="209"/>
      <c r="M271" s="210" t="s">
        <v>19</v>
      </c>
      <c r="N271" s="211" t="s">
        <v>44</v>
      </c>
      <c r="O271" s="63"/>
      <c r="P271" s="181">
        <f>O271*H271</f>
        <v>0</v>
      </c>
      <c r="Q271" s="181">
        <v>8.8000000000000005E-3</v>
      </c>
      <c r="R271" s="181">
        <f>Q271*H271</f>
        <v>8.8000000000000005E-3</v>
      </c>
      <c r="S271" s="181">
        <v>0</v>
      </c>
      <c r="T271" s="182">
        <f>S271*H271</f>
        <v>0</v>
      </c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R271" s="183" t="s">
        <v>170</v>
      </c>
      <c r="AT271" s="183" t="s">
        <v>178</v>
      </c>
      <c r="AU271" s="183" t="s">
        <v>83</v>
      </c>
      <c r="AY271" s="16" t="s">
        <v>118</v>
      </c>
      <c r="BE271" s="184">
        <f>IF(N271="základní",J271,0)</f>
        <v>0</v>
      </c>
      <c r="BF271" s="184">
        <f>IF(N271="snížená",J271,0)</f>
        <v>0</v>
      </c>
      <c r="BG271" s="184">
        <f>IF(N271="zákl. přenesená",J271,0)</f>
        <v>0</v>
      </c>
      <c r="BH271" s="184">
        <f>IF(N271="sníž. přenesená",J271,0)</f>
        <v>0</v>
      </c>
      <c r="BI271" s="184">
        <f>IF(N271="nulová",J271,0)</f>
        <v>0</v>
      </c>
      <c r="BJ271" s="16" t="s">
        <v>81</v>
      </c>
      <c r="BK271" s="184">
        <f>ROUND(I271*H271,2)</f>
        <v>0</v>
      </c>
      <c r="BL271" s="16" t="s">
        <v>125</v>
      </c>
      <c r="BM271" s="183" t="s">
        <v>430</v>
      </c>
    </row>
    <row r="272" spans="1:65" s="2" customFormat="1" ht="11.25">
      <c r="A272" s="33"/>
      <c r="B272" s="34"/>
      <c r="C272" s="35"/>
      <c r="D272" s="185" t="s">
        <v>127</v>
      </c>
      <c r="E272" s="35"/>
      <c r="F272" s="186" t="s">
        <v>429</v>
      </c>
      <c r="G272" s="35"/>
      <c r="H272" s="35"/>
      <c r="I272" s="187"/>
      <c r="J272" s="35"/>
      <c r="K272" s="35"/>
      <c r="L272" s="38"/>
      <c r="M272" s="188"/>
      <c r="N272" s="189"/>
      <c r="O272" s="63"/>
      <c r="P272" s="63"/>
      <c r="Q272" s="63"/>
      <c r="R272" s="63"/>
      <c r="S272" s="63"/>
      <c r="T272" s="64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T272" s="16" t="s">
        <v>127</v>
      </c>
      <c r="AU272" s="16" t="s">
        <v>83</v>
      </c>
    </row>
    <row r="273" spans="1:65" s="13" customFormat="1" ht="11.25">
      <c r="B273" s="191"/>
      <c r="C273" s="192"/>
      <c r="D273" s="185" t="s">
        <v>131</v>
      </c>
      <c r="E273" s="193" t="s">
        <v>19</v>
      </c>
      <c r="F273" s="194" t="s">
        <v>431</v>
      </c>
      <c r="G273" s="192"/>
      <c r="H273" s="195">
        <v>1</v>
      </c>
      <c r="I273" s="196"/>
      <c r="J273" s="192"/>
      <c r="K273" s="192"/>
      <c r="L273" s="197"/>
      <c r="M273" s="198"/>
      <c r="N273" s="199"/>
      <c r="O273" s="199"/>
      <c r="P273" s="199"/>
      <c r="Q273" s="199"/>
      <c r="R273" s="199"/>
      <c r="S273" s="199"/>
      <c r="T273" s="200"/>
      <c r="AT273" s="201" t="s">
        <v>131</v>
      </c>
      <c r="AU273" s="201" t="s">
        <v>83</v>
      </c>
      <c r="AV273" s="13" t="s">
        <v>83</v>
      </c>
      <c r="AW273" s="13" t="s">
        <v>33</v>
      </c>
      <c r="AX273" s="13" t="s">
        <v>73</v>
      </c>
      <c r="AY273" s="201" t="s">
        <v>118</v>
      </c>
    </row>
    <row r="274" spans="1:65" s="2" customFormat="1" ht="14.45" customHeight="1">
      <c r="A274" s="33"/>
      <c r="B274" s="34"/>
      <c r="C274" s="202" t="s">
        <v>432</v>
      </c>
      <c r="D274" s="202" t="s">
        <v>178</v>
      </c>
      <c r="E274" s="203" t="s">
        <v>433</v>
      </c>
      <c r="F274" s="204" t="s">
        <v>434</v>
      </c>
      <c r="G274" s="205" t="s">
        <v>219</v>
      </c>
      <c r="H274" s="206">
        <v>2</v>
      </c>
      <c r="I274" s="207"/>
      <c r="J274" s="208">
        <f>ROUND(I274*H274,2)</f>
        <v>0</v>
      </c>
      <c r="K274" s="204" t="s">
        <v>124</v>
      </c>
      <c r="L274" s="209"/>
      <c r="M274" s="210" t="s">
        <v>19</v>
      </c>
      <c r="N274" s="211" t="s">
        <v>44</v>
      </c>
      <c r="O274" s="63"/>
      <c r="P274" s="181">
        <f>O274*H274</f>
        <v>0</v>
      </c>
      <c r="Q274" s="181">
        <v>1.35E-2</v>
      </c>
      <c r="R274" s="181">
        <f>Q274*H274</f>
        <v>2.7E-2</v>
      </c>
      <c r="S274" s="181">
        <v>0</v>
      </c>
      <c r="T274" s="182">
        <f>S274*H274</f>
        <v>0</v>
      </c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R274" s="183" t="s">
        <v>170</v>
      </c>
      <c r="AT274" s="183" t="s">
        <v>178</v>
      </c>
      <c r="AU274" s="183" t="s">
        <v>83</v>
      </c>
      <c r="AY274" s="16" t="s">
        <v>118</v>
      </c>
      <c r="BE274" s="184">
        <f>IF(N274="základní",J274,0)</f>
        <v>0</v>
      </c>
      <c r="BF274" s="184">
        <f>IF(N274="snížená",J274,0)</f>
        <v>0</v>
      </c>
      <c r="BG274" s="184">
        <f>IF(N274="zákl. přenesená",J274,0)</f>
        <v>0</v>
      </c>
      <c r="BH274" s="184">
        <f>IF(N274="sníž. přenesená",J274,0)</f>
        <v>0</v>
      </c>
      <c r="BI274" s="184">
        <f>IF(N274="nulová",J274,0)</f>
        <v>0</v>
      </c>
      <c r="BJ274" s="16" t="s">
        <v>81</v>
      </c>
      <c r="BK274" s="184">
        <f>ROUND(I274*H274,2)</f>
        <v>0</v>
      </c>
      <c r="BL274" s="16" t="s">
        <v>125</v>
      </c>
      <c r="BM274" s="183" t="s">
        <v>435</v>
      </c>
    </row>
    <row r="275" spans="1:65" s="2" customFormat="1" ht="11.25">
      <c r="A275" s="33"/>
      <c r="B275" s="34"/>
      <c r="C275" s="35"/>
      <c r="D275" s="185" t="s">
        <v>127</v>
      </c>
      <c r="E275" s="35"/>
      <c r="F275" s="186" t="s">
        <v>434</v>
      </c>
      <c r="G275" s="35"/>
      <c r="H275" s="35"/>
      <c r="I275" s="187"/>
      <c r="J275" s="35"/>
      <c r="K275" s="35"/>
      <c r="L275" s="38"/>
      <c r="M275" s="188"/>
      <c r="N275" s="189"/>
      <c r="O275" s="63"/>
      <c r="P275" s="63"/>
      <c r="Q275" s="63"/>
      <c r="R275" s="63"/>
      <c r="S275" s="63"/>
      <c r="T275" s="64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T275" s="16" t="s">
        <v>127</v>
      </c>
      <c r="AU275" s="16" t="s">
        <v>83</v>
      </c>
    </row>
    <row r="276" spans="1:65" s="13" customFormat="1" ht="11.25">
      <c r="B276" s="191"/>
      <c r="C276" s="192"/>
      <c r="D276" s="185" t="s">
        <v>131</v>
      </c>
      <c r="E276" s="193" t="s">
        <v>19</v>
      </c>
      <c r="F276" s="194" t="s">
        <v>421</v>
      </c>
      <c r="G276" s="192"/>
      <c r="H276" s="195">
        <v>2</v>
      </c>
      <c r="I276" s="196"/>
      <c r="J276" s="192"/>
      <c r="K276" s="192"/>
      <c r="L276" s="197"/>
      <c r="M276" s="198"/>
      <c r="N276" s="199"/>
      <c r="O276" s="199"/>
      <c r="P276" s="199"/>
      <c r="Q276" s="199"/>
      <c r="R276" s="199"/>
      <c r="S276" s="199"/>
      <c r="T276" s="200"/>
      <c r="AT276" s="201" t="s">
        <v>131</v>
      </c>
      <c r="AU276" s="201" t="s">
        <v>83</v>
      </c>
      <c r="AV276" s="13" t="s">
        <v>83</v>
      </c>
      <c r="AW276" s="13" t="s">
        <v>33</v>
      </c>
      <c r="AX276" s="13" t="s">
        <v>73</v>
      </c>
      <c r="AY276" s="201" t="s">
        <v>118</v>
      </c>
    </row>
    <row r="277" spans="1:65" s="2" customFormat="1" ht="14.45" customHeight="1">
      <c r="A277" s="33"/>
      <c r="B277" s="34"/>
      <c r="C277" s="172" t="s">
        <v>436</v>
      </c>
      <c r="D277" s="172" t="s">
        <v>120</v>
      </c>
      <c r="E277" s="173" t="s">
        <v>437</v>
      </c>
      <c r="F277" s="174" t="s">
        <v>438</v>
      </c>
      <c r="G277" s="175" t="s">
        <v>219</v>
      </c>
      <c r="H277" s="176">
        <v>2</v>
      </c>
      <c r="I277" s="177"/>
      <c r="J277" s="178">
        <f>ROUND(I277*H277,2)</f>
        <v>0</v>
      </c>
      <c r="K277" s="174" t="s">
        <v>124</v>
      </c>
      <c r="L277" s="38"/>
      <c r="M277" s="179" t="s">
        <v>19</v>
      </c>
      <c r="N277" s="180" t="s">
        <v>44</v>
      </c>
      <c r="O277" s="63"/>
      <c r="P277" s="181">
        <f>O277*H277</f>
        <v>0</v>
      </c>
      <c r="Q277" s="181">
        <v>1.7099999999999999E-3</v>
      </c>
      <c r="R277" s="181">
        <f>Q277*H277</f>
        <v>3.4199999999999999E-3</v>
      </c>
      <c r="S277" s="181">
        <v>0</v>
      </c>
      <c r="T277" s="182">
        <f>S277*H277</f>
        <v>0</v>
      </c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R277" s="183" t="s">
        <v>125</v>
      </c>
      <c r="AT277" s="183" t="s">
        <v>120</v>
      </c>
      <c r="AU277" s="183" t="s">
        <v>83</v>
      </c>
      <c r="AY277" s="16" t="s">
        <v>118</v>
      </c>
      <c r="BE277" s="184">
        <f>IF(N277="základní",J277,0)</f>
        <v>0</v>
      </c>
      <c r="BF277" s="184">
        <f>IF(N277="snížená",J277,0)</f>
        <v>0</v>
      </c>
      <c r="BG277" s="184">
        <f>IF(N277="zákl. přenesená",J277,0)</f>
        <v>0</v>
      </c>
      <c r="BH277" s="184">
        <f>IF(N277="sníž. přenesená",J277,0)</f>
        <v>0</v>
      </c>
      <c r="BI277" s="184">
        <f>IF(N277="nulová",J277,0)</f>
        <v>0</v>
      </c>
      <c r="BJ277" s="16" t="s">
        <v>81</v>
      </c>
      <c r="BK277" s="184">
        <f>ROUND(I277*H277,2)</f>
        <v>0</v>
      </c>
      <c r="BL277" s="16" t="s">
        <v>125</v>
      </c>
      <c r="BM277" s="183" t="s">
        <v>439</v>
      </c>
    </row>
    <row r="278" spans="1:65" s="2" customFormat="1" ht="19.5">
      <c r="A278" s="33"/>
      <c r="B278" s="34"/>
      <c r="C278" s="35"/>
      <c r="D278" s="185" t="s">
        <v>127</v>
      </c>
      <c r="E278" s="35"/>
      <c r="F278" s="186" t="s">
        <v>440</v>
      </c>
      <c r="G278" s="35"/>
      <c r="H278" s="35"/>
      <c r="I278" s="187"/>
      <c r="J278" s="35"/>
      <c r="K278" s="35"/>
      <c r="L278" s="38"/>
      <c r="M278" s="188"/>
      <c r="N278" s="189"/>
      <c r="O278" s="63"/>
      <c r="P278" s="63"/>
      <c r="Q278" s="63"/>
      <c r="R278" s="63"/>
      <c r="S278" s="63"/>
      <c r="T278" s="64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T278" s="16" t="s">
        <v>127</v>
      </c>
      <c r="AU278" s="16" t="s">
        <v>83</v>
      </c>
    </row>
    <row r="279" spans="1:65" s="2" customFormat="1" ht="68.25">
      <c r="A279" s="33"/>
      <c r="B279" s="34"/>
      <c r="C279" s="35"/>
      <c r="D279" s="185" t="s">
        <v>129</v>
      </c>
      <c r="E279" s="35"/>
      <c r="F279" s="190" t="s">
        <v>392</v>
      </c>
      <c r="G279" s="35"/>
      <c r="H279" s="35"/>
      <c r="I279" s="187"/>
      <c r="J279" s="35"/>
      <c r="K279" s="35"/>
      <c r="L279" s="38"/>
      <c r="M279" s="188"/>
      <c r="N279" s="189"/>
      <c r="O279" s="63"/>
      <c r="P279" s="63"/>
      <c r="Q279" s="63"/>
      <c r="R279" s="63"/>
      <c r="S279" s="63"/>
      <c r="T279" s="64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T279" s="16" t="s">
        <v>129</v>
      </c>
      <c r="AU279" s="16" t="s">
        <v>83</v>
      </c>
    </row>
    <row r="280" spans="1:65" s="2" customFormat="1" ht="14.45" customHeight="1">
      <c r="A280" s="33"/>
      <c r="B280" s="34"/>
      <c r="C280" s="202" t="s">
        <v>441</v>
      </c>
      <c r="D280" s="202" t="s">
        <v>178</v>
      </c>
      <c r="E280" s="203" t="s">
        <v>442</v>
      </c>
      <c r="F280" s="204" t="s">
        <v>443</v>
      </c>
      <c r="G280" s="205" t="s">
        <v>219</v>
      </c>
      <c r="H280" s="206">
        <v>2</v>
      </c>
      <c r="I280" s="207"/>
      <c r="J280" s="208">
        <f>ROUND(I280*H280,2)</f>
        <v>0</v>
      </c>
      <c r="K280" s="204" t="s">
        <v>124</v>
      </c>
      <c r="L280" s="209"/>
      <c r="M280" s="210" t="s">
        <v>19</v>
      </c>
      <c r="N280" s="211" t="s">
        <v>44</v>
      </c>
      <c r="O280" s="63"/>
      <c r="P280" s="181">
        <f>O280*H280</f>
        <v>0</v>
      </c>
      <c r="Q280" s="181">
        <v>1.4999999999999999E-2</v>
      </c>
      <c r="R280" s="181">
        <f>Q280*H280</f>
        <v>0.03</v>
      </c>
      <c r="S280" s="181">
        <v>0</v>
      </c>
      <c r="T280" s="182">
        <f>S280*H280</f>
        <v>0</v>
      </c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R280" s="183" t="s">
        <v>170</v>
      </c>
      <c r="AT280" s="183" t="s">
        <v>178</v>
      </c>
      <c r="AU280" s="183" t="s">
        <v>83</v>
      </c>
      <c r="AY280" s="16" t="s">
        <v>118</v>
      </c>
      <c r="BE280" s="184">
        <f>IF(N280="základní",J280,0)</f>
        <v>0</v>
      </c>
      <c r="BF280" s="184">
        <f>IF(N280="snížená",J280,0)</f>
        <v>0</v>
      </c>
      <c r="BG280" s="184">
        <f>IF(N280="zákl. přenesená",J280,0)</f>
        <v>0</v>
      </c>
      <c r="BH280" s="184">
        <f>IF(N280="sníž. přenesená",J280,0)</f>
        <v>0</v>
      </c>
      <c r="BI280" s="184">
        <f>IF(N280="nulová",J280,0)</f>
        <v>0</v>
      </c>
      <c r="BJ280" s="16" t="s">
        <v>81</v>
      </c>
      <c r="BK280" s="184">
        <f>ROUND(I280*H280,2)</f>
        <v>0</v>
      </c>
      <c r="BL280" s="16" t="s">
        <v>125</v>
      </c>
      <c r="BM280" s="183" t="s">
        <v>444</v>
      </c>
    </row>
    <row r="281" spans="1:65" s="2" customFormat="1" ht="11.25">
      <c r="A281" s="33"/>
      <c r="B281" s="34"/>
      <c r="C281" s="35"/>
      <c r="D281" s="185" t="s">
        <v>127</v>
      </c>
      <c r="E281" s="35"/>
      <c r="F281" s="186" t="s">
        <v>443</v>
      </c>
      <c r="G281" s="35"/>
      <c r="H281" s="35"/>
      <c r="I281" s="187"/>
      <c r="J281" s="35"/>
      <c r="K281" s="35"/>
      <c r="L281" s="38"/>
      <c r="M281" s="188"/>
      <c r="N281" s="189"/>
      <c r="O281" s="63"/>
      <c r="P281" s="63"/>
      <c r="Q281" s="63"/>
      <c r="R281" s="63"/>
      <c r="S281" s="63"/>
      <c r="T281" s="64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T281" s="16" t="s">
        <v>127</v>
      </c>
      <c r="AU281" s="16" t="s">
        <v>83</v>
      </c>
    </row>
    <row r="282" spans="1:65" s="13" customFormat="1" ht="11.25">
      <c r="B282" s="191"/>
      <c r="C282" s="192"/>
      <c r="D282" s="185" t="s">
        <v>131</v>
      </c>
      <c r="E282" s="193" t="s">
        <v>19</v>
      </c>
      <c r="F282" s="194" t="s">
        <v>445</v>
      </c>
      <c r="G282" s="192"/>
      <c r="H282" s="195">
        <v>2</v>
      </c>
      <c r="I282" s="196"/>
      <c r="J282" s="192"/>
      <c r="K282" s="192"/>
      <c r="L282" s="197"/>
      <c r="M282" s="198"/>
      <c r="N282" s="199"/>
      <c r="O282" s="199"/>
      <c r="P282" s="199"/>
      <c r="Q282" s="199"/>
      <c r="R282" s="199"/>
      <c r="S282" s="199"/>
      <c r="T282" s="200"/>
      <c r="AT282" s="201" t="s">
        <v>131</v>
      </c>
      <c r="AU282" s="201" t="s">
        <v>83</v>
      </c>
      <c r="AV282" s="13" t="s">
        <v>83</v>
      </c>
      <c r="AW282" s="13" t="s">
        <v>33</v>
      </c>
      <c r="AX282" s="13" t="s">
        <v>73</v>
      </c>
      <c r="AY282" s="201" t="s">
        <v>118</v>
      </c>
    </row>
    <row r="283" spans="1:65" s="2" customFormat="1" ht="14.45" customHeight="1">
      <c r="A283" s="33"/>
      <c r="B283" s="34"/>
      <c r="C283" s="172" t="s">
        <v>446</v>
      </c>
      <c r="D283" s="172" t="s">
        <v>120</v>
      </c>
      <c r="E283" s="173" t="s">
        <v>447</v>
      </c>
      <c r="F283" s="174" t="s">
        <v>448</v>
      </c>
      <c r="G283" s="175" t="s">
        <v>146</v>
      </c>
      <c r="H283" s="176">
        <v>20.399999999999999</v>
      </c>
      <c r="I283" s="177"/>
      <c r="J283" s="178">
        <f>ROUND(I283*H283,2)</f>
        <v>0</v>
      </c>
      <c r="K283" s="174" t="s">
        <v>124</v>
      </c>
      <c r="L283" s="38"/>
      <c r="M283" s="179" t="s">
        <v>19</v>
      </c>
      <c r="N283" s="180" t="s">
        <v>44</v>
      </c>
      <c r="O283" s="63"/>
      <c r="P283" s="181">
        <f>O283*H283</f>
        <v>0</v>
      </c>
      <c r="Q283" s="181">
        <v>0</v>
      </c>
      <c r="R283" s="181">
        <f>Q283*H283</f>
        <v>0</v>
      </c>
      <c r="S283" s="181">
        <v>0</v>
      </c>
      <c r="T283" s="182">
        <f>S283*H283</f>
        <v>0</v>
      </c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R283" s="183" t="s">
        <v>125</v>
      </c>
      <c r="AT283" s="183" t="s">
        <v>120</v>
      </c>
      <c r="AU283" s="183" t="s">
        <v>83</v>
      </c>
      <c r="AY283" s="16" t="s">
        <v>118</v>
      </c>
      <c r="BE283" s="184">
        <f>IF(N283="základní",J283,0)</f>
        <v>0</v>
      </c>
      <c r="BF283" s="184">
        <f>IF(N283="snížená",J283,0)</f>
        <v>0</v>
      </c>
      <c r="BG283" s="184">
        <f>IF(N283="zákl. přenesená",J283,0)</f>
        <v>0</v>
      </c>
      <c r="BH283" s="184">
        <f>IF(N283="sníž. přenesená",J283,0)</f>
        <v>0</v>
      </c>
      <c r="BI283" s="184">
        <f>IF(N283="nulová",J283,0)</f>
        <v>0</v>
      </c>
      <c r="BJ283" s="16" t="s">
        <v>81</v>
      </c>
      <c r="BK283" s="184">
        <f>ROUND(I283*H283,2)</f>
        <v>0</v>
      </c>
      <c r="BL283" s="16" t="s">
        <v>125</v>
      </c>
      <c r="BM283" s="183" t="s">
        <v>449</v>
      </c>
    </row>
    <row r="284" spans="1:65" s="2" customFormat="1" ht="19.5">
      <c r="A284" s="33"/>
      <c r="B284" s="34"/>
      <c r="C284" s="35"/>
      <c r="D284" s="185" t="s">
        <v>127</v>
      </c>
      <c r="E284" s="35"/>
      <c r="F284" s="186" t="s">
        <v>450</v>
      </c>
      <c r="G284" s="35"/>
      <c r="H284" s="35"/>
      <c r="I284" s="187"/>
      <c r="J284" s="35"/>
      <c r="K284" s="35"/>
      <c r="L284" s="38"/>
      <c r="M284" s="188"/>
      <c r="N284" s="189"/>
      <c r="O284" s="63"/>
      <c r="P284" s="63"/>
      <c r="Q284" s="63"/>
      <c r="R284" s="63"/>
      <c r="S284" s="63"/>
      <c r="T284" s="64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T284" s="16" t="s">
        <v>127</v>
      </c>
      <c r="AU284" s="16" t="s">
        <v>83</v>
      </c>
    </row>
    <row r="285" spans="1:65" s="2" customFormat="1" ht="68.25">
      <c r="A285" s="33"/>
      <c r="B285" s="34"/>
      <c r="C285" s="35"/>
      <c r="D285" s="185" t="s">
        <v>129</v>
      </c>
      <c r="E285" s="35"/>
      <c r="F285" s="190" t="s">
        <v>451</v>
      </c>
      <c r="G285" s="35"/>
      <c r="H285" s="35"/>
      <c r="I285" s="187"/>
      <c r="J285" s="35"/>
      <c r="K285" s="35"/>
      <c r="L285" s="38"/>
      <c r="M285" s="188"/>
      <c r="N285" s="189"/>
      <c r="O285" s="63"/>
      <c r="P285" s="63"/>
      <c r="Q285" s="63"/>
      <c r="R285" s="63"/>
      <c r="S285" s="63"/>
      <c r="T285" s="64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T285" s="16" t="s">
        <v>129</v>
      </c>
      <c r="AU285" s="16" t="s">
        <v>83</v>
      </c>
    </row>
    <row r="286" spans="1:65" s="2" customFormat="1" ht="14.45" customHeight="1">
      <c r="A286" s="33"/>
      <c r="B286" s="34"/>
      <c r="C286" s="202" t="s">
        <v>452</v>
      </c>
      <c r="D286" s="202" t="s">
        <v>178</v>
      </c>
      <c r="E286" s="203" t="s">
        <v>453</v>
      </c>
      <c r="F286" s="204" t="s">
        <v>454</v>
      </c>
      <c r="G286" s="205" t="s">
        <v>146</v>
      </c>
      <c r="H286" s="206">
        <v>20.399999999999999</v>
      </c>
      <c r="I286" s="207"/>
      <c r="J286" s="208">
        <f>ROUND(I286*H286,2)</f>
        <v>0</v>
      </c>
      <c r="K286" s="204" t="s">
        <v>124</v>
      </c>
      <c r="L286" s="209"/>
      <c r="M286" s="210" t="s">
        <v>19</v>
      </c>
      <c r="N286" s="211" t="s">
        <v>44</v>
      </c>
      <c r="O286" s="63"/>
      <c r="P286" s="181">
        <f>O286*H286</f>
        <v>0</v>
      </c>
      <c r="Q286" s="181">
        <v>2.7E-4</v>
      </c>
      <c r="R286" s="181">
        <f>Q286*H286</f>
        <v>5.5079999999999999E-3</v>
      </c>
      <c r="S286" s="181">
        <v>0</v>
      </c>
      <c r="T286" s="182">
        <f>S286*H286</f>
        <v>0</v>
      </c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R286" s="183" t="s">
        <v>170</v>
      </c>
      <c r="AT286" s="183" t="s">
        <v>178</v>
      </c>
      <c r="AU286" s="183" t="s">
        <v>83</v>
      </c>
      <c r="AY286" s="16" t="s">
        <v>118</v>
      </c>
      <c r="BE286" s="184">
        <f>IF(N286="základní",J286,0)</f>
        <v>0</v>
      </c>
      <c r="BF286" s="184">
        <f>IF(N286="snížená",J286,0)</f>
        <v>0</v>
      </c>
      <c r="BG286" s="184">
        <f>IF(N286="zákl. přenesená",J286,0)</f>
        <v>0</v>
      </c>
      <c r="BH286" s="184">
        <f>IF(N286="sníž. přenesená",J286,0)</f>
        <v>0</v>
      </c>
      <c r="BI286" s="184">
        <f>IF(N286="nulová",J286,0)</f>
        <v>0</v>
      </c>
      <c r="BJ286" s="16" t="s">
        <v>81</v>
      </c>
      <c r="BK286" s="184">
        <f>ROUND(I286*H286,2)</f>
        <v>0</v>
      </c>
      <c r="BL286" s="16" t="s">
        <v>125</v>
      </c>
      <c r="BM286" s="183" t="s">
        <v>455</v>
      </c>
    </row>
    <row r="287" spans="1:65" s="2" customFormat="1" ht="11.25">
      <c r="A287" s="33"/>
      <c r="B287" s="34"/>
      <c r="C287" s="35"/>
      <c r="D287" s="185" t="s">
        <v>127</v>
      </c>
      <c r="E287" s="35"/>
      <c r="F287" s="186" t="s">
        <v>454</v>
      </c>
      <c r="G287" s="35"/>
      <c r="H287" s="35"/>
      <c r="I287" s="187"/>
      <c r="J287" s="35"/>
      <c r="K287" s="35"/>
      <c r="L287" s="38"/>
      <c r="M287" s="188"/>
      <c r="N287" s="189"/>
      <c r="O287" s="63"/>
      <c r="P287" s="63"/>
      <c r="Q287" s="63"/>
      <c r="R287" s="63"/>
      <c r="S287" s="63"/>
      <c r="T287" s="64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T287" s="16" t="s">
        <v>127</v>
      </c>
      <c r="AU287" s="16" t="s">
        <v>83</v>
      </c>
    </row>
    <row r="288" spans="1:65" s="13" customFormat="1" ht="11.25">
      <c r="B288" s="191"/>
      <c r="C288" s="192"/>
      <c r="D288" s="185" t="s">
        <v>131</v>
      </c>
      <c r="E288" s="193" t="s">
        <v>19</v>
      </c>
      <c r="F288" s="194" t="s">
        <v>456</v>
      </c>
      <c r="G288" s="192"/>
      <c r="H288" s="195">
        <v>20.399999999999999</v>
      </c>
      <c r="I288" s="196"/>
      <c r="J288" s="192"/>
      <c r="K288" s="192"/>
      <c r="L288" s="197"/>
      <c r="M288" s="198"/>
      <c r="N288" s="199"/>
      <c r="O288" s="199"/>
      <c r="P288" s="199"/>
      <c r="Q288" s="199"/>
      <c r="R288" s="199"/>
      <c r="S288" s="199"/>
      <c r="T288" s="200"/>
      <c r="AT288" s="201" t="s">
        <v>131</v>
      </c>
      <c r="AU288" s="201" t="s">
        <v>83</v>
      </c>
      <c r="AV288" s="13" t="s">
        <v>83</v>
      </c>
      <c r="AW288" s="13" t="s">
        <v>33</v>
      </c>
      <c r="AX288" s="13" t="s">
        <v>73</v>
      </c>
      <c r="AY288" s="201" t="s">
        <v>118</v>
      </c>
    </row>
    <row r="289" spans="1:65" s="2" customFormat="1" ht="14.45" customHeight="1">
      <c r="A289" s="33"/>
      <c r="B289" s="34"/>
      <c r="C289" s="172" t="s">
        <v>457</v>
      </c>
      <c r="D289" s="172" t="s">
        <v>120</v>
      </c>
      <c r="E289" s="173" t="s">
        <v>458</v>
      </c>
      <c r="F289" s="174" t="s">
        <v>459</v>
      </c>
      <c r="G289" s="175" t="s">
        <v>146</v>
      </c>
      <c r="H289" s="176">
        <v>24.48</v>
      </c>
      <c r="I289" s="177"/>
      <c r="J289" s="178">
        <f>ROUND(I289*H289,2)</f>
        <v>0</v>
      </c>
      <c r="K289" s="174" t="s">
        <v>124</v>
      </c>
      <c r="L289" s="38"/>
      <c r="M289" s="179" t="s">
        <v>19</v>
      </c>
      <c r="N289" s="180" t="s">
        <v>44</v>
      </c>
      <c r="O289" s="63"/>
      <c r="P289" s="181">
        <f>O289*H289</f>
        <v>0</v>
      </c>
      <c r="Q289" s="181">
        <v>0</v>
      </c>
      <c r="R289" s="181">
        <f>Q289*H289</f>
        <v>0</v>
      </c>
      <c r="S289" s="181">
        <v>0</v>
      </c>
      <c r="T289" s="182">
        <f>S289*H289</f>
        <v>0</v>
      </c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R289" s="183" t="s">
        <v>125</v>
      </c>
      <c r="AT289" s="183" t="s">
        <v>120</v>
      </c>
      <c r="AU289" s="183" t="s">
        <v>83</v>
      </c>
      <c r="AY289" s="16" t="s">
        <v>118</v>
      </c>
      <c r="BE289" s="184">
        <f>IF(N289="základní",J289,0)</f>
        <v>0</v>
      </c>
      <c r="BF289" s="184">
        <f>IF(N289="snížená",J289,0)</f>
        <v>0</v>
      </c>
      <c r="BG289" s="184">
        <f>IF(N289="zákl. přenesená",J289,0)</f>
        <v>0</v>
      </c>
      <c r="BH289" s="184">
        <f>IF(N289="sníž. přenesená",J289,0)</f>
        <v>0</v>
      </c>
      <c r="BI289" s="184">
        <f>IF(N289="nulová",J289,0)</f>
        <v>0</v>
      </c>
      <c r="BJ289" s="16" t="s">
        <v>81</v>
      </c>
      <c r="BK289" s="184">
        <f>ROUND(I289*H289,2)</f>
        <v>0</v>
      </c>
      <c r="BL289" s="16" t="s">
        <v>125</v>
      </c>
      <c r="BM289" s="183" t="s">
        <v>460</v>
      </c>
    </row>
    <row r="290" spans="1:65" s="2" customFormat="1" ht="19.5">
      <c r="A290" s="33"/>
      <c r="B290" s="34"/>
      <c r="C290" s="35"/>
      <c r="D290" s="185" t="s">
        <v>127</v>
      </c>
      <c r="E290" s="35"/>
      <c r="F290" s="186" t="s">
        <v>461</v>
      </c>
      <c r="G290" s="35"/>
      <c r="H290" s="35"/>
      <c r="I290" s="187"/>
      <c r="J290" s="35"/>
      <c r="K290" s="35"/>
      <c r="L290" s="38"/>
      <c r="M290" s="188"/>
      <c r="N290" s="189"/>
      <c r="O290" s="63"/>
      <c r="P290" s="63"/>
      <c r="Q290" s="63"/>
      <c r="R290" s="63"/>
      <c r="S290" s="63"/>
      <c r="T290" s="64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T290" s="16" t="s">
        <v>127</v>
      </c>
      <c r="AU290" s="16" t="s">
        <v>83</v>
      </c>
    </row>
    <row r="291" spans="1:65" s="2" customFormat="1" ht="68.25">
      <c r="A291" s="33"/>
      <c r="B291" s="34"/>
      <c r="C291" s="35"/>
      <c r="D291" s="185" t="s">
        <v>129</v>
      </c>
      <c r="E291" s="35"/>
      <c r="F291" s="190" t="s">
        <v>451</v>
      </c>
      <c r="G291" s="35"/>
      <c r="H291" s="35"/>
      <c r="I291" s="187"/>
      <c r="J291" s="35"/>
      <c r="K291" s="35"/>
      <c r="L291" s="38"/>
      <c r="M291" s="188"/>
      <c r="N291" s="189"/>
      <c r="O291" s="63"/>
      <c r="P291" s="63"/>
      <c r="Q291" s="63"/>
      <c r="R291" s="63"/>
      <c r="S291" s="63"/>
      <c r="T291" s="64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T291" s="16" t="s">
        <v>129</v>
      </c>
      <c r="AU291" s="16" t="s">
        <v>83</v>
      </c>
    </row>
    <row r="292" spans="1:65" s="2" customFormat="1" ht="14.45" customHeight="1">
      <c r="A292" s="33"/>
      <c r="B292" s="34"/>
      <c r="C292" s="202" t="s">
        <v>462</v>
      </c>
      <c r="D292" s="202" t="s">
        <v>178</v>
      </c>
      <c r="E292" s="203" t="s">
        <v>463</v>
      </c>
      <c r="F292" s="204" t="s">
        <v>464</v>
      </c>
      <c r="G292" s="205" t="s">
        <v>146</v>
      </c>
      <c r="H292" s="206">
        <v>24.48</v>
      </c>
      <c r="I292" s="207"/>
      <c r="J292" s="208">
        <f>ROUND(I292*H292,2)</f>
        <v>0</v>
      </c>
      <c r="K292" s="204" t="s">
        <v>124</v>
      </c>
      <c r="L292" s="209"/>
      <c r="M292" s="210" t="s">
        <v>19</v>
      </c>
      <c r="N292" s="211" t="s">
        <v>44</v>
      </c>
      <c r="O292" s="63"/>
      <c r="P292" s="181">
        <f>O292*H292</f>
        <v>0</v>
      </c>
      <c r="Q292" s="181">
        <v>4.2000000000000002E-4</v>
      </c>
      <c r="R292" s="181">
        <f>Q292*H292</f>
        <v>1.02816E-2</v>
      </c>
      <c r="S292" s="181">
        <v>0</v>
      </c>
      <c r="T292" s="182">
        <f>S292*H292</f>
        <v>0</v>
      </c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R292" s="183" t="s">
        <v>170</v>
      </c>
      <c r="AT292" s="183" t="s">
        <v>178</v>
      </c>
      <c r="AU292" s="183" t="s">
        <v>83</v>
      </c>
      <c r="AY292" s="16" t="s">
        <v>118</v>
      </c>
      <c r="BE292" s="184">
        <f>IF(N292="základní",J292,0)</f>
        <v>0</v>
      </c>
      <c r="BF292" s="184">
        <f>IF(N292="snížená",J292,0)</f>
        <v>0</v>
      </c>
      <c r="BG292" s="184">
        <f>IF(N292="zákl. přenesená",J292,0)</f>
        <v>0</v>
      </c>
      <c r="BH292" s="184">
        <f>IF(N292="sníž. přenesená",J292,0)</f>
        <v>0</v>
      </c>
      <c r="BI292" s="184">
        <f>IF(N292="nulová",J292,0)</f>
        <v>0</v>
      </c>
      <c r="BJ292" s="16" t="s">
        <v>81</v>
      </c>
      <c r="BK292" s="184">
        <f>ROUND(I292*H292,2)</f>
        <v>0</v>
      </c>
      <c r="BL292" s="16" t="s">
        <v>125</v>
      </c>
      <c r="BM292" s="183" t="s">
        <v>465</v>
      </c>
    </row>
    <row r="293" spans="1:65" s="2" customFormat="1" ht="11.25">
      <c r="A293" s="33"/>
      <c r="B293" s="34"/>
      <c r="C293" s="35"/>
      <c r="D293" s="185" t="s">
        <v>127</v>
      </c>
      <c r="E293" s="35"/>
      <c r="F293" s="186" t="s">
        <v>464</v>
      </c>
      <c r="G293" s="35"/>
      <c r="H293" s="35"/>
      <c r="I293" s="187"/>
      <c r="J293" s="35"/>
      <c r="K293" s="35"/>
      <c r="L293" s="38"/>
      <c r="M293" s="188"/>
      <c r="N293" s="189"/>
      <c r="O293" s="63"/>
      <c r="P293" s="63"/>
      <c r="Q293" s="63"/>
      <c r="R293" s="63"/>
      <c r="S293" s="63"/>
      <c r="T293" s="64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T293" s="16" t="s">
        <v>127</v>
      </c>
      <c r="AU293" s="16" t="s">
        <v>83</v>
      </c>
    </row>
    <row r="294" spans="1:65" s="13" customFormat="1" ht="11.25">
      <c r="B294" s="191"/>
      <c r="C294" s="192"/>
      <c r="D294" s="185" t="s">
        <v>131</v>
      </c>
      <c r="E294" s="193" t="s">
        <v>19</v>
      </c>
      <c r="F294" s="194" t="s">
        <v>466</v>
      </c>
      <c r="G294" s="192"/>
      <c r="H294" s="195">
        <v>24.48</v>
      </c>
      <c r="I294" s="196"/>
      <c r="J294" s="192"/>
      <c r="K294" s="192"/>
      <c r="L294" s="197"/>
      <c r="M294" s="198"/>
      <c r="N294" s="199"/>
      <c r="O294" s="199"/>
      <c r="P294" s="199"/>
      <c r="Q294" s="199"/>
      <c r="R294" s="199"/>
      <c r="S294" s="199"/>
      <c r="T294" s="200"/>
      <c r="AT294" s="201" t="s">
        <v>131</v>
      </c>
      <c r="AU294" s="201" t="s">
        <v>83</v>
      </c>
      <c r="AV294" s="13" t="s">
        <v>83</v>
      </c>
      <c r="AW294" s="13" t="s">
        <v>33</v>
      </c>
      <c r="AX294" s="13" t="s">
        <v>73</v>
      </c>
      <c r="AY294" s="201" t="s">
        <v>118</v>
      </c>
    </row>
    <row r="295" spans="1:65" s="2" customFormat="1" ht="14.45" customHeight="1">
      <c r="A295" s="33"/>
      <c r="B295" s="34"/>
      <c r="C295" s="172" t="s">
        <v>467</v>
      </c>
      <c r="D295" s="172" t="s">
        <v>120</v>
      </c>
      <c r="E295" s="173" t="s">
        <v>468</v>
      </c>
      <c r="F295" s="174" t="s">
        <v>469</v>
      </c>
      <c r="G295" s="175" t="s">
        <v>146</v>
      </c>
      <c r="H295" s="176">
        <v>13.8</v>
      </c>
      <c r="I295" s="177"/>
      <c r="J295" s="178">
        <f>ROUND(I295*H295,2)</f>
        <v>0</v>
      </c>
      <c r="K295" s="174" t="s">
        <v>124</v>
      </c>
      <c r="L295" s="38"/>
      <c r="M295" s="179" t="s">
        <v>19</v>
      </c>
      <c r="N295" s="180" t="s">
        <v>44</v>
      </c>
      <c r="O295" s="63"/>
      <c r="P295" s="181">
        <f>O295*H295</f>
        <v>0</v>
      </c>
      <c r="Q295" s="181">
        <v>0</v>
      </c>
      <c r="R295" s="181">
        <f>Q295*H295</f>
        <v>0</v>
      </c>
      <c r="S295" s="181">
        <v>0</v>
      </c>
      <c r="T295" s="182">
        <f>S295*H295</f>
        <v>0</v>
      </c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R295" s="183" t="s">
        <v>125</v>
      </c>
      <c r="AT295" s="183" t="s">
        <v>120</v>
      </c>
      <c r="AU295" s="183" t="s">
        <v>83</v>
      </c>
      <c r="AY295" s="16" t="s">
        <v>118</v>
      </c>
      <c r="BE295" s="184">
        <f>IF(N295="základní",J295,0)</f>
        <v>0</v>
      </c>
      <c r="BF295" s="184">
        <f>IF(N295="snížená",J295,0)</f>
        <v>0</v>
      </c>
      <c r="BG295" s="184">
        <f>IF(N295="zákl. přenesená",J295,0)</f>
        <v>0</v>
      </c>
      <c r="BH295" s="184">
        <f>IF(N295="sníž. přenesená",J295,0)</f>
        <v>0</v>
      </c>
      <c r="BI295" s="184">
        <f>IF(N295="nulová",J295,0)</f>
        <v>0</v>
      </c>
      <c r="BJ295" s="16" t="s">
        <v>81</v>
      </c>
      <c r="BK295" s="184">
        <f>ROUND(I295*H295,2)</f>
        <v>0</v>
      </c>
      <c r="BL295" s="16" t="s">
        <v>125</v>
      </c>
      <c r="BM295" s="183" t="s">
        <v>470</v>
      </c>
    </row>
    <row r="296" spans="1:65" s="2" customFormat="1" ht="19.5">
      <c r="A296" s="33"/>
      <c r="B296" s="34"/>
      <c r="C296" s="35"/>
      <c r="D296" s="185" t="s">
        <v>127</v>
      </c>
      <c r="E296" s="35"/>
      <c r="F296" s="186" t="s">
        <v>471</v>
      </c>
      <c r="G296" s="35"/>
      <c r="H296" s="35"/>
      <c r="I296" s="187"/>
      <c r="J296" s="35"/>
      <c r="K296" s="35"/>
      <c r="L296" s="38"/>
      <c r="M296" s="188"/>
      <c r="N296" s="189"/>
      <c r="O296" s="63"/>
      <c r="P296" s="63"/>
      <c r="Q296" s="63"/>
      <c r="R296" s="63"/>
      <c r="S296" s="63"/>
      <c r="T296" s="64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T296" s="16" t="s">
        <v>127</v>
      </c>
      <c r="AU296" s="16" t="s">
        <v>83</v>
      </c>
    </row>
    <row r="297" spans="1:65" s="2" customFormat="1" ht="68.25">
      <c r="A297" s="33"/>
      <c r="B297" s="34"/>
      <c r="C297" s="35"/>
      <c r="D297" s="185" t="s">
        <v>129</v>
      </c>
      <c r="E297" s="35"/>
      <c r="F297" s="190" t="s">
        <v>451</v>
      </c>
      <c r="G297" s="35"/>
      <c r="H297" s="35"/>
      <c r="I297" s="187"/>
      <c r="J297" s="35"/>
      <c r="K297" s="35"/>
      <c r="L297" s="38"/>
      <c r="M297" s="188"/>
      <c r="N297" s="189"/>
      <c r="O297" s="63"/>
      <c r="P297" s="63"/>
      <c r="Q297" s="63"/>
      <c r="R297" s="63"/>
      <c r="S297" s="63"/>
      <c r="T297" s="64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T297" s="16" t="s">
        <v>129</v>
      </c>
      <c r="AU297" s="16" t="s">
        <v>83</v>
      </c>
    </row>
    <row r="298" spans="1:65" s="2" customFormat="1" ht="14.45" customHeight="1">
      <c r="A298" s="33"/>
      <c r="B298" s="34"/>
      <c r="C298" s="202" t="s">
        <v>472</v>
      </c>
      <c r="D298" s="202" t="s">
        <v>178</v>
      </c>
      <c r="E298" s="203" t="s">
        <v>473</v>
      </c>
      <c r="F298" s="204" t="s">
        <v>474</v>
      </c>
      <c r="G298" s="205" t="s">
        <v>146</v>
      </c>
      <c r="H298" s="206">
        <v>13.8</v>
      </c>
      <c r="I298" s="207"/>
      <c r="J298" s="208">
        <f>ROUND(I298*H298,2)</f>
        <v>0</v>
      </c>
      <c r="K298" s="204" t="s">
        <v>124</v>
      </c>
      <c r="L298" s="209"/>
      <c r="M298" s="210" t="s">
        <v>19</v>
      </c>
      <c r="N298" s="211" t="s">
        <v>44</v>
      </c>
      <c r="O298" s="63"/>
      <c r="P298" s="181">
        <f>O298*H298</f>
        <v>0</v>
      </c>
      <c r="Q298" s="181">
        <v>1.06E-3</v>
      </c>
      <c r="R298" s="181">
        <f>Q298*H298</f>
        <v>1.4628E-2</v>
      </c>
      <c r="S298" s="181">
        <v>0</v>
      </c>
      <c r="T298" s="182">
        <f>S298*H298</f>
        <v>0</v>
      </c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R298" s="183" t="s">
        <v>170</v>
      </c>
      <c r="AT298" s="183" t="s">
        <v>178</v>
      </c>
      <c r="AU298" s="183" t="s">
        <v>83</v>
      </c>
      <c r="AY298" s="16" t="s">
        <v>118</v>
      </c>
      <c r="BE298" s="184">
        <f>IF(N298="základní",J298,0)</f>
        <v>0</v>
      </c>
      <c r="BF298" s="184">
        <f>IF(N298="snížená",J298,0)</f>
        <v>0</v>
      </c>
      <c r="BG298" s="184">
        <f>IF(N298="zákl. přenesená",J298,0)</f>
        <v>0</v>
      </c>
      <c r="BH298" s="184">
        <f>IF(N298="sníž. přenesená",J298,0)</f>
        <v>0</v>
      </c>
      <c r="BI298" s="184">
        <f>IF(N298="nulová",J298,0)</f>
        <v>0</v>
      </c>
      <c r="BJ298" s="16" t="s">
        <v>81</v>
      </c>
      <c r="BK298" s="184">
        <f>ROUND(I298*H298,2)</f>
        <v>0</v>
      </c>
      <c r="BL298" s="16" t="s">
        <v>125</v>
      </c>
      <c r="BM298" s="183" t="s">
        <v>475</v>
      </c>
    </row>
    <row r="299" spans="1:65" s="2" customFormat="1" ht="11.25">
      <c r="A299" s="33"/>
      <c r="B299" s="34"/>
      <c r="C299" s="35"/>
      <c r="D299" s="185" t="s">
        <v>127</v>
      </c>
      <c r="E299" s="35"/>
      <c r="F299" s="186" t="s">
        <v>474</v>
      </c>
      <c r="G299" s="35"/>
      <c r="H299" s="35"/>
      <c r="I299" s="187"/>
      <c r="J299" s="35"/>
      <c r="K299" s="35"/>
      <c r="L299" s="38"/>
      <c r="M299" s="188"/>
      <c r="N299" s="189"/>
      <c r="O299" s="63"/>
      <c r="P299" s="63"/>
      <c r="Q299" s="63"/>
      <c r="R299" s="63"/>
      <c r="S299" s="63"/>
      <c r="T299" s="64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T299" s="16" t="s">
        <v>127</v>
      </c>
      <c r="AU299" s="16" t="s">
        <v>83</v>
      </c>
    </row>
    <row r="300" spans="1:65" s="13" customFormat="1" ht="11.25">
      <c r="B300" s="191"/>
      <c r="C300" s="192"/>
      <c r="D300" s="185" t="s">
        <v>131</v>
      </c>
      <c r="E300" s="193" t="s">
        <v>19</v>
      </c>
      <c r="F300" s="194" t="s">
        <v>476</v>
      </c>
      <c r="G300" s="192"/>
      <c r="H300" s="195">
        <v>13.8</v>
      </c>
      <c r="I300" s="196"/>
      <c r="J300" s="192"/>
      <c r="K300" s="192"/>
      <c r="L300" s="197"/>
      <c r="M300" s="198"/>
      <c r="N300" s="199"/>
      <c r="O300" s="199"/>
      <c r="P300" s="199"/>
      <c r="Q300" s="199"/>
      <c r="R300" s="199"/>
      <c r="S300" s="199"/>
      <c r="T300" s="200"/>
      <c r="AT300" s="201" t="s">
        <v>131</v>
      </c>
      <c r="AU300" s="201" t="s">
        <v>83</v>
      </c>
      <c r="AV300" s="13" t="s">
        <v>83</v>
      </c>
      <c r="AW300" s="13" t="s">
        <v>33</v>
      </c>
      <c r="AX300" s="13" t="s">
        <v>73</v>
      </c>
      <c r="AY300" s="201" t="s">
        <v>118</v>
      </c>
    </row>
    <row r="301" spans="1:65" s="2" customFormat="1" ht="14.45" customHeight="1">
      <c r="A301" s="33"/>
      <c r="B301" s="34"/>
      <c r="C301" s="172" t="s">
        <v>477</v>
      </c>
      <c r="D301" s="172" t="s">
        <v>120</v>
      </c>
      <c r="E301" s="173" t="s">
        <v>478</v>
      </c>
      <c r="F301" s="174" t="s">
        <v>479</v>
      </c>
      <c r="G301" s="175" t="s">
        <v>219</v>
      </c>
      <c r="H301" s="176">
        <v>3</v>
      </c>
      <c r="I301" s="177"/>
      <c r="J301" s="178">
        <f>ROUND(I301*H301,2)</f>
        <v>0</v>
      </c>
      <c r="K301" s="174" t="s">
        <v>124</v>
      </c>
      <c r="L301" s="38"/>
      <c r="M301" s="179" t="s">
        <v>19</v>
      </c>
      <c r="N301" s="180" t="s">
        <v>44</v>
      </c>
      <c r="O301" s="63"/>
      <c r="P301" s="181">
        <f>O301*H301</f>
        <v>0</v>
      </c>
      <c r="Q301" s="181">
        <v>0</v>
      </c>
      <c r="R301" s="181">
        <f>Q301*H301</f>
        <v>0</v>
      </c>
      <c r="S301" s="181">
        <v>0</v>
      </c>
      <c r="T301" s="182">
        <f>S301*H301</f>
        <v>0</v>
      </c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R301" s="183" t="s">
        <v>125</v>
      </c>
      <c r="AT301" s="183" t="s">
        <v>120</v>
      </c>
      <c r="AU301" s="183" t="s">
        <v>83</v>
      </c>
      <c r="AY301" s="16" t="s">
        <v>118</v>
      </c>
      <c r="BE301" s="184">
        <f>IF(N301="základní",J301,0)</f>
        <v>0</v>
      </c>
      <c r="BF301" s="184">
        <f>IF(N301="snížená",J301,0)</f>
        <v>0</v>
      </c>
      <c r="BG301" s="184">
        <f>IF(N301="zákl. přenesená",J301,0)</f>
        <v>0</v>
      </c>
      <c r="BH301" s="184">
        <f>IF(N301="sníž. přenesená",J301,0)</f>
        <v>0</v>
      </c>
      <c r="BI301" s="184">
        <f>IF(N301="nulová",J301,0)</f>
        <v>0</v>
      </c>
      <c r="BJ301" s="16" t="s">
        <v>81</v>
      </c>
      <c r="BK301" s="184">
        <f>ROUND(I301*H301,2)</f>
        <v>0</v>
      </c>
      <c r="BL301" s="16" t="s">
        <v>125</v>
      </c>
      <c r="BM301" s="183" t="s">
        <v>480</v>
      </c>
    </row>
    <row r="302" spans="1:65" s="2" customFormat="1" ht="19.5">
      <c r="A302" s="33"/>
      <c r="B302" s="34"/>
      <c r="C302" s="35"/>
      <c r="D302" s="185" t="s">
        <v>127</v>
      </c>
      <c r="E302" s="35"/>
      <c r="F302" s="186" t="s">
        <v>481</v>
      </c>
      <c r="G302" s="35"/>
      <c r="H302" s="35"/>
      <c r="I302" s="187"/>
      <c r="J302" s="35"/>
      <c r="K302" s="35"/>
      <c r="L302" s="38"/>
      <c r="M302" s="188"/>
      <c r="N302" s="189"/>
      <c r="O302" s="63"/>
      <c r="P302" s="63"/>
      <c r="Q302" s="63"/>
      <c r="R302" s="63"/>
      <c r="S302" s="63"/>
      <c r="T302" s="64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T302" s="16" t="s">
        <v>127</v>
      </c>
      <c r="AU302" s="16" t="s">
        <v>83</v>
      </c>
    </row>
    <row r="303" spans="1:65" s="2" customFormat="1" ht="29.25">
      <c r="A303" s="33"/>
      <c r="B303" s="34"/>
      <c r="C303" s="35"/>
      <c r="D303" s="185" t="s">
        <v>129</v>
      </c>
      <c r="E303" s="35"/>
      <c r="F303" s="190" t="s">
        <v>482</v>
      </c>
      <c r="G303" s="35"/>
      <c r="H303" s="35"/>
      <c r="I303" s="187"/>
      <c r="J303" s="35"/>
      <c r="K303" s="35"/>
      <c r="L303" s="38"/>
      <c r="M303" s="188"/>
      <c r="N303" s="189"/>
      <c r="O303" s="63"/>
      <c r="P303" s="63"/>
      <c r="Q303" s="63"/>
      <c r="R303" s="63"/>
      <c r="S303" s="63"/>
      <c r="T303" s="64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T303" s="16" t="s">
        <v>129</v>
      </c>
      <c r="AU303" s="16" t="s">
        <v>83</v>
      </c>
    </row>
    <row r="304" spans="1:65" s="2" customFormat="1" ht="14.45" customHeight="1">
      <c r="A304" s="33"/>
      <c r="B304" s="34"/>
      <c r="C304" s="202" t="s">
        <v>483</v>
      </c>
      <c r="D304" s="202" t="s">
        <v>178</v>
      </c>
      <c r="E304" s="203" t="s">
        <v>484</v>
      </c>
      <c r="F304" s="204" t="s">
        <v>485</v>
      </c>
      <c r="G304" s="205" t="s">
        <v>219</v>
      </c>
      <c r="H304" s="206">
        <v>3</v>
      </c>
      <c r="I304" s="207"/>
      <c r="J304" s="208">
        <f>ROUND(I304*H304,2)</f>
        <v>0</v>
      </c>
      <c r="K304" s="204" t="s">
        <v>124</v>
      </c>
      <c r="L304" s="209"/>
      <c r="M304" s="210" t="s">
        <v>19</v>
      </c>
      <c r="N304" s="211" t="s">
        <v>44</v>
      </c>
      <c r="O304" s="63"/>
      <c r="P304" s="181">
        <f>O304*H304</f>
        <v>0</v>
      </c>
      <c r="Q304" s="181">
        <v>5.0000000000000002E-5</v>
      </c>
      <c r="R304" s="181">
        <f>Q304*H304</f>
        <v>1.5000000000000001E-4</v>
      </c>
      <c r="S304" s="181">
        <v>0</v>
      </c>
      <c r="T304" s="182">
        <f>S304*H304</f>
        <v>0</v>
      </c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R304" s="183" t="s">
        <v>170</v>
      </c>
      <c r="AT304" s="183" t="s">
        <v>178</v>
      </c>
      <c r="AU304" s="183" t="s">
        <v>83</v>
      </c>
      <c r="AY304" s="16" t="s">
        <v>118</v>
      </c>
      <c r="BE304" s="184">
        <f>IF(N304="základní",J304,0)</f>
        <v>0</v>
      </c>
      <c r="BF304" s="184">
        <f>IF(N304="snížená",J304,0)</f>
        <v>0</v>
      </c>
      <c r="BG304" s="184">
        <f>IF(N304="zákl. přenesená",J304,0)</f>
        <v>0</v>
      </c>
      <c r="BH304" s="184">
        <f>IF(N304="sníž. přenesená",J304,0)</f>
        <v>0</v>
      </c>
      <c r="BI304" s="184">
        <f>IF(N304="nulová",J304,0)</f>
        <v>0</v>
      </c>
      <c r="BJ304" s="16" t="s">
        <v>81</v>
      </c>
      <c r="BK304" s="184">
        <f>ROUND(I304*H304,2)</f>
        <v>0</v>
      </c>
      <c r="BL304" s="16" t="s">
        <v>125</v>
      </c>
      <c r="BM304" s="183" t="s">
        <v>486</v>
      </c>
    </row>
    <row r="305" spans="1:65" s="2" customFormat="1" ht="11.25">
      <c r="A305" s="33"/>
      <c r="B305" s="34"/>
      <c r="C305" s="35"/>
      <c r="D305" s="185" t="s">
        <v>127</v>
      </c>
      <c r="E305" s="35"/>
      <c r="F305" s="186" t="s">
        <v>485</v>
      </c>
      <c r="G305" s="35"/>
      <c r="H305" s="35"/>
      <c r="I305" s="187"/>
      <c r="J305" s="35"/>
      <c r="K305" s="35"/>
      <c r="L305" s="38"/>
      <c r="M305" s="188"/>
      <c r="N305" s="189"/>
      <c r="O305" s="63"/>
      <c r="P305" s="63"/>
      <c r="Q305" s="63"/>
      <c r="R305" s="63"/>
      <c r="S305" s="63"/>
      <c r="T305" s="64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T305" s="16" t="s">
        <v>127</v>
      </c>
      <c r="AU305" s="16" t="s">
        <v>83</v>
      </c>
    </row>
    <row r="306" spans="1:65" s="13" customFormat="1" ht="11.25">
      <c r="B306" s="191"/>
      <c r="C306" s="192"/>
      <c r="D306" s="185" t="s">
        <v>131</v>
      </c>
      <c r="E306" s="193" t="s">
        <v>19</v>
      </c>
      <c r="F306" s="194" t="s">
        <v>138</v>
      </c>
      <c r="G306" s="192"/>
      <c r="H306" s="195">
        <v>3</v>
      </c>
      <c r="I306" s="196"/>
      <c r="J306" s="192"/>
      <c r="K306" s="192"/>
      <c r="L306" s="197"/>
      <c r="M306" s="198"/>
      <c r="N306" s="199"/>
      <c r="O306" s="199"/>
      <c r="P306" s="199"/>
      <c r="Q306" s="199"/>
      <c r="R306" s="199"/>
      <c r="S306" s="199"/>
      <c r="T306" s="200"/>
      <c r="AT306" s="201" t="s">
        <v>131</v>
      </c>
      <c r="AU306" s="201" t="s">
        <v>83</v>
      </c>
      <c r="AV306" s="13" t="s">
        <v>83</v>
      </c>
      <c r="AW306" s="13" t="s">
        <v>33</v>
      </c>
      <c r="AX306" s="13" t="s">
        <v>73</v>
      </c>
      <c r="AY306" s="201" t="s">
        <v>118</v>
      </c>
    </row>
    <row r="307" spans="1:65" s="2" customFormat="1" ht="14.45" customHeight="1">
      <c r="A307" s="33"/>
      <c r="B307" s="34"/>
      <c r="C307" s="172" t="s">
        <v>487</v>
      </c>
      <c r="D307" s="172" t="s">
        <v>120</v>
      </c>
      <c r="E307" s="173" t="s">
        <v>488</v>
      </c>
      <c r="F307" s="174" t="s">
        <v>489</v>
      </c>
      <c r="G307" s="175" t="s">
        <v>219</v>
      </c>
      <c r="H307" s="176">
        <v>3</v>
      </c>
      <c r="I307" s="177"/>
      <c r="J307" s="178">
        <f>ROUND(I307*H307,2)</f>
        <v>0</v>
      </c>
      <c r="K307" s="174" t="s">
        <v>124</v>
      </c>
      <c r="L307" s="38"/>
      <c r="M307" s="179" t="s">
        <v>19</v>
      </c>
      <c r="N307" s="180" t="s">
        <v>44</v>
      </c>
      <c r="O307" s="63"/>
      <c r="P307" s="181">
        <f>O307*H307</f>
        <v>0</v>
      </c>
      <c r="Q307" s="181">
        <v>0</v>
      </c>
      <c r="R307" s="181">
        <f>Q307*H307</f>
        <v>0</v>
      </c>
      <c r="S307" s="181">
        <v>0</v>
      </c>
      <c r="T307" s="182">
        <f>S307*H307</f>
        <v>0</v>
      </c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R307" s="183" t="s">
        <v>125</v>
      </c>
      <c r="AT307" s="183" t="s">
        <v>120</v>
      </c>
      <c r="AU307" s="183" t="s">
        <v>83</v>
      </c>
      <c r="AY307" s="16" t="s">
        <v>118</v>
      </c>
      <c r="BE307" s="184">
        <f>IF(N307="základní",J307,0)</f>
        <v>0</v>
      </c>
      <c r="BF307" s="184">
        <f>IF(N307="snížená",J307,0)</f>
        <v>0</v>
      </c>
      <c r="BG307" s="184">
        <f>IF(N307="zákl. přenesená",J307,0)</f>
        <v>0</v>
      </c>
      <c r="BH307" s="184">
        <f>IF(N307="sníž. přenesená",J307,0)</f>
        <v>0</v>
      </c>
      <c r="BI307" s="184">
        <f>IF(N307="nulová",J307,0)</f>
        <v>0</v>
      </c>
      <c r="BJ307" s="16" t="s">
        <v>81</v>
      </c>
      <c r="BK307" s="184">
        <f>ROUND(I307*H307,2)</f>
        <v>0</v>
      </c>
      <c r="BL307" s="16" t="s">
        <v>125</v>
      </c>
      <c r="BM307" s="183" t="s">
        <v>490</v>
      </c>
    </row>
    <row r="308" spans="1:65" s="2" customFormat="1" ht="19.5">
      <c r="A308" s="33"/>
      <c r="B308" s="34"/>
      <c r="C308" s="35"/>
      <c r="D308" s="185" t="s">
        <v>127</v>
      </c>
      <c r="E308" s="35"/>
      <c r="F308" s="186" t="s">
        <v>491</v>
      </c>
      <c r="G308" s="35"/>
      <c r="H308" s="35"/>
      <c r="I308" s="187"/>
      <c r="J308" s="35"/>
      <c r="K308" s="35"/>
      <c r="L308" s="38"/>
      <c r="M308" s="188"/>
      <c r="N308" s="189"/>
      <c r="O308" s="63"/>
      <c r="P308" s="63"/>
      <c r="Q308" s="63"/>
      <c r="R308" s="63"/>
      <c r="S308" s="63"/>
      <c r="T308" s="64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T308" s="16" t="s">
        <v>127</v>
      </c>
      <c r="AU308" s="16" t="s">
        <v>83</v>
      </c>
    </row>
    <row r="309" spans="1:65" s="2" customFormat="1" ht="29.25">
      <c r="A309" s="33"/>
      <c r="B309" s="34"/>
      <c r="C309" s="35"/>
      <c r="D309" s="185" t="s">
        <v>129</v>
      </c>
      <c r="E309" s="35"/>
      <c r="F309" s="190" t="s">
        <v>482</v>
      </c>
      <c r="G309" s="35"/>
      <c r="H309" s="35"/>
      <c r="I309" s="187"/>
      <c r="J309" s="35"/>
      <c r="K309" s="35"/>
      <c r="L309" s="38"/>
      <c r="M309" s="188"/>
      <c r="N309" s="189"/>
      <c r="O309" s="63"/>
      <c r="P309" s="63"/>
      <c r="Q309" s="63"/>
      <c r="R309" s="63"/>
      <c r="S309" s="63"/>
      <c r="T309" s="64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T309" s="16" t="s">
        <v>129</v>
      </c>
      <c r="AU309" s="16" t="s">
        <v>83</v>
      </c>
    </row>
    <row r="310" spans="1:65" s="2" customFormat="1" ht="14.45" customHeight="1">
      <c r="A310" s="33"/>
      <c r="B310" s="34"/>
      <c r="C310" s="202" t="s">
        <v>492</v>
      </c>
      <c r="D310" s="202" t="s">
        <v>178</v>
      </c>
      <c r="E310" s="203" t="s">
        <v>493</v>
      </c>
      <c r="F310" s="204" t="s">
        <v>494</v>
      </c>
      <c r="G310" s="205" t="s">
        <v>219</v>
      </c>
      <c r="H310" s="206">
        <v>3</v>
      </c>
      <c r="I310" s="207"/>
      <c r="J310" s="208">
        <f>ROUND(I310*H310,2)</f>
        <v>0</v>
      </c>
      <c r="K310" s="204" t="s">
        <v>124</v>
      </c>
      <c r="L310" s="209"/>
      <c r="M310" s="210" t="s">
        <v>19</v>
      </c>
      <c r="N310" s="211" t="s">
        <v>44</v>
      </c>
      <c r="O310" s="63"/>
      <c r="P310" s="181">
        <f>O310*H310</f>
        <v>0</v>
      </c>
      <c r="Q310" s="181">
        <v>1E-4</v>
      </c>
      <c r="R310" s="181">
        <f>Q310*H310</f>
        <v>3.0000000000000003E-4</v>
      </c>
      <c r="S310" s="181">
        <v>0</v>
      </c>
      <c r="T310" s="182">
        <f>S310*H310</f>
        <v>0</v>
      </c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R310" s="183" t="s">
        <v>170</v>
      </c>
      <c r="AT310" s="183" t="s">
        <v>178</v>
      </c>
      <c r="AU310" s="183" t="s">
        <v>83</v>
      </c>
      <c r="AY310" s="16" t="s">
        <v>118</v>
      </c>
      <c r="BE310" s="184">
        <f>IF(N310="základní",J310,0)</f>
        <v>0</v>
      </c>
      <c r="BF310" s="184">
        <f>IF(N310="snížená",J310,0)</f>
        <v>0</v>
      </c>
      <c r="BG310" s="184">
        <f>IF(N310="zákl. přenesená",J310,0)</f>
        <v>0</v>
      </c>
      <c r="BH310" s="184">
        <f>IF(N310="sníž. přenesená",J310,0)</f>
        <v>0</v>
      </c>
      <c r="BI310" s="184">
        <f>IF(N310="nulová",J310,0)</f>
        <v>0</v>
      </c>
      <c r="BJ310" s="16" t="s">
        <v>81</v>
      </c>
      <c r="BK310" s="184">
        <f>ROUND(I310*H310,2)</f>
        <v>0</v>
      </c>
      <c r="BL310" s="16" t="s">
        <v>125</v>
      </c>
      <c r="BM310" s="183" t="s">
        <v>495</v>
      </c>
    </row>
    <row r="311" spans="1:65" s="2" customFormat="1" ht="11.25">
      <c r="A311" s="33"/>
      <c r="B311" s="34"/>
      <c r="C311" s="35"/>
      <c r="D311" s="185" t="s">
        <v>127</v>
      </c>
      <c r="E311" s="35"/>
      <c r="F311" s="186" t="s">
        <v>494</v>
      </c>
      <c r="G311" s="35"/>
      <c r="H311" s="35"/>
      <c r="I311" s="187"/>
      <c r="J311" s="35"/>
      <c r="K311" s="35"/>
      <c r="L311" s="38"/>
      <c r="M311" s="188"/>
      <c r="N311" s="189"/>
      <c r="O311" s="63"/>
      <c r="P311" s="63"/>
      <c r="Q311" s="63"/>
      <c r="R311" s="63"/>
      <c r="S311" s="63"/>
      <c r="T311" s="64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T311" s="16" t="s">
        <v>127</v>
      </c>
      <c r="AU311" s="16" t="s">
        <v>83</v>
      </c>
    </row>
    <row r="312" spans="1:65" s="13" customFormat="1" ht="11.25">
      <c r="B312" s="191"/>
      <c r="C312" s="192"/>
      <c r="D312" s="185" t="s">
        <v>131</v>
      </c>
      <c r="E312" s="193" t="s">
        <v>19</v>
      </c>
      <c r="F312" s="194" t="s">
        <v>138</v>
      </c>
      <c r="G312" s="192"/>
      <c r="H312" s="195">
        <v>3</v>
      </c>
      <c r="I312" s="196"/>
      <c r="J312" s="192"/>
      <c r="K312" s="192"/>
      <c r="L312" s="197"/>
      <c r="M312" s="198"/>
      <c r="N312" s="199"/>
      <c r="O312" s="199"/>
      <c r="P312" s="199"/>
      <c r="Q312" s="199"/>
      <c r="R312" s="199"/>
      <c r="S312" s="199"/>
      <c r="T312" s="200"/>
      <c r="AT312" s="201" t="s">
        <v>131</v>
      </c>
      <c r="AU312" s="201" t="s">
        <v>83</v>
      </c>
      <c r="AV312" s="13" t="s">
        <v>83</v>
      </c>
      <c r="AW312" s="13" t="s">
        <v>33</v>
      </c>
      <c r="AX312" s="13" t="s">
        <v>73</v>
      </c>
      <c r="AY312" s="201" t="s">
        <v>118</v>
      </c>
    </row>
    <row r="313" spans="1:65" s="2" customFormat="1" ht="14.45" customHeight="1">
      <c r="A313" s="33"/>
      <c r="B313" s="34"/>
      <c r="C313" s="172" t="s">
        <v>496</v>
      </c>
      <c r="D313" s="172" t="s">
        <v>120</v>
      </c>
      <c r="E313" s="173" t="s">
        <v>497</v>
      </c>
      <c r="F313" s="174" t="s">
        <v>498</v>
      </c>
      <c r="G313" s="175" t="s">
        <v>219</v>
      </c>
      <c r="H313" s="176">
        <v>3</v>
      </c>
      <c r="I313" s="177"/>
      <c r="J313" s="178">
        <f>ROUND(I313*H313,2)</f>
        <v>0</v>
      </c>
      <c r="K313" s="174" t="s">
        <v>124</v>
      </c>
      <c r="L313" s="38"/>
      <c r="M313" s="179" t="s">
        <v>19</v>
      </c>
      <c r="N313" s="180" t="s">
        <v>44</v>
      </c>
      <c r="O313" s="63"/>
      <c r="P313" s="181">
        <f>O313*H313</f>
        <v>0</v>
      </c>
      <c r="Q313" s="181">
        <v>0</v>
      </c>
      <c r="R313" s="181">
        <f>Q313*H313</f>
        <v>0</v>
      </c>
      <c r="S313" s="181">
        <v>0</v>
      </c>
      <c r="T313" s="182">
        <f>S313*H313</f>
        <v>0</v>
      </c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R313" s="183" t="s">
        <v>125</v>
      </c>
      <c r="AT313" s="183" t="s">
        <v>120</v>
      </c>
      <c r="AU313" s="183" t="s">
        <v>83</v>
      </c>
      <c r="AY313" s="16" t="s">
        <v>118</v>
      </c>
      <c r="BE313" s="184">
        <f>IF(N313="základní",J313,0)</f>
        <v>0</v>
      </c>
      <c r="BF313" s="184">
        <f>IF(N313="snížená",J313,0)</f>
        <v>0</v>
      </c>
      <c r="BG313" s="184">
        <f>IF(N313="zákl. přenesená",J313,0)</f>
        <v>0</v>
      </c>
      <c r="BH313" s="184">
        <f>IF(N313="sníž. přenesená",J313,0)</f>
        <v>0</v>
      </c>
      <c r="BI313" s="184">
        <f>IF(N313="nulová",J313,0)</f>
        <v>0</v>
      </c>
      <c r="BJ313" s="16" t="s">
        <v>81</v>
      </c>
      <c r="BK313" s="184">
        <f>ROUND(I313*H313,2)</f>
        <v>0</v>
      </c>
      <c r="BL313" s="16" t="s">
        <v>125</v>
      </c>
      <c r="BM313" s="183" t="s">
        <v>499</v>
      </c>
    </row>
    <row r="314" spans="1:65" s="2" customFormat="1" ht="19.5">
      <c r="A314" s="33"/>
      <c r="B314" s="34"/>
      <c r="C314" s="35"/>
      <c r="D314" s="185" t="s">
        <v>127</v>
      </c>
      <c r="E314" s="35"/>
      <c r="F314" s="186" t="s">
        <v>500</v>
      </c>
      <c r="G314" s="35"/>
      <c r="H314" s="35"/>
      <c r="I314" s="187"/>
      <c r="J314" s="35"/>
      <c r="K314" s="35"/>
      <c r="L314" s="38"/>
      <c r="M314" s="188"/>
      <c r="N314" s="189"/>
      <c r="O314" s="63"/>
      <c r="P314" s="63"/>
      <c r="Q314" s="63"/>
      <c r="R314" s="63"/>
      <c r="S314" s="63"/>
      <c r="T314" s="64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T314" s="16" t="s">
        <v>127</v>
      </c>
      <c r="AU314" s="16" t="s">
        <v>83</v>
      </c>
    </row>
    <row r="315" spans="1:65" s="2" customFormat="1" ht="29.25">
      <c r="A315" s="33"/>
      <c r="B315" s="34"/>
      <c r="C315" s="35"/>
      <c r="D315" s="185" t="s">
        <v>129</v>
      </c>
      <c r="E315" s="35"/>
      <c r="F315" s="190" t="s">
        <v>482</v>
      </c>
      <c r="G315" s="35"/>
      <c r="H315" s="35"/>
      <c r="I315" s="187"/>
      <c r="J315" s="35"/>
      <c r="K315" s="35"/>
      <c r="L315" s="38"/>
      <c r="M315" s="188"/>
      <c r="N315" s="189"/>
      <c r="O315" s="63"/>
      <c r="P315" s="63"/>
      <c r="Q315" s="63"/>
      <c r="R315" s="63"/>
      <c r="S315" s="63"/>
      <c r="T315" s="64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T315" s="16" t="s">
        <v>129</v>
      </c>
      <c r="AU315" s="16" t="s">
        <v>83</v>
      </c>
    </row>
    <row r="316" spans="1:65" s="2" customFormat="1" ht="14.45" customHeight="1">
      <c r="A316" s="33"/>
      <c r="B316" s="34"/>
      <c r="C316" s="202" t="s">
        <v>501</v>
      </c>
      <c r="D316" s="202" t="s">
        <v>178</v>
      </c>
      <c r="E316" s="203" t="s">
        <v>502</v>
      </c>
      <c r="F316" s="204" t="s">
        <v>503</v>
      </c>
      <c r="G316" s="205" t="s">
        <v>219</v>
      </c>
      <c r="H316" s="206">
        <v>3</v>
      </c>
      <c r="I316" s="207"/>
      <c r="J316" s="208">
        <f>ROUND(I316*H316,2)</f>
        <v>0</v>
      </c>
      <c r="K316" s="204" t="s">
        <v>124</v>
      </c>
      <c r="L316" s="209"/>
      <c r="M316" s="210" t="s">
        <v>19</v>
      </c>
      <c r="N316" s="211" t="s">
        <v>44</v>
      </c>
      <c r="O316" s="63"/>
      <c r="P316" s="181">
        <f>O316*H316</f>
        <v>0</v>
      </c>
      <c r="Q316" s="181">
        <v>2.2000000000000001E-4</v>
      </c>
      <c r="R316" s="181">
        <f>Q316*H316</f>
        <v>6.6E-4</v>
      </c>
      <c r="S316" s="181">
        <v>0</v>
      </c>
      <c r="T316" s="182">
        <f>S316*H316</f>
        <v>0</v>
      </c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R316" s="183" t="s">
        <v>170</v>
      </c>
      <c r="AT316" s="183" t="s">
        <v>178</v>
      </c>
      <c r="AU316" s="183" t="s">
        <v>83</v>
      </c>
      <c r="AY316" s="16" t="s">
        <v>118</v>
      </c>
      <c r="BE316" s="184">
        <f>IF(N316="základní",J316,0)</f>
        <v>0</v>
      </c>
      <c r="BF316" s="184">
        <f>IF(N316="snížená",J316,0)</f>
        <v>0</v>
      </c>
      <c r="BG316" s="184">
        <f>IF(N316="zákl. přenesená",J316,0)</f>
        <v>0</v>
      </c>
      <c r="BH316" s="184">
        <f>IF(N316="sníž. přenesená",J316,0)</f>
        <v>0</v>
      </c>
      <c r="BI316" s="184">
        <f>IF(N316="nulová",J316,0)</f>
        <v>0</v>
      </c>
      <c r="BJ316" s="16" t="s">
        <v>81</v>
      </c>
      <c r="BK316" s="184">
        <f>ROUND(I316*H316,2)</f>
        <v>0</v>
      </c>
      <c r="BL316" s="16" t="s">
        <v>125</v>
      </c>
      <c r="BM316" s="183" t="s">
        <v>504</v>
      </c>
    </row>
    <row r="317" spans="1:65" s="2" customFormat="1" ht="11.25">
      <c r="A317" s="33"/>
      <c r="B317" s="34"/>
      <c r="C317" s="35"/>
      <c r="D317" s="185" t="s">
        <v>127</v>
      </c>
      <c r="E317" s="35"/>
      <c r="F317" s="186" t="s">
        <v>503</v>
      </c>
      <c r="G317" s="35"/>
      <c r="H317" s="35"/>
      <c r="I317" s="187"/>
      <c r="J317" s="35"/>
      <c r="K317" s="35"/>
      <c r="L317" s="38"/>
      <c r="M317" s="188"/>
      <c r="N317" s="189"/>
      <c r="O317" s="63"/>
      <c r="P317" s="63"/>
      <c r="Q317" s="63"/>
      <c r="R317" s="63"/>
      <c r="S317" s="63"/>
      <c r="T317" s="64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T317" s="16" t="s">
        <v>127</v>
      </c>
      <c r="AU317" s="16" t="s">
        <v>83</v>
      </c>
    </row>
    <row r="318" spans="1:65" s="13" customFormat="1" ht="11.25">
      <c r="B318" s="191"/>
      <c r="C318" s="192"/>
      <c r="D318" s="185" t="s">
        <v>131</v>
      </c>
      <c r="E318" s="193" t="s">
        <v>19</v>
      </c>
      <c r="F318" s="194" t="s">
        <v>138</v>
      </c>
      <c r="G318" s="192"/>
      <c r="H318" s="195">
        <v>3</v>
      </c>
      <c r="I318" s="196"/>
      <c r="J318" s="192"/>
      <c r="K318" s="192"/>
      <c r="L318" s="197"/>
      <c r="M318" s="198"/>
      <c r="N318" s="199"/>
      <c r="O318" s="199"/>
      <c r="P318" s="199"/>
      <c r="Q318" s="199"/>
      <c r="R318" s="199"/>
      <c r="S318" s="199"/>
      <c r="T318" s="200"/>
      <c r="AT318" s="201" t="s">
        <v>131</v>
      </c>
      <c r="AU318" s="201" t="s">
        <v>83</v>
      </c>
      <c r="AV318" s="13" t="s">
        <v>83</v>
      </c>
      <c r="AW318" s="13" t="s">
        <v>33</v>
      </c>
      <c r="AX318" s="13" t="s">
        <v>73</v>
      </c>
      <c r="AY318" s="201" t="s">
        <v>118</v>
      </c>
    </row>
    <row r="319" spans="1:65" s="2" customFormat="1" ht="14.45" customHeight="1">
      <c r="A319" s="33"/>
      <c r="B319" s="34"/>
      <c r="C319" s="172" t="s">
        <v>505</v>
      </c>
      <c r="D319" s="172" t="s">
        <v>120</v>
      </c>
      <c r="E319" s="173" t="s">
        <v>506</v>
      </c>
      <c r="F319" s="174" t="s">
        <v>507</v>
      </c>
      <c r="G319" s="175" t="s">
        <v>219</v>
      </c>
      <c r="H319" s="176">
        <v>3</v>
      </c>
      <c r="I319" s="177"/>
      <c r="J319" s="178">
        <f>ROUND(I319*H319,2)</f>
        <v>0</v>
      </c>
      <c r="K319" s="174" t="s">
        <v>124</v>
      </c>
      <c r="L319" s="38"/>
      <c r="M319" s="179" t="s">
        <v>19</v>
      </c>
      <c r="N319" s="180" t="s">
        <v>44</v>
      </c>
      <c r="O319" s="63"/>
      <c r="P319" s="181">
        <f>O319*H319</f>
        <v>0</v>
      </c>
      <c r="Q319" s="181">
        <v>3.8000000000000002E-4</v>
      </c>
      <c r="R319" s="181">
        <f>Q319*H319</f>
        <v>1.14E-3</v>
      </c>
      <c r="S319" s="181">
        <v>0</v>
      </c>
      <c r="T319" s="182">
        <f>S319*H319</f>
        <v>0</v>
      </c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R319" s="183" t="s">
        <v>125</v>
      </c>
      <c r="AT319" s="183" t="s">
        <v>120</v>
      </c>
      <c r="AU319" s="183" t="s">
        <v>83</v>
      </c>
      <c r="AY319" s="16" t="s">
        <v>118</v>
      </c>
      <c r="BE319" s="184">
        <f>IF(N319="základní",J319,0)</f>
        <v>0</v>
      </c>
      <c r="BF319" s="184">
        <f>IF(N319="snížená",J319,0)</f>
        <v>0</v>
      </c>
      <c r="BG319" s="184">
        <f>IF(N319="zákl. přenesená",J319,0)</f>
        <v>0</v>
      </c>
      <c r="BH319" s="184">
        <f>IF(N319="sníž. přenesená",J319,0)</f>
        <v>0</v>
      </c>
      <c r="BI319" s="184">
        <f>IF(N319="nulová",J319,0)</f>
        <v>0</v>
      </c>
      <c r="BJ319" s="16" t="s">
        <v>81</v>
      </c>
      <c r="BK319" s="184">
        <f>ROUND(I319*H319,2)</f>
        <v>0</v>
      </c>
      <c r="BL319" s="16" t="s">
        <v>125</v>
      </c>
      <c r="BM319" s="183" t="s">
        <v>508</v>
      </c>
    </row>
    <row r="320" spans="1:65" s="2" customFormat="1" ht="11.25">
      <c r="A320" s="33"/>
      <c r="B320" s="34"/>
      <c r="C320" s="35"/>
      <c r="D320" s="185" t="s">
        <v>127</v>
      </c>
      <c r="E320" s="35"/>
      <c r="F320" s="186" t="s">
        <v>509</v>
      </c>
      <c r="G320" s="35"/>
      <c r="H320" s="35"/>
      <c r="I320" s="187"/>
      <c r="J320" s="35"/>
      <c r="K320" s="35"/>
      <c r="L320" s="38"/>
      <c r="M320" s="188"/>
      <c r="N320" s="189"/>
      <c r="O320" s="63"/>
      <c r="P320" s="63"/>
      <c r="Q320" s="63"/>
      <c r="R320" s="63"/>
      <c r="S320" s="63"/>
      <c r="T320" s="64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T320" s="16" t="s">
        <v>127</v>
      </c>
      <c r="AU320" s="16" t="s">
        <v>83</v>
      </c>
    </row>
    <row r="321" spans="1:65" s="2" customFormat="1" ht="39">
      <c r="A321" s="33"/>
      <c r="B321" s="34"/>
      <c r="C321" s="35"/>
      <c r="D321" s="185" t="s">
        <v>129</v>
      </c>
      <c r="E321" s="35"/>
      <c r="F321" s="190" t="s">
        <v>510</v>
      </c>
      <c r="G321" s="35"/>
      <c r="H321" s="35"/>
      <c r="I321" s="187"/>
      <c r="J321" s="35"/>
      <c r="K321" s="35"/>
      <c r="L321" s="38"/>
      <c r="M321" s="188"/>
      <c r="N321" s="189"/>
      <c r="O321" s="63"/>
      <c r="P321" s="63"/>
      <c r="Q321" s="63"/>
      <c r="R321" s="63"/>
      <c r="S321" s="63"/>
      <c r="T321" s="64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T321" s="16" t="s">
        <v>129</v>
      </c>
      <c r="AU321" s="16" t="s">
        <v>83</v>
      </c>
    </row>
    <row r="322" spans="1:65" s="13" customFormat="1" ht="11.25">
      <c r="B322" s="191"/>
      <c r="C322" s="192"/>
      <c r="D322" s="185" t="s">
        <v>131</v>
      </c>
      <c r="E322" s="193" t="s">
        <v>19</v>
      </c>
      <c r="F322" s="194" t="s">
        <v>138</v>
      </c>
      <c r="G322" s="192"/>
      <c r="H322" s="195">
        <v>3</v>
      </c>
      <c r="I322" s="196"/>
      <c r="J322" s="192"/>
      <c r="K322" s="192"/>
      <c r="L322" s="197"/>
      <c r="M322" s="198"/>
      <c r="N322" s="199"/>
      <c r="O322" s="199"/>
      <c r="P322" s="199"/>
      <c r="Q322" s="199"/>
      <c r="R322" s="199"/>
      <c r="S322" s="199"/>
      <c r="T322" s="200"/>
      <c r="AT322" s="201" t="s">
        <v>131</v>
      </c>
      <c r="AU322" s="201" t="s">
        <v>83</v>
      </c>
      <c r="AV322" s="13" t="s">
        <v>83</v>
      </c>
      <c r="AW322" s="13" t="s">
        <v>33</v>
      </c>
      <c r="AX322" s="13" t="s">
        <v>73</v>
      </c>
      <c r="AY322" s="201" t="s">
        <v>118</v>
      </c>
    </row>
    <row r="323" spans="1:65" s="2" customFormat="1" ht="14.45" customHeight="1">
      <c r="A323" s="33"/>
      <c r="B323" s="34"/>
      <c r="C323" s="172" t="s">
        <v>511</v>
      </c>
      <c r="D323" s="172" t="s">
        <v>120</v>
      </c>
      <c r="E323" s="173" t="s">
        <v>512</v>
      </c>
      <c r="F323" s="174" t="s">
        <v>513</v>
      </c>
      <c r="G323" s="175" t="s">
        <v>219</v>
      </c>
      <c r="H323" s="176">
        <v>3</v>
      </c>
      <c r="I323" s="177"/>
      <c r="J323" s="178">
        <f>ROUND(I323*H323,2)</f>
        <v>0</v>
      </c>
      <c r="K323" s="174" t="s">
        <v>124</v>
      </c>
      <c r="L323" s="38"/>
      <c r="M323" s="179" t="s">
        <v>19</v>
      </c>
      <c r="N323" s="180" t="s">
        <v>44</v>
      </c>
      <c r="O323" s="63"/>
      <c r="P323" s="181">
        <f>O323*H323</f>
        <v>0</v>
      </c>
      <c r="Q323" s="181">
        <v>6.7000000000000002E-4</v>
      </c>
      <c r="R323" s="181">
        <f>Q323*H323</f>
        <v>2.0100000000000001E-3</v>
      </c>
      <c r="S323" s="181">
        <v>0</v>
      </c>
      <c r="T323" s="182">
        <f>S323*H323</f>
        <v>0</v>
      </c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R323" s="183" t="s">
        <v>125</v>
      </c>
      <c r="AT323" s="183" t="s">
        <v>120</v>
      </c>
      <c r="AU323" s="183" t="s">
        <v>83</v>
      </c>
      <c r="AY323" s="16" t="s">
        <v>118</v>
      </c>
      <c r="BE323" s="184">
        <f>IF(N323="základní",J323,0)</f>
        <v>0</v>
      </c>
      <c r="BF323" s="184">
        <f>IF(N323="snížená",J323,0)</f>
        <v>0</v>
      </c>
      <c r="BG323" s="184">
        <f>IF(N323="zákl. přenesená",J323,0)</f>
        <v>0</v>
      </c>
      <c r="BH323" s="184">
        <f>IF(N323="sníž. přenesená",J323,0)</f>
        <v>0</v>
      </c>
      <c r="BI323" s="184">
        <f>IF(N323="nulová",J323,0)</f>
        <v>0</v>
      </c>
      <c r="BJ323" s="16" t="s">
        <v>81</v>
      </c>
      <c r="BK323" s="184">
        <f>ROUND(I323*H323,2)</f>
        <v>0</v>
      </c>
      <c r="BL323" s="16" t="s">
        <v>125</v>
      </c>
      <c r="BM323" s="183" t="s">
        <v>514</v>
      </c>
    </row>
    <row r="324" spans="1:65" s="2" customFormat="1" ht="11.25">
      <c r="A324" s="33"/>
      <c r="B324" s="34"/>
      <c r="C324" s="35"/>
      <c r="D324" s="185" t="s">
        <v>127</v>
      </c>
      <c r="E324" s="35"/>
      <c r="F324" s="186" t="s">
        <v>515</v>
      </c>
      <c r="G324" s="35"/>
      <c r="H324" s="35"/>
      <c r="I324" s="187"/>
      <c r="J324" s="35"/>
      <c r="K324" s="35"/>
      <c r="L324" s="38"/>
      <c r="M324" s="188"/>
      <c r="N324" s="189"/>
      <c r="O324" s="63"/>
      <c r="P324" s="63"/>
      <c r="Q324" s="63"/>
      <c r="R324" s="63"/>
      <c r="S324" s="63"/>
      <c r="T324" s="64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T324" s="16" t="s">
        <v>127</v>
      </c>
      <c r="AU324" s="16" t="s">
        <v>83</v>
      </c>
    </row>
    <row r="325" spans="1:65" s="2" customFormat="1" ht="39">
      <c r="A325" s="33"/>
      <c r="B325" s="34"/>
      <c r="C325" s="35"/>
      <c r="D325" s="185" t="s">
        <v>129</v>
      </c>
      <c r="E325" s="35"/>
      <c r="F325" s="190" t="s">
        <v>510</v>
      </c>
      <c r="G325" s="35"/>
      <c r="H325" s="35"/>
      <c r="I325" s="187"/>
      <c r="J325" s="35"/>
      <c r="K325" s="35"/>
      <c r="L325" s="38"/>
      <c r="M325" s="188"/>
      <c r="N325" s="189"/>
      <c r="O325" s="63"/>
      <c r="P325" s="63"/>
      <c r="Q325" s="63"/>
      <c r="R325" s="63"/>
      <c r="S325" s="63"/>
      <c r="T325" s="64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T325" s="16" t="s">
        <v>129</v>
      </c>
      <c r="AU325" s="16" t="s">
        <v>83</v>
      </c>
    </row>
    <row r="326" spans="1:65" s="13" customFormat="1" ht="11.25">
      <c r="B326" s="191"/>
      <c r="C326" s="192"/>
      <c r="D326" s="185" t="s">
        <v>131</v>
      </c>
      <c r="E326" s="193" t="s">
        <v>19</v>
      </c>
      <c r="F326" s="194" t="s">
        <v>138</v>
      </c>
      <c r="G326" s="192"/>
      <c r="H326" s="195">
        <v>3</v>
      </c>
      <c r="I326" s="196"/>
      <c r="J326" s="192"/>
      <c r="K326" s="192"/>
      <c r="L326" s="197"/>
      <c r="M326" s="198"/>
      <c r="N326" s="199"/>
      <c r="O326" s="199"/>
      <c r="P326" s="199"/>
      <c r="Q326" s="199"/>
      <c r="R326" s="199"/>
      <c r="S326" s="199"/>
      <c r="T326" s="200"/>
      <c r="AT326" s="201" t="s">
        <v>131</v>
      </c>
      <c r="AU326" s="201" t="s">
        <v>83</v>
      </c>
      <c r="AV326" s="13" t="s">
        <v>83</v>
      </c>
      <c r="AW326" s="13" t="s">
        <v>33</v>
      </c>
      <c r="AX326" s="13" t="s">
        <v>73</v>
      </c>
      <c r="AY326" s="201" t="s">
        <v>118</v>
      </c>
    </row>
    <row r="327" spans="1:65" s="2" customFormat="1" ht="14.45" customHeight="1">
      <c r="A327" s="33"/>
      <c r="B327" s="34"/>
      <c r="C327" s="172" t="s">
        <v>516</v>
      </c>
      <c r="D327" s="172" t="s">
        <v>120</v>
      </c>
      <c r="E327" s="173" t="s">
        <v>517</v>
      </c>
      <c r="F327" s="174" t="s">
        <v>518</v>
      </c>
      <c r="G327" s="175" t="s">
        <v>219</v>
      </c>
      <c r="H327" s="176">
        <v>2</v>
      </c>
      <c r="I327" s="177"/>
      <c r="J327" s="178">
        <f>ROUND(I327*H327,2)</f>
        <v>0</v>
      </c>
      <c r="K327" s="174" t="s">
        <v>124</v>
      </c>
      <c r="L327" s="38"/>
      <c r="M327" s="179" t="s">
        <v>19</v>
      </c>
      <c r="N327" s="180" t="s">
        <v>44</v>
      </c>
      <c r="O327" s="63"/>
      <c r="P327" s="181">
        <f>O327*H327</f>
        <v>0</v>
      </c>
      <c r="Q327" s="181">
        <v>1.6299999999999999E-3</v>
      </c>
      <c r="R327" s="181">
        <f>Q327*H327</f>
        <v>3.2599999999999999E-3</v>
      </c>
      <c r="S327" s="181">
        <v>0</v>
      </c>
      <c r="T327" s="182">
        <f>S327*H327</f>
        <v>0</v>
      </c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R327" s="183" t="s">
        <v>125</v>
      </c>
      <c r="AT327" s="183" t="s">
        <v>120</v>
      </c>
      <c r="AU327" s="183" t="s">
        <v>83</v>
      </c>
      <c r="AY327" s="16" t="s">
        <v>118</v>
      </c>
      <c r="BE327" s="184">
        <f>IF(N327="základní",J327,0)</f>
        <v>0</v>
      </c>
      <c r="BF327" s="184">
        <f>IF(N327="snížená",J327,0)</f>
        <v>0</v>
      </c>
      <c r="BG327" s="184">
        <f>IF(N327="zákl. přenesená",J327,0)</f>
        <v>0</v>
      </c>
      <c r="BH327" s="184">
        <f>IF(N327="sníž. přenesená",J327,0)</f>
        <v>0</v>
      </c>
      <c r="BI327" s="184">
        <f>IF(N327="nulová",J327,0)</f>
        <v>0</v>
      </c>
      <c r="BJ327" s="16" t="s">
        <v>81</v>
      </c>
      <c r="BK327" s="184">
        <f>ROUND(I327*H327,2)</f>
        <v>0</v>
      </c>
      <c r="BL327" s="16" t="s">
        <v>125</v>
      </c>
      <c r="BM327" s="183" t="s">
        <v>519</v>
      </c>
    </row>
    <row r="328" spans="1:65" s="2" customFormat="1" ht="11.25">
      <c r="A328" s="33"/>
      <c r="B328" s="34"/>
      <c r="C328" s="35"/>
      <c r="D328" s="185" t="s">
        <v>127</v>
      </c>
      <c r="E328" s="35"/>
      <c r="F328" s="186" t="s">
        <v>520</v>
      </c>
      <c r="G328" s="35"/>
      <c r="H328" s="35"/>
      <c r="I328" s="187"/>
      <c r="J328" s="35"/>
      <c r="K328" s="35"/>
      <c r="L328" s="38"/>
      <c r="M328" s="188"/>
      <c r="N328" s="189"/>
      <c r="O328" s="63"/>
      <c r="P328" s="63"/>
      <c r="Q328" s="63"/>
      <c r="R328" s="63"/>
      <c r="S328" s="63"/>
      <c r="T328" s="64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T328" s="16" t="s">
        <v>127</v>
      </c>
      <c r="AU328" s="16" t="s">
        <v>83</v>
      </c>
    </row>
    <row r="329" spans="1:65" s="2" customFormat="1" ht="39">
      <c r="A329" s="33"/>
      <c r="B329" s="34"/>
      <c r="C329" s="35"/>
      <c r="D329" s="185" t="s">
        <v>129</v>
      </c>
      <c r="E329" s="35"/>
      <c r="F329" s="190" t="s">
        <v>510</v>
      </c>
      <c r="G329" s="35"/>
      <c r="H329" s="35"/>
      <c r="I329" s="187"/>
      <c r="J329" s="35"/>
      <c r="K329" s="35"/>
      <c r="L329" s="38"/>
      <c r="M329" s="188"/>
      <c r="N329" s="189"/>
      <c r="O329" s="63"/>
      <c r="P329" s="63"/>
      <c r="Q329" s="63"/>
      <c r="R329" s="63"/>
      <c r="S329" s="63"/>
      <c r="T329" s="64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T329" s="16" t="s">
        <v>129</v>
      </c>
      <c r="AU329" s="16" t="s">
        <v>83</v>
      </c>
    </row>
    <row r="330" spans="1:65" s="13" customFormat="1" ht="11.25">
      <c r="B330" s="191"/>
      <c r="C330" s="192"/>
      <c r="D330" s="185" t="s">
        <v>131</v>
      </c>
      <c r="E330" s="193" t="s">
        <v>19</v>
      </c>
      <c r="F330" s="194" t="s">
        <v>83</v>
      </c>
      <c r="G330" s="192"/>
      <c r="H330" s="195">
        <v>2</v>
      </c>
      <c r="I330" s="196"/>
      <c r="J330" s="192"/>
      <c r="K330" s="192"/>
      <c r="L330" s="197"/>
      <c r="M330" s="198"/>
      <c r="N330" s="199"/>
      <c r="O330" s="199"/>
      <c r="P330" s="199"/>
      <c r="Q330" s="199"/>
      <c r="R330" s="199"/>
      <c r="S330" s="199"/>
      <c r="T330" s="200"/>
      <c r="AT330" s="201" t="s">
        <v>131</v>
      </c>
      <c r="AU330" s="201" t="s">
        <v>83</v>
      </c>
      <c r="AV330" s="13" t="s">
        <v>83</v>
      </c>
      <c r="AW330" s="13" t="s">
        <v>33</v>
      </c>
      <c r="AX330" s="13" t="s">
        <v>73</v>
      </c>
      <c r="AY330" s="201" t="s">
        <v>118</v>
      </c>
    </row>
    <row r="331" spans="1:65" s="2" customFormat="1" ht="14.45" customHeight="1">
      <c r="A331" s="33"/>
      <c r="B331" s="34"/>
      <c r="C331" s="172" t="s">
        <v>521</v>
      </c>
      <c r="D331" s="172" t="s">
        <v>120</v>
      </c>
      <c r="E331" s="173" t="s">
        <v>522</v>
      </c>
      <c r="F331" s="174" t="s">
        <v>523</v>
      </c>
      <c r="G331" s="175" t="s">
        <v>219</v>
      </c>
      <c r="H331" s="176">
        <v>6</v>
      </c>
      <c r="I331" s="177"/>
      <c r="J331" s="178">
        <f>ROUND(I331*H331,2)</f>
        <v>0</v>
      </c>
      <c r="K331" s="174" t="s">
        <v>124</v>
      </c>
      <c r="L331" s="38"/>
      <c r="M331" s="179" t="s">
        <v>19</v>
      </c>
      <c r="N331" s="180" t="s">
        <v>44</v>
      </c>
      <c r="O331" s="63"/>
      <c r="P331" s="181">
        <f>O331*H331</f>
        <v>0</v>
      </c>
      <c r="Q331" s="181">
        <v>7.2000000000000005E-4</v>
      </c>
      <c r="R331" s="181">
        <f>Q331*H331</f>
        <v>4.3200000000000001E-3</v>
      </c>
      <c r="S331" s="181">
        <v>0</v>
      </c>
      <c r="T331" s="182">
        <f>S331*H331</f>
        <v>0</v>
      </c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R331" s="183" t="s">
        <v>125</v>
      </c>
      <c r="AT331" s="183" t="s">
        <v>120</v>
      </c>
      <c r="AU331" s="183" t="s">
        <v>83</v>
      </c>
      <c r="AY331" s="16" t="s">
        <v>118</v>
      </c>
      <c r="BE331" s="184">
        <f>IF(N331="základní",J331,0)</f>
        <v>0</v>
      </c>
      <c r="BF331" s="184">
        <f>IF(N331="snížená",J331,0)</f>
        <v>0</v>
      </c>
      <c r="BG331" s="184">
        <f>IF(N331="zákl. přenesená",J331,0)</f>
        <v>0</v>
      </c>
      <c r="BH331" s="184">
        <f>IF(N331="sníž. přenesená",J331,0)</f>
        <v>0</v>
      </c>
      <c r="BI331" s="184">
        <f>IF(N331="nulová",J331,0)</f>
        <v>0</v>
      </c>
      <c r="BJ331" s="16" t="s">
        <v>81</v>
      </c>
      <c r="BK331" s="184">
        <f>ROUND(I331*H331,2)</f>
        <v>0</v>
      </c>
      <c r="BL331" s="16" t="s">
        <v>125</v>
      </c>
      <c r="BM331" s="183" t="s">
        <v>524</v>
      </c>
    </row>
    <row r="332" spans="1:65" s="2" customFormat="1" ht="19.5">
      <c r="A332" s="33"/>
      <c r="B332" s="34"/>
      <c r="C332" s="35"/>
      <c r="D332" s="185" t="s">
        <v>127</v>
      </c>
      <c r="E332" s="35"/>
      <c r="F332" s="186" t="s">
        <v>525</v>
      </c>
      <c r="G332" s="35"/>
      <c r="H332" s="35"/>
      <c r="I332" s="187"/>
      <c r="J332" s="35"/>
      <c r="K332" s="35"/>
      <c r="L332" s="38"/>
      <c r="M332" s="188"/>
      <c r="N332" s="189"/>
      <c r="O332" s="63"/>
      <c r="P332" s="63"/>
      <c r="Q332" s="63"/>
      <c r="R332" s="63"/>
      <c r="S332" s="63"/>
      <c r="T332" s="64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T332" s="16" t="s">
        <v>127</v>
      </c>
      <c r="AU332" s="16" t="s">
        <v>83</v>
      </c>
    </row>
    <row r="333" spans="1:65" s="2" customFormat="1" ht="195">
      <c r="A333" s="33"/>
      <c r="B333" s="34"/>
      <c r="C333" s="35"/>
      <c r="D333" s="185" t="s">
        <v>129</v>
      </c>
      <c r="E333" s="35"/>
      <c r="F333" s="190" t="s">
        <v>526</v>
      </c>
      <c r="G333" s="35"/>
      <c r="H333" s="35"/>
      <c r="I333" s="187"/>
      <c r="J333" s="35"/>
      <c r="K333" s="35"/>
      <c r="L333" s="38"/>
      <c r="M333" s="188"/>
      <c r="N333" s="189"/>
      <c r="O333" s="63"/>
      <c r="P333" s="63"/>
      <c r="Q333" s="63"/>
      <c r="R333" s="63"/>
      <c r="S333" s="63"/>
      <c r="T333" s="64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T333" s="16" t="s">
        <v>129</v>
      </c>
      <c r="AU333" s="16" t="s">
        <v>83</v>
      </c>
    </row>
    <row r="334" spans="1:65" s="2" customFormat="1" ht="14.45" customHeight="1">
      <c r="A334" s="33"/>
      <c r="B334" s="34"/>
      <c r="C334" s="202" t="s">
        <v>527</v>
      </c>
      <c r="D334" s="202" t="s">
        <v>178</v>
      </c>
      <c r="E334" s="203" t="s">
        <v>528</v>
      </c>
      <c r="F334" s="204" t="s">
        <v>529</v>
      </c>
      <c r="G334" s="205" t="s">
        <v>219</v>
      </c>
      <c r="H334" s="206">
        <v>3</v>
      </c>
      <c r="I334" s="207"/>
      <c r="J334" s="208">
        <f>ROUND(I334*H334,2)</f>
        <v>0</v>
      </c>
      <c r="K334" s="204" t="s">
        <v>19</v>
      </c>
      <c r="L334" s="209"/>
      <c r="M334" s="210" t="s">
        <v>19</v>
      </c>
      <c r="N334" s="211" t="s">
        <v>44</v>
      </c>
      <c r="O334" s="63"/>
      <c r="P334" s="181">
        <f>O334*H334</f>
        <v>0</v>
      </c>
      <c r="Q334" s="181">
        <v>1.0970000000000001E-2</v>
      </c>
      <c r="R334" s="181">
        <f>Q334*H334</f>
        <v>3.2910000000000002E-2</v>
      </c>
      <c r="S334" s="181">
        <v>0</v>
      </c>
      <c r="T334" s="182">
        <f>S334*H334</f>
        <v>0</v>
      </c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R334" s="183" t="s">
        <v>170</v>
      </c>
      <c r="AT334" s="183" t="s">
        <v>178</v>
      </c>
      <c r="AU334" s="183" t="s">
        <v>83</v>
      </c>
      <c r="AY334" s="16" t="s">
        <v>118</v>
      </c>
      <c r="BE334" s="184">
        <f>IF(N334="základní",J334,0)</f>
        <v>0</v>
      </c>
      <c r="BF334" s="184">
        <f>IF(N334="snížená",J334,0)</f>
        <v>0</v>
      </c>
      <c r="BG334" s="184">
        <f>IF(N334="zákl. přenesená",J334,0)</f>
        <v>0</v>
      </c>
      <c r="BH334" s="184">
        <f>IF(N334="sníž. přenesená",J334,0)</f>
        <v>0</v>
      </c>
      <c r="BI334" s="184">
        <f>IF(N334="nulová",J334,0)</f>
        <v>0</v>
      </c>
      <c r="BJ334" s="16" t="s">
        <v>81</v>
      </c>
      <c r="BK334" s="184">
        <f>ROUND(I334*H334,2)</f>
        <v>0</v>
      </c>
      <c r="BL334" s="16" t="s">
        <v>125</v>
      </c>
      <c r="BM334" s="183" t="s">
        <v>530</v>
      </c>
    </row>
    <row r="335" spans="1:65" s="2" customFormat="1" ht="11.25">
      <c r="A335" s="33"/>
      <c r="B335" s="34"/>
      <c r="C335" s="35"/>
      <c r="D335" s="185" t="s">
        <v>127</v>
      </c>
      <c r="E335" s="35"/>
      <c r="F335" s="186" t="s">
        <v>529</v>
      </c>
      <c r="G335" s="35"/>
      <c r="H335" s="35"/>
      <c r="I335" s="187"/>
      <c r="J335" s="35"/>
      <c r="K335" s="35"/>
      <c r="L335" s="38"/>
      <c r="M335" s="188"/>
      <c r="N335" s="189"/>
      <c r="O335" s="63"/>
      <c r="P335" s="63"/>
      <c r="Q335" s="63"/>
      <c r="R335" s="63"/>
      <c r="S335" s="63"/>
      <c r="T335" s="64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T335" s="16" t="s">
        <v>127</v>
      </c>
      <c r="AU335" s="16" t="s">
        <v>83</v>
      </c>
    </row>
    <row r="336" spans="1:65" s="13" customFormat="1" ht="11.25">
      <c r="B336" s="191"/>
      <c r="C336" s="192"/>
      <c r="D336" s="185" t="s">
        <v>131</v>
      </c>
      <c r="E336" s="193" t="s">
        <v>19</v>
      </c>
      <c r="F336" s="194" t="s">
        <v>531</v>
      </c>
      <c r="G336" s="192"/>
      <c r="H336" s="195">
        <v>3</v>
      </c>
      <c r="I336" s="196"/>
      <c r="J336" s="192"/>
      <c r="K336" s="192"/>
      <c r="L336" s="197"/>
      <c r="M336" s="198"/>
      <c r="N336" s="199"/>
      <c r="O336" s="199"/>
      <c r="P336" s="199"/>
      <c r="Q336" s="199"/>
      <c r="R336" s="199"/>
      <c r="S336" s="199"/>
      <c r="T336" s="200"/>
      <c r="AT336" s="201" t="s">
        <v>131</v>
      </c>
      <c r="AU336" s="201" t="s">
        <v>83</v>
      </c>
      <c r="AV336" s="13" t="s">
        <v>83</v>
      </c>
      <c r="AW336" s="13" t="s">
        <v>33</v>
      </c>
      <c r="AX336" s="13" t="s">
        <v>73</v>
      </c>
      <c r="AY336" s="201" t="s">
        <v>118</v>
      </c>
    </row>
    <row r="337" spans="1:65" s="2" customFormat="1" ht="14.45" customHeight="1">
      <c r="A337" s="33"/>
      <c r="B337" s="34"/>
      <c r="C337" s="202" t="s">
        <v>532</v>
      </c>
      <c r="D337" s="202" t="s">
        <v>178</v>
      </c>
      <c r="E337" s="203" t="s">
        <v>533</v>
      </c>
      <c r="F337" s="204" t="s">
        <v>534</v>
      </c>
      <c r="G337" s="205" t="s">
        <v>219</v>
      </c>
      <c r="H337" s="206">
        <v>3</v>
      </c>
      <c r="I337" s="207"/>
      <c r="J337" s="208">
        <f>ROUND(I337*H337,2)</f>
        <v>0</v>
      </c>
      <c r="K337" s="204" t="s">
        <v>19</v>
      </c>
      <c r="L337" s="209"/>
      <c r="M337" s="210" t="s">
        <v>19</v>
      </c>
      <c r="N337" s="211" t="s">
        <v>44</v>
      </c>
      <c r="O337" s="63"/>
      <c r="P337" s="181">
        <f>O337*H337</f>
        <v>0</v>
      </c>
      <c r="Q337" s="181">
        <v>1.0970000000000001E-2</v>
      </c>
      <c r="R337" s="181">
        <f>Q337*H337</f>
        <v>3.2910000000000002E-2</v>
      </c>
      <c r="S337" s="181">
        <v>0</v>
      </c>
      <c r="T337" s="182">
        <f>S337*H337</f>
        <v>0</v>
      </c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R337" s="183" t="s">
        <v>170</v>
      </c>
      <c r="AT337" s="183" t="s">
        <v>178</v>
      </c>
      <c r="AU337" s="183" t="s">
        <v>83</v>
      </c>
      <c r="AY337" s="16" t="s">
        <v>118</v>
      </c>
      <c r="BE337" s="184">
        <f>IF(N337="základní",J337,0)</f>
        <v>0</v>
      </c>
      <c r="BF337" s="184">
        <f>IF(N337="snížená",J337,0)</f>
        <v>0</v>
      </c>
      <c r="BG337" s="184">
        <f>IF(N337="zákl. přenesená",J337,0)</f>
        <v>0</v>
      </c>
      <c r="BH337" s="184">
        <f>IF(N337="sníž. přenesená",J337,0)</f>
        <v>0</v>
      </c>
      <c r="BI337" s="184">
        <f>IF(N337="nulová",J337,0)</f>
        <v>0</v>
      </c>
      <c r="BJ337" s="16" t="s">
        <v>81</v>
      </c>
      <c r="BK337" s="184">
        <f>ROUND(I337*H337,2)</f>
        <v>0</v>
      </c>
      <c r="BL337" s="16" t="s">
        <v>125</v>
      </c>
      <c r="BM337" s="183" t="s">
        <v>535</v>
      </c>
    </row>
    <row r="338" spans="1:65" s="2" customFormat="1" ht="11.25">
      <c r="A338" s="33"/>
      <c r="B338" s="34"/>
      <c r="C338" s="35"/>
      <c r="D338" s="185" t="s">
        <v>127</v>
      </c>
      <c r="E338" s="35"/>
      <c r="F338" s="186" t="s">
        <v>534</v>
      </c>
      <c r="G338" s="35"/>
      <c r="H338" s="35"/>
      <c r="I338" s="187"/>
      <c r="J338" s="35"/>
      <c r="K338" s="35"/>
      <c r="L338" s="38"/>
      <c r="M338" s="188"/>
      <c r="N338" s="189"/>
      <c r="O338" s="63"/>
      <c r="P338" s="63"/>
      <c r="Q338" s="63"/>
      <c r="R338" s="63"/>
      <c r="S338" s="63"/>
      <c r="T338" s="64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T338" s="16" t="s">
        <v>127</v>
      </c>
      <c r="AU338" s="16" t="s">
        <v>83</v>
      </c>
    </row>
    <row r="339" spans="1:65" s="13" customFormat="1" ht="11.25">
      <c r="B339" s="191"/>
      <c r="C339" s="192"/>
      <c r="D339" s="185" t="s">
        <v>131</v>
      </c>
      <c r="E339" s="193" t="s">
        <v>19</v>
      </c>
      <c r="F339" s="194" t="s">
        <v>531</v>
      </c>
      <c r="G339" s="192"/>
      <c r="H339" s="195">
        <v>3</v>
      </c>
      <c r="I339" s="196"/>
      <c r="J339" s="192"/>
      <c r="K339" s="192"/>
      <c r="L339" s="197"/>
      <c r="M339" s="198"/>
      <c r="N339" s="199"/>
      <c r="O339" s="199"/>
      <c r="P339" s="199"/>
      <c r="Q339" s="199"/>
      <c r="R339" s="199"/>
      <c r="S339" s="199"/>
      <c r="T339" s="200"/>
      <c r="AT339" s="201" t="s">
        <v>131</v>
      </c>
      <c r="AU339" s="201" t="s">
        <v>83</v>
      </c>
      <c r="AV339" s="13" t="s">
        <v>83</v>
      </c>
      <c r="AW339" s="13" t="s">
        <v>33</v>
      </c>
      <c r="AX339" s="13" t="s">
        <v>73</v>
      </c>
      <c r="AY339" s="201" t="s">
        <v>118</v>
      </c>
    </row>
    <row r="340" spans="1:65" s="2" customFormat="1" ht="14.45" customHeight="1">
      <c r="A340" s="33"/>
      <c r="B340" s="34"/>
      <c r="C340" s="172" t="s">
        <v>536</v>
      </c>
      <c r="D340" s="172" t="s">
        <v>120</v>
      </c>
      <c r="E340" s="173" t="s">
        <v>537</v>
      </c>
      <c r="F340" s="174" t="s">
        <v>538</v>
      </c>
      <c r="G340" s="175" t="s">
        <v>219</v>
      </c>
      <c r="H340" s="176">
        <v>3</v>
      </c>
      <c r="I340" s="177"/>
      <c r="J340" s="178">
        <f>ROUND(I340*H340,2)</f>
        <v>0</v>
      </c>
      <c r="K340" s="174" t="s">
        <v>124</v>
      </c>
      <c r="L340" s="38"/>
      <c r="M340" s="179" t="s">
        <v>19</v>
      </c>
      <c r="N340" s="180" t="s">
        <v>44</v>
      </c>
      <c r="O340" s="63"/>
      <c r="P340" s="181">
        <f>O340*H340</f>
        <v>0</v>
      </c>
      <c r="Q340" s="181">
        <v>7.2000000000000005E-4</v>
      </c>
      <c r="R340" s="181">
        <f>Q340*H340</f>
        <v>2.16E-3</v>
      </c>
      <c r="S340" s="181">
        <v>0</v>
      </c>
      <c r="T340" s="182">
        <f>S340*H340</f>
        <v>0</v>
      </c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R340" s="183" t="s">
        <v>125</v>
      </c>
      <c r="AT340" s="183" t="s">
        <v>120</v>
      </c>
      <c r="AU340" s="183" t="s">
        <v>83</v>
      </c>
      <c r="AY340" s="16" t="s">
        <v>118</v>
      </c>
      <c r="BE340" s="184">
        <f>IF(N340="základní",J340,0)</f>
        <v>0</v>
      </c>
      <c r="BF340" s="184">
        <f>IF(N340="snížená",J340,0)</f>
        <v>0</v>
      </c>
      <c r="BG340" s="184">
        <f>IF(N340="zákl. přenesená",J340,0)</f>
        <v>0</v>
      </c>
      <c r="BH340" s="184">
        <f>IF(N340="sníž. přenesená",J340,0)</f>
        <v>0</v>
      </c>
      <c r="BI340" s="184">
        <f>IF(N340="nulová",J340,0)</f>
        <v>0</v>
      </c>
      <c r="BJ340" s="16" t="s">
        <v>81</v>
      </c>
      <c r="BK340" s="184">
        <f>ROUND(I340*H340,2)</f>
        <v>0</v>
      </c>
      <c r="BL340" s="16" t="s">
        <v>125</v>
      </c>
      <c r="BM340" s="183" t="s">
        <v>539</v>
      </c>
    </row>
    <row r="341" spans="1:65" s="2" customFormat="1" ht="19.5">
      <c r="A341" s="33"/>
      <c r="B341" s="34"/>
      <c r="C341" s="35"/>
      <c r="D341" s="185" t="s">
        <v>127</v>
      </c>
      <c r="E341" s="35"/>
      <c r="F341" s="186" t="s">
        <v>540</v>
      </c>
      <c r="G341" s="35"/>
      <c r="H341" s="35"/>
      <c r="I341" s="187"/>
      <c r="J341" s="35"/>
      <c r="K341" s="35"/>
      <c r="L341" s="38"/>
      <c r="M341" s="188"/>
      <c r="N341" s="189"/>
      <c r="O341" s="63"/>
      <c r="P341" s="63"/>
      <c r="Q341" s="63"/>
      <c r="R341" s="63"/>
      <c r="S341" s="63"/>
      <c r="T341" s="64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T341" s="16" t="s">
        <v>127</v>
      </c>
      <c r="AU341" s="16" t="s">
        <v>83</v>
      </c>
    </row>
    <row r="342" spans="1:65" s="2" customFormat="1" ht="195">
      <c r="A342" s="33"/>
      <c r="B342" s="34"/>
      <c r="C342" s="35"/>
      <c r="D342" s="185" t="s">
        <v>129</v>
      </c>
      <c r="E342" s="35"/>
      <c r="F342" s="190" t="s">
        <v>526</v>
      </c>
      <c r="G342" s="35"/>
      <c r="H342" s="35"/>
      <c r="I342" s="187"/>
      <c r="J342" s="35"/>
      <c r="K342" s="35"/>
      <c r="L342" s="38"/>
      <c r="M342" s="188"/>
      <c r="N342" s="189"/>
      <c r="O342" s="63"/>
      <c r="P342" s="63"/>
      <c r="Q342" s="63"/>
      <c r="R342" s="63"/>
      <c r="S342" s="63"/>
      <c r="T342" s="64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T342" s="16" t="s">
        <v>129</v>
      </c>
      <c r="AU342" s="16" t="s">
        <v>83</v>
      </c>
    </row>
    <row r="343" spans="1:65" s="2" customFormat="1" ht="14.45" customHeight="1">
      <c r="A343" s="33"/>
      <c r="B343" s="34"/>
      <c r="C343" s="202" t="s">
        <v>541</v>
      </c>
      <c r="D343" s="202" t="s">
        <v>178</v>
      </c>
      <c r="E343" s="203" t="s">
        <v>542</v>
      </c>
      <c r="F343" s="204" t="s">
        <v>543</v>
      </c>
      <c r="G343" s="205" t="s">
        <v>219</v>
      </c>
      <c r="H343" s="206">
        <v>3</v>
      </c>
      <c r="I343" s="207"/>
      <c r="J343" s="208">
        <f>ROUND(I343*H343,2)</f>
        <v>0</v>
      </c>
      <c r="K343" s="204" t="s">
        <v>19</v>
      </c>
      <c r="L343" s="209"/>
      <c r="M343" s="210" t="s">
        <v>19</v>
      </c>
      <c r="N343" s="211" t="s">
        <v>44</v>
      </c>
      <c r="O343" s="63"/>
      <c r="P343" s="181">
        <f>O343*H343</f>
        <v>0</v>
      </c>
      <c r="Q343" s="181">
        <v>1.0970000000000001E-2</v>
      </c>
      <c r="R343" s="181">
        <f>Q343*H343</f>
        <v>3.2910000000000002E-2</v>
      </c>
      <c r="S343" s="181">
        <v>0</v>
      </c>
      <c r="T343" s="182">
        <f>S343*H343</f>
        <v>0</v>
      </c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R343" s="183" t="s">
        <v>170</v>
      </c>
      <c r="AT343" s="183" t="s">
        <v>178</v>
      </c>
      <c r="AU343" s="183" t="s">
        <v>83</v>
      </c>
      <c r="AY343" s="16" t="s">
        <v>118</v>
      </c>
      <c r="BE343" s="184">
        <f>IF(N343="základní",J343,0)</f>
        <v>0</v>
      </c>
      <c r="BF343" s="184">
        <f>IF(N343="snížená",J343,0)</f>
        <v>0</v>
      </c>
      <c r="BG343" s="184">
        <f>IF(N343="zákl. přenesená",J343,0)</f>
        <v>0</v>
      </c>
      <c r="BH343" s="184">
        <f>IF(N343="sníž. přenesená",J343,0)</f>
        <v>0</v>
      </c>
      <c r="BI343" s="184">
        <f>IF(N343="nulová",J343,0)</f>
        <v>0</v>
      </c>
      <c r="BJ343" s="16" t="s">
        <v>81</v>
      </c>
      <c r="BK343" s="184">
        <f>ROUND(I343*H343,2)</f>
        <v>0</v>
      </c>
      <c r="BL343" s="16" t="s">
        <v>125</v>
      </c>
      <c r="BM343" s="183" t="s">
        <v>544</v>
      </c>
    </row>
    <row r="344" spans="1:65" s="2" customFormat="1" ht="11.25">
      <c r="A344" s="33"/>
      <c r="B344" s="34"/>
      <c r="C344" s="35"/>
      <c r="D344" s="185" t="s">
        <v>127</v>
      </c>
      <c r="E344" s="35"/>
      <c r="F344" s="186" t="s">
        <v>543</v>
      </c>
      <c r="G344" s="35"/>
      <c r="H344" s="35"/>
      <c r="I344" s="187"/>
      <c r="J344" s="35"/>
      <c r="K344" s="35"/>
      <c r="L344" s="38"/>
      <c r="M344" s="188"/>
      <c r="N344" s="189"/>
      <c r="O344" s="63"/>
      <c r="P344" s="63"/>
      <c r="Q344" s="63"/>
      <c r="R344" s="63"/>
      <c r="S344" s="63"/>
      <c r="T344" s="64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T344" s="16" t="s">
        <v>127</v>
      </c>
      <c r="AU344" s="16" t="s">
        <v>83</v>
      </c>
    </row>
    <row r="345" spans="1:65" s="13" customFormat="1" ht="11.25">
      <c r="B345" s="191"/>
      <c r="C345" s="192"/>
      <c r="D345" s="185" t="s">
        <v>131</v>
      </c>
      <c r="E345" s="193" t="s">
        <v>19</v>
      </c>
      <c r="F345" s="194" t="s">
        <v>531</v>
      </c>
      <c r="G345" s="192"/>
      <c r="H345" s="195">
        <v>3</v>
      </c>
      <c r="I345" s="196"/>
      <c r="J345" s="192"/>
      <c r="K345" s="192"/>
      <c r="L345" s="197"/>
      <c r="M345" s="198"/>
      <c r="N345" s="199"/>
      <c r="O345" s="199"/>
      <c r="P345" s="199"/>
      <c r="Q345" s="199"/>
      <c r="R345" s="199"/>
      <c r="S345" s="199"/>
      <c r="T345" s="200"/>
      <c r="AT345" s="201" t="s">
        <v>131</v>
      </c>
      <c r="AU345" s="201" t="s">
        <v>83</v>
      </c>
      <c r="AV345" s="13" t="s">
        <v>83</v>
      </c>
      <c r="AW345" s="13" t="s">
        <v>33</v>
      </c>
      <c r="AX345" s="13" t="s">
        <v>73</v>
      </c>
      <c r="AY345" s="201" t="s">
        <v>118</v>
      </c>
    </row>
    <row r="346" spans="1:65" s="2" customFormat="1" ht="14.45" customHeight="1">
      <c r="A346" s="33"/>
      <c r="B346" s="34"/>
      <c r="C346" s="172" t="s">
        <v>545</v>
      </c>
      <c r="D346" s="172" t="s">
        <v>120</v>
      </c>
      <c r="E346" s="173" t="s">
        <v>546</v>
      </c>
      <c r="F346" s="174" t="s">
        <v>547</v>
      </c>
      <c r="G346" s="175" t="s">
        <v>219</v>
      </c>
      <c r="H346" s="176">
        <v>2</v>
      </c>
      <c r="I346" s="177"/>
      <c r="J346" s="178">
        <f>ROUND(I346*H346,2)</f>
        <v>0</v>
      </c>
      <c r="K346" s="174" t="s">
        <v>124</v>
      </c>
      <c r="L346" s="38"/>
      <c r="M346" s="179" t="s">
        <v>19</v>
      </c>
      <c r="N346" s="180" t="s">
        <v>44</v>
      </c>
      <c r="O346" s="63"/>
      <c r="P346" s="181">
        <f>O346*H346</f>
        <v>0</v>
      </c>
      <c r="Q346" s="181">
        <v>1.6199999999999999E-3</v>
      </c>
      <c r="R346" s="181">
        <f>Q346*H346</f>
        <v>3.2399999999999998E-3</v>
      </c>
      <c r="S346" s="181">
        <v>0</v>
      </c>
      <c r="T346" s="182">
        <f>S346*H346</f>
        <v>0</v>
      </c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R346" s="183" t="s">
        <v>125</v>
      </c>
      <c r="AT346" s="183" t="s">
        <v>120</v>
      </c>
      <c r="AU346" s="183" t="s">
        <v>83</v>
      </c>
      <c r="AY346" s="16" t="s">
        <v>118</v>
      </c>
      <c r="BE346" s="184">
        <f>IF(N346="základní",J346,0)</f>
        <v>0</v>
      </c>
      <c r="BF346" s="184">
        <f>IF(N346="snížená",J346,0)</f>
        <v>0</v>
      </c>
      <c r="BG346" s="184">
        <f>IF(N346="zákl. přenesená",J346,0)</f>
        <v>0</v>
      </c>
      <c r="BH346" s="184">
        <f>IF(N346="sníž. přenesená",J346,0)</f>
        <v>0</v>
      </c>
      <c r="BI346" s="184">
        <f>IF(N346="nulová",J346,0)</f>
        <v>0</v>
      </c>
      <c r="BJ346" s="16" t="s">
        <v>81</v>
      </c>
      <c r="BK346" s="184">
        <f>ROUND(I346*H346,2)</f>
        <v>0</v>
      </c>
      <c r="BL346" s="16" t="s">
        <v>125</v>
      </c>
      <c r="BM346" s="183" t="s">
        <v>548</v>
      </c>
    </row>
    <row r="347" spans="1:65" s="2" customFormat="1" ht="19.5">
      <c r="A347" s="33"/>
      <c r="B347" s="34"/>
      <c r="C347" s="35"/>
      <c r="D347" s="185" t="s">
        <v>127</v>
      </c>
      <c r="E347" s="35"/>
      <c r="F347" s="186" t="s">
        <v>549</v>
      </c>
      <c r="G347" s="35"/>
      <c r="H347" s="35"/>
      <c r="I347" s="187"/>
      <c r="J347" s="35"/>
      <c r="K347" s="35"/>
      <c r="L347" s="38"/>
      <c r="M347" s="188"/>
      <c r="N347" s="189"/>
      <c r="O347" s="63"/>
      <c r="P347" s="63"/>
      <c r="Q347" s="63"/>
      <c r="R347" s="63"/>
      <c r="S347" s="63"/>
      <c r="T347" s="64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T347" s="16" t="s">
        <v>127</v>
      </c>
      <c r="AU347" s="16" t="s">
        <v>83</v>
      </c>
    </row>
    <row r="348" spans="1:65" s="2" customFormat="1" ht="195">
      <c r="A348" s="33"/>
      <c r="B348" s="34"/>
      <c r="C348" s="35"/>
      <c r="D348" s="185" t="s">
        <v>129</v>
      </c>
      <c r="E348" s="35"/>
      <c r="F348" s="190" t="s">
        <v>526</v>
      </c>
      <c r="G348" s="35"/>
      <c r="H348" s="35"/>
      <c r="I348" s="187"/>
      <c r="J348" s="35"/>
      <c r="K348" s="35"/>
      <c r="L348" s="38"/>
      <c r="M348" s="188"/>
      <c r="N348" s="189"/>
      <c r="O348" s="63"/>
      <c r="P348" s="63"/>
      <c r="Q348" s="63"/>
      <c r="R348" s="63"/>
      <c r="S348" s="63"/>
      <c r="T348" s="64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T348" s="16" t="s">
        <v>129</v>
      </c>
      <c r="AU348" s="16" t="s">
        <v>83</v>
      </c>
    </row>
    <row r="349" spans="1:65" s="2" customFormat="1" ht="14.45" customHeight="1">
      <c r="A349" s="33"/>
      <c r="B349" s="34"/>
      <c r="C349" s="202" t="s">
        <v>550</v>
      </c>
      <c r="D349" s="202" t="s">
        <v>178</v>
      </c>
      <c r="E349" s="203" t="s">
        <v>551</v>
      </c>
      <c r="F349" s="204" t="s">
        <v>552</v>
      </c>
      <c r="G349" s="205" t="s">
        <v>219</v>
      </c>
      <c r="H349" s="206">
        <v>2</v>
      </c>
      <c r="I349" s="207"/>
      <c r="J349" s="208">
        <f>ROUND(I349*H349,2)</f>
        <v>0</v>
      </c>
      <c r="K349" s="204" t="s">
        <v>124</v>
      </c>
      <c r="L349" s="209"/>
      <c r="M349" s="210" t="s">
        <v>19</v>
      </c>
      <c r="N349" s="211" t="s">
        <v>44</v>
      </c>
      <c r="O349" s="63"/>
      <c r="P349" s="181">
        <f>O349*H349</f>
        <v>0</v>
      </c>
      <c r="Q349" s="181">
        <v>1.847E-2</v>
      </c>
      <c r="R349" s="181">
        <f>Q349*H349</f>
        <v>3.6940000000000001E-2</v>
      </c>
      <c r="S349" s="181">
        <v>0</v>
      </c>
      <c r="T349" s="182">
        <f>S349*H349</f>
        <v>0</v>
      </c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R349" s="183" t="s">
        <v>170</v>
      </c>
      <c r="AT349" s="183" t="s">
        <v>178</v>
      </c>
      <c r="AU349" s="183" t="s">
        <v>83</v>
      </c>
      <c r="AY349" s="16" t="s">
        <v>118</v>
      </c>
      <c r="BE349" s="184">
        <f>IF(N349="základní",J349,0)</f>
        <v>0</v>
      </c>
      <c r="BF349" s="184">
        <f>IF(N349="snížená",J349,0)</f>
        <v>0</v>
      </c>
      <c r="BG349" s="184">
        <f>IF(N349="zákl. přenesená",J349,0)</f>
        <v>0</v>
      </c>
      <c r="BH349" s="184">
        <f>IF(N349="sníž. přenesená",J349,0)</f>
        <v>0</v>
      </c>
      <c r="BI349" s="184">
        <f>IF(N349="nulová",J349,0)</f>
        <v>0</v>
      </c>
      <c r="BJ349" s="16" t="s">
        <v>81</v>
      </c>
      <c r="BK349" s="184">
        <f>ROUND(I349*H349,2)</f>
        <v>0</v>
      </c>
      <c r="BL349" s="16" t="s">
        <v>125</v>
      </c>
      <c r="BM349" s="183" t="s">
        <v>553</v>
      </c>
    </row>
    <row r="350" spans="1:65" s="2" customFormat="1" ht="11.25">
      <c r="A350" s="33"/>
      <c r="B350" s="34"/>
      <c r="C350" s="35"/>
      <c r="D350" s="185" t="s">
        <v>127</v>
      </c>
      <c r="E350" s="35"/>
      <c r="F350" s="186" t="s">
        <v>552</v>
      </c>
      <c r="G350" s="35"/>
      <c r="H350" s="35"/>
      <c r="I350" s="187"/>
      <c r="J350" s="35"/>
      <c r="K350" s="35"/>
      <c r="L350" s="38"/>
      <c r="M350" s="188"/>
      <c r="N350" s="189"/>
      <c r="O350" s="63"/>
      <c r="P350" s="63"/>
      <c r="Q350" s="63"/>
      <c r="R350" s="63"/>
      <c r="S350" s="63"/>
      <c r="T350" s="64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T350" s="16" t="s">
        <v>127</v>
      </c>
      <c r="AU350" s="16" t="s">
        <v>83</v>
      </c>
    </row>
    <row r="351" spans="1:65" s="13" customFormat="1" ht="11.25">
      <c r="B351" s="191"/>
      <c r="C351" s="192"/>
      <c r="D351" s="185" t="s">
        <v>131</v>
      </c>
      <c r="E351" s="193" t="s">
        <v>19</v>
      </c>
      <c r="F351" s="194" t="s">
        <v>397</v>
      </c>
      <c r="G351" s="192"/>
      <c r="H351" s="195">
        <v>2</v>
      </c>
      <c r="I351" s="196"/>
      <c r="J351" s="192"/>
      <c r="K351" s="192"/>
      <c r="L351" s="197"/>
      <c r="M351" s="198"/>
      <c r="N351" s="199"/>
      <c r="O351" s="199"/>
      <c r="P351" s="199"/>
      <c r="Q351" s="199"/>
      <c r="R351" s="199"/>
      <c r="S351" s="199"/>
      <c r="T351" s="200"/>
      <c r="AT351" s="201" t="s">
        <v>131</v>
      </c>
      <c r="AU351" s="201" t="s">
        <v>83</v>
      </c>
      <c r="AV351" s="13" t="s">
        <v>83</v>
      </c>
      <c r="AW351" s="13" t="s">
        <v>33</v>
      </c>
      <c r="AX351" s="13" t="s">
        <v>73</v>
      </c>
      <c r="AY351" s="201" t="s">
        <v>118</v>
      </c>
    </row>
    <row r="352" spans="1:65" s="2" customFormat="1" ht="14.45" customHeight="1">
      <c r="A352" s="33"/>
      <c r="B352" s="34"/>
      <c r="C352" s="172" t="s">
        <v>554</v>
      </c>
      <c r="D352" s="172" t="s">
        <v>120</v>
      </c>
      <c r="E352" s="173" t="s">
        <v>555</v>
      </c>
      <c r="F352" s="174" t="s">
        <v>556</v>
      </c>
      <c r="G352" s="175" t="s">
        <v>219</v>
      </c>
      <c r="H352" s="176">
        <v>2</v>
      </c>
      <c r="I352" s="177"/>
      <c r="J352" s="178">
        <f>ROUND(I352*H352,2)</f>
        <v>0</v>
      </c>
      <c r="K352" s="174" t="s">
        <v>124</v>
      </c>
      <c r="L352" s="38"/>
      <c r="M352" s="179" t="s">
        <v>19</v>
      </c>
      <c r="N352" s="180" t="s">
        <v>44</v>
      </c>
      <c r="O352" s="63"/>
      <c r="P352" s="181">
        <f>O352*H352</f>
        <v>0</v>
      </c>
      <c r="Q352" s="181">
        <v>3.4000000000000002E-4</v>
      </c>
      <c r="R352" s="181">
        <f>Q352*H352</f>
        <v>6.8000000000000005E-4</v>
      </c>
      <c r="S352" s="181">
        <v>0</v>
      </c>
      <c r="T352" s="182">
        <f>S352*H352</f>
        <v>0</v>
      </c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R352" s="183" t="s">
        <v>125</v>
      </c>
      <c r="AT352" s="183" t="s">
        <v>120</v>
      </c>
      <c r="AU352" s="183" t="s">
        <v>83</v>
      </c>
      <c r="AY352" s="16" t="s">
        <v>118</v>
      </c>
      <c r="BE352" s="184">
        <f>IF(N352="základní",J352,0)</f>
        <v>0</v>
      </c>
      <c r="BF352" s="184">
        <f>IF(N352="snížená",J352,0)</f>
        <v>0</v>
      </c>
      <c r="BG352" s="184">
        <f>IF(N352="zákl. přenesená",J352,0)</f>
        <v>0</v>
      </c>
      <c r="BH352" s="184">
        <f>IF(N352="sníž. přenesená",J352,0)</f>
        <v>0</v>
      </c>
      <c r="BI352" s="184">
        <f>IF(N352="nulová",J352,0)</f>
        <v>0</v>
      </c>
      <c r="BJ352" s="16" t="s">
        <v>81</v>
      </c>
      <c r="BK352" s="184">
        <f>ROUND(I352*H352,2)</f>
        <v>0</v>
      </c>
      <c r="BL352" s="16" t="s">
        <v>125</v>
      </c>
      <c r="BM352" s="183" t="s">
        <v>557</v>
      </c>
    </row>
    <row r="353" spans="1:65" s="2" customFormat="1" ht="11.25">
      <c r="A353" s="33"/>
      <c r="B353" s="34"/>
      <c r="C353" s="35"/>
      <c r="D353" s="185" t="s">
        <v>127</v>
      </c>
      <c r="E353" s="35"/>
      <c r="F353" s="186" t="s">
        <v>558</v>
      </c>
      <c r="G353" s="35"/>
      <c r="H353" s="35"/>
      <c r="I353" s="187"/>
      <c r="J353" s="35"/>
      <c r="K353" s="35"/>
      <c r="L353" s="38"/>
      <c r="M353" s="188"/>
      <c r="N353" s="189"/>
      <c r="O353" s="63"/>
      <c r="P353" s="63"/>
      <c r="Q353" s="63"/>
      <c r="R353" s="63"/>
      <c r="S353" s="63"/>
      <c r="T353" s="64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T353" s="16" t="s">
        <v>127</v>
      </c>
      <c r="AU353" s="16" t="s">
        <v>83</v>
      </c>
    </row>
    <row r="354" spans="1:65" s="2" customFormat="1" ht="195">
      <c r="A354" s="33"/>
      <c r="B354" s="34"/>
      <c r="C354" s="35"/>
      <c r="D354" s="185" t="s">
        <v>129</v>
      </c>
      <c r="E354" s="35"/>
      <c r="F354" s="190" t="s">
        <v>526</v>
      </c>
      <c r="G354" s="35"/>
      <c r="H354" s="35"/>
      <c r="I354" s="187"/>
      <c r="J354" s="35"/>
      <c r="K354" s="35"/>
      <c r="L354" s="38"/>
      <c r="M354" s="188"/>
      <c r="N354" s="189"/>
      <c r="O354" s="63"/>
      <c r="P354" s="63"/>
      <c r="Q354" s="63"/>
      <c r="R354" s="63"/>
      <c r="S354" s="63"/>
      <c r="T354" s="64"/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T354" s="16" t="s">
        <v>129</v>
      </c>
      <c r="AU354" s="16" t="s">
        <v>83</v>
      </c>
    </row>
    <row r="355" spans="1:65" s="2" customFormat="1" ht="14.45" customHeight="1">
      <c r="A355" s="33"/>
      <c r="B355" s="34"/>
      <c r="C355" s="202" t="s">
        <v>559</v>
      </c>
      <c r="D355" s="202" t="s">
        <v>178</v>
      </c>
      <c r="E355" s="203" t="s">
        <v>560</v>
      </c>
      <c r="F355" s="204" t="s">
        <v>561</v>
      </c>
      <c r="G355" s="205" t="s">
        <v>219</v>
      </c>
      <c r="H355" s="206">
        <v>2</v>
      </c>
      <c r="I355" s="207"/>
      <c r="J355" s="208">
        <f>ROUND(I355*H355,2)</f>
        <v>0</v>
      </c>
      <c r="K355" s="204" t="s">
        <v>124</v>
      </c>
      <c r="L355" s="209"/>
      <c r="M355" s="210" t="s">
        <v>19</v>
      </c>
      <c r="N355" s="211" t="s">
        <v>44</v>
      </c>
      <c r="O355" s="63"/>
      <c r="P355" s="181">
        <f>O355*H355</f>
        <v>0</v>
      </c>
      <c r="Q355" s="181">
        <v>4.8000000000000001E-2</v>
      </c>
      <c r="R355" s="181">
        <f>Q355*H355</f>
        <v>9.6000000000000002E-2</v>
      </c>
      <c r="S355" s="181">
        <v>0</v>
      </c>
      <c r="T355" s="182">
        <f>S355*H355</f>
        <v>0</v>
      </c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R355" s="183" t="s">
        <v>170</v>
      </c>
      <c r="AT355" s="183" t="s">
        <v>178</v>
      </c>
      <c r="AU355" s="183" t="s">
        <v>83</v>
      </c>
      <c r="AY355" s="16" t="s">
        <v>118</v>
      </c>
      <c r="BE355" s="184">
        <f>IF(N355="základní",J355,0)</f>
        <v>0</v>
      </c>
      <c r="BF355" s="184">
        <f>IF(N355="snížená",J355,0)</f>
        <v>0</v>
      </c>
      <c r="BG355" s="184">
        <f>IF(N355="zákl. přenesená",J355,0)</f>
        <v>0</v>
      </c>
      <c r="BH355" s="184">
        <f>IF(N355="sníž. přenesená",J355,0)</f>
        <v>0</v>
      </c>
      <c r="BI355" s="184">
        <f>IF(N355="nulová",J355,0)</f>
        <v>0</v>
      </c>
      <c r="BJ355" s="16" t="s">
        <v>81</v>
      </c>
      <c r="BK355" s="184">
        <f>ROUND(I355*H355,2)</f>
        <v>0</v>
      </c>
      <c r="BL355" s="16" t="s">
        <v>125</v>
      </c>
      <c r="BM355" s="183" t="s">
        <v>562</v>
      </c>
    </row>
    <row r="356" spans="1:65" s="2" customFormat="1" ht="11.25">
      <c r="A356" s="33"/>
      <c r="B356" s="34"/>
      <c r="C356" s="35"/>
      <c r="D356" s="185" t="s">
        <v>127</v>
      </c>
      <c r="E356" s="35"/>
      <c r="F356" s="186" t="s">
        <v>561</v>
      </c>
      <c r="G356" s="35"/>
      <c r="H356" s="35"/>
      <c r="I356" s="187"/>
      <c r="J356" s="35"/>
      <c r="K356" s="35"/>
      <c r="L356" s="38"/>
      <c r="M356" s="188"/>
      <c r="N356" s="189"/>
      <c r="O356" s="63"/>
      <c r="P356" s="63"/>
      <c r="Q356" s="63"/>
      <c r="R356" s="63"/>
      <c r="S356" s="63"/>
      <c r="T356" s="64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T356" s="16" t="s">
        <v>127</v>
      </c>
      <c r="AU356" s="16" t="s">
        <v>83</v>
      </c>
    </row>
    <row r="357" spans="1:65" s="13" customFormat="1" ht="11.25">
      <c r="B357" s="191"/>
      <c r="C357" s="192"/>
      <c r="D357" s="185" t="s">
        <v>131</v>
      </c>
      <c r="E357" s="193" t="s">
        <v>19</v>
      </c>
      <c r="F357" s="194" t="s">
        <v>397</v>
      </c>
      <c r="G357" s="192"/>
      <c r="H357" s="195">
        <v>2</v>
      </c>
      <c r="I357" s="196"/>
      <c r="J357" s="192"/>
      <c r="K357" s="192"/>
      <c r="L357" s="197"/>
      <c r="M357" s="198"/>
      <c r="N357" s="199"/>
      <c r="O357" s="199"/>
      <c r="P357" s="199"/>
      <c r="Q357" s="199"/>
      <c r="R357" s="199"/>
      <c r="S357" s="199"/>
      <c r="T357" s="200"/>
      <c r="AT357" s="201" t="s">
        <v>131</v>
      </c>
      <c r="AU357" s="201" t="s">
        <v>83</v>
      </c>
      <c r="AV357" s="13" t="s">
        <v>83</v>
      </c>
      <c r="AW357" s="13" t="s">
        <v>33</v>
      </c>
      <c r="AX357" s="13" t="s">
        <v>73</v>
      </c>
      <c r="AY357" s="201" t="s">
        <v>118</v>
      </c>
    </row>
    <row r="358" spans="1:65" s="2" customFormat="1" ht="14.45" customHeight="1">
      <c r="A358" s="33"/>
      <c r="B358" s="34"/>
      <c r="C358" s="172" t="s">
        <v>563</v>
      </c>
      <c r="D358" s="172" t="s">
        <v>120</v>
      </c>
      <c r="E358" s="173" t="s">
        <v>564</v>
      </c>
      <c r="F358" s="174" t="s">
        <v>565</v>
      </c>
      <c r="G358" s="175" t="s">
        <v>219</v>
      </c>
      <c r="H358" s="176">
        <v>1</v>
      </c>
      <c r="I358" s="177"/>
      <c r="J358" s="178">
        <f>ROUND(I358*H358,2)</f>
        <v>0</v>
      </c>
      <c r="K358" s="174" t="s">
        <v>124</v>
      </c>
      <c r="L358" s="38"/>
      <c r="M358" s="179" t="s">
        <v>19</v>
      </c>
      <c r="N358" s="180" t="s">
        <v>44</v>
      </c>
      <c r="O358" s="63"/>
      <c r="P358" s="181">
        <f>O358*H358</f>
        <v>0</v>
      </c>
      <c r="Q358" s="181">
        <v>1.65E-3</v>
      </c>
      <c r="R358" s="181">
        <f>Q358*H358</f>
        <v>1.65E-3</v>
      </c>
      <c r="S358" s="181">
        <v>0</v>
      </c>
      <c r="T358" s="182">
        <f>S358*H358</f>
        <v>0</v>
      </c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R358" s="183" t="s">
        <v>125</v>
      </c>
      <c r="AT358" s="183" t="s">
        <v>120</v>
      </c>
      <c r="AU358" s="183" t="s">
        <v>83</v>
      </c>
      <c r="AY358" s="16" t="s">
        <v>118</v>
      </c>
      <c r="BE358" s="184">
        <f>IF(N358="základní",J358,0)</f>
        <v>0</v>
      </c>
      <c r="BF358" s="184">
        <f>IF(N358="snížená",J358,0)</f>
        <v>0</v>
      </c>
      <c r="BG358" s="184">
        <f>IF(N358="zákl. přenesená",J358,0)</f>
        <v>0</v>
      </c>
      <c r="BH358" s="184">
        <f>IF(N358="sníž. přenesená",J358,0)</f>
        <v>0</v>
      </c>
      <c r="BI358" s="184">
        <f>IF(N358="nulová",J358,0)</f>
        <v>0</v>
      </c>
      <c r="BJ358" s="16" t="s">
        <v>81</v>
      </c>
      <c r="BK358" s="184">
        <f>ROUND(I358*H358,2)</f>
        <v>0</v>
      </c>
      <c r="BL358" s="16" t="s">
        <v>125</v>
      </c>
      <c r="BM358" s="183" t="s">
        <v>566</v>
      </c>
    </row>
    <row r="359" spans="1:65" s="2" customFormat="1" ht="19.5">
      <c r="A359" s="33"/>
      <c r="B359" s="34"/>
      <c r="C359" s="35"/>
      <c r="D359" s="185" t="s">
        <v>127</v>
      </c>
      <c r="E359" s="35"/>
      <c r="F359" s="186" t="s">
        <v>567</v>
      </c>
      <c r="G359" s="35"/>
      <c r="H359" s="35"/>
      <c r="I359" s="187"/>
      <c r="J359" s="35"/>
      <c r="K359" s="35"/>
      <c r="L359" s="38"/>
      <c r="M359" s="188"/>
      <c r="N359" s="189"/>
      <c r="O359" s="63"/>
      <c r="P359" s="63"/>
      <c r="Q359" s="63"/>
      <c r="R359" s="63"/>
      <c r="S359" s="63"/>
      <c r="T359" s="64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T359" s="16" t="s">
        <v>127</v>
      </c>
      <c r="AU359" s="16" t="s">
        <v>83</v>
      </c>
    </row>
    <row r="360" spans="1:65" s="2" customFormat="1" ht="195">
      <c r="A360" s="33"/>
      <c r="B360" s="34"/>
      <c r="C360" s="35"/>
      <c r="D360" s="185" t="s">
        <v>129</v>
      </c>
      <c r="E360" s="35"/>
      <c r="F360" s="190" t="s">
        <v>526</v>
      </c>
      <c r="G360" s="35"/>
      <c r="H360" s="35"/>
      <c r="I360" s="187"/>
      <c r="J360" s="35"/>
      <c r="K360" s="35"/>
      <c r="L360" s="38"/>
      <c r="M360" s="188"/>
      <c r="N360" s="189"/>
      <c r="O360" s="63"/>
      <c r="P360" s="63"/>
      <c r="Q360" s="63"/>
      <c r="R360" s="63"/>
      <c r="S360" s="63"/>
      <c r="T360" s="64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T360" s="16" t="s">
        <v>129</v>
      </c>
      <c r="AU360" s="16" t="s">
        <v>83</v>
      </c>
    </row>
    <row r="361" spans="1:65" s="2" customFormat="1" ht="14.45" customHeight="1">
      <c r="A361" s="33"/>
      <c r="B361" s="34"/>
      <c r="C361" s="202" t="s">
        <v>568</v>
      </c>
      <c r="D361" s="202" t="s">
        <v>178</v>
      </c>
      <c r="E361" s="203" t="s">
        <v>569</v>
      </c>
      <c r="F361" s="204" t="s">
        <v>570</v>
      </c>
      <c r="G361" s="205" t="s">
        <v>219</v>
      </c>
      <c r="H361" s="206">
        <v>1</v>
      </c>
      <c r="I361" s="207"/>
      <c r="J361" s="208">
        <f>ROUND(I361*H361,2)</f>
        <v>0</v>
      </c>
      <c r="K361" s="204" t="s">
        <v>124</v>
      </c>
      <c r="L361" s="209"/>
      <c r="M361" s="210" t="s">
        <v>19</v>
      </c>
      <c r="N361" s="211" t="s">
        <v>44</v>
      </c>
      <c r="O361" s="63"/>
      <c r="P361" s="181">
        <f>O361*H361</f>
        <v>0</v>
      </c>
      <c r="Q361" s="181">
        <v>2.4500000000000001E-2</v>
      </c>
      <c r="R361" s="181">
        <f>Q361*H361</f>
        <v>2.4500000000000001E-2</v>
      </c>
      <c r="S361" s="181">
        <v>0</v>
      </c>
      <c r="T361" s="182">
        <f>S361*H361</f>
        <v>0</v>
      </c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R361" s="183" t="s">
        <v>170</v>
      </c>
      <c r="AT361" s="183" t="s">
        <v>178</v>
      </c>
      <c r="AU361" s="183" t="s">
        <v>83</v>
      </c>
      <c r="AY361" s="16" t="s">
        <v>118</v>
      </c>
      <c r="BE361" s="184">
        <f>IF(N361="základní",J361,0)</f>
        <v>0</v>
      </c>
      <c r="BF361" s="184">
        <f>IF(N361="snížená",J361,0)</f>
        <v>0</v>
      </c>
      <c r="BG361" s="184">
        <f>IF(N361="zákl. přenesená",J361,0)</f>
        <v>0</v>
      </c>
      <c r="BH361" s="184">
        <f>IF(N361="sníž. přenesená",J361,0)</f>
        <v>0</v>
      </c>
      <c r="BI361" s="184">
        <f>IF(N361="nulová",J361,0)</f>
        <v>0</v>
      </c>
      <c r="BJ361" s="16" t="s">
        <v>81</v>
      </c>
      <c r="BK361" s="184">
        <f>ROUND(I361*H361,2)</f>
        <v>0</v>
      </c>
      <c r="BL361" s="16" t="s">
        <v>125</v>
      </c>
      <c r="BM361" s="183" t="s">
        <v>571</v>
      </c>
    </row>
    <row r="362" spans="1:65" s="2" customFormat="1" ht="11.25">
      <c r="A362" s="33"/>
      <c r="B362" s="34"/>
      <c r="C362" s="35"/>
      <c r="D362" s="185" t="s">
        <v>127</v>
      </c>
      <c r="E362" s="35"/>
      <c r="F362" s="186" t="s">
        <v>570</v>
      </c>
      <c r="G362" s="35"/>
      <c r="H362" s="35"/>
      <c r="I362" s="187"/>
      <c r="J362" s="35"/>
      <c r="K362" s="35"/>
      <c r="L362" s="38"/>
      <c r="M362" s="188"/>
      <c r="N362" s="189"/>
      <c r="O362" s="63"/>
      <c r="P362" s="63"/>
      <c r="Q362" s="63"/>
      <c r="R362" s="63"/>
      <c r="S362" s="63"/>
      <c r="T362" s="64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T362" s="16" t="s">
        <v>127</v>
      </c>
      <c r="AU362" s="16" t="s">
        <v>83</v>
      </c>
    </row>
    <row r="363" spans="1:65" s="13" customFormat="1" ht="11.25">
      <c r="B363" s="191"/>
      <c r="C363" s="192"/>
      <c r="D363" s="185" t="s">
        <v>131</v>
      </c>
      <c r="E363" s="193" t="s">
        <v>19</v>
      </c>
      <c r="F363" s="194" t="s">
        <v>572</v>
      </c>
      <c r="G363" s="192"/>
      <c r="H363" s="195">
        <v>1</v>
      </c>
      <c r="I363" s="196"/>
      <c r="J363" s="192"/>
      <c r="K363" s="192"/>
      <c r="L363" s="197"/>
      <c r="M363" s="198"/>
      <c r="N363" s="199"/>
      <c r="O363" s="199"/>
      <c r="P363" s="199"/>
      <c r="Q363" s="199"/>
      <c r="R363" s="199"/>
      <c r="S363" s="199"/>
      <c r="T363" s="200"/>
      <c r="AT363" s="201" t="s">
        <v>131</v>
      </c>
      <c r="AU363" s="201" t="s">
        <v>83</v>
      </c>
      <c r="AV363" s="13" t="s">
        <v>83</v>
      </c>
      <c r="AW363" s="13" t="s">
        <v>33</v>
      </c>
      <c r="AX363" s="13" t="s">
        <v>73</v>
      </c>
      <c r="AY363" s="201" t="s">
        <v>118</v>
      </c>
    </row>
    <row r="364" spans="1:65" s="2" customFormat="1" ht="14.45" customHeight="1">
      <c r="A364" s="33"/>
      <c r="B364" s="34"/>
      <c r="C364" s="172" t="s">
        <v>573</v>
      </c>
      <c r="D364" s="172" t="s">
        <v>120</v>
      </c>
      <c r="E364" s="173" t="s">
        <v>574</v>
      </c>
      <c r="F364" s="174" t="s">
        <v>575</v>
      </c>
      <c r="G364" s="175" t="s">
        <v>219</v>
      </c>
      <c r="H364" s="176">
        <v>9</v>
      </c>
      <c r="I364" s="177"/>
      <c r="J364" s="178">
        <f>ROUND(I364*H364,2)</f>
        <v>0</v>
      </c>
      <c r="K364" s="174" t="s">
        <v>124</v>
      </c>
      <c r="L364" s="38"/>
      <c r="M364" s="179" t="s">
        <v>19</v>
      </c>
      <c r="N364" s="180" t="s">
        <v>44</v>
      </c>
      <c r="O364" s="63"/>
      <c r="P364" s="181">
        <f>O364*H364</f>
        <v>0</v>
      </c>
      <c r="Q364" s="181">
        <v>0</v>
      </c>
      <c r="R364" s="181">
        <f>Q364*H364</f>
        <v>0</v>
      </c>
      <c r="S364" s="181">
        <v>0</v>
      </c>
      <c r="T364" s="182">
        <f>S364*H364</f>
        <v>0</v>
      </c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R364" s="183" t="s">
        <v>125</v>
      </c>
      <c r="AT364" s="183" t="s">
        <v>120</v>
      </c>
      <c r="AU364" s="183" t="s">
        <v>83</v>
      </c>
      <c r="AY364" s="16" t="s">
        <v>118</v>
      </c>
      <c r="BE364" s="184">
        <f>IF(N364="základní",J364,0)</f>
        <v>0</v>
      </c>
      <c r="BF364" s="184">
        <f>IF(N364="snížená",J364,0)</f>
        <v>0</v>
      </c>
      <c r="BG364" s="184">
        <f>IF(N364="zákl. přenesená",J364,0)</f>
        <v>0</v>
      </c>
      <c r="BH364" s="184">
        <f>IF(N364="sníž. přenesená",J364,0)</f>
        <v>0</v>
      </c>
      <c r="BI364" s="184">
        <f>IF(N364="nulová",J364,0)</f>
        <v>0</v>
      </c>
      <c r="BJ364" s="16" t="s">
        <v>81</v>
      </c>
      <c r="BK364" s="184">
        <f>ROUND(I364*H364,2)</f>
        <v>0</v>
      </c>
      <c r="BL364" s="16" t="s">
        <v>125</v>
      </c>
      <c r="BM364" s="183" t="s">
        <v>576</v>
      </c>
    </row>
    <row r="365" spans="1:65" s="2" customFormat="1" ht="19.5">
      <c r="A365" s="33"/>
      <c r="B365" s="34"/>
      <c r="C365" s="35"/>
      <c r="D365" s="185" t="s">
        <v>127</v>
      </c>
      <c r="E365" s="35"/>
      <c r="F365" s="186" t="s">
        <v>577</v>
      </c>
      <c r="G365" s="35"/>
      <c r="H365" s="35"/>
      <c r="I365" s="187"/>
      <c r="J365" s="35"/>
      <c r="K365" s="35"/>
      <c r="L365" s="38"/>
      <c r="M365" s="188"/>
      <c r="N365" s="189"/>
      <c r="O365" s="63"/>
      <c r="P365" s="63"/>
      <c r="Q365" s="63"/>
      <c r="R365" s="63"/>
      <c r="S365" s="63"/>
      <c r="T365" s="64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T365" s="16" t="s">
        <v>127</v>
      </c>
      <c r="AU365" s="16" t="s">
        <v>83</v>
      </c>
    </row>
    <row r="366" spans="1:65" s="2" customFormat="1" ht="195">
      <c r="A366" s="33"/>
      <c r="B366" s="34"/>
      <c r="C366" s="35"/>
      <c r="D366" s="185" t="s">
        <v>129</v>
      </c>
      <c r="E366" s="35"/>
      <c r="F366" s="190" t="s">
        <v>526</v>
      </c>
      <c r="G366" s="35"/>
      <c r="H366" s="35"/>
      <c r="I366" s="187"/>
      <c r="J366" s="35"/>
      <c r="K366" s="35"/>
      <c r="L366" s="38"/>
      <c r="M366" s="188"/>
      <c r="N366" s="189"/>
      <c r="O366" s="63"/>
      <c r="P366" s="63"/>
      <c r="Q366" s="63"/>
      <c r="R366" s="63"/>
      <c r="S366" s="63"/>
      <c r="T366" s="64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T366" s="16" t="s">
        <v>129</v>
      </c>
      <c r="AU366" s="16" t="s">
        <v>83</v>
      </c>
    </row>
    <row r="367" spans="1:65" s="2" customFormat="1" ht="14.45" customHeight="1">
      <c r="A367" s="33"/>
      <c r="B367" s="34"/>
      <c r="C367" s="202" t="s">
        <v>578</v>
      </c>
      <c r="D367" s="202" t="s">
        <v>178</v>
      </c>
      <c r="E367" s="203" t="s">
        <v>579</v>
      </c>
      <c r="F367" s="204" t="s">
        <v>580</v>
      </c>
      <c r="G367" s="205" t="s">
        <v>219</v>
      </c>
      <c r="H367" s="206">
        <v>6</v>
      </c>
      <c r="I367" s="207"/>
      <c r="J367" s="208">
        <f>ROUND(I367*H367,2)</f>
        <v>0</v>
      </c>
      <c r="K367" s="204" t="s">
        <v>19</v>
      </c>
      <c r="L367" s="209"/>
      <c r="M367" s="210" t="s">
        <v>19</v>
      </c>
      <c r="N367" s="211" t="s">
        <v>44</v>
      </c>
      <c r="O367" s="63"/>
      <c r="P367" s="181">
        <f>O367*H367</f>
        <v>0</v>
      </c>
      <c r="Q367" s="181">
        <v>2.7000000000000001E-3</v>
      </c>
      <c r="R367" s="181">
        <f>Q367*H367</f>
        <v>1.6199999999999999E-2</v>
      </c>
      <c r="S367" s="181">
        <v>0</v>
      </c>
      <c r="T367" s="182">
        <f>S367*H367</f>
        <v>0</v>
      </c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R367" s="183" t="s">
        <v>170</v>
      </c>
      <c r="AT367" s="183" t="s">
        <v>178</v>
      </c>
      <c r="AU367" s="183" t="s">
        <v>83</v>
      </c>
      <c r="AY367" s="16" t="s">
        <v>118</v>
      </c>
      <c r="BE367" s="184">
        <f>IF(N367="základní",J367,0)</f>
        <v>0</v>
      </c>
      <c r="BF367" s="184">
        <f>IF(N367="snížená",J367,0)</f>
        <v>0</v>
      </c>
      <c r="BG367" s="184">
        <f>IF(N367="zákl. přenesená",J367,0)</f>
        <v>0</v>
      </c>
      <c r="BH367" s="184">
        <f>IF(N367="sníž. přenesená",J367,0)</f>
        <v>0</v>
      </c>
      <c r="BI367" s="184">
        <f>IF(N367="nulová",J367,0)</f>
        <v>0</v>
      </c>
      <c r="BJ367" s="16" t="s">
        <v>81</v>
      </c>
      <c r="BK367" s="184">
        <f>ROUND(I367*H367,2)</f>
        <v>0</v>
      </c>
      <c r="BL367" s="16" t="s">
        <v>125</v>
      </c>
      <c r="BM367" s="183" t="s">
        <v>581</v>
      </c>
    </row>
    <row r="368" spans="1:65" s="2" customFormat="1" ht="11.25">
      <c r="A368" s="33"/>
      <c r="B368" s="34"/>
      <c r="C368" s="35"/>
      <c r="D368" s="185" t="s">
        <v>127</v>
      </c>
      <c r="E368" s="35"/>
      <c r="F368" s="186" t="s">
        <v>580</v>
      </c>
      <c r="G368" s="35"/>
      <c r="H368" s="35"/>
      <c r="I368" s="187"/>
      <c r="J368" s="35"/>
      <c r="K368" s="35"/>
      <c r="L368" s="38"/>
      <c r="M368" s="188"/>
      <c r="N368" s="189"/>
      <c r="O368" s="63"/>
      <c r="P368" s="63"/>
      <c r="Q368" s="63"/>
      <c r="R368" s="63"/>
      <c r="S368" s="63"/>
      <c r="T368" s="64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T368" s="16" t="s">
        <v>127</v>
      </c>
      <c r="AU368" s="16" t="s">
        <v>83</v>
      </c>
    </row>
    <row r="369" spans="1:65" s="13" customFormat="1" ht="11.25">
      <c r="B369" s="191"/>
      <c r="C369" s="192"/>
      <c r="D369" s="185" t="s">
        <v>131</v>
      </c>
      <c r="E369" s="193" t="s">
        <v>19</v>
      </c>
      <c r="F369" s="194" t="s">
        <v>582</v>
      </c>
      <c r="G369" s="192"/>
      <c r="H369" s="195">
        <v>6</v>
      </c>
      <c r="I369" s="196"/>
      <c r="J369" s="192"/>
      <c r="K369" s="192"/>
      <c r="L369" s="197"/>
      <c r="M369" s="198"/>
      <c r="N369" s="199"/>
      <c r="O369" s="199"/>
      <c r="P369" s="199"/>
      <c r="Q369" s="199"/>
      <c r="R369" s="199"/>
      <c r="S369" s="199"/>
      <c r="T369" s="200"/>
      <c r="AT369" s="201" t="s">
        <v>131</v>
      </c>
      <c r="AU369" s="201" t="s">
        <v>83</v>
      </c>
      <c r="AV369" s="13" t="s">
        <v>83</v>
      </c>
      <c r="AW369" s="13" t="s">
        <v>33</v>
      </c>
      <c r="AX369" s="13" t="s">
        <v>73</v>
      </c>
      <c r="AY369" s="201" t="s">
        <v>118</v>
      </c>
    </row>
    <row r="370" spans="1:65" s="2" customFormat="1" ht="14.45" customHeight="1">
      <c r="A370" s="33"/>
      <c r="B370" s="34"/>
      <c r="C370" s="202" t="s">
        <v>583</v>
      </c>
      <c r="D370" s="202" t="s">
        <v>178</v>
      </c>
      <c r="E370" s="203" t="s">
        <v>584</v>
      </c>
      <c r="F370" s="204" t="s">
        <v>585</v>
      </c>
      <c r="G370" s="205" t="s">
        <v>219</v>
      </c>
      <c r="H370" s="206">
        <v>3</v>
      </c>
      <c r="I370" s="207"/>
      <c r="J370" s="208">
        <f>ROUND(I370*H370,2)</f>
        <v>0</v>
      </c>
      <c r="K370" s="204" t="s">
        <v>19</v>
      </c>
      <c r="L370" s="209"/>
      <c r="M370" s="210" t="s">
        <v>19</v>
      </c>
      <c r="N370" s="211" t="s">
        <v>44</v>
      </c>
      <c r="O370" s="63"/>
      <c r="P370" s="181">
        <f>O370*H370</f>
        <v>0</v>
      </c>
      <c r="Q370" s="181">
        <v>2.7000000000000001E-3</v>
      </c>
      <c r="R370" s="181">
        <f>Q370*H370</f>
        <v>8.0999999999999996E-3</v>
      </c>
      <c r="S370" s="181">
        <v>0</v>
      </c>
      <c r="T370" s="182">
        <f>S370*H370</f>
        <v>0</v>
      </c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R370" s="183" t="s">
        <v>170</v>
      </c>
      <c r="AT370" s="183" t="s">
        <v>178</v>
      </c>
      <c r="AU370" s="183" t="s">
        <v>83</v>
      </c>
      <c r="AY370" s="16" t="s">
        <v>118</v>
      </c>
      <c r="BE370" s="184">
        <f>IF(N370="základní",J370,0)</f>
        <v>0</v>
      </c>
      <c r="BF370" s="184">
        <f>IF(N370="snížená",J370,0)</f>
        <v>0</v>
      </c>
      <c r="BG370" s="184">
        <f>IF(N370="zákl. přenesená",J370,0)</f>
        <v>0</v>
      </c>
      <c r="BH370" s="184">
        <f>IF(N370="sníž. přenesená",J370,0)</f>
        <v>0</v>
      </c>
      <c r="BI370" s="184">
        <f>IF(N370="nulová",J370,0)</f>
        <v>0</v>
      </c>
      <c r="BJ370" s="16" t="s">
        <v>81</v>
      </c>
      <c r="BK370" s="184">
        <f>ROUND(I370*H370,2)</f>
        <v>0</v>
      </c>
      <c r="BL370" s="16" t="s">
        <v>125</v>
      </c>
      <c r="BM370" s="183" t="s">
        <v>586</v>
      </c>
    </row>
    <row r="371" spans="1:65" s="2" customFormat="1" ht="11.25">
      <c r="A371" s="33"/>
      <c r="B371" s="34"/>
      <c r="C371" s="35"/>
      <c r="D371" s="185" t="s">
        <v>127</v>
      </c>
      <c r="E371" s="35"/>
      <c r="F371" s="186" t="s">
        <v>585</v>
      </c>
      <c r="G371" s="35"/>
      <c r="H371" s="35"/>
      <c r="I371" s="187"/>
      <c r="J371" s="35"/>
      <c r="K371" s="35"/>
      <c r="L371" s="38"/>
      <c r="M371" s="188"/>
      <c r="N371" s="189"/>
      <c r="O371" s="63"/>
      <c r="P371" s="63"/>
      <c r="Q371" s="63"/>
      <c r="R371" s="63"/>
      <c r="S371" s="63"/>
      <c r="T371" s="64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T371" s="16" t="s">
        <v>127</v>
      </c>
      <c r="AU371" s="16" t="s">
        <v>83</v>
      </c>
    </row>
    <row r="372" spans="1:65" s="13" customFormat="1" ht="11.25">
      <c r="B372" s="191"/>
      <c r="C372" s="192"/>
      <c r="D372" s="185" t="s">
        <v>131</v>
      </c>
      <c r="E372" s="193" t="s">
        <v>19</v>
      </c>
      <c r="F372" s="194" t="s">
        <v>531</v>
      </c>
      <c r="G372" s="192"/>
      <c r="H372" s="195">
        <v>3</v>
      </c>
      <c r="I372" s="196"/>
      <c r="J372" s="192"/>
      <c r="K372" s="192"/>
      <c r="L372" s="197"/>
      <c r="M372" s="198"/>
      <c r="N372" s="199"/>
      <c r="O372" s="199"/>
      <c r="P372" s="199"/>
      <c r="Q372" s="199"/>
      <c r="R372" s="199"/>
      <c r="S372" s="199"/>
      <c r="T372" s="200"/>
      <c r="AT372" s="201" t="s">
        <v>131</v>
      </c>
      <c r="AU372" s="201" t="s">
        <v>83</v>
      </c>
      <c r="AV372" s="13" t="s">
        <v>83</v>
      </c>
      <c r="AW372" s="13" t="s">
        <v>33</v>
      </c>
      <c r="AX372" s="13" t="s">
        <v>73</v>
      </c>
      <c r="AY372" s="201" t="s">
        <v>118</v>
      </c>
    </row>
    <row r="373" spans="1:65" s="2" customFormat="1" ht="14.45" customHeight="1">
      <c r="A373" s="33"/>
      <c r="B373" s="34"/>
      <c r="C373" s="172" t="s">
        <v>587</v>
      </c>
      <c r="D373" s="172" t="s">
        <v>120</v>
      </c>
      <c r="E373" s="173" t="s">
        <v>588</v>
      </c>
      <c r="F373" s="174" t="s">
        <v>589</v>
      </c>
      <c r="G373" s="175" t="s">
        <v>232</v>
      </c>
      <c r="H373" s="176">
        <v>0.28799999999999998</v>
      </c>
      <c r="I373" s="177"/>
      <c r="J373" s="178">
        <f>ROUND(I373*H373,2)</f>
        <v>0</v>
      </c>
      <c r="K373" s="174" t="s">
        <v>124</v>
      </c>
      <c r="L373" s="38"/>
      <c r="M373" s="179" t="s">
        <v>19</v>
      </c>
      <c r="N373" s="180" t="s">
        <v>44</v>
      </c>
      <c r="O373" s="63"/>
      <c r="P373" s="181">
        <f>O373*H373</f>
        <v>0</v>
      </c>
      <c r="Q373" s="181">
        <v>2.234</v>
      </c>
      <c r="R373" s="181">
        <f>Q373*H373</f>
        <v>0.64339199999999996</v>
      </c>
      <c r="S373" s="181">
        <v>0</v>
      </c>
      <c r="T373" s="182">
        <f>S373*H373</f>
        <v>0</v>
      </c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R373" s="183" t="s">
        <v>125</v>
      </c>
      <c r="AT373" s="183" t="s">
        <v>120</v>
      </c>
      <c r="AU373" s="183" t="s">
        <v>83</v>
      </c>
      <c r="AY373" s="16" t="s">
        <v>118</v>
      </c>
      <c r="BE373" s="184">
        <f>IF(N373="základní",J373,0)</f>
        <v>0</v>
      </c>
      <c r="BF373" s="184">
        <f>IF(N373="snížená",J373,0)</f>
        <v>0</v>
      </c>
      <c r="BG373" s="184">
        <f>IF(N373="zákl. přenesená",J373,0)</f>
        <v>0</v>
      </c>
      <c r="BH373" s="184">
        <f>IF(N373="sníž. přenesená",J373,0)</f>
        <v>0</v>
      </c>
      <c r="BI373" s="184">
        <f>IF(N373="nulová",J373,0)</f>
        <v>0</v>
      </c>
      <c r="BJ373" s="16" t="s">
        <v>81</v>
      </c>
      <c r="BK373" s="184">
        <f>ROUND(I373*H373,2)</f>
        <v>0</v>
      </c>
      <c r="BL373" s="16" t="s">
        <v>125</v>
      </c>
      <c r="BM373" s="183" t="s">
        <v>590</v>
      </c>
    </row>
    <row r="374" spans="1:65" s="2" customFormat="1" ht="11.25">
      <c r="A374" s="33"/>
      <c r="B374" s="34"/>
      <c r="C374" s="35"/>
      <c r="D374" s="185" t="s">
        <v>127</v>
      </c>
      <c r="E374" s="35"/>
      <c r="F374" s="186" t="s">
        <v>591</v>
      </c>
      <c r="G374" s="35"/>
      <c r="H374" s="35"/>
      <c r="I374" s="187"/>
      <c r="J374" s="35"/>
      <c r="K374" s="35"/>
      <c r="L374" s="38"/>
      <c r="M374" s="188"/>
      <c r="N374" s="189"/>
      <c r="O374" s="63"/>
      <c r="P374" s="63"/>
      <c r="Q374" s="63"/>
      <c r="R374" s="63"/>
      <c r="S374" s="63"/>
      <c r="T374" s="64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T374" s="16" t="s">
        <v>127</v>
      </c>
      <c r="AU374" s="16" t="s">
        <v>83</v>
      </c>
    </row>
    <row r="375" spans="1:65" s="2" customFormat="1" ht="39">
      <c r="A375" s="33"/>
      <c r="B375" s="34"/>
      <c r="C375" s="35"/>
      <c r="D375" s="185" t="s">
        <v>129</v>
      </c>
      <c r="E375" s="35"/>
      <c r="F375" s="190" t="s">
        <v>592</v>
      </c>
      <c r="G375" s="35"/>
      <c r="H375" s="35"/>
      <c r="I375" s="187"/>
      <c r="J375" s="35"/>
      <c r="K375" s="35"/>
      <c r="L375" s="38"/>
      <c r="M375" s="188"/>
      <c r="N375" s="189"/>
      <c r="O375" s="63"/>
      <c r="P375" s="63"/>
      <c r="Q375" s="63"/>
      <c r="R375" s="63"/>
      <c r="S375" s="63"/>
      <c r="T375" s="64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T375" s="16" t="s">
        <v>129</v>
      </c>
      <c r="AU375" s="16" t="s">
        <v>83</v>
      </c>
    </row>
    <row r="376" spans="1:65" s="13" customFormat="1" ht="11.25">
      <c r="B376" s="191"/>
      <c r="C376" s="192"/>
      <c r="D376" s="185" t="s">
        <v>131</v>
      </c>
      <c r="E376" s="193" t="s">
        <v>19</v>
      </c>
      <c r="F376" s="194" t="s">
        <v>593</v>
      </c>
      <c r="G376" s="192"/>
      <c r="H376" s="195">
        <v>0.16800000000000001</v>
      </c>
      <c r="I376" s="196"/>
      <c r="J376" s="192"/>
      <c r="K376" s="192"/>
      <c r="L376" s="197"/>
      <c r="M376" s="198"/>
      <c r="N376" s="199"/>
      <c r="O376" s="199"/>
      <c r="P376" s="199"/>
      <c r="Q376" s="199"/>
      <c r="R376" s="199"/>
      <c r="S376" s="199"/>
      <c r="T376" s="200"/>
      <c r="AT376" s="201" t="s">
        <v>131</v>
      </c>
      <c r="AU376" s="201" t="s">
        <v>83</v>
      </c>
      <c r="AV376" s="13" t="s">
        <v>83</v>
      </c>
      <c r="AW376" s="13" t="s">
        <v>33</v>
      </c>
      <c r="AX376" s="13" t="s">
        <v>73</v>
      </c>
      <c r="AY376" s="201" t="s">
        <v>118</v>
      </c>
    </row>
    <row r="377" spans="1:65" s="13" customFormat="1" ht="11.25">
      <c r="B377" s="191"/>
      <c r="C377" s="192"/>
      <c r="D377" s="185" t="s">
        <v>131</v>
      </c>
      <c r="E377" s="193" t="s">
        <v>19</v>
      </c>
      <c r="F377" s="194" t="s">
        <v>594</v>
      </c>
      <c r="G377" s="192"/>
      <c r="H377" s="195">
        <v>0.12</v>
      </c>
      <c r="I377" s="196"/>
      <c r="J377" s="192"/>
      <c r="K377" s="192"/>
      <c r="L377" s="197"/>
      <c r="M377" s="198"/>
      <c r="N377" s="199"/>
      <c r="O377" s="199"/>
      <c r="P377" s="199"/>
      <c r="Q377" s="199"/>
      <c r="R377" s="199"/>
      <c r="S377" s="199"/>
      <c r="T377" s="200"/>
      <c r="AT377" s="201" t="s">
        <v>131</v>
      </c>
      <c r="AU377" s="201" t="s">
        <v>83</v>
      </c>
      <c r="AV377" s="13" t="s">
        <v>83</v>
      </c>
      <c r="AW377" s="13" t="s">
        <v>33</v>
      </c>
      <c r="AX377" s="13" t="s">
        <v>73</v>
      </c>
      <c r="AY377" s="201" t="s">
        <v>118</v>
      </c>
    </row>
    <row r="378" spans="1:65" s="2" customFormat="1" ht="14.45" customHeight="1">
      <c r="A378" s="33"/>
      <c r="B378" s="34"/>
      <c r="C378" s="172" t="s">
        <v>595</v>
      </c>
      <c r="D378" s="172" t="s">
        <v>120</v>
      </c>
      <c r="E378" s="173" t="s">
        <v>596</v>
      </c>
      <c r="F378" s="174" t="s">
        <v>597</v>
      </c>
      <c r="G378" s="175" t="s">
        <v>123</v>
      </c>
      <c r="H378" s="176">
        <v>2.3279999999999998</v>
      </c>
      <c r="I378" s="177"/>
      <c r="J378" s="178">
        <f>ROUND(I378*H378,2)</f>
        <v>0</v>
      </c>
      <c r="K378" s="174" t="s">
        <v>124</v>
      </c>
      <c r="L378" s="38"/>
      <c r="M378" s="179" t="s">
        <v>19</v>
      </c>
      <c r="N378" s="180" t="s">
        <v>44</v>
      </c>
      <c r="O378" s="63"/>
      <c r="P378" s="181">
        <f>O378*H378</f>
        <v>0</v>
      </c>
      <c r="Q378" s="181">
        <v>6.3899999999999998E-3</v>
      </c>
      <c r="R378" s="181">
        <f>Q378*H378</f>
        <v>1.4875919999999999E-2</v>
      </c>
      <c r="S378" s="181">
        <v>0</v>
      </c>
      <c r="T378" s="182">
        <f>S378*H378</f>
        <v>0</v>
      </c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R378" s="183" t="s">
        <v>125</v>
      </c>
      <c r="AT378" s="183" t="s">
        <v>120</v>
      </c>
      <c r="AU378" s="183" t="s">
        <v>83</v>
      </c>
      <c r="AY378" s="16" t="s">
        <v>118</v>
      </c>
      <c r="BE378" s="184">
        <f>IF(N378="základní",J378,0)</f>
        <v>0</v>
      </c>
      <c r="BF378" s="184">
        <f>IF(N378="snížená",J378,0)</f>
        <v>0</v>
      </c>
      <c r="BG378" s="184">
        <f>IF(N378="zákl. přenesená",J378,0)</f>
        <v>0</v>
      </c>
      <c r="BH378" s="184">
        <f>IF(N378="sníž. přenesená",J378,0)</f>
        <v>0</v>
      </c>
      <c r="BI378" s="184">
        <f>IF(N378="nulová",J378,0)</f>
        <v>0</v>
      </c>
      <c r="BJ378" s="16" t="s">
        <v>81</v>
      </c>
      <c r="BK378" s="184">
        <f>ROUND(I378*H378,2)</f>
        <v>0</v>
      </c>
      <c r="BL378" s="16" t="s">
        <v>125</v>
      </c>
      <c r="BM378" s="183" t="s">
        <v>598</v>
      </c>
    </row>
    <row r="379" spans="1:65" s="2" customFormat="1" ht="11.25">
      <c r="A379" s="33"/>
      <c r="B379" s="34"/>
      <c r="C379" s="35"/>
      <c r="D379" s="185" t="s">
        <v>127</v>
      </c>
      <c r="E379" s="35"/>
      <c r="F379" s="186" t="s">
        <v>599</v>
      </c>
      <c r="G379" s="35"/>
      <c r="H379" s="35"/>
      <c r="I379" s="187"/>
      <c r="J379" s="35"/>
      <c r="K379" s="35"/>
      <c r="L379" s="38"/>
      <c r="M379" s="188"/>
      <c r="N379" s="189"/>
      <c r="O379" s="63"/>
      <c r="P379" s="63"/>
      <c r="Q379" s="63"/>
      <c r="R379" s="63"/>
      <c r="S379" s="63"/>
      <c r="T379" s="64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T379" s="16" t="s">
        <v>127</v>
      </c>
      <c r="AU379" s="16" t="s">
        <v>83</v>
      </c>
    </row>
    <row r="380" spans="1:65" s="13" customFormat="1" ht="11.25">
      <c r="B380" s="191"/>
      <c r="C380" s="192"/>
      <c r="D380" s="185" t="s">
        <v>131</v>
      </c>
      <c r="E380" s="193" t="s">
        <v>19</v>
      </c>
      <c r="F380" s="194" t="s">
        <v>600</v>
      </c>
      <c r="G380" s="192"/>
      <c r="H380" s="195">
        <v>1.6919999999999999</v>
      </c>
      <c r="I380" s="196"/>
      <c r="J380" s="192"/>
      <c r="K380" s="192"/>
      <c r="L380" s="197"/>
      <c r="M380" s="198"/>
      <c r="N380" s="199"/>
      <c r="O380" s="199"/>
      <c r="P380" s="199"/>
      <c r="Q380" s="199"/>
      <c r="R380" s="199"/>
      <c r="S380" s="199"/>
      <c r="T380" s="200"/>
      <c r="AT380" s="201" t="s">
        <v>131</v>
      </c>
      <c r="AU380" s="201" t="s">
        <v>83</v>
      </c>
      <c r="AV380" s="13" t="s">
        <v>83</v>
      </c>
      <c r="AW380" s="13" t="s">
        <v>33</v>
      </c>
      <c r="AX380" s="13" t="s">
        <v>73</v>
      </c>
      <c r="AY380" s="201" t="s">
        <v>118</v>
      </c>
    </row>
    <row r="381" spans="1:65" s="13" customFormat="1" ht="11.25">
      <c r="B381" s="191"/>
      <c r="C381" s="192"/>
      <c r="D381" s="185" t="s">
        <v>131</v>
      </c>
      <c r="E381" s="193" t="s">
        <v>19</v>
      </c>
      <c r="F381" s="194" t="s">
        <v>601</v>
      </c>
      <c r="G381" s="192"/>
      <c r="H381" s="195">
        <v>0.63600000000000001</v>
      </c>
      <c r="I381" s="196"/>
      <c r="J381" s="192"/>
      <c r="K381" s="192"/>
      <c r="L381" s="197"/>
      <c r="M381" s="198"/>
      <c r="N381" s="199"/>
      <c r="O381" s="199"/>
      <c r="P381" s="199"/>
      <c r="Q381" s="199"/>
      <c r="R381" s="199"/>
      <c r="S381" s="199"/>
      <c r="T381" s="200"/>
      <c r="AT381" s="201" t="s">
        <v>131</v>
      </c>
      <c r="AU381" s="201" t="s">
        <v>83</v>
      </c>
      <c r="AV381" s="13" t="s">
        <v>83</v>
      </c>
      <c r="AW381" s="13" t="s">
        <v>33</v>
      </c>
      <c r="AX381" s="13" t="s">
        <v>73</v>
      </c>
      <c r="AY381" s="201" t="s">
        <v>118</v>
      </c>
    </row>
    <row r="382" spans="1:65" s="2" customFormat="1" ht="14.45" customHeight="1">
      <c r="A382" s="33"/>
      <c r="B382" s="34"/>
      <c r="C382" s="172" t="s">
        <v>602</v>
      </c>
      <c r="D382" s="172" t="s">
        <v>120</v>
      </c>
      <c r="E382" s="173" t="s">
        <v>603</v>
      </c>
      <c r="F382" s="174" t="s">
        <v>604</v>
      </c>
      <c r="G382" s="175" t="s">
        <v>146</v>
      </c>
      <c r="H382" s="176">
        <v>46.9</v>
      </c>
      <c r="I382" s="177"/>
      <c r="J382" s="178">
        <f>ROUND(I382*H382,2)</f>
        <v>0</v>
      </c>
      <c r="K382" s="174" t="s">
        <v>124</v>
      </c>
      <c r="L382" s="38"/>
      <c r="M382" s="179" t="s">
        <v>19</v>
      </c>
      <c r="N382" s="180" t="s">
        <v>44</v>
      </c>
      <c r="O382" s="63"/>
      <c r="P382" s="181">
        <f>O382*H382</f>
        <v>0</v>
      </c>
      <c r="Q382" s="181">
        <v>0</v>
      </c>
      <c r="R382" s="181">
        <f>Q382*H382</f>
        <v>0</v>
      </c>
      <c r="S382" s="181">
        <v>0</v>
      </c>
      <c r="T382" s="182">
        <f>S382*H382</f>
        <v>0</v>
      </c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R382" s="183" t="s">
        <v>125</v>
      </c>
      <c r="AT382" s="183" t="s">
        <v>120</v>
      </c>
      <c r="AU382" s="183" t="s">
        <v>83</v>
      </c>
      <c r="AY382" s="16" t="s">
        <v>118</v>
      </c>
      <c r="BE382" s="184">
        <f>IF(N382="základní",J382,0)</f>
        <v>0</v>
      </c>
      <c r="BF382" s="184">
        <f>IF(N382="snížená",J382,0)</f>
        <v>0</v>
      </c>
      <c r="BG382" s="184">
        <f>IF(N382="zákl. přenesená",J382,0)</f>
        <v>0</v>
      </c>
      <c r="BH382" s="184">
        <f>IF(N382="sníž. přenesená",J382,0)</f>
        <v>0</v>
      </c>
      <c r="BI382" s="184">
        <f>IF(N382="nulová",J382,0)</f>
        <v>0</v>
      </c>
      <c r="BJ382" s="16" t="s">
        <v>81</v>
      </c>
      <c r="BK382" s="184">
        <f>ROUND(I382*H382,2)</f>
        <v>0</v>
      </c>
      <c r="BL382" s="16" t="s">
        <v>125</v>
      </c>
      <c r="BM382" s="183" t="s">
        <v>605</v>
      </c>
    </row>
    <row r="383" spans="1:65" s="2" customFormat="1" ht="11.25">
      <c r="A383" s="33"/>
      <c r="B383" s="34"/>
      <c r="C383" s="35"/>
      <c r="D383" s="185" t="s">
        <v>127</v>
      </c>
      <c r="E383" s="35"/>
      <c r="F383" s="186" t="s">
        <v>606</v>
      </c>
      <c r="G383" s="35"/>
      <c r="H383" s="35"/>
      <c r="I383" s="187"/>
      <c r="J383" s="35"/>
      <c r="K383" s="35"/>
      <c r="L383" s="38"/>
      <c r="M383" s="188"/>
      <c r="N383" s="189"/>
      <c r="O383" s="63"/>
      <c r="P383" s="63"/>
      <c r="Q383" s="63"/>
      <c r="R383" s="63"/>
      <c r="S383" s="63"/>
      <c r="T383" s="64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T383" s="16" t="s">
        <v>127</v>
      </c>
      <c r="AU383" s="16" t="s">
        <v>83</v>
      </c>
    </row>
    <row r="384" spans="1:65" s="2" customFormat="1" ht="87.75">
      <c r="A384" s="33"/>
      <c r="B384" s="34"/>
      <c r="C384" s="35"/>
      <c r="D384" s="185" t="s">
        <v>129</v>
      </c>
      <c r="E384" s="35"/>
      <c r="F384" s="190" t="s">
        <v>607</v>
      </c>
      <c r="G384" s="35"/>
      <c r="H384" s="35"/>
      <c r="I384" s="187"/>
      <c r="J384" s="35"/>
      <c r="K384" s="35"/>
      <c r="L384" s="38"/>
      <c r="M384" s="188"/>
      <c r="N384" s="189"/>
      <c r="O384" s="63"/>
      <c r="P384" s="63"/>
      <c r="Q384" s="63"/>
      <c r="R384" s="63"/>
      <c r="S384" s="63"/>
      <c r="T384" s="64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T384" s="16" t="s">
        <v>129</v>
      </c>
      <c r="AU384" s="16" t="s">
        <v>83</v>
      </c>
    </row>
    <row r="385" spans="1:65" s="13" customFormat="1" ht="11.25">
      <c r="B385" s="191"/>
      <c r="C385" s="192"/>
      <c r="D385" s="185" t="s">
        <v>131</v>
      </c>
      <c r="E385" s="193" t="s">
        <v>19</v>
      </c>
      <c r="F385" s="194" t="s">
        <v>608</v>
      </c>
      <c r="G385" s="192"/>
      <c r="H385" s="195">
        <v>46.9</v>
      </c>
      <c r="I385" s="196"/>
      <c r="J385" s="192"/>
      <c r="K385" s="192"/>
      <c r="L385" s="197"/>
      <c r="M385" s="198"/>
      <c r="N385" s="199"/>
      <c r="O385" s="199"/>
      <c r="P385" s="199"/>
      <c r="Q385" s="199"/>
      <c r="R385" s="199"/>
      <c r="S385" s="199"/>
      <c r="T385" s="200"/>
      <c r="AT385" s="201" t="s">
        <v>131</v>
      </c>
      <c r="AU385" s="201" t="s">
        <v>83</v>
      </c>
      <c r="AV385" s="13" t="s">
        <v>83</v>
      </c>
      <c r="AW385" s="13" t="s">
        <v>33</v>
      </c>
      <c r="AX385" s="13" t="s">
        <v>73</v>
      </c>
      <c r="AY385" s="201" t="s">
        <v>118</v>
      </c>
    </row>
    <row r="386" spans="1:65" s="2" customFormat="1" ht="14.45" customHeight="1">
      <c r="A386" s="33"/>
      <c r="B386" s="34"/>
      <c r="C386" s="172" t="s">
        <v>609</v>
      </c>
      <c r="D386" s="172" t="s">
        <v>120</v>
      </c>
      <c r="E386" s="173" t="s">
        <v>610</v>
      </c>
      <c r="F386" s="174" t="s">
        <v>611</v>
      </c>
      <c r="G386" s="175" t="s">
        <v>146</v>
      </c>
      <c r="H386" s="176">
        <v>85.8</v>
      </c>
      <c r="I386" s="177"/>
      <c r="J386" s="178">
        <f>ROUND(I386*H386,2)</f>
        <v>0</v>
      </c>
      <c r="K386" s="174" t="s">
        <v>124</v>
      </c>
      <c r="L386" s="38"/>
      <c r="M386" s="179" t="s">
        <v>19</v>
      </c>
      <c r="N386" s="180" t="s">
        <v>44</v>
      </c>
      <c r="O386" s="63"/>
      <c r="P386" s="181">
        <f>O386*H386</f>
        <v>0</v>
      </c>
      <c r="Q386" s="181">
        <v>0</v>
      </c>
      <c r="R386" s="181">
        <f>Q386*H386</f>
        <v>0</v>
      </c>
      <c r="S386" s="181">
        <v>0</v>
      </c>
      <c r="T386" s="182">
        <f>S386*H386</f>
        <v>0</v>
      </c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R386" s="183" t="s">
        <v>125</v>
      </c>
      <c r="AT386" s="183" t="s">
        <v>120</v>
      </c>
      <c r="AU386" s="183" t="s">
        <v>83</v>
      </c>
      <c r="AY386" s="16" t="s">
        <v>118</v>
      </c>
      <c r="BE386" s="184">
        <f>IF(N386="základní",J386,0)</f>
        <v>0</v>
      </c>
      <c r="BF386" s="184">
        <f>IF(N386="snížená",J386,0)</f>
        <v>0</v>
      </c>
      <c r="BG386" s="184">
        <f>IF(N386="zákl. přenesená",J386,0)</f>
        <v>0</v>
      </c>
      <c r="BH386" s="184">
        <f>IF(N386="sníž. přenesená",J386,0)</f>
        <v>0</v>
      </c>
      <c r="BI386" s="184">
        <f>IF(N386="nulová",J386,0)</f>
        <v>0</v>
      </c>
      <c r="BJ386" s="16" t="s">
        <v>81</v>
      </c>
      <c r="BK386" s="184">
        <f>ROUND(I386*H386,2)</f>
        <v>0</v>
      </c>
      <c r="BL386" s="16" t="s">
        <v>125</v>
      </c>
      <c r="BM386" s="183" t="s">
        <v>612</v>
      </c>
    </row>
    <row r="387" spans="1:65" s="2" customFormat="1" ht="11.25">
      <c r="A387" s="33"/>
      <c r="B387" s="34"/>
      <c r="C387" s="35"/>
      <c r="D387" s="185" t="s">
        <v>127</v>
      </c>
      <c r="E387" s="35"/>
      <c r="F387" s="186" t="s">
        <v>613</v>
      </c>
      <c r="G387" s="35"/>
      <c r="H387" s="35"/>
      <c r="I387" s="187"/>
      <c r="J387" s="35"/>
      <c r="K387" s="35"/>
      <c r="L387" s="38"/>
      <c r="M387" s="188"/>
      <c r="N387" s="189"/>
      <c r="O387" s="63"/>
      <c r="P387" s="63"/>
      <c r="Q387" s="63"/>
      <c r="R387" s="63"/>
      <c r="S387" s="63"/>
      <c r="T387" s="64"/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T387" s="16" t="s">
        <v>127</v>
      </c>
      <c r="AU387" s="16" t="s">
        <v>83</v>
      </c>
    </row>
    <row r="388" spans="1:65" s="2" customFormat="1" ht="87.75">
      <c r="A388" s="33"/>
      <c r="B388" s="34"/>
      <c r="C388" s="35"/>
      <c r="D388" s="185" t="s">
        <v>129</v>
      </c>
      <c r="E388" s="35"/>
      <c r="F388" s="190" t="s">
        <v>607</v>
      </c>
      <c r="G388" s="35"/>
      <c r="H388" s="35"/>
      <c r="I388" s="187"/>
      <c r="J388" s="35"/>
      <c r="K388" s="35"/>
      <c r="L388" s="38"/>
      <c r="M388" s="188"/>
      <c r="N388" s="189"/>
      <c r="O388" s="63"/>
      <c r="P388" s="63"/>
      <c r="Q388" s="63"/>
      <c r="R388" s="63"/>
      <c r="S388" s="63"/>
      <c r="T388" s="64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T388" s="16" t="s">
        <v>129</v>
      </c>
      <c r="AU388" s="16" t="s">
        <v>83</v>
      </c>
    </row>
    <row r="389" spans="1:65" s="13" customFormat="1" ht="11.25">
      <c r="B389" s="191"/>
      <c r="C389" s="192"/>
      <c r="D389" s="185" t="s">
        <v>131</v>
      </c>
      <c r="E389" s="193" t="s">
        <v>19</v>
      </c>
      <c r="F389" s="194" t="s">
        <v>386</v>
      </c>
      <c r="G389" s="192"/>
      <c r="H389" s="195">
        <v>85.8</v>
      </c>
      <c r="I389" s="196"/>
      <c r="J389" s="192"/>
      <c r="K389" s="192"/>
      <c r="L389" s="197"/>
      <c r="M389" s="198"/>
      <c r="N389" s="199"/>
      <c r="O389" s="199"/>
      <c r="P389" s="199"/>
      <c r="Q389" s="199"/>
      <c r="R389" s="199"/>
      <c r="S389" s="199"/>
      <c r="T389" s="200"/>
      <c r="AT389" s="201" t="s">
        <v>131</v>
      </c>
      <c r="AU389" s="201" t="s">
        <v>83</v>
      </c>
      <c r="AV389" s="13" t="s">
        <v>83</v>
      </c>
      <c r="AW389" s="13" t="s">
        <v>33</v>
      </c>
      <c r="AX389" s="13" t="s">
        <v>73</v>
      </c>
      <c r="AY389" s="201" t="s">
        <v>118</v>
      </c>
    </row>
    <row r="390" spans="1:65" s="2" customFormat="1" ht="14.45" customHeight="1">
      <c r="A390" s="33"/>
      <c r="B390" s="34"/>
      <c r="C390" s="172" t="s">
        <v>614</v>
      </c>
      <c r="D390" s="172" t="s">
        <v>120</v>
      </c>
      <c r="E390" s="173" t="s">
        <v>615</v>
      </c>
      <c r="F390" s="174" t="s">
        <v>616</v>
      </c>
      <c r="G390" s="175" t="s">
        <v>146</v>
      </c>
      <c r="H390" s="176">
        <v>46.9</v>
      </c>
      <c r="I390" s="177"/>
      <c r="J390" s="178">
        <f>ROUND(I390*H390,2)</f>
        <v>0</v>
      </c>
      <c r="K390" s="174" t="s">
        <v>124</v>
      </c>
      <c r="L390" s="38"/>
      <c r="M390" s="179" t="s">
        <v>19</v>
      </c>
      <c r="N390" s="180" t="s">
        <v>44</v>
      </c>
      <c r="O390" s="63"/>
      <c r="P390" s="181">
        <f>O390*H390</f>
        <v>0</v>
      </c>
      <c r="Q390" s="181">
        <v>0</v>
      </c>
      <c r="R390" s="181">
        <f>Q390*H390</f>
        <v>0</v>
      </c>
      <c r="S390" s="181">
        <v>0</v>
      </c>
      <c r="T390" s="182">
        <f>S390*H390</f>
        <v>0</v>
      </c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R390" s="183" t="s">
        <v>125</v>
      </c>
      <c r="AT390" s="183" t="s">
        <v>120</v>
      </c>
      <c r="AU390" s="183" t="s">
        <v>83</v>
      </c>
      <c r="AY390" s="16" t="s">
        <v>118</v>
      </c>
      <c r="BE390" s="184">
        <f>IF(N390="základní",J390,0)</f>
        <v>0</v>
      </c>
      <c r="BF390" s="184">
        <f>IF(N390="snížená",J390,0)</f>
        <v>0</v>
      </c>
      <c r="BG390" s="184">
        <f>IF(N390="zákl. přenesená",J390,0)</f>
        <v>0</v>
      </c>
      <c r="BH390" s="184">
        <f>IF(N390="sníž. přenesená",J390,0)</f>
        <v>0</v>
      </c>
      <c r="BI390" s="184">
        <f>IF(N390="nulová",J390,0)</f>
        <v>0</v>
      </c>
      <c r="BJ390" s="16" t="s">
        <v>81</v>
      </c>
      <c r="BK390" s="184">
        <f>ROUND(I390*H390,2)</f>
        <v>0</v>
      </c>
      <c r="BL390" s="16" t="s">
        <v>125</v>
      </c>
      <c r="BM390" s="183" t="s">
        <v>617</v>
      </c>
    </row>
    <row r="391" spans="1:65" s="2" customFormat="1" ht="11.25">
      <c r="A391" s="33"/>
      <c r="B391" s="34"/>
      <c r="C391" s="35"/>
      <c r="D391" s="185" t="s">
        <v>127</v>
      </c>
      <c r="E391" s="35"/>
      <c r="F391" s="186" t="s">
        <v>616</v>
      </c>
      <c r="G391" s="35"/>
      <c r="H391" s="35"/>
      <c r="I391" s="187"/>
      <c r="J391" s="35"/>
      <c r="K391" s="35"/>
      <c r="L391" s="38"/>
      <c r="M391" s="188"/>
      <c r="N391" s="189"/>
      <c r="O391" s="63"/>
      <c r="P391" s="63"/>
      <c r="Q391" s="63"/>
      <c r="R391" s="63"/>
      <c r="S391" s="63"/>
      <c r="T391" s="64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T391" s="16" t="s">
        <v>127</v>
      </c>
      <c r="AU391" s="16" t="s">
        <v>83</v>
      </c>
    </row>
    <row r="392" spans="1:65" s="2" customFormat="1" ht="29.25">
      <c r="A392" s="33"/>
      <c r="B392" s="34"/>
      <c r="C392" s="35"/>
      <c r="D392" s="185" t="s">
        <v>129</v>
      </c>
      <c r="E392" s="35"/>
      <c r="F392" s="190" t="s">
        <v>618</v>
      </c>
      <c r="G392" s="35"/>
      <c r="H392" s="35"/>
      <c r="I392" s="187"/>
      <c r="J392" s="35"/>
      <c r="K392" s="35"/>
      <c r="L392" s="38"/>
      <c r="M392" s="188"/>
      <c r="N392" s="189"/>
      <c r="O392" s="63"/>
      <c r="P392" s="63"/>
      <c r="Q392" s="63"/>
      <c r="R392" s="63"/>
      <c r="S392" s="63"/>
      <c r="T392" s="64"/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T392" s="16" t="s">
        <v>129</v>
      </c>
      <c r="AU392" s="16" t="s">
        <v>83</v>
      </c>
    </row>
    <row r="393" spans="1:65" s="13" customFormat="1" ht="11.25">
      <c r="B393" s="191"/>
      <c r="C393" s="192"/>
      <c r="D393" s="185" t="s">
        <v>131</v>
      </c>
      <c r="E393" s="193" t="s">
        <v>19</v>
      </c>
      <c r="F393" s="194" t="s">
        <v>608</v>
      </c>
      <c r="G393" s="192"/>
      <c r="H393" s="195">
        <v>46.9</v>
      </c>
      <c r="I393" s="196"/>
      <c r="J393" s="192"/>
      <c r="K393" s="192"/>
      <c r="L393" s="197"/>
      <c r="M393" s="198"/>
      <c r="N393" s="199"/>
      <c r="O393" s="199"/>
      <c r="P393" s="199"/>
      <c r="Q393" s="199"/>
      <c r="R393" s="199"/>
      <c r="S393" s="199"/>
      <c r="T393" s="200"/>
      <c r="AT393" s="201" t="s">
        <v>131</v>
      </c>
      <c r="AU393" s="201" t="s">
        <v>83</v>
      </c>
      <c r="AV393" s="13" t="s">
        <v>83</v>
      </c>
      <c r="AW393" s="13" t="s">
        <v>33</v>
      </c>
      <c r="AX393" s="13" t="s">
        <v>73</v>
      </c>
      <c r="AY393" s="201" t="s">
        <v>118</v>
      </c>
    </row>
    <row r="394" spans="1:65" s="2" customFormat="1" ht="14.45" customHeight="1">
      <c r="A394" s="33"/>
      <c r="B394" s="34"/>
      <c r="C394" s="172" t="s">
        <v>619</v>
      </c>
      <c r="D394" s="172" t="s">
        <v>120</v>
      </c>
      <c r="E394" s="173" t="s">
        <v>620</v>
      </c>
      <c r="F394" s="174" t="s">
        <v>621</v>
      </c>
      <c r="G394" s="175" t="s">
        <v>146</v>
      </c>
      <c r="H394" s="176">
        <v>85.8</v>
      </c>
      <c r="I394" s="177"/>
      <c r="J394" s="178">
        <f>ROUND(I394*H394,2)</f>
        <v>0</v>
      </c>
      <c r="K394" s="174" t="s">
        <v>124</v>
      </c>
      <c r="L394" s="38"/>
      <c r="M394" s="179" t="s">
        <v>19</v>
      </c>
      <c r="N394" s="180" t="s">
        <v>44</v>
      </c>
      <c r="O394" s="63"/>
      <c r="P394" s="181">
        <f>O394*H394</f>
        <v>0</v>
      </c>
      <c r="Q394" s="181">
        <v>0</v>
      </c>
      <c r="R394" s="181">
        <f>Q394*H394</f>
        <v>0</v>
      </c>
      <c r="S394" s="181">
        <v>0</v>
      </c>
      <c r="T394" s="182">
        <f>S394*H394</f>
        <v>0</v>
      </c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R394" s="183" t="s">
        <v>125</v>
      </c>
      <c r="AT394" s="183" t="s">
        <v>120</v>
      </c>
      <c r="AU394" s="183" t="s">
        <v>83</v>
      </c>
      <c r="AY394" s="16" t="s">
        <v>118</v>
      </c>
      <c r="BE394" s="184">
        <f>IF(N394="základní",J394,0)</f>
        <v>0</v>
      </c>
      <c r="BF394" s="184">
        <f>IF(N394="snížená",J394,0)</f>
        <v>0</v>
      </c>
      <c r="BG394" s="184">
        <f>IF(N394="zákl. přenesená",J394,0)</f>
        <v>0</v>
      </c>
      <c r="BH394" s="184">
        <f>IF(N394="sníž. přenesená",J394,0)</f>
        <v>0</v>
      </c>
      <c r="BI394" s="184">
        <f>IF(N394="nulová",J394,0)</f>
        <v>0</v>
      </c>
      <c r="BJ394" s="16" t="s">
        <v>81</v>
      </c>
      <c r="BK394" s="184">
        <f>ROUND(I394*H394,2)</f>
        <v>0</v>
      </c>
      <c r="BL394" s="16" t="s">
        <v>125</v>
      </c>
      <c r="BM394" s="183" t="s">
        <v>622</v>
      </c>
    </row>
    <row r="395" spans="1:65" s="2" customFormat="1" ht="11.25">
      <c r="A395" s="33"/>
      <c r="B395" s="34"/>
      <c r="C395" s="35"/>
      <c r="D395" s="185" t="s">
        <v>127</v>
      </c>
      <c r="E395" s="35"/>
      <c r="F395" s="186" t="s">
        <v>621</v>
      </c>
      <c r="G395" s="35"/>
      <c r="H395" s="35"/>
      <c r="I395" s="187"/>
      <c r="J395" s="35"/>
      <c r="K395" s="35"/>
      <c r="L395" s="38"/>
      <c r="M395" s="188"/>
      <c r="N395" s="189"/>
      <c r="O395" s="63"/>
      <c r="P395" s="63"/>
      <c r="Q395" s="63"/>
      <c r="R395" s="63"/>
      <c r="S395" s="63"/>
      <c r="T395" s="64"/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T395" s="16" t="s">
        <v>127</v>
      </c>
      <c r="AU395" s="16" t="s">
        <v>83</v>
      </c>
    </row>
    <row r="396" spans="1:65" s="2" customFormat="1" ht="29.25">
      <c r="A396" s="33"/>
      <c r="B396" s="34"/>
      <c r="C396" s="35"/>
      <c r="D396" s="185" t="s">
        <v>129</v>
      </c>
      <c r="E396" s="35"/>
      <c r="F396" s="190" t="s">
        <v>618</v>
      </c>
      <c r="G396" s="35"/>
      <c r="H396" s="35"/>
      <c r="I396" s="187"/>
      <c r="J396" s="35"/>
      <c r="K396" s="35"/>
      <c r="L396" s="38"/>
      <c r="M396" s="188"/>
      <c r="N396" s="189"/>
      <c r="O396" s="63"/>
      <c r="P396" s="63"/>
      <c r="Q396" s="63"/>
      <c r="R396" s="63"/>
      <c r="S396" s="63"/>
      <c r="T396" s="64"/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T396" s="16" t="s">
        <v>129</v>
      </c>
      <c r="AU396" s="16" t="s">
        <v>83</v>
      </c>
    </row>
    <row r="397" spans="1:65" s="13" customFormat="1" ht="11.25">
      <c r="B397" s="191"/>
      <c r="C397" s="192"/>
      <c r="D397" s="185" t="s">
        <v>131</v>
      </c>
      <c r="E397" s="193" t="s">
        <v>19</v>
      </c>
      <c r="F397" s="194" t="s">
        <v>386</v>
      </c>
      <c r="G397" s="192"/>
      <c r="H397" s="195">
        <v>85.8</v>
      </c>
      <c r="I397" s="196"/>
      <c r="J397" s="192"/>
      <c r="K397" s="192"/>
      <c r="L397" s="197"/>
      <c r="M397" s="198"/>
      <c r="N397" s="199"/>
      <c r="O397" s="199"/>
      <c r="P397" s="199"/>
      <c r="Q397" s="199"/>
      <c r="R397" s="199"/>
      <c r="S397" s="199"/>
      <c r="T397" s="200"/>
      <c r="AT397" s="201" t="s">
        <v>131</v>
      </c>
      <c r="AU397" s="201" t="s">
        <v>83</v>
      </c>
      <c r="AV397" s="13" t="s">
        <v>83</v>
      </c>
      <c r="AW397" s="13" t="s">
        <v>33</v>
      </c>
      <c r="AX397" s="13" t="s">
        <v>73</v>
      </c>
      <c r="AY397" s="201" t="s">
        <v>118</v>
      </c>
    </row>
    <row r="398" spans="1:65" s="2" customFormat="1" ht="14.45" customHeight="1">
      <c r="A398" s="33"/>
      <c r="B398" s="34"/>
      <c r="C398" s="172" t="s">
        <v>623</v>
      </c>
      <c r="D398" s="172" t="s">
        <v>120</v>
      </c>
      <c r="E398" s="173" t="s">
        <v>624</v>
      </c>
      <c r="F398" s="174" t="s">
        <v>625</v>
      </c>
      <c r="G398" s="175" t="s">
        <v>219</v>
      </c>
      <c r="H398" s="176">
        <v>12</v>
      </c>
      <c r="I398" s="177"/>
      <c r="J398" s="178">
        <f>ROUND(I398*H398,2)</f>
        <v>0</v>
      </c>
      <c r="K398" s="174" t="s">
        <v>124</v>
      </c>
      <c r="L398" s="38"/>
      <c r="M398" s="179" t="s">
        <v>19</v>
      </c>
      <c r="N398" s="180" t="s">
        <v>44</v>
      </c>
      <c r="O398" s="63"/>
      <c r="P398" s="181">
        <f>O398*H398</f>
        <v>0</v>
      </c>
      <c r="Q398" s="181">
        <v>0.12303</v>
      </c>
      <c r="R398" s="181">
        <f>Q398*H398</f>
        <v>1.4763600000000001</v>
      </c>
      <c r="S398" s="181">
        <v>0</v>
      </c>
      <c r="T398" s="182">
        <f>S398*H398</f>
        <v>0</v>
      </c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R398" s="183" t="s">
        <v>125</v>
      </c>
      <c r="AT398" s="183" t="s">
        <v>120</v>
      </c>
      <c r="AU398" s="183" t="s">
        <v>83</v>
      </c>
      <c r="AY398" s="16" t="s">
        <v>118</v>
      </c>
      <c r="BE398" s="184">
        <f>IF(N398="základní",J398,0)</f>
        <v>0</v>
      </c>
      <c r="BF398" s="184">
        <f>IF(N398="snížená",J398,0)</f>
        <v>0</v>
      </c>
      <c r="BG398" s="184">
        <f>IF(N398="zákl. přenesená",J398,0)</f>
        <v>0</v>
      </c>
      <c r="BH398" s="184">
        <f>IF(N398="sníž. přenesená",J398,0)</f>
        <v>0</v>
      </c>
      <c r="BI398" s="184">
        <f>IF(N398="nulová",J398,0)</f>
        <v>0</v>
      </c>
      <c r="BJ398" s="16" t="s">
        <v>81</v>
      </c>
      <c r="BK398" s="184">
        <f>ROUND(I398*H398,2)</f>
        <v>0</v>
      </c>
      <c r="BL398" s="16" t="s">
        <v>125</v>
      </c>
      <c r="BM398" s="183" t="s">
        <v>626</v>
      </c>
    </row>
    <row r="399" spans="1:65" s="2" customFormat="1" ht="11.25">
      <c r="A399" s="33"/>
      <c r="B399" s="34"/>
      <c r="C399" s="35"/>
      <c r="D399" s="185" t="s">
        <v>127</v>
      </c>
      <c r="E399" s="35"/>
      <c r="F399" s="186" t="s">
        <v>625</v>
      </c>
      <c r="G399" s="35"/>
      <c r="H399" s="35"/>
      <c r="I399" s="187"/>
      <c r="J399" s="35"/>
      <c r="K399" s="35"/>
      <c r="L399" s="38"/>
      <c r="M399" s="188"/>
      <c r="N399" s="189"/>
      <c r="O399" s="63"/>
      <c r="P399" s="63"/>
      <c r="Q399" s="63"/>
      <c r="R399" s="63"/>
      <c r="S399" s="63"/>
      <c r="T399" s="64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T399" s="16" t="s">
        <v>127</v>
      </c>
      <c r="AU399" s="16" t="s">
        <v>83</v>
      </c>
    </row>
    <row r="400" spans="1:65" s="2" customFormat="1" ht="39">
      <c r="A400" s="33"/>
      <c r="B400" s="34"/>
      <c r="C400" s="35"/>
      <c r="D400" s="185" t="s">
        <v>129</v>
      </c>
      <c r="E400" s="35"/>
      <c r="F400" s="190" t="s">
        <v>627</v>
      </c>
      <c r="G400" s="35"/>
      <c r="H400" s="35"/>
      <c r="I400" s="187"/>
      <c r="J400" s="35"/>
      <c r="K400" s="35"/>
      <c r="L400" s="38"/>
      <c r="M400" s="188"/>
      <c r="N400" s="189"/>
      <c r="O400" s="63"/>
      <c r="P400" s="63"/>
      <c r="Q400" s="63"/>
      <c r="R400" s="63"/>
      <c r="S400" s="63"/>
      <c r="T400" s="64"/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T400" s="16" t="s">
        <v>129</v>
      </c>
      <c r="AU400" s="16" t="s">
        <v>83</v>
      </c>
    </row>
    <row r="401" spans="1:65" s="2" customFormat="1" ht="14.45" customHeight="1">
      <c r="A401" s="33"/>
      <c r="B401" s="34"/>
      <c r="C401" s="202" t="s">
        <v>628</v>
      </c>
      <c r="D401" s="202" t="s">
        <v>178</v>
      </c>
      <c r="E401" s="203" t="s">
        <v>629</v>
      </c>
      <c r="F401" s="204" t="s">
        <v>630</v>
      </c>
      <c r="G401" s="205" t="s">
        <v>219</v>
      </c>
      <c r="H401" s="206">
        <v>12</v>
      </c>
      <c r="I401" s="207"/>
      <c r="J401" s="208">
        <f>ROUND(I401*H401,2)</f>
        <v>0</v>
      </c>
      <c r="K401" s="204" t="s">
        <v>124</v>
      </c>
      <c r="L401" s="209"/>
      <c r="M401" s="210" t="s">
        <v>19</v>
      </c>
      <c r="N401" s="211" t="s">
        <v>44</v>
      </c>
      <c r="O401" s="63"/>
      <c r="P401" s="181">
        <f>O401*H401</f>
        <v>0</v>
      </c>
      <c r="Q401" s="181">
        <v>1.3299999999999999E-2</v>
      </c>
      <c r="R401" s="181">
        <f>Q401*H401</f>
        <v>0.15959999999999999</v>
      </c>
      <c r="S401" s="181">
        <v>0</v>
      </c>
      <c r="T401" s="182">
        <f>S401*H401</f>
        <v>0</v>
      </c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R401" s="183" t="s">
        <v>170</v>
      </c>
      <c r="AT401" s="183" t="s">
        <v>178</v>
      </c>
      <c r="AU401" s="183" t="s">
        <v>83</v>
      </c>
      <c r="AY401" s="16" t="s">
        <v>118</v>
      </c>
      <c r="BE401" s="184">
        <f>IF(N401="základní",J401,0)</f>
        <v>0</v>
      </c>
      <c r="BF401" s="184">
        <f>IF(N401="snížená",J401,0)</f>
        <v>0</v>
      </c>
      <c r="BG401" s="184">
        <f>IF(N401="zákl. přenesená",J401,0)</f>
        <v>0</v>
      </c>
      <c r="BH401" s="184">
        <f>IF(N401="sníž. přenesená",J401,0)</f>
        <v>0</v>
      </c>
      <c r="BI401" s="184">
        <f>IF(N401="nulová",J401,0)</f>
        <v>0</v>
      </c>
      <c r="BJ401" s="16" t="s">
        <v>81</v>
      </c>
      <c r="BK401" s="184">
        <f>ROUND(I401*H401,2)</f>
        <v>0</v>
      </c>
      <c r="BL401" s="16" t="s">
        <v>125</v>
      </c>
      <c r="BM401" s="183" t="s">
        <v>631</v>
      </c>
    </row>
    <row r="402" spans="1:65" s="2" customFormat="1" ht="11.25">
      <c r="A402" s="33"/>
      <c r="B402" s="34"/>
      <c r="C402" s="35"/>
      <c r="D402" s="185" t="s">
        <v>127</v>
      </c>
      <c r="E402" s="35"/>
      <c r="F402" s="186" t="s">
        <v>630</v>
      </c>
      <c r="G402" s="35"/>
      <c r="H402" s="35"/>
      <c r="I402" s="187"/>
      <c r="J402" s="35"/>
      <c r="K402" s="35"/>
      <c r="L402" s="38"/>
      <c r="M402" s="188"/>
      <c r="N402" s="189"/>
      <c r="O402" s="63"/>
      <c r="P402" s="63"/>
      <c r="Q402" s="63"/>
      <c r="R402" s="63"/>
      <c r="S402" s="63"/>
      <c r="T402" s="64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T402" s="16" t="s">
        <v>127</v>
      </c>
      <c r="AU402" s="16" t="s">
        <v>83</v>
      </c>
    </row>
    <row r="403" spans="1:65" s="13" customFormat="1" ht="11.25">
      <c r="B403" s="191"/>
      <c r="C403" s="192"/>
      <c r="D403" s="185" t="s">
        <v>131</v>
      </c>
      <c r="E403" s="193" t="s">
        <v>19</v>
      </c>
      <c r="F403" s="194" t="s">
        <v>138</v>
      </c>
      <c r="G403" s="192"/>
      <c r="H403" s="195">
        <v>3</v>
      </c>
      <c r="I403" s="196"/>
      <c r="J403" s="192"/>
      <c r="K403" s="192"/>
      <c r="L403" s="197"/>
      <c r="M403" s="198"/>
      <c r="N403" s="199"/>
      <c r="O403" s="199"/>
      <c r="P403" s="199"/>
      <c r="Q403" s="199"/>
      <c r="R403" s="199"/>
      <c r="S403" s="199"/>
      <c r="T403" s="200"/>
      <c r="AT403" s="201" t="s">
        <v>131</v>
      </c>
      <c r="AU403" s="201" t="s">
        <v>83</v>
      </c>
      <c r="AV403" s="13" t="s">
        <v>83</v>
      </c>
      <c r="AW403" s="13" t="s">
        <v>33</v>
      </c>
      <c r="AX403" s="13" t="s">
        <v>73</v>
      </c>
      <c r="AY403" s="201" t="s">
        <v>118</v>
      </c>
    </row>
    <row r="404" spans="1:65" s="13" customFormat="1" ht="11.25">
      <c r="B404" s="191"/>
      <c r="C404" s="192"/>
      <c r="D404" s="185" t="s">
        <v>131</v>
      </c>
      <c r="E404" s="193" t="s">
        <v>19</v>
      </c>
      <c r="F404" s="194" t="s">
        <v>632</v>
      </c>
      <c r="G404" s="192"/>
      <c r="H404" s="195">
        <v>9</v>
      </c>
      <c r="I404" s="196"/>
      <c r="J404" s="192"/>
      <c r="K404" s="192"/>
      <c r="L404" s="197"/>
      <c r="M404" s="198"/>
      <c r="N404" s="199"/>
      <c r="O404" s="199"/>
      <c r="P404" s="199"/>
      <c r="Q404" s="199"/>
      <c r="R404" s="199"/>
      <c r="S404" s="199"/>
      <c r="T404" s="200"/>
      <c r="AT404" s="201" t="s">
        <v>131</v>
      </c>
      <c r="AU404" s="201" t="s">
        <v>83</v>
      </c>
      <c r="AV404" s="13" t="s">
        <v>83</v>
      </c>
      <c r="AW404" s="13" t="s">
        <v>33</v>
      </c>
      <c r="AX404" s="13" t="s">
        <v>73</v>
      </c>
      <c r="AY404" s="201" t="s">
        <v>118</v>
      </c>
    </row>
    <row r="405" spans="1:65" s="2" customFormat="1" ht="14.45" customHeight="1">
      <c r="A405" s="33"/>
      <c r="B405" s="34"/>
      <c r="C405" s="202" t="s">
        <v>633</v>
      </c>
      <c r="D405" s="202" t="s">
        <v>178</v>
      </c>
      <c r="E405" s="203" t="s">
        <v>634</v>
      </c>
      <c r="F405" s="204" t="s">
        <v>635</v>
      </c>
      <c r="G405" s="205" t="s">
        <v>219</v>
      </c>
      <c r="H405" s="206">
        <v>6</v>
      </c>
      <c r="I405" s="207"/>
      <c r="J405" s="208">
        <f>ROUND(I405*H405,2)</f>
        <v>0</v>
      </c>
      <c r="K405" s="204" t="s">
        <v>124</v>
      </c>
      <c r="L405" s="209"/>
      <c r="M405" s="210" t="s">
        <v>19</v>
      </c>
      <c r="N405" s="211" t="s">
        <v>44</v>
      </c>
      <c r="O405" s="63"/>
      <c r="P405" s="181">
        <f>O405*H405</f>
        <v>0</v>
      </c>
      <c r="Q405" s="181">
        <v>3.5000000000000001E-3</v>
      </c>
      <c r="R405" s="181">
        <f>Q405*H405</f>
        <v>2.1000000000000001E-2</v>
      </c>
      <c r="S405" s="181">
        <v>0</v>
      </c>
      <c r="T405" s="182">
        <f>S405*H405</f>
        <v>0</v>
      </c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R405" s="183" t="s">
        <v>170</v>
      </c>
      <c r="AT405" s="183" t="s">
        <v>178</v>
      </c>
      <c r="AU405" s="183" t="s">
        <v>83</v>
      </c>
      <c r="AY405" s="16" t="s">
        <v>118</v>
      </c>
      <c r="BE405" s="184">
        <f>IF(N405="základní",J405,0)</f>
        <v>0</v>
      </c>
      <c r="BF405" s="184">
        <f>IF(N405="snížená",J405,0)</f>
        <v>0</v>
      </c>
      <c r="BG405" s="184">
        <f>IF(N405="zákl. přenesená",J405,0)</f>
        <v>0</v>
      </c>
      <c r="BH405" s="184">
        <f>IF(N405="sníž. přenesená",J405,0)</f>
        <v>0</v>
      </c>
      <c r="BI405" s="184">
        <f>IF(N405="nulová",J405,0)</f>
        <v>0</v>
      </c>
      <c r="BJ405" s="16" t="s">
        <v>81</v>
      </c>
      <c r="BK405" s="184">
        <f>ROUND(I405*H405,2)</f>
        <v>0</v>
      </c>
      <c r="BL405" s="16" t="s">
        <v>125</v>
      </c>
      <c r="BM405" s="183" t="s">
        <v>636</v>
      </c>
    </row>
    <row r="406" spans="1:65" s="2" customFormat="1" ht="11.25">
      <c r="A406" s="33"/>
      <c r="B406" s="34"/>
      <c r="C406" s="35"/>
      <c r="D406" s="185" t="s">
        <v>127</v>
      </c>
      <c r="E406" s="35"/>
      <c r="F406" s="186" t="s">
        <v>635</v>
      </c>
      <c r="G406" s="35"/>
      <c r="H406" s="35"/>
      <c r="I406" s="187"/>
      <c r="J406" s="35"/>
      <c r="K406" s="35"/>
      <c r="L406" s="38"/>
      <c r="M406" s="188"/>
      <c r="N406" s="189"/>
      <c r="O406" s="63"/>
      <c r="P406" s="63"/>
      <c r="Q406" s="63"/>
      <c r="R406" s="63"/>
      <c r="S406" s="63"/>
      <c r="T406" s="64"/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T406" s="16" t="s">
        <v>127</v>
      </c>
      <c r="AU406" s="16" t="s">
        <v>83</v>
      </c>
    </row>
    <row r="407" spans="1:65" s="13" customFormat="1" ht="11.25">
      <c r="B407" s="191"/>
      <c r="C407" s="192"/>
      <c r="D407" s="185" t="s">
        <v>131</v>
      </c>
      <c r="E407" s="193" t="s">
        <v>19</v>
      </c>
      <c r="F407" s="194" t="s">
        <v>637</v>
      </c>
      <c r="G407" s="192"/>
      <c r="H407" s="195">
        <v>6</v>
      </c>
      <c r="I407" s="196"/>
      <c r="J407" s="192"/>
      <c r="K407" s="192"/>
      <c r="L407" s="197"/>
      <c r="M407" s="198"/>
      <c r="N407" s="199"/>
      <c r="O407" s="199"/>
      <c r="P407" s="199"/>
      <c r="Q407" s="199"/>
      <c r="R407" s="199"/>
      <c r="S407" s="199"/>
      <c r="T407" s="200"/>
      <c r="AT407" s="201" t="s">
        <v>131</v>
      </c>
      <c r="AU407" s="201" t="s">
        <v>83</v>
      </c>
      <c r="AV407" s="13" t="s">
        <v>83</v>
      </c>
      <c r="AW407" s="13" t="s">
        <v>33</v>
      </c>
      <c r="AX407" s="13" t="s">
        <v>73</v>
      </c>
      <c r="AY407" s="201" t="s">
        <v>118</v>
      </c>
    </row>
    <row r="408" spans="1:65" s="2" customFormat="1" ht="14.45" customHeight="1">
      <c r="A408" s="33"/>
      <c r="B408" s="34"/>
      <c r="C408" s="202" t="s">
        <v>638</v>
      </c>
      <c r="D408" s="202" t="s">
        <v>178</v>
      </c>
      <c r="E408" s="203" t="s">
        <v>639</v>
      </c>
      <c r="F408" s="204" t="s">
        <v>640</v>
      </c>
      <c r="G408" s="205" t="s">
        <v>219</v>
      </c>
      <c r="H408" s="206">
        <v>4</v>
      </c>
      <c r="I408" s="207"/>
      <c r="J408" s="208">
        <f>ROUND(I408*H408,2)</f>
        <v>0</v>
      </c>
      <c r="K408" s="204" t="s">
        <v>124</v>
      </c>
      <c r="L408" s="209"/>
      <c r="M408" s="210" t="s">
        <v>19</v>
      </c>
      <c r="N408" s="211" t="s">
        <v>44</v>
      </c>
      <c r="O408" s="63"/>
      <c r="P408" s="181">
        <f>O408*H408</f>
        <v>0</v>
      </c>
      <c r="Q408" s="181">
        <v>3.5000000000000001E-3</v>
      </c>
      <c r="R408" s="181">
        <f>Q408*H408</f>
        <v>1.4E-2</v>
      </c>
      <c r="S408" s="181">
        <v>0</v>
      </c>
      <c r="T408" s="182">
        <f>S408*H408</f>
        <v>0</v>
      </c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R408" s="183" t="s">
        <v>170</v>
      </c>
      <c r="AT408" s="183" t="s">
        <v>178</v>
      </c>
      <c r="AU408" s="183" t="s">
        <v>83</v>
      </c>
      <c r="AY408" s="16" t="s">
        <v>118</v>
      </c>
      <c r="BE408" s="184">
        <f>IF(N408="základní",J408,0)</f>
        <v>0</v>
      </c>
      <c r="BF408" s="184">
        <f>IF(N408="snížená",J408,0)</f>
        <v>0</v>
      </c>
      <c r="BG408" s="184">
        <f>IF(N408="zákl. přenesená",J408,0)</f>
        <v>0</v>
      </c>
      <c r="BH408" s="184">
        <f>IF(N408="sníž. přenesená",J408,0)</f>
        <v>0</v>
      </c>
      <c r="BI408" s="184">
        <f>IF(N408="nulová",J408,0)</f>
        <v>0</v>
      </c>
      <c r="BJ408" s="16" t="s">
        <v>81</v>
      </c>
      <c r="BK408" s="184">
        <f>ROUND(I408*H408,2)</f>
        <v>0</v>
      </c>
      <c r="BL408" s="16" t="s">
        <v>125</v>
      </c>
      <c r="BM408" s="183" t="s">
        <v>641</v>
      </c>
    </row>
    <row r="409" spans="1:65" s="2" customFormat="1" ht="11.25">
      <c r="A409" s="33"/>
      <c r="B409" s="34"/>
      <c r="C409" s="35"/>
      <c r="D409" s="185" t="s">
        <v>127</v>
      </c>
      <c r="E409" s="35"/>
      <c r="F409" s="186" t="s">
        <v>640</v>
      </c>
      <c r="G409" s="35"/>
      <c r="H409" s="35"/>
      <c r="I409" s="187"/>
      <c r="J409" s="35"/>
      <c r="K409" s="35"/>
      <c r="L409" s="38"/>
      <c r="M409" s="188"/>
      <c r="N409" s="189"/>
      <c r="O409" s="63"/>
      <c r="P409" s="63"/>
      <c r="Q409" s="63"/>
      <c r="R409" s="63"/>
      <c r="S409" s="63"/>
      <c r="T409" s="64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T409" s="16" t="s">
        <v>127</v>
      </c>
      <c r="AU409" s="16" t="s">
        <v>83</v>
      </c>
    </row>
    <row r="410" spans="1:65" s="13" customFormat="1" ht="11.25">
      <c r="B410" s="191"/>
      <c r="C410" s="192"/>
      <c r="D410" s="185" t="s">
        <v>131</v>
      </c>
      <c r="E410" s="193" t="s">
        <v>19</v>
      </c>
      <c r="F410" s="194" t="s">
        <v>642</v>
      </c>
      <c r="G410" s="192"/>
      <c r="H410" s="195">
        <v>4</v>
      </c>
      <c r="I410" s="196"/>
      <c r="J410" s="192"/>
      <c r="K410" s="192"/>
      <c r="L410" s="197"/>
      <c r="M410" s="198"/>
      <c r="N410" s="199"/>
      <c r="O410" s="199"/>
      <c r="P410" s="199"/>
      <c r="Q410" s="199"/>
      <c r="R410" s="199"/>
      <c r="S410" s="199"/>
      <c r="T410" s="200"/>
      <c r="AT410" s="201" t="s">
        <v>131</v>
      </c>
      <c r="AU410" s="201" t="s">
        <v>83</v>
      </c>
      <c r="AV410" s="13" t="s">
        <v>83</v>
      </c>
      <c r="AW410" s="13" t="s">
        <v>33</v>
      </c>
      <c r="AX410" s="13" t="s">
        <v>73</v>
      </c>
      <c r="AY410" s="201" t="s">
        <v>118</v>
      </c>
    </row>
    <row r="411" spans="1:65" s="2" customFormat="1" ht="14.45" customHeight="1">
      <c r="A411" s="33"/>
      <c r="B411" s="34"/>
      <c r="C411" s="202" t="s">
        <v>643</v>
      </c>
      <c r="D411" s="202" t="s">
        <v>178</v>
      </c>
      <c r="E411" s="203" t="s">
        <v>644</v>
      </c>
      <c r="F411" s="204" t="s">
        <v>645</v>
      </c>
      <c r="G411" s="205" t="s">
        <v>219</v>
      </c>
      <c r="H411" s="206">
        <v>1</v>
      </c>
      <c r="I411" s="207"/>
      <c r="J411" s="208">
        <f>ROUND(I411*H411,2)</f>
        <v>0</v>
      </c>
      <c r="K411" s="204" t="s">
        <v>124</v>
      </c>
      <c r="L411" s="209"/>
      <c r="M411" s="210" t="s">
        <v>19</v>
      </c>
      <c r="N411" s="211" t="s">
        <v>44</v>
      </c>
      <c r="O411" s="63"/>
      <c r="P411" s="181">
        <f>O411*H411</f>
        <v>0</v>
      </c>
      <c r="Q411" s="181">
        <v>4.0000000000000001E-3</v>
      </c>
      <c r="R411" s="181">
        <f>Q411*H411</f>
        <v>4.0000000000000001E-3</v>
      </c>
      <c r="S411" s="181">
        <v>0</v>
      </c>
      <c r="T411" s="182">
        <f>S411*H411</f>
        <v>0</v>
      </c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R411" s="183" t="s">
        <v>170</v>
      </c>
      <c r="AT411" s="183" t="s">
        <v>178</v>
      </c>
      <c r="AU411" s="183" t="s">
        <v>83</v>
      </c>
      <c r="AY411" s="16" t="s">
        <v>118</v>
      </c>
      <c r="BE411" s="184">
        <f>IF(N411="základní",J411,0)</f>
        <v>0</v>
      </c>
      <c r="BF411" s="184">
        <f>IF(N411="snížená",J411,0)</f>
        <v>0</v>
      </c>
      <c r="BG411" s="184">
        <f>IF(N411="zákl. přenesená",J411,0)</f>
        <v>0</v>
      </c>
      <c r="BH411" s="184">
        <f>IF(N411="sníž. přenesená",J411,0)</f>
        <v>0</v>
      </c>
      <c r="BI411" s="184">
        <f>IF(N411="nulová",J411,0)</f>
        <v>0</v>
      </c>
      <c r="BJ411" s="16" t="s">
        <v>81</v>
      </c>
      <c r="BK411" s="184">
        <f>ROUND(I411*H411,2)</f>
        <v>0</v>
      </c>
      <c r="BL411" s="16" t="s">
        <v>125</v>
      </c>
      <c r="BM411" s="183" t="s">
        <v>646</v>
      </c>
    </row>
    <row r="412" spans="1:65" s="2" customFormat="1" ht="11.25">
      <c r="A412" s="33"/>
      <c r="B412" s="34"/>
      <c r="C412" s="35"/>
      <c r="D412" s="185" t="s">
        <v>127</v>
      </c>
      <c r="E412" s="35"/>
      <c r="F412" s="186" t="s">
        <v>645</v>
      </c>
      <c r="G412" s="35"/>
      <c r="H412" s="35"/>
      <c r="I412" s="187"/>
      <c r="J412" s="35"/>
      <c r="K412" s="35"/>
      <c r="L412" s="38"/>
      <c r="M412" s="188"/>
      <c r="N412" s="189"/>
      <c r="O412" s="63"/>
      <c r="P412" s="63"/>
      <c r="Q412" s="63"/>
      <c r="R412" s="63"/>
      <c r="S412" s="63"/>
      <c r="T412" s="64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T412" s="16" t="s">
        <v>127</v>
      </c>
      <c r="AU412" s="16" t="s">
        <v>83</v>
      </c>
    </row>
    <row r="413" spans="1:65" s="13" customFormat="1" ht="11.25">
      <c r="B413" s="191"/>
      <c r="C413" s="192"/>
      <c r="D413" s="185" t="s">
        <v>131</v>
      </c>
      <c r="E413" s="193" t="s">
        <v>19</v>
      </c>
      <c r="F413" s="194" t="s">
        <v>81</v>
      </c>
      <c r="G413" s="192"/>
      <c r="H413" s="195">
        <v>1</v>
      </c>
      <c r="I413" s="196"/>
      <c r="J413" s="192"/>
      <c r="K413" s="192"/>
      <c r="L413" s="197"/>
      <c r="M413" s="198"/>
      <c r="N413" s="199"/>
      <c r="O413" s="199"/>
      <c r="P413" s="199"/>
      <c r="Q413" s="199"/>
      <c r="R413" s="199"/>
      <c r="S413" s="199"/>
      <c r="T413" s="200"/>
      <c r="AT413" s="201" t="s">
        <v>131</v>
      </c>
      <c r="AU413" s="201" t="s">
        <v>83</v>
      </c>
      <c r="AV413" s="13" t="s">
        <v>83</v>
      </c>
      <c r="AW413" s="13" t="s">
        <v>33</v>
      </c>
      <c r="AX413" s="13" t="s">
        <v>73</v>
      </c>
      <c r="AY413" s="201" t="s">
        <v>118</v>
      </c>
    </row>
    <row r="414" spans="1:65" s="2" customFormat="1" ht="14.45" customHeight="1">
      <c r="A414" s="33"/>
      <c r="B414" s="34"/>
      <c r="C414" s="172" t="s">
        <v>647</v>
      </c>
      <c r="D414" s="172" t="s">
        <v>120</v>
      </c>
      <c r="E414" s="173" t="s">
        <v>648</v>
      </c>
      <c r="F414" s="174" t="s">
        <v>649</v>
      </c>
      <c r="G414" s="175" t="s">
        <v>219</v>
      </c>
      <c r="H414" s="176">
        <v>2</v>
      </c>
      <c r="I414" s="177"/>
      <c r="J414" s="178">
        <f>ROUND(I414*H414,2)</f>
        <v>0</v>
      </c>
      <c r="K414" s="174" t="s">
        <v>124</v>
      </c>
      <c r="L414" s="38"/>
      <c r="M414" s="179" t="s">
        <v>19</v>
      </c>
      <c r="N414" s="180" t="s">
        <v>44</v>
      </c>
      <c r="O414" s="63"/>
      <c r="P414" s="181">
        <f>O414*H414</f>
        <v>0</v>
      </c>
      <c r="Q414" s="181">
        <v>0.32906000000000002</v>
      </c>
      <c r="R414" s="181">
        <f>Q414*H414</f>
        <v>0.65812000000000004</v>
      </c>
      <c r="S414" s="181">
        <v>0</v>
      </c>
      <c r="T414" s="182">
        <f>S414*H414</f>
        <v>0</v>
      </c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R414" s="183" t="s">
        <v>125</v>
      </c>
      <c r="AT414" s="183" t="s">
        <v>120</v>
      </c>
      <c r="AU414" s="183" t="s">
        <v>83</v>
      </c>
      <c r="AY414" s="16" t="s">
        <v>118</v>
      </c>
      <c r="BE414" s="184">
        <f>IF(N414="základní",J414,0)</f>
        <v>0</v>
      </c>
      <c r="BF414" s="184">
        <f>IF(N414="snížená",J414,0)</f>
        <v>0</v>
      </c>
      <c r="BG414" s="184">
        <f>IF(N414="zákl. přenesená",J414,0)</f>
        <v>0</v>
      </c>
      <c r="BH414" s="184">
        <f>IF(N414="sníž. přenesená",J414,0)</f>
        <v>0</v>
      </c>
      <c r="BI414" s="184">
        <f>IF(N414="nulová",J414,0)</f>
        <v>0</v>
      </c>
      <c r="BJ414" s="16" t="s">
        <v>81</v>
      </c>
      <c r="BK414" s="184">
        <f>ROUND(I414*H414,2)</f>
        <v>0</v>
      </c>
      <c r="BL414" s="16" t="s">
        <v>125</v>
      </c>
      <c r="BM414" s="183" t="s">
        <v>650</v>
      </c>
    </row>
    <row r="415" spans="1:65" s="2" customFormat="1" ht="11.25">
      <c r="A415" s="33"/>
      <c r="B415" s="34"/>
      <c r="C415" s="35"/>
      <c r="D415" s="185" t="s">
        <v>127</v>
      </c>
      <c r="E415" s="35"/>
      <c r="F415" s="186" t="s">
        <v>649</v>
      </c>
      <c r="G415" s="35"/>
      <c r="H415" s="35"/>
      <c r="I415" s="187"/>
      <c r="J415" s="35"/>
      <c r="K415" s="35"/>
      <c r="L415" s="38"/>
      <c r="M415" s="188"/>
      <c r="N415" s="189"/>
      <c r="O415" s="63"/>
      <c r="P415" s="63"/>
      <c r="Q415" s="63"/>
      <c r="R415" s="63"/>
      <c r="S415" s="63"/>
      <c r="T415" s="64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T415" s="16" t="s">
        <v>127</v>
      </c>
      <c r="AU415" s="16" t="s">
        <v>83</v>
      </c>
    </row>
    <row r="416" spans="1:65" s="2" customFormat="1" ht="39">
      <c r="A416" s="33"/>
      <c r="B416" s="34"/>
      <c r="C416" s="35"/>
      <c r="D416" s="185" t="s">
        <v>129</v>
      </c>
      <c r="E416" s="35"/>
      <c r="F416" s="190" t="s">
        <v>627</v>
      </c>
      <c r="G416" s="35"/>
      <c r="H416" s="35"/>
      <c r="I416" s="187"/>
      <c r="J416" s="35"/>
      <c r="K416" s="35"/>
      <c r="L416" s="38"/>
      <c r="M416" s="188"/>
      <c r="N416" s="189"/>
      <c r="O416" s="63"/>
      <c r="P416" s="63"/>
      <c r="Q416" s="63"/>
      <c r="R416" s="63"/>
      <c r="S416" s="63"/>
      <c r="T416" s="64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T416" s="16" t="s">
        <v>129</v>
      </c>
      <c r="AU416" s="16" t="s">
        <v>83</v>
      </c>
    </row>
    <row r="417" spans="1:65" s="2" customFormat="1" ht="14.45" customHeight="1">
      <c r="A417" s="33"/>
      <c r="B417" s="34"/>
      <c r="C417" s="202" t="s">
        <v>651</v>
      </c>
      <c r="D417" s="202" t="s">
        <v>178</v>
      </c>
      <c r="E417" s="203" t="s">
        <v>652</v>
      </c>
      <c r="F417" s="204" t="s">
        <v>653</v>
      </c>
      <c r="G417" s="205" t="s">
        <v>219</v>
      </c>
      <c r="H417" s="206">
        <v>2</v>
      </c>
      <c r="I417" s="207"/>
      <c r="J417" s="208">
        <f>ROUND(I417*H417,2)</f>
        <v>0</v>
      </c>
      <c r="K417" s="204" t="s">
        <v>124</v>
      </c>
      <c r="L417" s="209"/>
      <c r="M417" s="210" t="s">
        <v>19</v>
      </c>
      <c r="N417" s="211" t="s">
        <v>44</v>
      </c>
      <c r="O417" s="63"/>
      <c r="P417" s="181">
        <f>O417*H417</f>
        <v>0</v>
      </c>
      <c r="Q417" s="181">
        <v>2.9499999999999998E-2</v>
      </c>
      <c r="R417" s="181">
        <f>Q417*H417</f>
        <v>5.8999999999999997E-2</v>
      </c>
      <c r="S417" s="181">
        <v>0</v>
      </c>
      <c r="T417" s="182">
        <f>S417*H417</f>
        <v>0</v>
      </c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R417" s="183" t="s">
        <v>170</v>
      </c>
      <c r="AT417" s="183" t="s">
        <v>178</v>
      </c>
      <c r="AU417" s="183" t="s">
        <v>83</v>
      </c>
      <c r="AY417" s="16" t="s">
        <v>118</v>
      </c>
      <c r="BE417" s="184">
        <f>IF(N417="základní",J417,0)</f>
        <v>0</v>
      </c>
      <c r="BF417" s="184">
        <f>IF(N417="snížená",J417,0)</f>
        <v>0</v>
      </c>
      <c r="BG417" s="184">
        <f>IF(N417="zákl. přenesená",J417,0)</f>
        <v>0</v>
      </c>
      <c r="BH417" s="184">
        <f>IF(N417="sníž. přenesená",J417,0)</f>
        <v>0</v>
      </c>
      <c r="BI417" s="184">
        <f>IF(N417="nulová",J417,0)</f>
        <v>0</v>
      </c>
      <c r="BJ417" s="16" t="s">
        <v>81</v>
      </c>
      <c r="BK417" s="184">
        <f>ROUND(I417*H417,2)</f>
        <v>0</v>
      </c>
      <c r="BL417" s="16" t="s">
        <v>125</v>
      </c>
      <c r="BM417" s="183" t="s">
        <v>654</v>
      </c>
    </row>
    <row r="418" spans="1:65" s="2" customFormat="1" ht="11.25">
      <c r="A418" s="33"/>
      <c r="B418" s="34"/>
      <c r="C418" s="35"/>
      <c r="D418" s="185" t="s">
        <v>127</v>
      </c>
      <c r="E418" s="35"/>
      <c r="F418" s="186" t="s">
        <v>653</v>
      </c>
      <c r="G418" s="35"/>
      <c r="H418" s="35"/>
      <c r="I418" s="187"/>
      <c r="J418" s="35"/>
      <c r="K418" s="35"/>
      <c r="L418" s="38"/>
      <c r="M418" s="188"/>
      <c r="N418" s="189"/>
      <c r="O418" s="63"/>
      <c r="P418" s="63"/>
      <c r="Q418" s="63"/>
      <c r="R418" s="63"/>
      <c r="S418" s="63"/>
      <c r="T418" s="64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T418" s="16" t="s">
        <v>127</v>
      </c>
      <c r="AU418" s="16" t="s">
        <v>83</v>
      </c>
    </row>
    <row r="419" spans="1:65" s="13" customFormat="1" ht="11.25">
      <c r="B419" s="191"/>
      <c r="C419" s="192"/>
      <c r="D419" s="185" t="s">
        <v>131</v>
      </c>
      <c r="E419" s="193" t="s">
        <v>19</v>
      </c>
      <c r="F419" s="194" t="s">
        <v>83</v>
      </c>
      <c r="G419" s="192"/>
      <c r="H419" s="195">
        <v>2</v>
      </c>
      <c r="I419" s="196"/>
      <c r="J419" s="192"/>
      <c r="K419" s="192"/>
      <c r="L419" s="197"/>
      <c r="M419" s="198"/>
      <c r="N419" s="199"/>
      <c r="O419" s="199"/>
      <c r="P419" s="199"/>
      <c r="Q419" s="199"/>
      <c r="R419" s="199"/>
      <c r="S419" s="199"/>
      <c r="T419" s="200"/>
      <c r="AT419" s="201" t="s">
        <v>131</v>
      </c>
      <c r="AU419" s="201" t="s">
        <v>83</v>
      </c>
      <c r="AV419" s="13" t="s">
        <v>83</v>
      </c>
      <c r="AW419" s="13" t="s">
        <v>33</v>
      </c>
      <c r="AX419" s="13" t="s">
        <v>73</v>
      </c>
      <c r="AY419" s="201" t="s">
        <v>118</v>
      </c>
    </row>
    <row r="420" spans="1:65" s="2" customFormat="1" ht="14.45" customHeight="1">
      <c r="A420" s="33"/>
      <c r="B420" s="34"/>
      <c r="C420" s="172" t="s">
        <v>655</v>
      </c>
      <c r="D420" s="172" t="s">
        <v>120</v>
      </c>
      <c r="E420" s="173" t="s">
        <v>656</v>
      </c>
      <c r="F420" s="174" t="s">
        <v>657</v>
      </c>
      <c r="G420" s="175" t="s">
        <v>219</v>
      </c>
      <c r="H420" s="176">
        <v>2</v>
      </c>
      <c r="I420" s="177"/>
      <c r="J420" s="178">
        <f>ROUND(I420*H420,2)</f>
        <v>0</v>
      </c>
      <c r="K420" s="174" t="s">
        <v>124</v>
      </c>
      <c r="L420" s="38"/>
      <c r="M420" s="179" t="s">
        <v>19</v>
      </c>
      <c r="N420" s="180" t="s">
        <v>44</v>
      </c>
      <c r="O420" s="63"/>
      <c r="P420" s="181">
        <f>O420*H420</f>
        <v>0</v>
      </c>
      <c r="Q420" s="181">
        <v>3.1E-4</v>
      </c>
      <c r="R420" s="181">
        <f>Q420*H420</f>
        <v>6.2E-4</v>
      </c>
      <c r="S420" s="181">
        <v>0</v>
      </c>
      <c r="T420" s="182">
        <f>S420*H420</f>
        <v>0</v>
      </c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R420" s="183" t="s">
        <v>125</v>
      </c>
      <c r="AT420" s="183" t="s">
        <v>120</v>
      </c>
      <c r="AU420" s="183" t="s">
        <v>83</v>
      </c>
      <c r="AY420" s="16" t="s">
        <v>118</v>
      </c>
      <c r="BE420" s="184">
        <f>IF(N420="základní",J420,0)</f>
        <v>0</v>
      </c>
      <c r="BF420" s="184">
        <f>IF(N420="snížená",J420,0)</f>
        <v>0</v>
      </c>
      <c r="BG420" s="184">
        <f>IF(N420="zákl. přenesená",J420,0)</f>
        <v>0</v>
      </c>
      <c r="BH420" s="184">
        <f>IF(N420="sníž. přenesená",J420,0)</f>
        <v>0</v>
      </c>
      <c r="BI420" s="184">
        <f>IF(N420="nulová",J420,0)</f>
        <v>0</v>
      </c>
      <c r="BJ420" s="16" t="s">
        <v>81</v>
      </c>
      <c r="BK420" s="184">
        <f>ROUND(I420*H420,2)</f>
        <v>0</v>
      </c>
      <c r="BL420" s="16" t="s">
        <v>125</v>
      </c>
      <c r="BM420" s="183" t="s">
        <v>658</v>
      </c>
    </row>
    <row r="421" spans="1:65" s="2" customFormat="1" ht="11.25">
      <c r="A421" s="33"/>
      <c r="B421" s="34"/>
      <c r="C421" s="35"/>
      <c r="D421" s="185" t="s">
        <v>127</v>
      </c>
      <c r="E421" s="35"/>
      <c r="F421" s="186" t="s">
        <v>659</v>
      </c>
      <c r="G421" s="35"/>
      <c r="H421" s="35"/>
      <c r="I421" s="187"/>
      <c r="J421" s="35"/>
      <c r="K421" s="35"/>
      <c r="L421" s="38"/>
      <c r="M421" s="188"/>
      <c r="N421" s="189"/>
      <c r="O421" s="63"/>
      <c r="P421" s="63"/>
      <c r="Q421" s="63"/>
      <c r="R421" s="63"/>
      <c r="S421" s="63"/>
      <c r="T421" s="64"/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T421" s="16" t="s">
        <v>127</v>
      </c>
      <c r="AU421" s="16" t="s">
        <v>83</v>
      </c>
    </row>
    <row r="422" spans="1:65" s="2" customFormat="1" ht="58.5">
      <c r="A422" s="33"/>
      <c r="B422" s="34"/>
      <c r="C422" s="35"/>
      <c r="D422" s="185" t="s">
        <v>129</v>
      </c>
      <c r="E422" s="35"/>
      <c r="F422" s="190" t="s">
        <v>660</v>
      </c>
      <c r="G422" s="35"/>
      <c r="H422" s="35"/>
      <c r="I422" s="187"/>
      <c r="J422" s="35"/>
      <c r="K422" s="35"/>
      <c r="L422" s="38"/>
      <c r="M422" s="188"/>
      <c r="N422" s="189"/>
      <c r="O422" s="63"/>
      <c r="P422" s="63"/>
      <c r="Q422" s="63"/>
      <c r="R422" s="63"/>
      <c r="S422" s="63"/>
      <c r="T422" s="64"/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T422" s="16" t="s">
        <v>129</v>
      </c>
      <c r="AU422" s="16" t="s">
        <v>83</v>
      </c>
    </row>
    <row r="423" spans="1:65" s="13" customFormat="1" ht="11.25">
      <c r="B423" s="191"/>
      <c r="C423" s="192"/>
      <c r="D423" s="185" t="s">
        <v>131</v>
      </c>
      <c r="E423" s="193" t="s">
        <v>19</v>
      </c>
      <c r="F423" s="194" t="s">
        <v>83</v>
      </c>
      <c r="G423" s="192"/>
      <c r="H423" s="195">
        <v>2</v>
      </c>
      <c r="I423" s="196"/>
      <c r="J423" s="192"/>
      <c r="K423" s="192"/>
      <c r="L423" s="197"/>
      <c r="M423" s="198"/>
      <c r="N423" s="199"/>
      <c r="O423" s="199"/>
      <c r="P423" s="199"/>
      <c r="Q423" s="199"/>
      <c r="R423" s="199"/>
      <c r="S423" s="199"/>
      <c r="T423" s="200"/>
      <c r="AT423" s="201" t="s">
        <v>131</v>
      </c>
      <c r="AU423" s="201" t="s">
        <v>83</v>
      </c>
      <c r="AV423" s="13" t="s">
        <v>83</v>
      </c>
      <c r="AW423" s="13" t="s">
        <v>33</v>
      </c>
      <c r="AX423" s="13" t="s">
        <v>73</v>
      </c>
      <c r="AY423" s="201" t="s">
        <v>118</v>
      </c>
    </row>
    <row r="424" spans="1:65" s="2" customFormat="1" ht="14.45" customHeight="1">
      <c r="A424" s="33"/>
      <c r="B424" s="34"/>
      <c r="C424" s="172" t="s">
        <v>661</v>
      </c>
      <c r="D424" s="172" t="s">
        <v>120</v>
      </c>
      <c r="E424" s="173" t="s">
        <v>662</v>
      </c>
      <c r="F424" s="174" t="s">
        <v>663</v>
      </c>
      <c r="G424" s="175" t="s">
        <v>146</v>
      </c>
      <c r="H424" s="176">
        <v>132.69999999999999</v>
      </c>
      <c r="I424" s="177"/>
      <c r="J424" s="178">
        <f>ROUND(I424*H424,2)</f>
        <v>0</v>
      </c>
      <c r="K424" s="174" t="s">
        <v>124</v>
      </c>
      <c r="L424" s="38"/>
      <c r="M424" s="179" t="s">
        <v>19</v>
      </c>
      <c r="N424" s="180" t="s">
        <v>44</v>
      </c>
      <c r="O424" s="63"/>
      <c r="P424" s="181">
        <f>O424*H424</f>
        <v>0</v>
      </c>
      <c r="Q424" s="181">
        <v>1.9000000000000001E-4</v>
      </c>
      <c r="R424" s="181">
        <f>Q424*H424</f>
        <v>2.5212999999999999E-2</v>
      </c>
      <c r="S424" s="181">
        <v>0</v>
      </c>
      <c r="T424" s="182">
        <f>S424*H424</f>
        <v>0</v>
      </c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R424" s="183" t="s">
        <v>125</v>
      </c>
      <c r="AT424" s="183" t="s">
        <v>120</v>
      </c>
      <c r="AU424" s="183" t="s">
        <v>83</v>
      </c>
      <c r="AY424" s="16" t="s">
        <v>118</v>
      </c>
      <c r="BE424" s="184">
        <f>IF(N424="základní",J424,0)</f>
        <v>0</v>
      </c>
      <c r="BF424" s="184">
        <f>IF(N424="snížená",J424,0)</f>
        <v>0</v>
      </c>
      <c r="BG424" s="184">
        <f>IF(N424="zákl. přenesená",J424,0)</f>
        <v>0</v>
      </c>
      <c r="BH424" s="184">
        <f>IF(N424="sníž. přenesená",J424,0)</f>
        <v>0</v>
      </c>
      <c r="BI424" s="184">
        <f>IF(N424="nulová",J424,0)</f>
        <v>0</v>
      </c>
      <c r="BJ424" s="16" t="s">
        <v>81</v>
      </c>
      <c r="BK424" s="184">
        <f>ROUND(I424*H424,2)</f>
        <v>0</v>
      </c>
      <c r="BL424" s="16" t="s">
        <v>125</v>
      </c>
      <c r="BM424" s="183" t="s">
        <v>664</v>
      </c>
    </row>
    <row r="425" spans="1:65" s="2" customFormat="1" ht="11.25">
      <c r="A425" s="33"/>
      <c r="B425" s="34"/>
      <c r="C425" s="35"/>
      <c r="D425" s="185" t="s">
        <v>127</v>
      </c>
      <c r="E425" s="35"/>
      <c r="F425" s="186" t="s">
        <v>665</v>
      </c>
      <c r="G425" s="35"/>
      <c r="H425" s="35"/>
      <c r="I425" s="187"/>
      <c r="J425" s="35"/>
      <c r="K425" s="35"/>
      <c r="L425" s="38"/>
      <c r="M425" s="188"/>
      <c r="N425" s="189"/>
      <c r="O425" s="63"/>
      <c r="P425" s="63"/>
      <c r="Q425" s="63"/>
      <c r="R425" s="63"/>
      <c r="S425" s="63"/>
      <c r="T425" s="64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T425" s="16" t="s">
        <v>127</v>
      </c>
      <c r="AU425" s="16" t="s">
        <v>83</v>
      </c>
    </row>
    <row r="426" spans="1:65" s="13" customFormat="1" ht="11.25">
      <c r="B426" s="191"/>
      <c r="C426" s="192"/>
      <c r="D426" s="185" t="s">
        <v>131</v>
      </c>
      <c r="E426" s="193" t="s">
        <v>19</v>
      </c>
      <c r="F426" s="194" t="s">
        <v>666</v>
      </c>
      <c r="G426" s="192"/>
      <c r="H426" s="195">
        <v>132.69999999999999</v>
      </c>
      <c r="I426" s="196"/>
      <c r="J426" s="192"/>
      <c r="K426" s="192"/>
      <c r="L426" s="197"/>
      <c r="M426" s="198"/>
      <c r="N426" s="199"/>
      <c r="O426" s="199"/>
      <c r="P426" s="199"/>
      <c r="Q426" s="199"/>
      <c r="R426" s="199"/>
      <c r="S426" s="199"/>
      <c r="T426" s="200"/>
      <c r="AT426" s="201" t="s">
        <v>131</v>
      </c>
      <c r="AU426" s="201" t="s">
        <v>83</v>
      </c>
      <c r="AV426" s="13" t="s">
        <v>83</v>
      </c>
      <c r="AW426" s="13" t="s">
        <v>33</v>
      </c>
      <c r="AX426" s="13" t="s">
        <v>73</v>
      </c>
      <c r="AY426" s="201" t="s">
        <v>118</v>
      </c>
    </row>
    <row r="427" spans="1:65" s="2" customFormat="1" ht="14.45" customHeight="1">
      <c r="A427" s="33"/>
      <c r="B427" s="34"/>
      <c r="C427" s="172" t="s">
        <v>667</v>
      </c>
      <c r="D427" s="172" t="s">
        <v>120</v>
      </c>
      <c r="E427" s="173" t="s">
        <v>668</v>
      </c>
      <c r="F427" s="174" t="s">
        <v>669</v>
      </c>
      <c r="G427" s="175" t="s">
        <v>146</v>
      </c>
      <c r="H427" s="176">
        <v>132.69999999999999</v>
      </c>
      <c r="I427" s="177"/>
      <c r="J427" s="178">
        <f>ROUND(I427*H427,2)</f>
        <v>0</v>
      </c>
      <c r="K427" s="174" t="s">
        <v>124</v>
      </c>
      <c r="L427" s="38"/>
      <c r="M427" s="179" t="s">
        <v>19</v>
      </c>
      <c r="N427" s="180" t="s">
        <v>44</v>
      </c>
      <c r="O427" s="63"/>
      <c r="P427" s="181">
        <f>O427*H427</f>
        <v>0</v>
      </c>
      <c r="Q427" s="181">
        <v>6.9999999999999994E-5</v>
      </c>
      <c r="R427" s="181">
        <f>Q427*H427</f>
        <v>9.2889999999999986E-3</v>
      </c>
      <c r="S427" s="181">
        <v>0</v>
      </c>
      <c r="T427" s="182">
        <f>S427*H427</f>
        <v>0</v>
      </c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R427" s="183" t="s">
        <v>125</v>
      </c>
      <c r="AT427" s="183" t="s">
        <v>120</v>
      </c>
      <c r="AU427" s="183" t="s">
        <v>83</v>
      </c>
      <c r="AY427" s="16" t="s">
        <v>118</v>
      </c>
      <c r="BE427" s="184">
        <f>IF(N427="základní",J427,0)</f>
        <v>0</v>
      </c>
      <c r="BF427" s="184">
        <f>IF(N427="snížená",J427,0)</f>
        <v>0</v>
      </c>
      <c r="BG427" s="184">
        <f>IF(N427="zákl. přenesená",J427,0)</f>
        <v>0</v>
      </c>
      <c r="BH427" s="184">
        <f>IF(N427="sníž. přenesená",J427,0)</f>
        <v>0</v>
      </c>
      <c r="BI427" s="184">
        <f>IF(N427="nulová",J427,0)</f>
        <v>0</v>
      </c>
      <c r="BJ427" s="16" t="s">
        <v>81</v>
      </c>
      <c r="BK427" s="184">
        <f>ROUND(I427*H427,2)</f>
        <v>0</v>
      </c>
      <c r="BL427" s="16" t="s">
        <v>125</v>
      </c>
      <c r="BM427" s="183" t="s">
        <v>670</v>
      </c>
    </row>
    <row r="428" spans="1:65" s="2" customFormat="1" ht="11.25">
      <c r="A428" s="33"/>
      <c r="B428" s="34"/>
      <c r="C428" s="35"/>
      <c r="D428" s="185" t="s">
        <v>127</v>
      </c>
      <c r="E428" s="35"/>
      <c r="F428" s="186" t="s">
        <v>671</v>
      </c>
      <c r="G428" s="35"/>
      <c r="H428" s="35"/>
      <c r="I428" s="187"/>
      <c r="J428" s="35"/>
      <c r="K428" s="35"/>
      <c r="L428" s="38"/>
      <c r="M428" s="188"/>
      <c r="N428" s="189"/>
      <c r="O428" s="63"/>
      <c r="P428" s="63"/>
      <c r="Q428" s="63"/>
      <c r="R428" s="63"/>
      <c r="S428" s="63"/>
      <c r="T428" s="64"/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T428" s="16" t="s">
        <v>127</v>
      </c>
      <c r="AU428" s="16" t="s">
        <v>83</v>
      </c>
    </row>
    <row r="429" spans="1:65" s="13" customFormat="1" ht="11.25">
      <c r="B429" s="191"/>
      <c r="C429" s="192"/>
      <c r="D429" s="185" t="s">
        <v>131</v>
      </c>
      <c r="E429" s="193" t="s">
        <v>19</v>
      </c>
      <c r="F429" s="194" t="s">
        <v>666</v>
      </c>
      <c r="G429" s="192"/>
      <c r="H429" s="195">
        <v>132.69999999999999</v>
      </c>
      <c r="I429" s="196"/>
      <c r="J429" s="192"/>
      <c r="K429" s="192"/>
      <c r="L429" s="197"/>
      <c r="M429" s="198"/>
      <c r="N429" s="199"/>
      <c r="O429" s="199"/>
      <c r="P429" s="199"/>
      <c r="Q429" s="199"/>
      <c r="R429" s="199"/>
      <c r="S429" s="199"/>
      <c r="T429" s="200"/>
      <c r="AT429" s="201" t="s">
        <v>131</v>
      </c>
      <c r="AU429" s="201" t="s">
        <v>83</v>
      </c>
      <c r="AV429" s="13" t="s">
        <v>83</v>
      </c>
      <c r="AW429" s="13" t="s">
        <v>33</v>
      </c>
      <c r="AX429" s="13" t="s">
        <v>73</v>
      </c>
      <c r="AY429" s="201" t="s">
        <v>118</v>
      </c>
    </row>
    <row r="430" spans="1:65" s="12" customFormat="1" ht="22.9" customHeight="1">
      <c r="B430" s="156"/>
      <c r="C430" s="157"/>
      <c r="D430" s="158" t="s">
        <v>72</v>
      </c>
      <c r="E430" s="170" t="s">
        <v>672</v>
      </c>
      <c r="F430" s="170" t="s">
        <v>673</v>
      </c>
      <c r="G430" s="157"/>
      <c r="H430" s="157"/>
      <c r="I430" s="160"/>
      <c r="J430" s="171">
        <f>BK430</f>
        <v>0</v>
      </c>
      <c r="K430" s="157"/>
      <c r="L430" s="162"/>
      <c r="M430" s="163"/>
      <c r="N430" s="164"/>
      <c r="O430" s="164"/>
      <c r="P430" s="165">
        <f>SUM(P431:P462)</f>
        <v>0</v>
      </c>
      <c r="Q430" s="164"/>
      <c r="R430" s="165">
        <f>SUM(R431:R462)</f>
        <v>0</v>
      </c>
      <c r="S430" s="164"/>
      <c r="T430" s="166">
        <f>SUM(T431:T462)</f>
        <v>0</v>
      </c>
      <c r="AR430" s="167" t="s">
        <v>81</v>
      </c>
      <c r="AT430" s="168" t="s">
        <v>72</v>
      </c>
      <c r="AU430" s="168" t="s">
        <v>81</v>
      </c>
      <c r="AY430" s="167" t="s">
        <v>118</v>
      </c>
      <c r="BK430" s="169">
        <f>SUM(BK431:BK462)</f>
        <v>0</v>
      </c>
    </row>
    <row r="431" spans="1:65" s="2" customFormat="1" ht="14.45" customHeight="1">
      <c r="A431" s="33"/>
      <c r="B431" s="34"/>
      <c r="C431" s="172" t="s">
        <v>674</v>
      </c>
      <c r="D431" s="172" t="s">
        <v>120</v>
      </c>
      <c r="E431" s="173" t="s">
        <v>675</v>
      </c>
      <c r="F431" s="174" t="s">
        <v>676</v>
      </c>
      <c r="G431" s="175" t="s">
        <v>309</v>
      </c>
      <c r="H431" s="176">
        <v>364.572</v>
      </c>
      <c r="I431" s="177"/>
      <c r="J431" s="178">
        <f>ROUND(I431*H431,2)</f>
        <v>0</v>
      </c>
      <c r="K431" s="174" t="s">
        <v>124</v>
      </c>
      <c r="L431" s="38"/>
      <c r="M431" s="179" t="s">
        <v>19</v>
      </c>
      <c r="N431" s="180" t="s">
        <v>44</v>
      </c>
      <c r="O431" s="63"/>
      <c r="P431" s="181">
        <f>O431*H431</f>
        <v>0</v>
      </c>
      <c r="Q431" s="181">
        <v>0</v>
      </c>
      <c r="R431" s="181">
        <f>Q431*H431</f>
        <v>0</v>
      </c>
      <c r="S431" s="181">
        <v>0</v>
      </c>
      <c r="T431" s="182">
        <f>S431*H431</f>
        <v>0</v>
      </c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R431" s="183" t="s">
        <v>125</v>
      </c>
      <c r="AT431" s="183" t="s">
        <v>120</v>
      </c>
      <c r="AU431" s="183" t="s">
        <v>83</v>
      </c>
      <c r="AY431" s="16" t="s">
        <v>118</v>
      </c>
      <c r="BE431" s="184">
        <f>IF(N431="základní",J431,0)</f>
        <v>0</v>
      </c>
      <c r="BF431" s="184">
        <f>IF(N431="snížená",J431,0)</f>
        <v>0</v>
      </c>
      <c r="BG431" s="184">
        <f>IF(N431="zákl. přenesená",J431,0)</f>
        <v>0</v>
      </c>
      <c r="BH431" s="184">
        <f>IF(N431="sníž. přenesená",J431,0)</f>
        <v>0</v>
      </c>
      <c r="BI431" s="184">
        <f>IF(N431="nulová",J431,0)</f>
        <v>0</v>
      </c>
      <c r="BJ431" s="16" t="s">
        <v>81</v>
      </c>
      <c r="BK431" s="184">
        <f>ROUND(I431*H431,2)</f>
        <v>0</v>
      </c>
      <c r="BL431" s="16" t="s">
        <v>125</v>
      </c>
      <c r="BM431" s="183" t="s">
        <v>677</v>
      </c>
    </row>
    <row r="432" spans="1:65" s="2" customFormat="1" ht="11.25">
      <c r="A432" s="33"/>
      <c r="B432" s="34"/>
      <c r="C432" s="35"/>
      <c r="D432" s="185" t="s">
        <v>127</v>
      </c>
      <c r="E432" s="35"/>
      <c r="F432" s="186" t="s">
        <v>678</v>
      </c>
      <c r="G432" s="35"/>
      <c r="H432" s="35"/>
      <c r="I432" s="187"/>
      <c r="J432" s="35"/>
      <c r="K432" s="35"/>
      <c r="L432" s="38"/>
      <c r="M432" s="188"/>
      <c r="N432" s="189"/>
      <c r="O432" s="63"/>
      <c r="P432" s="63"/>
      <c r="Q432" s="63"/>
      <c r="R432" s="63"/>
      <c r="S432" s="63"/>
      <c r="T432" s="64"/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T432" s="16" t="s">
        <v>127</v>
      </c>
      <c r="AU432" s="16" t="s">
        <v>83</v>
      </c>
    </row>
    <row r="433" spans="1:65" s="2" customFormat="1" ht="78">
      <c r="A433" s="33"/>
      <c r="B433" s="34"/>
      <c r="C433" s="35"/>
      <c r="D433" s="185" t="s">
        <v>129</v>
      </c>
      <c r="E433" s="35"/>
      <c r="F433" s="190" t="s">
        <v>679</v>
      </c>
      <c r="G433" s="35"/>
      <c r="H433" s="35"/>
      <c r="I433" s="187"/>
      <c r="J433" s="35"/>
      <c r="K433" s="35"/>
      <c r="L433" s="38"/>
      <c r="M433" s="188"/>
      <c r="N433" s="189"/>
      <c r="O433" s="63"/>
      <c r="P433" s="63"/>
      <c r="Q433" s="63"/>
      <c r="R433" s="63"/>
      <c r="S433" s="63"/>
      <c r="T433" s="64"/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T433" s="16" t="s">
        <v>129</v>
      </c>
      <c r="AU433" s="16" t="s">
        <v>83</v>
      </c>
    </row>
    <row r="434" spans="1:65" s="13" customFormat="1" ht="11.25">
      <c r="B434" s="191"/>
      <c r="C434" s="192"/>
      <c r="D434" s="185" t="s">
        <v>131</v>
      </c>
      <c r="E434" s="193" t="s">
        <v>19</v>
      </c>
      <c r="F434" s="194" t="s">
        <v>680</v>
      </c>
      <c r="G434" s="192"/>
      <c r="H434" s="195">
        <v>364.572</v>
      </c>
      <c r="I434" s="196"/>
      <c r="J434" s="192"/>
      <c r="K434" s="192"/>
      <c r="L434" s="197"/>
      <c r="M434" s="198"/>
      <c r="N434" s="199"/>
      <c r="O434" s="199"/>
      <c r="P434" s="199"/>
      <c r="Q434" s="199"/>
      <c r="R434" s="199"/>
      <c r="S434" s="199"/>
      <c r="T434" s="200"/>
      <c r="AT434" s="201" t="s">
        <v>131</v>
      </c>
      <c r="AU434" s="201" t="s">
        <v>83</v>
      </c>
      <c r="AV434" s="13" t="s">
        <v>83</v>
      </c>
      <c r="AW434" s="13" t="s">
        <v>33</v>
      </c>
      <c r="AX434" s="13" t="s">
        <v>73</v>
      </c>
      <c r="AY434" s="201" t="s">
        <v>118</v>
      </c>
    </row>
    <row r="435" spans="1:65" s="2" customFormat="1" ht="14.45" customHeight="1">
      <c r="A435" s="33"/>
      <c r="B435" s="34"/>
      <c r="C435" s="172" t="s">
        <v>681</v>
      </c>
      <c r="D435" s="172" t="s">
        <v>120</v>
      </c>
      <c r="E435" s="173" t="s">
        <v>682</v>
      </c>
      <c r="F435" s="174" t="s">
        <v>683</v>
      </c>
      <c r="G435" s="175" t="s">
        <v>309</v>
      </c>
      <c r="H435" s="176">
        <v>1757.896</v>
      </c>
      <c r="I435" s="177"/>
      <c r="J435" s="178">
        <f>ROUND(I435*H435,2)</f>
        <v>0</v>
      </c>
      <c r="K435" s="174" t="s">
        <v>124</v>
      </c>
      <c r="L435" s="38"/>
      <c r="M435" s="179" t="s">
        <v>19</v>
      </c>
      <c r="N435" s="180" t="s">
        <v>44</v>
      </c>
      <c r="O435" s="63"/>
      <c r="P435" s="181">
        <f>O435*H435</f>
        <v>0</v>
      </c>
      <c r="Q435" s="181">
        <v>0</v>
      </c>
      <c r="R435" s="181">
        <f>Q435*H435</f>
        <v>0</v>
      </c>
      <c r="S435" s="181">
        <v>0</v>
      </c>
      <c r="T435" s="182">
        <f>S435*H435</f>
        <v>0</v>
      </c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R435" s="183" t="s">
        <v>125</v>
      </c>
      <c r="AT435" s="183" t="s">
        <v>120</v>
      </c>
      <c r="AU435" s="183" t="s">
        <v>83</v>
      </c>
      <c r="AY435" s="16" t="s">
        <v>118</v>
      </c>
      <c r="BE435" s="184">
        <f>IF(N435="základní",J435,0)</f>
        <v>0</v>
      </c>
      <c r="BF435" s="184">
        <f>IF(N435="snížená",J435,0)</f>
        <v>0</v>
      </c>
      <c r="BG435" s="184">
        <f>IF(N435="zákl. přenesená",J435,0)</f>
        <v>0</v>
      </c>
      <c r="BH435" s="184">
        <f>IF(N435="sníž. přenesená",J435,0)</f>
        <v>0</v>
      </c>
      <c r="BI435" s="184">
        <f>IF(N435="nulová",J435,0)</f>
        <v>0</v>
      </c>
      <c r="BJ435" s="16" t="s">
        <v>81</v>
      </c>
      <c r="BK435" s="184">
        <f>ROUND(I435*H435,2)</f>
        <v>0</v>
      </c>
      <c r="BL435" s="16" t="s">
        <v>125</v>
      </c>
      <c r="BM435" s="183" t="s">
        <v>684</v>
      </c>
    </row>
    <row r="436" spans="1:65" s="2" customFormat="1" ht="11.25">
      <c r="A436" s="33"/>
      <c r="B436" s="34"/>
      <c r="C436" s="35"/>
      <c r="D436" s="185" t="s">
        <v>127</v>
      </c>
      <c r="E436" s="35"/>
      <c r="F436" s="186" t="s">
        <v>685</v>
      </c>
      <c r="G436" s="35"/>
      <c r="H436" s="35"/>
      <c r="I436" s="187"/>
      <c r="J436" s="35"/>
      <c r="K436" s="35"/>
      <c r="L436" s="38"/>
      <c r="M436" s="188"/>
      <c r="N436" s="189"/>
      <c r="O436" s="63"/>
      <c r="P436" s="63"/>
      <c r="Q436" s="63"/>
      <c r="R436" s="63"/>
      <c r="S436" s="63"/>
      <c r="T436" s="64"/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T436" s="16" t="s">
        <v>127</v>
      </c>
      <c r="AU436" s="16" t="s">
        <v>83</v>
      </c>
    </row>
    <row r="437" spans="1:65" s="2" customFormat="1" ht="78">
      <c r="A437" s="33"/>
      <c r="B437" s="34"/>
      <c r="C437" s="35"/>
      <c r="D437" s="185" t="s">
        <v>129</v>
      </c>
      <c r="E437" s="35"/>
      <c r="F437" s="190" t="s">
        <v>679</v>
      </c>
      <c r="G437" s="35"/>
      <c r="H437" s="35"/>
      <c r="I437" s="187"/>
      <c r="J437" s="35"/>
      <c r="K437" s="35"/>
      <c r="L437" s="38"/>
      <c r="M437" s="188"/>
      <c r="N437" s="189"/>
      <c r="O437" s="63"/>
      <c r="P437" s="63"/>
      <c r="Q437" s="63"/>
      <c r="R437" s="63"/>
      <c r="S437" s="63"/>
      <c r="T437" s="64"/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T437" s="16" t="s">
        <v>129</v>
      </c>
      <c r="AU437" s="16" t="s">
        <v>83</v>
      </c>
    </row>
    <row r="438" spans="1:65" s="13" customFormat="1" ht="11.25">
      <c r="B438" s="191"/>
      <c r="C438" s="192"/>
      <c r="D438" s="185" t="s">
        <v>131</v>
      </c>
      <c r="E438" s="193" t="s">
        <v>19</v>
      </c>
      <c r="F438" s="194" t="s">
        <v>686</v>
      </c>
      <c r="G438" s="192"/>
      <c r="H438" s="195">
        <v>219.73699999999999</v>
      </c>
      <c r="I438" s="196"/>
      <c r="J438" s="192"/>
      <c r="K438" s="192"/>
      <c r="L438" s="197"/>
      <c r="M438" s="198"/>
      <c r="N438" s="199"/>
      <c r="O438" s="199"/>
      <c r="P438" s="199"/>
      <c r="Q438" s="199"/>
      <c r="R438" s="199"/>
      <c r="S438" s="199"/>
      <c r="T438" s="200"/>
      <c r="AT438" s="201" t="s">
        <v>131</v>
      </c>
      <c r="AU438" s="201" t="s">
        <v>83</v>
      </c>
      <c r="AV438" s="13" t="s">
        <v>83</v>
      </c>
      <c r="AW438" s="13" t="s">
        <v>33</v>
      </c>
      <c r="AX438" s="13" t="s">
        <v>73</v>
      </c>
      <c r="AY438" s="201" t="s">
        <v>118</v>
      </c>
    </row>
    <row r="439" spans="1:65" s="13" customFormat="1" ht="11.25">
      <c r="B439" s="191"/>
      <c r="C439" s="192"/>
      <c r="D439" s="185" t="s">
        <v>131</v>
      </c>
      <c r="E439" s="192"/>
      <c r="F439" s="194" t="s">
        <v>687</v>
      </c>
      <c r="G439" s="192"/>
      <c r="H439" s="195">
        <v>1757.896</v>
      </c>
      <c r="I439" s="196"/>
      <c r="J439" s="192"/>
      <c r="K439" s="192"/>
      <c r="L439" s="197"/>
      <c r="M439" s="198"/>
      <c r="N439" s="199"/>
      <c r="O439" s="199"/>
      <c r="P439" s="199"/>
      <c r="Q439" s="199"/>
      <c r="R439" s="199"/>
      <c r="S439" s="199"/>
      <c r="T439" s="200"/>
      <c r="AT439" s="201" t="s">
        <v>131</v>
      </c>
      <c r="AU439" s="201" t="s">
        <v>83</v>
      </c>
      <c r="AV439" s="13" t="s">
        <v>83</v>
      </c>
      <c r="AW439" s="13" t="s">
        <v>4</v>
      </c>
      <c r="AX439" s="13" t="s">
        <v>81</v>
      </c>
      <c r="AY439" s="201" t="s">
        <v>118</v>
      </c>
    </row>
    <row r="440" spans="1:65" s="2" customFormat="1" ht="14.45" customHeight="1">
      <c r="A440" s="33"/>
      <c r="B440" s="34"/>
      <c r="C440" s="172" t="s">
        <v>688</v>
      </c>
      <c r="D440" s="172" t="s">
        <v>120</v>
      </c>
      <c r="E440" s="173" t="s">
        <v>689</v>
      </c>
      <c r="F440" s="174" t="s">
        <v>690</v>
      </c>
      <c r="G440" s="175" t="s">
        <v>309</v>
      </c>
      <c r="H440" s="176">
        <v>17.962</v>
      </c>
      <c r="I440" s="177"/>
      <c r="J440" s="178">
        <f>ROUND(I440*H440,2)</f>
        <v>0</v>
      </c>
      <c r="K440" s="174" t="s">
        <v>124</v>
      </c>
      <c r="L440" s="38"/>
      <c r="M440" s="179" t="s">
        <v>19</v>
      </c>
      <c r="N440" s="180" t="s">
        <v>44</v>
      </c>
      <c r="O440" s="63"/>
      <c r="P440" s="181">
        <f>O440*H440</f>
        <v>0</v>
      </c>
      <c r="Q440" s="181">
        <v>0</v>
      </c>
      <c r="R440" s="181">
        <f>Q440*H440</f>
        <v>0</v>
      </c>
      <c r="S440" s="181">
        <v>0</v>
      </c>
      <c r="T440" s="182">
        <f>S440*H440</f>
        <v>0</v>
      </c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R440" s="183" t="s">
        <v>125</v>
      </c>
      <c r="AT440" s="183" t="s">
        <v>120</v>
      </c>
      <c r="AU440" s="183" t="s">
        <v>83</v>
      </c>
      <c r="AY440" s="16" t="s">
        <v>118</v>
      </c>
      <c r="BE440" s="184">
        <f>IF(N440="základní",J440,0)</f>
        <v>0</v>
      </c>
      <c r="BF440" s="184">
        <f>IF(N440="snížená",J440,0)</f>
        <v>0</v>
      </c>
      <c r="BG440" s="184">
        <f>IF(N440="zákl. přenesená",J440,0)</f>
        <v>0</v>
      </c>
      <c r="BH440" s="184">
        <f>IF(N440="sníž. přenesená",J440,0)</f>
        <v>0</v>
      </c>
      <c r="BI440" s="184">
        <f>IF(N440="nulová",J440,0)</f>
        <v>0</v>
      </c>
      <c r="BJ440" s="16" t="s">
        <v>81</v>
      </c>
      <c r="BK440" s="184">
        <f>ROUND(I440*H440,2)</f>
        <v>0</v>
      </c>
      <c r="BL440" s="16" t="s">
        <v>125</v>
      </c>
      <c r="BM440" s="183" t="s">
        <v>691</v>
      </c>
    </row>
    <row r="441" spans="1:65" s="2" customFormat="1" ht="11.25">
      <c r="A441" s="33"/>
      <c r="B441" s="34"/>
      <c r="C441" s="35"/>
      <c r="D441" s="185" t="s">
        <v>127</v>
      </c>
      <c r="E441" s="35"/>
      <c r="F441" s="186" t="s">
        <v>692</v>
      </c>
      <c r="G441" s="35"/>
      <c r="H441" s="35"/>
      <c r="I441" s="187"/>
      <c r="J441" s="35"/>
      <c r="K441" s="35"/>
      <c r="L441" s="38"/>
      <c r="M441" s="188"/>
      <c r="N441" s="189"/>
      <c r="O441" s="63"/>
      <c r="P441" s="63"/>
      <c r="Q441" s="63"/>
      <c r="R441" s="63"/>
      <c r="S441" s="63"/>
      <c r="T441" s="64"/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T441" s="16" t="s">
        <v>127</v>
      </c>
      <c r="AU441" s="16" t="s">
        <v>83</v>
      </c>
    </row>
    <row r="442" spans="1:65" s="2" customFormat="1" ht="78">
      <c r="A442" s="33"/>
      <c r="B442" s="34"/>
      <c r="C442" s="35"/>
      <c r="D442" s="185" t="s">
        <v>129</v>
      </c>
      <c r="E442" s="35"/>
      <c r="F442" s="190" t="s">
        <v>679</v>
      </c>
      <c r="G442" s="35"/>
      <c r="H442" s="35"/>
      <c r="I442" s="187"/>
      <c r="J442" s="35"/>
      <c r="K442" s="35"/>
      <c r="L442" s="38"/>
      <c r="M442" s="188"/>
      <c r="N442" s="189"/>
      <c r="O442" s="63"/>
      <c r="P442" s="63"/>
      <c r="Q442" s="63"/>
      <c r="R442" s="63"/>
      <c r="S442" s="63"/>
      <c r="T442" s="64"/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T442" s="16" t="s">
        <v>129</v>
      </c>
      <c r="AU442" s="16" t="s">
        <v>83</v>
      </c>
    </row>
    <row r="443" spans="1:65" s="13" customFormat="1" ht="11.25">
      <c r="B443" s="191"/>
      <c r="C443" s="192"/>
      <c r="D443" s="185" t="s">
        <v>131</v>
      </c>
      <c r="E443" s="193" t="s">
        <v>19</v>
      </c>
      <c r="F443" s="194" t="s">
        <v>693</v>
      </c>
      <c r="G443" s="192"/>
      <c r="H443" s="195">
        <v>11.481</v>
      </c>
      <c r="I443" s="196"/>
      <c r="J443" s="192"/>
      <c r="K443" s="192"/>
      <c r="L443" s="197"/>
      <c r="M443" s="198"/>
      <c r="N443" s="199"/>
      <c r="O443" s="199"/>
      <c r="P443" s="199"/>
      <c r="Q443" s="199"/>
      <c r="R443" s="199"/>
      <c r="S443" s="199"/>
      <c r="T443" s="200"/>
      <c r="AT443" s="201" t="s">
        <v>131</v>
      </c>
      <c r="AU443" s="201" t="s">
        <v>83</v>
      </c>
      <c r="AV443" s="13" t="s">
        <v>83</v>
      </c>
      <c r="AW443" s="13" t="s">
        <v>33</v>
      </c>
      <c r="AX443" s="13" t="s">
        <v>73</v>
      </c>
      <c r="AY443" s="201" t="s">
        <v>118</v>
      </c>
    </row>
    <row r="444" spans="1:65" s="13" customFormat="1" ht="11.25">
      <c r="B444" s="191"/>
      <c r="C444" s="192"/>
      <c r="D444" s="185" t="s">
        <v>131</v>
      </c>
      <c r="E444" s="193" t="s">
        <v>19</v>
      </c>
      <c r="F444" s="194" t="s">
        <v>694</v>
      </c>
      <c r="G444" s="192"/>
      <c r="H444" s="195">
        <v>3.1749999999999998</v>
      </c>
      <c r="I444" s="196"/>
      <c r="J444" s="192"/>
      <c r="K444" s="192"/>
      <c r="L444" s="197"/>
      <c r="M444" s="198"/>
      <c r="N444" s="199"/>
      <c r="O444" s="199"/>
      <c r="P444" s="199"/>
      <c r="Q444" s="199"/>
      <c r="R444" s="199"/>
      <c r="S444" s="199"/>
      <c r="T444" s="200"/>
      <c r="AT444" s="201" t="s">
        <v>131</v>
      </c>
      <c r="AU444" s="201" t="s">
        <v>83</v>
      </c>
      <c r="AV444" s="13" t="s">
        <v>83</v>
      </c>
      <c r="AW444" s="13" t="s">
        <v>33</v>
      </c>
      <c r="AX444" s="13" t="s">
        <v>73</v>
      </c>
      <c r="AY444" s="201" t="s">
        <v>118</v>
      </c>
    </row>
    <row r="445" spans="1:65" s="13" customFormat="1" ht="11.25">
      <c r="B445" s="191"/>
      <c r="C445" s="192"/>
      <c r="D445" s="185" t="s">
        <v>131</v>
      </c>
      <c r="E445" s="193" t="s">
        <v>19</v>
      </c>
      <c r="F445" s="194" t="s">
        <v>695</v>
      </c>
      <c r="G445" s="192"/>
      <c r="H445" s="195">
        <v>3.1749999999999998</v>
      </c>
      <c r="I445" s="196"/>
      <c r="J445" s="192"/>
      <c r="K445" s="192"/>
      <c r="L445" s="197"/>
      <c r="M445" s="198"/>
      <c r="N445" s="199"/>
      <c r="O445" s="199"/>
      <c r="P445" s="199"/>
      <c r="Q445" s="199"/>
      <c r="R445" s="199"/>
      <c r="S445" s="199"/>
      <c r="T445" s="200"/>
      <c r="AT445" s="201" t="s">
        <v>131</v>
      </c>
      <c r="AU445" s="201" t="s">
        <v>83</v>
      </c>
      <c r="AV445" s="13" t="s">
        <v>83</v>
      </c>
      <c r="AW445" s="13" t="s">
        <v>33</v>
      </c>
      <c r="AX445" s="13" t="s">
        <v>73</v>
      </c>
      <c r="AY445" s="201" t="s">
        <v>118</v>
      </c>
    </row>
    <row r="446" spans="1:65" s="13" customFormat="1" ht="11.25">
      <c r="B446" s="191"/>
      <c r="C446" s="192"/>
      <c r="D446" s="185" t="s">
        <v>131</v>
      </c>
      <c r="E446" s="193" t="s">
        <v>19</v>
      </c>
      <c r="F446" s="194" t="s">
        <v>696</v>
      </c>
      <c r="G446" s="192"/>
      <c r="H446" s="195">
        <v>0.13100000000000001</v>
      </c>
      <c r="I446" s="196"/>
      <c r="J446" s="192"/>
      <c r="K446" s="192"/>
      <c r="L446" s="197"/>
      <c r="M446" s="198"/>
      <c r="N446" s="199"/>
      <c r="O446" s="199"/>
      <c r="P446" s="199"/>
      <c r="Q446" s="199"/>
      <c r="R446" s="199"/>
      <c r="S446" s="199"/>
      <c r="T446" s="200"/>
      <c r="AT446" s="201" t="s">
        <v>131</v>
      </c>
      <c r="AU446" s="201" t="s">
        <v>83</v>
      </c>
      <c r="AV446" s="13" t="s">
        <v>83</v>
      </c>
      <c r="AW446" s="13" t="s">
        <v>33</v>
      </c>
      <c r="AX446" s="13" t="s">
        <v>73</v>
      </c>
      <c r="AY446" s="201" t="s">
        <v>118</v>
      </c>
    </row>
    <row r="447" spans="1:65" s="2" customFormat="1" ht="14.45" customHeight="1">
      <c r="A447" s="33"/>
      <c r="B447" s="34"/>
      <c r="C447" s="172" t="s">
        <v>697</v>
      </c>
      <c r="D447" s="172" t="s">
        <v>120</v>
      </c>
      <c r="E447" s="173" t="s">
        <v>698</v>
      </c>
      <c r="F447" s="174" t="s">
        <v>699</v>
      </c>
      <c r="G447" s="175" t="s">
        <v>309</v>
      </c>
      <c r="H447" s="176">
        <v>1.048</v>
      </c>
      <c r="I447" s="177"/>
      <c r="J447" s="178">
        <f>ROUND(I447*H447,2)</f>
        <v>0</v>
      </c>
      <c r="K447" s="174" t="s">
        <v>124</v>
      </c>
      <c r="L447" s="38"/>
      <c r="M447" s="179" t="s">
        <v>19</v>
      </c>
      <c r="N447" s="180" t="s">
        <v>44</v>
      </c>
      <c r="O447" s="63"/>
      <c r="P447" s="181">
        <f>O447*H447</f>
        <v>0</v>
      </c>
      <c r="Q447" s="181">
        <v>0</v>
      </c>
      <c r="R447" s="181">
        <f>Q447*H447</f>
        <v>0</v>
      </c>
      <c r="S447" s="181">
        <v>0</v>
      </c>
      <c r="T447" s="182">
        <f>S447*H447</f>
        <v>0</v>
      </c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R447" s="183" t="s">
        <v>125</v>
      </c>
      <c r="AT447" s="183" t="s">
        <v>120</v>
      </c>
      <c r="AU447" s="183" t="s">
        <v>83</v>
      </c>
      <c r="AY447" s="16" t="s">
        <v>118</v>
      </c>
      <c r="BE447" s="184">
        <f>IF(N447="základní",J447,0)</f>
        <v>0</v>
      </c>
      <c r="BF447" s="184">
        <f>IF(N447="snížená",J447,0)</f>
        <v>0</v>
      </c>
      <c r="BG447" s="184">
        <f>IF(N447="zákl. přenesená",J447,0)</f>
        <v>0</v>
      </c>
      <c r="BH447" s="184">
        <f>IF(N447="sníž. přenesená",J447,0)</f>
        <v>0</v>
      </c>
      <c r="BI447" s="184">
        <f>IF(N447="nulová",J447,0)</f>
        <v>0</v>
      </c>
      <c r="BJ447" s="16" t="s">
        <v>81</v>
      </c>
      <c r="BK447" s="184">
        <f>ROUND(I447*H447,2)</f>
        <v>0</v>
      </c>
      <c r="BL447" s="16" t="s">
        <v>125</v>
      </c>
      <c r="BM447" s="183" t="s">
        <v>700</v>
      </c>
    </row>
    <row r="448" spans="1:65" s="2" customFormat="1" ht="11.25">
      <c r="A448" s="33"/>
      <c r="B448" s="34"/>
      <c r="C448" s="35"/>
      <c r="D448" s="185" t="s">
        <v>127</v>
      </c>
      <c r="E448" s="35"/>
      <c r="F448" s="186" t="s">
        <v>685</v>
      </c>
      <c r="G448" s="35"/>
      <c r="H448" s="35"/>
      <c r="I448" s="187"/>
      <c r="J448" s="35"/>
      <c r="K448" s="35"/>
      <c r="L448" s="38"/>
      <c r="M448" s="188"/>
      <c r="N448" s="189"/>
      <c r="O448" s="63"/>
      <c r="P448" s="63"/>
      <c r="Q448" s="63"/>
      <c r="R448" s="63"/>
      <c r="S448" s="63"/>
      <c r="T448" s="64"/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T448" s="16" t="s">
        <v>127</v>
      </c>
      <c r="AU448" s="16" t="s">
        <v>83</v>
      </c>
    </row>
    <row r="449" spans="1:65" s="2" customFormat="1" ht="78">
      <c r="A449" s="33"/>
      <c r="B449" s="34"/>
      <c r="C449" s="35"/>
      <c r="D449" s="185" t="s">
        <v>129</v>
      </c>
      <c r="E449" s="35"/>
      <c r="F449" s="190" t="s">
        <v>679</v>
      </c>
      <c r="G449" s="35"/>
      <c r="H449" s="35"/>
      <c r="I449" s="187"/>
      <c r="J449" s="35"/>
      <c r="K449" s="35"/>
      <c r="L449" s="38"/>
      <c r="M449" s="188"/>
      <c r="N449" s="189"/>
      <c r="O449" s="63"/>
      <c r="P449" s="63"/>
      <c r="Q449" s="63"/>
      <c r="R449" s="63"/>
      <c r="S449" s="63"/>
      <c r="T449" s="64"/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T449" s="16" t="s">
        <v>129</v>
      </c>
      <c r="AU449" s="16" t="s">
        <v>83</v>
      </c>
    </row>
    <row r="450" spans="1:65" s="13" customFormat="1" ht="11.25">
      <c r="B450" s="191"/>
      <c r="C450" s="192"/>
      <c r="D450" s="185" t="s">
        <v>131</v>
      </c>
      <c r="E450" s="193" t="s">
        <v>19</v>
      </c>
      <c r="F450" s="194" t="s">
        <v>701</v>
      </c>
      <c r="G450" s="192"/>
      <c r="H450" s="195">
        <v>0.13100000000000001</v>
      </c>
      <c r="I450" s="196"/>
      <c r="J450" s="192"/>
      <c r="K450" s="192"/>
      <c r="L450" s="197"/>
      <c r="M450" s="198"/>
      <c r="N450" s="199"/>
      <c r="O450" s="199"/>
      <c r="P450" s="199"/>
      <c r="Q450" s="199"/>
      <c r="R450" s="199"/>
      <c r="S450" s="199"/>
      <c r="T450" s="200"/>
      <c r="AT450" s="201" t="s">
        <v>131</v>
      </c>
      <c r="AU450" s="201" t="s">
        <v>83</v>
      </c>
      <c r="AV450" s="13" t="s">
        <v>83</v>
      </c>
      <c r="AW450" s="13" t="s">
        <v>33</v>
      </c>
      <c r="AX450" s="13" t="s">
        <v>73</v>
      </c>
      <c r="AY450" s="201" t="s">
        <v>118</v>
      </c>
    </row>
    <row r="451" spans="1:65" s="13" customFormat="1" ht="11.25">
      <c r="B451" s="191"/>
      <c r="C451" s="192"/>
      <c r="D451" s="185" t="s">
        <v>131</v>
      </c>
      <c r="E451" s="192"/>
      <c r="F451" s="194" t="s">
        <v>702</v>
      </c>
      <c r="G451" s="192"/>
      <c r="H451" s="195">
        <v>1.048</v>
      </c>
      <c r="I451" s="196"/>
      <c r="J451" s="192"/>
      <c r="K451" s="192"/>
      <c r="L451" s="197"/>
      <c r="M451" s="198"/>
      <c r="N451" s="199"/>
      <c r="O451" s="199"/>
      <c r="P451" s="199"/>
      <c r="Q451" s="199"/>
      <c r="R451" s="199"/>
      <c r="S451" s="199"/>
      <c r="T451" s="200"/>
      <c r="AT451" s="201" t="s">
        <v>131</v>
      </c>
      <c r="AU451" s="201" t="s">
        <v>83</v>
      </c>
      <c r="AV451" s="13" t="s">
        <v>83</v>
      </c>
      <c r="AW451" s="13" t="s">
        <v>4</v>
      </c>
      <c r="AX451" s="13" t="s">
        <v>81</v>
      </c>
      <c r="AY451" s="201" t="s">
        <v>118</v>
      </c>
    </row>
    <row r="452" spans="1:65" s="2" customFormat="1" ht="14.45" customHeight="1">
      <c r="A452" s="33"/>
      <c r="B452" s="34"/>
      <c r="C452" s="172" t="s">
        <v>703</v>
      </c>
      <c r="D452" s="172" t="s">
        <v>120</v>
      </c>
      <c r="E452" s="173" t="s">
        <v>704</v>
      </c>
      <c r="F452" s="174" t="s">
        <v>705</v>
      </c>
      <c r="G452" s="175" t="s">
        <v>309</v>
      </c>
      <c r="H452" s="176">
        <v>3.1749999999999998</v>
      </c>
      <c r="I452" s="177"/>
      <c r="J452" s="178">
        <f>ROUND(I452*H452,2)</f>
        <v>0</v>
      </c>
      <c r="K452" s="174" t="s">
        <v>124</v>
      </c>
      <c r="L452" s="38"/>
      <c r="M452" s="179" t="s">
        <v>19</v>
      </c>
      <c r="N452" s="180" t="s">
        <v>44</v>
      </c>
      <c r="O452" s="63"/>
      <c r="P452" s="181">
        <f>O452*H452</f>
        <v>0</v>
      </c>
      <c r="Q452" s="181">
        <v>0</v>
      </c>
      <c r="R452" s="181">
        <f>Q452*H452</f>
        <v>0</v>
      </c>
      <c r="S452" s="181">
        <v>0</v>
      </c>
      <c r="T452" s="182">
        <f>S452*H452</f>
        <v>0</v>
      </c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R452" s="183" t="s">
        <v>125</v>
      </c>
      <c r="AT452" s="183" t="s">
        <v>120</v>
      </c>
      <c r="AU452" s="183" t="s">
        <v>83</v>
      </c>
      <c r="AY452" s="16" t="s">
        <v>118</v>
      </c>
      <c r="BE452" s="184">
        <f>IF(N452="základní",J452,0)</f>
        <v>0</v>
      </c>
      <c r="BF452" s="184">
        <f>IF(N452="snížená",J452,0)</f>
        <v>0</v>
      </c>
      <c r="BG452" s="184">
        <f>IF(N452="zákl. přenesená",J452,0)</f>
        <v>0</v>
      </c>
      <c r="BH452" s="184">
        <f>IF(N452="sníž. přenesená",J452,0)</f>
        <v>0</v>
      </c>
      <c r="BI452" s="184">
        <f>IF(N452="nulová",J452,0)</f>
        <v>0</v>
      </c>
      <c r="BJ452" s="16" t="s">
        <v>81</v>
      </c>
      <c r="BK452" s="184">
        <f>ROUND(I452*H452,2)</f>
        <v>0</v>
      </c>
      <c r="BL452" s="16" t="s">
        <v>125</v>
      </c>
      <c r="BM452" s="183" t="s">
        <v>706</v>
      </c>
    </row>
    <row r="453" spans="1:65" s="2" customFormat="1" ht="11.25">
      <c r="A453" s="33"/>
      <c r="B453" s="34"/>
      <c r="C453" s="35"/>
      <c r="D453" s="185" t="s">
        <v>127</v>
      </c>
      <c r="E453" s="35"/>
      <c r="F453" s="186" t="s">
        <v>707</v>
      </c>
      <c r="G453" s="35"/>
      <c r="H453" s="35"/>
      <c r="I453" s="187"/>
      <c r="J453" s="35"/>
      <c r="K453" s="35"/>
      <c r="L453" s="38"/>
      <c r="M453" s="188"/>
      <c r="N453" s="189"/>
      <c r="O453" s="63"/>
      <c r="P453" s="63"/>
      <c r="Q453" s="63"/>
      <c r="R453" s="63"/>
      <c r="S453" s="63"/>
      <c r="T453" s="64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T453" s="16" t="s">
        <v>127</v>
      </c>
      <c r="AU453" s="16" t="s">
        <v>83</v>
      </c>
    </row>
    <row r="454" spans="1:65" s="2" customFormat="1" ht="39">
      <c r="A454" s="33"/>
      <c r="B454" s="34"/>
      <c r="C454" s="35"/>
      <c r="D454" s="185" t="s">
        <v>129</v>
      </c>
      <c r="E454" s="35"/>
      <c r="F454" s="190" t="s">
        <v>708</v>
      </c>
      <c r="G454" s="35"/>
      <c r="H454" s="35"/>
      <c r="I454" s="187"/>
      <c r="J454" s="35"/>
      <c r="K454" s="35"/>
      <c r="L454" s="38"/>
      <c r="M454" s="188"/>
      <c r="N454" s="189"/>
      <c r="O454" s="63"/>
      <c r="P454" s="63"/>
      <c r="Q454" s="63"/>
      <c r="R454" s="63"/>
      <c r="S454" s="63"/>
      <c r="T454" s="64"/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T454" s="16" t="s">
        <v>129</v>
      </c>
      <c r="AU454" s="16" t="s">
        <v>83</v>
      </c>
    </row>
    <row r="455" spans="1:65" s="13" customFormat="1" ht="11.25">
      <c r="B455" s="191"/>
      <c r="C455" s="192"/>
      <c r="D455" s="185" t="s">
        <v>131</v>
      </c>
      <c r="E455" s="193" t="s">
        <v>19</v>
      </c>
      <c r="F455" s="194" t="s">
        <v>695</v>
      </c>
      <c r="G455" s="192"/>
      <c r="H455" s="195">
        <v>3.1749999999999998</v>
      </c>
      <c r="I455" s="196"/>
      <c r="J455" s="192"/>
      <c r="K455" s="192"/>
      <c r="L455" s="197"/>
      <c r="M455" s="198"/>
      <c r="N455" s="199"/>
      <c r="O455" s="199"/>
      <c r="P455" s="199"/>
      <c r="Q455" s="199"/>
      <c r="R455" s="199"/>
      <c r="S455" s="199"/>
      <c r="T455" s="200"/>
      <c r="AT455" s="201" t="s">
        <v>131</v>
      </c>
      <c r="AU455" s="201" t="s">
        <v>83</v>
      </c>
      <c r="AV455" s="13" t="s">
        <v>83</v>
      </c>
      <c r="AW455" s="13" t="s">
        <v>33</v>
      </c>
      <c r="AX455" s="13" t="s">
        <v>73</v>
      </c>
      <c r="AY455" s="201" t="s">
        <v>118</v>
      </c>
    </row>
    <row r="456" spans="1:65" s="2" customFormat="1" ht="24.2" customHeight="1">
      <c r="A456" s="33"/>
      <c r="B456" s="34"/>
      <c r="C456" s="172" t="s">
        <v>709</v>
      </c>
      <c r="D456" s="172" t="s">
        <v>120</v>
      </c>
      <c r="E456" s="173" t="s">
        <v>710</v>
      </c>
      <c r="F456" s="174" t="s">
        <v>711</v>
      </c>
      <c r="G456" s="175" t="s">
        <v>309</v>
      </c>
      <c r="H456" s="176">
        <v>0.13100000000000001</v>
      </c>
      <c r="I456" s="177"/>
      <c r="J456" s="178">
        <f>ROUND(I456*H456,2)</f>
        <v>0</v>
      </c>
      <c r="K456" s="174" t="s">
        <v>124</v>
      </c>
      <c r="L456" s="38"/>
      <c r="M456" s="179" t="s">
        <v>19</v>
      </c>
      <c r="N456" s="180" t="s">
        <v>44</v>
      </c>
      <c r="O456" s="63"/>
      <c r="P456" s="181">
        <f>O456*H456</f>
        <v>0</v>
      </c>
      <c r="Q456" s="181">
        <v>0</v>
      </c>
      <c r="R456" s="181">
        <f>Q456*H456</f>
        <v>0</v>
      </c>
      <c r="S456" s="181">
        <v>0</v>
      </c>
      <c r="T456" s="182">
        <f>S456*H456</f>
        <v>0</v>
      </c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R456" s="183" t="s">
        <v>125</v>
      </c>
      <c r="AT456" s="183" t="s">
        <v>120</v>
      </c>
      <c r="AU456" s="183" t="s">
        <v>83</v>
      </c>
      <c r="AY456" s="16" t="s">
        <v>118</v>
      </c>
      <c r="BE456" s="184">
        <f>IF(N456="základní",J456,0)</f>
        <v>0</v>
      </c>
      <c r="BF456" s="184">
        <f>IF(N456="snížená",J456,0)</f>
        <v>0</v>
      </c>
      <c r="BG456" s="184">
        <f>IF(N456="zákl. přenesená",J456,0)</f>
        <v>0</v>
      </c>
      <c r="BH456" s="184">
        <f>IF(N456="sníž. přenesená",J456,0)</f>
        <v>0</v>
      </c>
      <c r="BI456" s="184">
        <f>IF(N456="nulová",J456,0)</f>
        <v>0</v>
      </c>
      <c r="BJ456" s="16" t="s">
        <v>81</v>
      </c>
      <c r="BK456" s="184">
        <f>ROUND(I456*H456,2)</f>
        <v>0</v>
      </c>
      <c r="BL456" s="16" t="s">
        <v>125</v>
      </c>
      <c r="BM456" s="183" t="s">
        <v>712</v>
      </c>
    </row>
    <row r="457" spans="1:65" s="2" customFormat="1" ht="19.5">
      <c r="A457" s="33"/>
      <c r="B457" s="34"/>
      <c r="C457" s="35"/>
      <c r="D457" s="185" t="s">
        <v>127</v>
      </c>
      <c r="E457" s="35"/>
      <c r="F457" s="186" t="s">
        <v>713</v>
      </c>
      <c r="G457" s="35"/>
      <c r="H457" s="35"/>
      <c r="I457" s="187"/>
      <c r="J457" s="35"/>
      <c r="K457" s="35"/>
      <c r="L457" s="38"/>
      <c r="M457" s="188"/>
      <c r="N457" s="189"/>
      <c r="O457" s="63"/>
      <c r="P457" s="63"/>
      <c r="Q457" s="63"/>
      <c r="R457" s="63"/>
      <c r="S457" s="63"/>
      <c r="T457" s="64"/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T457" s="16" t="s">
        <v>127</v>
      </c>
      <c r="AU457" s="16" t="s">
        <v>83</v>
      </c>
    </row>
    <row r="458" spans="1:65" s="2" customFormat="1" ht="39">
      <c r="A458" s="33"/>
      <c r="B458" s="34"/>
      <c r="C458" s="35"/>
      <c r="D458" s="185" t="s">
        <v>129</v>
      </c>
      <c r="E458" s="35"/>
      <c r="F458" s="190" t="s">
        <v>714</v>
      </c>
      <c r="G458" s="35"/>
      <c r="H458" s="35"/>
      <c r="I458" s="187"/>
      <c r="J458" s="35"/>
      <c r="K458" s="35"/>
      <c r="L458" s="38"/>
      <c r="M458" s="188"/>
      <c r="N458" s="189"/>
      <c r="O458" s="63"/>
      <c r="P458" s="63"/>
      <c r="Q458" s="63"/>
      <c r="R458" s="63"/>
      <c r="S458" s="63"/>
      <c r="T458" s="64"/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T458" s="16" t="s">
        <v>129</v>
      </c>
      <c r="AU458" s="16" t="s">
        <v>83</v>
      </c>
    </row>
    <row r="459" spans="1:65" s="13" customFormat="1" ht="11.25">
      <c r="B459" s="191"/>
      <c r="C459" s="192"/>
      <c r="D459" s="185" t="s">
        <v>131</v>
      </c>
      <c r="E459" s="193" t="s">
        <v>19</v>
      </c>
      <c r="F459" s="194" t="s">
        <v>701</v>
      </c>
      <c r="G459" s="192"/>
      <c r="H459" s="195">
        <v>0.13100000000000001</v>
      </c>
      <c r="I459" s="196"/>
      <c r="J459" s="192"/>
      <c r="K459" s="192"/>
      <c r="L459" s="197"/>
      <c r="M459" s="198"/>
      <c r="N459" s="199"/>
      <c r="O459" s="199"/>
      <c r="P459" s="199"/>
      <c r="Q459" s="199"/>
      <c r="R459" s="199"/>
      <c r="S459" s="199"/>
      <c r="T459" s="200"/>
      <c r="AT459" s="201" t="s">
        <v>131</v>
      </c>
      <c r="AU459" s="201" t="s">
        <v>83</v>
      </c>
      <c r="AV459" s="13" t="s">
        <v>83</v>
      </c>
      <c r="AW459" s="13" t="s">
        <v>33</v>
      </c>
      <c r="AX459" s="13" t="s">
        <v>73</v>
      </c>
      <c r="AY459" s="201" t="s">
        <v>118</v>
      </c>
    </row>
    <row r="460" spans="1:65" s="2" customFormat="1" ht="24.2" customHeight="1">
      <c r="A460" s="33"/>
      <c r="B460" s="34"/>
      <c r="C460" s="172" t="s">
        <v>715</v>
      </c>
      <c r="D460" s="172" t="s">
        <v>120</v>
      </c>
      <c r="E460" s="173" t="s">
        <v>716</v>
      </c>
      <c r="F460" s="174" t="s">
        <v>717</v>
      </c>
      <c r="G460" s="175" t="s">
        <v>309</v>
      </c>
      <c r="H460" s="176">
        <v>219.73699999999999</v>
      </c>
      <c r="I460" s="177"/>
      <c r="J460" s="178">
        <f>ROUND(I460*H460,2)</f>
        <v>0</v>
      </c>
      <c r="K460" s="174" t="s">
        <v>124</v>
      </c>
      <c r="L460" s="38"/>
      <c r="M460" s="179" t="s">
        <v>19</v>
      </c>
      <c r="N460" s="180" t="s">
        <v>44</v>
      </c>
      <c r="O460" s="63"/>
      <c r="P460" s="181">
        <f>O460*H460</f>
        <v>0</v>
      </c>
      <c r="Q460" s="181">
        <v>0</v>
      </c>
      <c r="R460" s="181">
        <f>Q460*H460</f>
        <v>0</v>
      </c>
      <c r="S460" s="181">
        <v>0</v>
      </c>
      <c r="T460" s="182">
        <f>S460*H460</f>
        <v>0</v>
      </c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R460" s="183" t="s">
        <v>125</v>
      </c>
      <c r="AT460" s="183" t="s">
        <v>120</v>
      </c>
      <c r="AU460" s="183" t="s">
        <v>83</v>
      </c>
      <c r="AY460" s="16" t="s">
        <v>118</v>
      </c>
      <c r="BE460" s="184">
        <f>IF(N460="základní",J460,0)</f>
        <v>0</v>
      </c>
      <c r="BF460" s="184">
        <f>IF(N460="snížená",J460,0)</f>
        <v>0</v>
      </c>
      <c r="BG460" s="184">
        <f>IF(N460="zákl. přenesená",J460,0)</f>
        <v>0</v>
      </c>
      <c r="BH460" s="184">
        <f>IF(N460="sníž. přenesená",J460,0)</f>
        <v>0</v>
      </c>
      <c r="BI460" s="184">
        <f>IF(N460="nulová",J460,0)</f>
        <v>0</v>
      </c>
      <c r="BJ460" s="16" t="s">
        <v>81</v>
      </c>
      <c r="BK460" s="184">
        <f>ROUND(I460*H460,2)</f>
        <v>0</v>
      </c>
      <c r="BL460" s="16" t="s">
        <v>125</v>
      </c>
      <c r="BM460" s="183" t="s">
        <v>718</v>
      </c>
    </row>
    <row r="461" spans="1:65" s="2" customFormat="1" ht="19.5">
      <c r="A461" s="33"/>
      <c r="B461" s="34"/>
      <c r="C461" s="35"/>
      <c r="D461" s="185" t="s">
        <v>127</v>
      </c>
      <c r="E461" s="35"/>
      <c r="F461" s="186" t="s">
        <v>717</v>
      </c>
      <c r="G461" s="35"/>
      <c r="H461" s="35"/>
      <c r="I461" s="187"/>
      <c r="J461" s="35"/>
      <c r="K461" s="35"/>
      <c r="L461" s="38"/>
      <c r="M461" s="188"/>
      <c r="N461" s="189"/>
      <c r="O461" s="63"/>
      <c r="P461" s="63"/>
      <c r="Q461" s="63"/>
      <c r="R461" s="63"/>
      <c r="S461" s="63"/>
      <c r="T461" s="64"/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T461" s="16" t="s">
        <v>127</v>
      </c>
      <c r="AU461" s="16" t="s">
        <v>83</v>
      </c>
    </row>
    <row r="462" spans="1:65" s="13" customFormat="1" ht="11.25">
      <c r="B462" s="191"/>
      <c r="C462" s="192"/>
      <c r="D462" s="185" t="s">
        <v>131</v>
      </c>
      <c r="E462" s="193" t="s">
        <v>19</v>
      </c>
      <c r="F462" s="194" t="s">
        <v>686</v>
      </c>
      <c r="G462" s="192"/>
      <c r="H462" s="195">
        <v>219.73699999999999</v>
      </c>
      <c r="I462" s="196"/>
      <c r="J462" s="192"/>
      <c r="K462" s="192"/>
      <c r="L462" s="197"/>
      <c r="M462" s="198"/>
      <c r="N462" s="199"/>
      <c r="O462" s="199"/>
      <c r="P462" s="199"/>
      <c r="Q462" s="199"/>
      <c r="R462" s="199"/>
      <c r="S462" s="199"/>
      <c r="T462" s="200"/>
      <c r="AT462" s="201" t="s">
        <v>131</v>
      </c>
      <c r="AU462" s="201" t="s">
        <v>83</v>
      </c>
      <c r="AV462" s="13" t="s">
        <v>83</v>
      </c>
      <c r="AW462" s="13" t="s">
        <v>33</v>
      </c>
      <c r="AX462" s="13" t="s">
        <v>73</v>
      </c>
      <c r="AY462" s="201" t="s">
        <v>118</v>
      </c>
    </row>
    <row r="463" spans="1:65" s="12" customFormat="1" ht="22.9" customHeight="1">
      <c r="B463" s="156"/>
      <c r="C463" s="157"/>
      <c r="D463" s="158" t="s">
        <v>72</v>
      </c>
      <c r="E463" s="170" t="s">
        <v>719</v>
      </c>
      <c r="F463" s="170" t="s">
        <v>720</v>
      </c>
      <c r="G463" s="157"/>
      <c r="H463" s="157"/>
      <c r="I463" s="160"/>
      <c r="J463" s="171">
        <f>BK463</f>
        <v>0</v>
      </c>
      <c r="K463" s="157"/>
      <c r="L463" s="162"/>
      <c r="M463" s="163"/>
      <c r="N463" s="164"/>
      <c r="O463" s="164"/>
      <c r="P463" s="165">
        <f>SUM(P464:P479)</f>
        <v>0</v>
      </c>
      <c r="Q463" s="164"/>
      <c r="R463" s="165">
        <f>SUM(R464:R479)</f>
        <v>0</v>
      </c>
      <c r="S463" s="164"/>
      <c r="T463" s="166">
        <f>SUM(T464:T479)</f>
        <v>0</v>
      </c>
      <c r="AR463" s="167" t="s">
        <v>81</v>
      </c>
      <c r="AT463" s="168" t="s">
        <v>72</v>
      </c>
      <c r="AU463" s="168" t="s">
        <v>81</v>
      </c>
      <c r="AY463" s="167" t="s">
        <v>118</v>
      </c>
      <c r="BK463" s="169">
        <f>SUM(BK464:BK479)</f>
        <v>0</v>
      </c>
    </row>
    <row r="464" spans="1:65" s="2" customFormat="1" ht="14.45" customHeight="1">
      <c r="A464" s="33"/>
      <c r="B464" s="34"/>
      <c r="C464" s="172" t="s">
        <v>721</v>
      </c>
      <c r="D464" s="172" t="s">
        <v>120</v>
      </c>
      <c r="E464" s="173" t="s">
        <v>722</v>
      </c>
      <c r="F464" s="174" t="s">
        <v>723</v>
      </c>
      <c r="G464" s="175" t="s">
        <v>309</v>
      </c>
      <c r="H464" s="176">
        <v>235.37</v>
      </c>
      <c r="I464" s="177"/>
      <c r="J464" s="178">
        <f>ROUND(I464*H464,2)</f>
        <v>0</v>
      </c>
      <c r="K464" s="174" t="s">
        <v>124</v>
      </c>
      <c r="L464" s="38"/>
      <c r="M464" s="179" t="s">
        <v>19</v>
      </c>
      <c r="N464" s="180" t="s">
        <v>44</v>
      </c>
      <c r="O464" s="63"/>
      <c r="P464" s="181">
        <f>O464*H464</f>
        <v>0</v>
      </c>
      <c r="Q464" s="181">
        <v>0</v>
      </c>
      <c r="R464" s="181">
        <f>Q464*H464</f>
        <v>0</v>
      </c>
      <c r="S464" s="181">
        <v>0</v>
      </c>
      <c r="T464" s="182">
        <f>S464*H464</f>
        <v>0</v>
      </c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R464" s="183" t="s">
        <v>125</v>
      </c>
      <c r="AT464" s="183" t="s">
        <v>120</v>
      </c>
      <c r="AU464" s="183" t="s">
        <v>83</v>
      </c>
      <c r="AY464" s="16" t="s">
        <v>118</v>
      </c>
      <c r="BE464" s="184">
        <f>IF(N464="základní",J464,0)</f>
        <v>0</v>
      </c>
      <c r="BF464" s="184">
        <f>IF(N464="snížená",J464,0)</f>
        <v>0</v>
      </c>
      <c r="BG464" s="184">
        <f>IF(N464="zákl. přenesená",J464,0)</f>
        <v>0</v>
      </c>
      <c r="BH464" s="184">
        <f>IF(N464="sníž. přenesená",J464,0)</f>
        <v>0</v>
      </c>
      <c r="BI464" s="184">
        <f>IF(N464="nulová",J464,0)</f>
        <v>0</v>
      </c>
      <c r="BJ464" s="16" t="s">
        <v>81</v>
      </c>
      <c r="BK464" s="184">
        <f>ROUND(I464*H464,2)</f>
        <v>0</v>
      </c>
      <c r="BL464" s="16" t="s">
        <v>125</v>
      </c>
      <c r="BM464" s="183" t="s">
        <v>724</v>
      </c>
    </row>
    <row r="465" spans="1:65" s="2" customFormat="1" ht="19.5">
      <c r="A465" s="33"/>
      <c r="B465" s="34"/>
      <c r="C465" s="35"/>
      <c r="D465" s="185" t="s">
        <v>127</v>
      </c>
      <c r="E465" s="35"/>
      <c r="F465" s="186" t="s">
        <v>725</v>
      </c>
      <c r="G465" s="35"/>
      <c r="H465" s="35"/>
      <c r="I465" s="187"/>
      <c r="J465" s="35"/>
      <c r="K465" s="35"/>
      <c r="L465" s="38"/>
      <c r="M465" s="188"/>
      <c r="N465" s="189"/>
      <c r="O465" s="63"/>
      <c r="P465" s="63"/>
      <c r="Q465" s="63"/>
      <c r="R465" s="63"/>
      <c r="S465" s="63"/>
      <c r="T465" s="64"/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T465" s="16" t="s">
        <v>127</v>
      </c>
      <c r="AU465" s="16" t="s">
        <v>83</v>
      </c>
    </row>
    <row r="466" spans="1:65" s="2" customFormat="1" ht="29.25">
      <c r="A466" s="33"/>
      <c r="B466" s="34"/>
      <c r="C466" s="35"/>
      <c r="D466" s="185" t="s">
        <v>129</v>
      </c>
      <c r="E466" s="35"/>
      <c r="F466" s="190" t="s">
        <v>726</v>
      </c>
      <c r="G466" s="35"/>
      <c r="H466" s="35"/>
      <c r="I466" s="187"/>
      <c r="J466" s="35"/>
      <c r="K466" s="35"/>
      <c r="L466" s="38"/>
      <c r="M466" s="188"/>
      <c r="N466" s="189"/>
      <c r="O466" s="63"/>
      <c r="P466" s="63"/>
      <c r="Q466" s="63"/>
      <c r="R466" s="63"/>
      <c r="S466" s="63"/>
      <c r="T466" s="64"/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T466" s="16" t="s">
        <v>129</v>
      </c>
      <c r="AU466" s="16" t="s">
        <v>83</v>
      </c>
    </row>
    <row r="467" spans="1:65" s="13" customFormat="1" ht="11.25">
      <c r="B467" s="191"/>
      <c r="C467" s="192"/>
      <c r="D467" s="185" t="s">
        <v>131</v>
      </c>
      <c r="E467" s="193" t="s">
        <v>19</v>
      </c>
      <c r="F467" s="194" t="s">
        <v>727</v>
      </c>
      <c r="G467" s="192"/>
      <c r="H467" s="195">
        <v>235.37</v>
      </c>
      <c r="I467" s="196"/>
      <c r="J467" s="192"/>
      <c r="K467" s="192"/>
      <c r="L467" s="197"/>
      <c r="M467" s="198"/>
      <c r="N467" s="199"/>
      <c r="O467" s="199"/>
      <c r="P467" s="199"/>
      <c r="Q467" s="199"/>
      <c r="R467" s="199"/>
      <c r="S467" s="199"/>
      <c r="T467" s="200"/>
      <c r="AT467" s="201" t="s">
        <v>131</v>
      </c>
      <c r="AU467" s="201" t="s">
        <v>83</v>
      </c>
      <c r="AV467" s="13" t="s">
        <v>83</v>
      </c>
      <c r="AW467" s="13" t="s">
        <v>33</v>
      </c>
      <c r="AX467" s="13" t="s">
        <v>73</v>
      </c>
      <c r="AY467" s="201" t="s">
        <v>118</v>
      </c>
    </row>
    <row r="468" spans="1:65" s="2" customFormat="1" ht="14.45" customHeight="1">
      <c r="A468" s="33"/>
      <c r="B468" s="34"/>
      <c r="C468" s="172" t="s">
        <v>728</v>
      </c>
      <c r="D468" s="172" t="s">
        <v>120</v>
      </c>
      <c r="E468" s="173" t="s">
        <v>729</v>
      </c>
      <c r="F468" s="174" t="s">
        <v>730</v>
      </c>
      <c r="G468" s="175" t="s">
        <v>309</v>
      </c>
      <c r="H468" s="176">
        <v>235.37</v>
      </c>
      <c r="I468" s="177"/>
      <c r="J468" s="178">
        <f>ROUND(I468*H468,2)</f>
        <v>0</v>
      </c>
      <c r="K468" s="174" t="s">
        <v>124</v>
      </c>
      <c r="L468" s="38"/>
      <c r="M468" s="179" t="s">
        <v>19</v>
      </c>
      <c r="N468" s="180" t="s">
        <v>44</v>
      </c>
      <c r="O468" s="63"/>
      <c r="P468" s="181">
        <f>O468*H468</f>
        <v>0</v>
      </c>
      <c r="Q468" s="181">
        <v>0</v>
      </c>
      <c r="R468" s="181">
        <f>Q468*H468</f>
        <v>0</v>
      </c>
      <c r="S468" s="181">
        <v>0</v>
      </c>
      <c r="T468" s="182">
        <f>S468*H468</f>
        <v>0</v>
      </c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R468" s="183" t="s">
        <v>125</v>
      </c>
      <c r="AT468" s="183" t="s">
        <v>120</v>
      </c>
      <c r="AU468" s="183" t="s">
        <v>83</v>
      </c>
      <c r="AY468" s="16" t="s">
        <v>118</v>
      </c>
      <c r="BE468" s="184">
        <f>IF(N468="základní",J468,0)</f>
        <v>0</v>
      </c>
      <c r="BF468" s="184">
        <f>IF(N468="snížená",J468,0)</f>
        <v>0</v>
      </c>
      <c r="BG468" s="184">
        <f>IF(N468="zákl. přenesená",J468,0)</f>
        <v>0</v>
      </c>
      <c r="BH468" s="184">
        <f>IF(N468="sníž. přenesená",J468,0)</f>
        <v>0</v>
      </c>
      <c r="BI468" s="184">
        <f>IF(N468="nulová",J468,0)</f>
        <v>0</v>
      </c>
      <c r="BJ468" s="16" t="s">
        <v>81</v>
      </c>
      <c r="BK468" s="184">
        <f>ROUND(I468*H468,2)</f>
        <v>0</v>
      </c>
      <c r="BL468" s="16" t="s">
        <v>125</v>
      </c>
      <c r="BM468" s="183" t="s">
        <v>731</v>
      </c>
    </row>
    <row r="469" spans="1:65" s="2" customFormat="1" ht="19.5">
      <c r="A469" s="33"/>
      <c r="B469" s="34"/>
      <c r="C469" s="35"/>
      <c r="D469" s="185" t="s">
        <v>127</v>
      </c>
      <c r="E469" s="35"/>
      <c r="F469" s="186" t="s">
        <v>732</v>
      </c>
      <c r="G469" s="35"/>
      <c r="H469" s="35"/>
      <c r="I469" s="187"/>
      <c r="J469" s="35"/>
      <c r="K469" s="35"/>
      <c r="L469" s="38"/>
      <c r="M469" s="188"/>
      <c r="N469" s="189"/>
      <c r="O469" s="63"/>
      <c r="P469" s="63"/>
      <c r="Q469" s="63"/>
      <c r="R469" s="63"/>
      <c r="S469" s="63"/>
      <c r="T469" s="64"/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T469" s="16" t="s">
        <v>127</v>
      </c>
      <c r="AU469" s="16" t="s">
        <v>83</v>
      </c>
    </row>
    <row r="470" spans="1:65" s="2" customFormat="1" ht="29.25">
      <c r="A470" s="33"/>
      <c r="B470" s="34"/>
      <c r="C470" s="35"/>
      <c r="D470" s="185" t="s">
        <v>129</v>
      </c>
      <c r="E470" s="35"/>
      <c r="F470" s="190" t="s">
        <v>726</v>
      </c>
      <c r="G470" s="35"/>
      <c r="H470" s="35"/>
      <c r="I470" s="187"/>
      <c r="J470" s="35"/>
      <c r="K470" s="35"/>
      <c r="L470" s="38"/>
      <c r="M470" s="188"/>
      <c r="N470" s="189"/>
      <c r="O470" s="63"/>
      <c r="P470" s="63"/>
      <c r="Q470" s="63"/>
      <c r="R470" s="63"/>
      <c r="S470" s="63"/>
      <c r="T470" s="64"/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T470" s="16" t="s">
        <v>129</v>
      </c>
      <c r="AU470" s="16" t="s">
        <v>83</v>
      </c>
    </row>
    <row r="471" spans="1:65" s="13" customFormat="1" ht="11.25">
      <c r="B471" s="191"/>
      <c r="C471" s="192"/>
      <c r="D471" s="185" t="s">
        <v>131</v>
      </c>
      <c r="E471" s="193" t="s">
        <v>19</v>
      </c>
      <c r="F471" s="194" t="s">
        <v>727</v>
      </c>
      <c r="G471" s="192"/>
      <c r="H471" s="195">
        <v>235.37</v>
      </c>
      <c r="I471" s="196"/>
      <c r="J471" s="192"/>
      <c r="K471" s="192"/>
      <c r="L471" s="197"/>
      <c r="M471" s="198"/>
      <c r="N471" s="199"/>
      <c r="O471" s="199"/>
      <c r="P471" s="199"/>
      <c r="Q471" s="199"/>
      <c r="R471" s="199"/>
      <c r="S471" s="199"/>
      <c r="T471" s="200"/>
      <c r="AT471" s="201" t="s">
        <v>131</v>
      </c>
      <c r="AU471" s="201" t="s">
        <v>83</v>
      </c>
      <c r="AV471" s="13" t="s">
        <v>83</v>
      </c>
      <c r="AW471" s="13" t="s">
        <v>33</v>
      </c>
      <c r="AX471" s="13" t="s">
        <v>73</v>
      </c>
      <c r="AY471" s="201" t="s">
        <v>118</v>
      </c>
    </row>
    <row r="472" spans="1:65" s="2" customFormat="1" ht="14.45" customHeight="1">
      <c r="A472" s="33"/>
      <c r="B472" s="34"/>
      <c r="C472" s="172" t="s">
        <v>733</v>
      </c>
      <c r="D472" s="172" t="s">
        <v>120</v>
      </c>
      <c r="E472" s="173" t="s">
        <v>734</v>
      </c>
      <c r="F472" s="174" t="s">
        <v>735</v>
      </c>
      <c r="G472" s="175" t="s">
        <v>309</v>
      </c>
      <c r="H472" s="176">
        <v>7.5819999999999999</v>
      </c>
      <c r="I472" s="177"/>
      <c r="J472" s="178">
        <f>ROUND(I472*H472,2)</f>
        <v>0</v>
      </c>
      <c r="K472" s="174" t="s">
        <v>124</v>
      </c>
      <c r="L472" s="38"/>
      <c r="M472" s="179" t="s">
        <v>19</v>
      </c>
      <c r="N472" s="180" t="s">
        <v>44</v>
      </c>
      <c r="O472" s="63"/>
      <c r="P472" s="181">
        <f>O472*H472</f>
        <v>0</v>
      </c>
      <c r="Q472" s="181">
        <v>0</v>
      </c>
      <c r="R472" s="181">
        <f>Q472*H472</f>
        <v>0</v>
      </c>
      <c r="S472" s="181">
        <v>0</v>
      </c>
      <c r="T472" s="182">
        <f>S472*H472</f>
        <v>0</v>
      </c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R472" s="183" t="s">
        <v>125</v>
      </c>
      <c r="AT472" s="183" t="s">
        <v>120</v>
      </c>
      <c r="AU472" s="183" t="s">
        <v>83</v>
      </c>
      <c r="AY472" s="16" t="s">
        <v>118</v>
      </c>
      <c r="BE472" s="184">
        <f>IF(N472="základní",J472,0)</f>
        <v>0</v>
      </c>
      <c r="BF472" s="184">
        <f>IF(N472="snížená",J472,0)</f>
        <v>0</v>
      </c>
      <c r="BG472" s="184">
        <f>IF(N472="zákl. přenesená",J472,0)</f>
        <v>0</v>
      </c>
      <c r="BH472" s="184">
        <f>IF(N472="sníž. přenesená",J472,0)</f>
        <v>0</v>
      </c>
      <c r="BI472" s="184">
        <f>IF(N472="nulová",J472,0)</f>
        <v>0</v>
      </c>
      <c r="BJ472" s="16" t="s">
        <v>81</v>
      </c>
      <c r="BK472" s="184">
        <f>ROUND(I472*H472,2)</f>
        <v>0</v>
      </c>
      <c r="BL472" s="16" t="s">
        <v>125</v>
      </c>
      <c r="BM472" s="183" t="s">
        <v>736</v>
      </c>
    </row>
    <row r="473" spans="1:65" s="2" customFormat="1" ht="19.5">
      <c r="A473" s="33"/>
      <c r="B473" s="34"/>
      <c r="C473" s="35"/>
      <c r="D473" s="185" t="s">
        <v>127</v>
      </c>
      <c r="E473" s="35"/>
      <c r="F473" s="186" t="s">
        <v>737</v>
      </c>
      <c r="G473" s="35"/>
      <c r="H473" s="35"/>
      <c r="I473" s="187"/>
      <c r="J473" s="35"/>
      <c r="K473" s="35"/>
      <c r="L473" s="38"/>
      <c r="M473" s="188"/>
      <c r="N473" s="189"/>
      <c r="O473" s="63"/>
      <c r="P473" s="63"/>
      <c r="Q473" s="63"/>
      <c r="R473" s="63"/>
      <c r="S473" s="63"/>
      <c r="T473" s="64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T473" s="16" t="s">
        <v>127</v>
      </c>
      <c r="AU473" s="16" t="s">
        <v>83</v>
      </c>
    </row>
    <row r="474" spans="1:65" s="2" customFormat="1" ht="39">
      <c r="A474" s="33"/>
      <c r="B474" s="34"/>
      <c r="C474" s="35"/>
      <c r="D474" s="185" t="s">
        <v>129</v>
      </c>
      <c r="E474" s="35"/>
      <c r="F474" s="190" t="s">
        <v>738</v>
      </c>
      <c r="G474" s="35"/>
      <c r="H474" s="35"/>
      <c r="I474" s="187"/>
      <c r="J474" s="35"/>
      <c r="K474" s="35"/>
      <c r="L474" s="38"/>
      <c r="M474" s="188"/>
      <c r="N474" s="189"/>
      <c r="O474" s="63"/>
      <c r="P474" s="63"/>
      <c r="Q474" s="63"/>
      <c r="R474" s="63"/>
      <c r="S474" s="63"/>
      <c r="T474" s="64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T474" s="16" t="s">
        <v>129</v>
      </c>
      <c r="AU474" s="16" t="s">
        <v>83</v>
      </c>
    </row>
    <row r="475" spans="1:65" s="13" customFormat="1" ht="11.25">
      <c r="B475" s="191"/>
      <c r="C475" s="192"/>
      <c r="D475" s="185" t="s">
        <v>131</v>
      </c>
      <c r="E475" s="193" t="s">
        <v>19</v>
      </c>
      <c r="F475" s="194" t="s">
        <v>739</v>
      </c>
      <c r="G475" s="192"/>
      <c r="H475" s="195">
        <v>7.5819999999999999</v>
      </c>
      <c r="I475" s="196"/>
      <c r="J475" s="192"/>
      <c r="K475" s="192"/>
      <c r="L475" s="197"/>
      <c r="M475" s="198"/>
      <c r="N475" s="199"/>
      <c r="O475" s="199"/>
      <c r="P475" s="199"/>
      <c r="Q475" s="199"/>
      <c r="R475" s="199"/>
      <c r="S475" s="199"/>
      <c r="T475" s="200"/>
      <c r="AT475" s="201" t="s">
        <v>131</v>
      </c>
      <c r="AU475" s="201" t="s">
        <v>83</v>
      </c>
      <c r="AV475" s="13" t="s">
        <v>83</v>
      </c>
      <c r="AW475" s="13" t="s">
        <v>33</v>
      </c>
      <c r="AX475" s="13" t="s">
        <v>73</v>
      </c>
      <c r="AY475" s="201" t="s">
        <v>118</v>
      </c>
    </row>
    <row r="476" spans="1:65" s="2" customFormat="1" ht="14.45" customHeight="1">
      <c r="A476" s="33"/>
      <c r="B476" s="34"/>
      <c r="C476" s="172" t="s">
        <v>740</v>
      </c>
      <c r="D476" s="172" t="s">
        <v>120</v>
      </c>
      <c r="E476" s="173" t="s">
        <v>741</v>
      </c>
      <c r="F476" s="174" t="s">
        <v>742</v>
      </c>
      <c r="G476" s="175" t="s">
        <v>309</v>
      </c>
      <c r="H476" s="176">
        <v>7.5819999999999999</v>
      </c>
      <c r="I476" s="177"/>
      <c r="J476" s="178">
        <f>ROUND(I476*H476,2)</f>
        <v>0</v>
      </c>
      <c r="K476" s="174" t="s">
        <v>124</v>
      </c>
      <c r="L476" s="38"/>
      <c r="M476" s="179" t="s">
        <v>19</v>
      </c>
      <c r="N476" s="180" t="s">
        <v>44</v>
      </c>
      <c r="O476" s="63"/>
      <c r="P476" s="181">
        <f>O476*H476</f>
        <v>0</v>
      </c>
      <c r="Q476" s="181">
        <v>0</v>
      </c>
      <c r="R476" s="181">
        <f>Q476*H476</f>
        <v>0</v>
      </c>
      <c r="S476" s="181">
        <v>0</v>
      </c>
      <c r="T476" s="182">
        <f>S476*H476</f>
        <v>0</v>
      </c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R476" s="183" t="s">
        <v>125</v>
      </c>
      <c r="AT476" s="183" t="s">
        <v>120</v>
      </c>
      <c r="AU476" s="183" t="s">
        <v>83</v>
      </c>
      <c r="AY476" s="16" t="s">
        <v>118</v>
      </c>
      <c r="BE476" s="184">
        <f>IF(N476="základní",J476,0)</f>
        <v>0</v>
      </c>
      <c r="BF476" s="184">
        <f>IF(N476="snížená",J476,0)</f>
        <v>0</v>
      </c>
      <c r="BG476" s="184">
        <f>IF(N476="zákl. přenesená",J476,0)</f>
        <v>0</v>
      </c>
      <c r="BH476" s="184">
        <f>IF(N476="sníž. přenesená",J476,0)</f>
        <v>0</v>
      </c>
      <c r="BI476" s="184">
        <f>IF(N476="nulová",J476,0)</f>
        <v>0</v>
      </c>
      <c r="BJ476" s="16" t="s">
        <v>81</v>
      </c>
      <c r="BK476" s="184">
        <f>ROUND(I476*H476,2)</f>
        <v>0</v>
      </c>
      <c r="BL476" s="16" t="s">
        <v>125</v>
      </c>
      <c r="BM476" s="183" t="s">
        <v>743</v>
      </c>
    </row>
    <row r="477" spans="1:65" s="2" customFormat="1" ht="19.5">
      <c r="A477" s="33"/>
      <c r="B477" s="34"/>
      <c r="C477" s="35"/>
      <c r="D477" s="185" t="s">
        <v>127</v>
      </c>
      <c r="E477" s="35"/>
      <c r="F477" s="186" t="s">
        <v>744</v>
      </c>
      <c r="G477" s="35"/>
      <c r="H477" s="35"/>
      <c r="I477" s="187"/>
      <c r="J477" s="35"/>
      <c r="K477" s="35"/>
      <c r="L477" s="38"/>
      <c r="M477" s="188"/>
      <c r="N477" s="189"/>
      <c r="O477" s="63"/>
      <c r="P477" s="63"/>
      <c r="Q477" s="63"/>
      <c r="R477" s="63"/>
      <c r="S477" s="63"/>
      <c r="T477" s="64"/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T477" s="16" t="s">
        <v>127</v>
      </c>
      <c r="AU477" s="16" t="s">
        <v>83</v>
      </c>
    </row>
    <row r="478" spans="1:65" s="2" customFormat="1" ht="39">
      <c r="A478" s="33"/>
      <c r="B478" s="34"/>
      <c r="C478" s="35"/>
      <c r="D478" s="185" t="s">
        <v>129</v>
      </c>
      <c r="E478" s="35"/>
      <c r="F478" s="190" t="s">
        <v>738</v>
      </c>
      <c r="G478" s="35"/>
      <c r="H478" s="35"/>
      <c r="I478" s="187"/>
      <c r="J478" s="35"/>
      <c r="K478" s="35"/>
      <c r="L478" s="38"/>
      <c r="M478" s="188"/>
      <c r="N478" s="189"/>
      <c r="O478" s="63"/>
      <c r="P478" s="63"/>
      <c r="Q478" s="63"/>
      <c r="R478" s="63"/>
      <c r="S478" s="63"/>
      <c r="T478" s="64"/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T478" s="16" t="s">
        <v>129</v>
      </c>
      <c r="AU478" s="16" t="s">
        <v>83</v>
      </c>
    </row>
    <row r="479" spans="1:65" s="13" customFormat="1" ht="11.25">
      <c r="B479" s="191"/>
      <c r="C479" s="192"/>
      <c r="D479" s="185" t="s">
        <v>131</v>
      </c>
      <c r="E479" s="193" t="s">
        <v>19</v>
      </c>
      <c r="F479" s="194" t="s">
        <v>739</v>
      </c>
      <c r="G479" s="192"/>
      <c r="H479" s="195">
        <v>7.5819999999999999</v>
      </c>
      <c r="I479" s="196"/>
      <c r="J479" s="192"/>
      <c r="K479" s="192"/>
      <c r="L479" s="197"/>
      <c r="M479" s="212"/>
      <c r="N479" s="213"/>
      <c r="O479" s="213"/>
      <c r="P479" s="213"/>
      <c r="Q479" s="213"/>
      <c r="R479" s="213"/>
      <c r="S479" s="213"/>
      <c r="T479" s="214"/>
      <c r="AT479" s="201" t="s">
        <v>131</v>
      </c>
      <c r="AU479" s="201" t="s">
        <v>83</v>
      </c>
      <c r="AV479" s="13" t="s">
        <v>83</v>
      </c>
      <c r="AW479" s="13" t="s">
        <v>33</v>
      </c>
      <c r="AX479" s="13" t="s">
        <v>73</v>
      </c>
      <c r="AY479" s="201" t="s">
        <v>118</v>
      </c>
    </row>
    <row r="480" spans="1:65" s="2" customFormat="1" ht="6.95" customHeight="1">
      <c r="A480" s="33"/>
      <c r="B480" s="46"/>
      <c r="C480" s="47"/>
      <c r="D480" s="47"/>
      <c r="E480" s="47"/>
      <c r="F480" s="47"/>
      <c r="G480" s="47"/>
      <c r="H480" s="47"/>
      <c r="I480" s="47"/>
      <c r="J480" s="47"/>
      <c r="K480" s="47"/>
      <c r="L480" s="38"/>
      <c r="M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</row>
  </sheetData>
  <sheetProtection algorithmName="SHA-512" hashValue="ZFtG/sBoN9VpeCTf+4dLAPUGQyeQMrm8Fo6Jv7r1ri1m8cjMSK6IRtz4xPskqXA+UZI+aQfhdwuj2Tlx15soDQ==" saltValue="VPaFw50rSRImEJAzx9KU1Seeh/II/JW9KjpJHQRwonLo9z5MvddgsMAsaRCuchC97ShFpuWvlKDRDDIVoVBuIA==" spinCount="100000" sheet="1" objects="1" scenarios="1" formatColumns="0" formatRows="0" autoFilter="0"/>
  <autoFilter ref="C84:K479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56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339"/>
      <c r="AT2" s="16" t="s">
        <v>86</v>
      </c>
    </row>
    <row r="3" spans="1:46" s="1" customFormat="1" ht="6.95" customHeight="1">
      <c r="B3" s="100"/>
      <c r="C3" s="101"/>
      <c r="D3" s="101"/>
      <c r="E3" s="101"/>
      <c r="F3" s="101"/>
      <c r="G3" s="101"/>
      <c r="H3" s="101"/>
      <c r="I3" s="101"/>
      <c r="J3" s="101"/>
      <c r="K3" s="101"/>
      <c r="L3" s="19"/>
      <c r="AT3" s="16" t="s">
        <v>83</v>
      </c>
    </row>
    <row r="4" spans="1:46" s="1" customFormat="1" ht="24.95" customHeight="1">
      <c r="B4" s="19"/>
      <c r="D4" s="102" t="s">
        <v>90</v>
      </c>
      <c r="L4" s="19"/>
      <c r="M4" s="103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04" t="s">
        <v>16</v>
      </c>
      <c r="L6" s="19"/>
    </row>
    <row r="7" spans="1:46" s="1" customFormat="1" ht="16.5" customHeight="1">
      <c r="B7" s="19"/>
      <c r="E7" s="340" t="str">
        <f>'Rekapitulace stavby'!K6</f>
        <v>Rekonstrukce vodovodu a kanalizace ulice Jiráskova-I.etapa</v>
      </c>
      <c r="F7" s="341"/>
      <c r="G7" s="341"/>
      <c r="H7" s="341"/>
      <c r="L7" s="19"/>
    </row>
    <row r="8" spans="1:46" s="2" customFormat="1" ht="12" customHeight="1">
      <c r="A8" s="33"/>
      <c r="B8" s="38"/>
      <c r="C8" s="33"/>
      <c r="D8" s="104" t="s">
        <v>91</v>
      </c>
      <c r="E8" s="33"/>
      <c r="F8" s="33"/>
      <c r="G8" s="33"/>
      <c r="H8" s="33"/>
      <c r="I8" s="33"/>
      <c r="J8" s="33"/>
      <c r="K8" s="33"/>
      <c r="L8" s="105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8"/>
      <c r="C9" s="33"/>
      <c r="D9" s="33"/>
      <c r="E9" s="342" t="s">
        <v>745</v>
      </c>
      <c r="F9" s="343"/>
      <c r="G9" s="343"/>
      <c r="H9" s="343"/>
      <c r="I9" s="33"/>
      <c r="J9" s="33"/>
      <c r="K9" s="33"/>
      <c r="L9" s="105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105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04" t="s">
        <v>18</v>
      </c>
      <c r="E11" s="33"/>
      <c r="F11" s="106" t="s">
        <v>19</v>
      </c>
      <c r="G11" s="33"/>
      <c r="H11" s="33"/>
      <c r="I11" s="104" t="s">
        <v>20</v>
      </c>
      <c r="J11" s="106" t="s">
        <v>19</v>
      </c>
      <c r="K11" s="33"/>
      <c r="L11" s="105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04" t="s">
        <v>21</v>
      </c>
      <c r="E12" s="33"/>
      <c r="F12" s="106" t="s">
        <v>22</v>
      </c>
      <c r="G12" s="33"/>
      <c r="H12" s="33"/>
      <c r="I12" s="104" t="s">
        <v>23</v>
      </c>
      <c r="J12" s="107">
        <f>'Rekapitulace stavby'!AN8</f>
        <v>44375</v>
      </c>
      <c r="K12" s="33"/>
      <c r="L12" s="105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105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04" t="s">
        <v>24</v>
      </c>
      <c r="E14" s="33"/>
      <c r="F14" s="33"/>
      <c r="G14" s="33"/>
      <c r="H14" s="33"/>
      <c r="I14" s="104" t="s">
        <v>25</v>
      </c>
      <c r="J14" s="106" t="str">
        <f>IF('Rekapitulace stavby'!AN10="","",'Rekapitulace stavby'!AN10)</f>
        <v/>
      </c>
      <c r="K14" s="33"/>
      <c r="L14" s="105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06" t="str">
        <f>IF('Rekapitulace stavby'!E11="","",'Rekapitulace stavby'!E11)</f>
        <v xml:space="preserve"> </v>
      </c>
      <c r="F15" s="33"/>
      <c r="G15" s="33"/>
      <c r="H15" s="33"/>
      <c r="I15" s="104" t="s">
        <v>27</v>
      </c>
      <c r="J15" s="106" t="str">
        <f>IF('Rekapitulace stavby'!AN11="","",'Rekapitulace stavby'!AN11)</f>
        <v/>
      </c>
      <c r="K15" s="33"/>
      <c r="L15" s="105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105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04" t="s">
        <v>28</v>
      </c>
      <c r="E17" s="33"/>
      <c r="F17" s="33"/>
      <c r="G17" s="33"/>
      <c r="H17" s="33"/>
      <c r="I17" s="104" t="s">
        <v>25</v>
      </c>
      <c r="J17" s="29" t="str">
        <f>'Rekapitulace stavby'!AN13</f>
        <v>Vyplň údaj</v>
      </c>
      <c r="K17" s="33"/>
      <c r="L17" s="105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344" t="str">
        <f>'Rekapitulace stavby'!E14</f>
        <v>Vyplň údaj</v>
      </c>
      <c r="F18" s="345"/>
      <c r="G18" s="345"/>
      <c r="H18" s="345"/>
      <c r="I18" s="104" t="s">
        <v>27</v>
      </c>
      <c r="J18" s="29" t="str">
        <f>'Rekapitulace stavby'!AN14</f>
        <v>Vyplň údaj</v>
      </c>
      <c r="K18" s="33"/>
      <c r="L18" s="105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105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04" t="s">
        <v>30</v>
      </c>
      <c r="E20" s="33"/>
      <c r="F20" s="33"/>
      <c r="G20" s="33"/>
      <c r="H20" s="33"/>
      <c r="I20" s="104" t="s">
        <v>25</v>
      </c>
      <c r="J20" s="106" t="s">
        <v>31</v>
      </c>
      <c r="K20" s="33"/>
      <c r="L20" s="105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06" t="s">
        <v>32</v>
      </c>
      <c r="F21" s="33"/>
      <c r="G21" s="33"/>
      <c r="H21" s="33"/>
      <c r="I21" s="104" t="s">
        <v>27</v>
      </c>
      <c r="J21" s="106" t="s">
        <v>19</v>
      </c>
      <c r="K21" s="33"/>
      <c r="L21" s="105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105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04" t="s">
        <v>34</v>
      </c>
      <c r="E23" s="33"/>
      <c r="F23" s="33"/>
      <c r="G23" s="33"/>
      <c r="H23" s="33"/>
      <c r="I23" s="104" t="s">
        <v>25</v>
      </c>
      <c r="J23" s="106" t="s">
        <v>35</v>
      </c>
      <c r="K23" s="33"/>
      <c r="L23" s="105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06" t="s">
        <v>36</v>
      </c>
      <c r="F24" s="33"/>
      <c r="G24" s="33"/>
      <c r="H24" s="33"/>
      <c r="I24" s="104" t="s">
        <v>27</v>
      </c>
      <c r="J24" s="106" t="s">
        <v>19</v>
      </c>
      <c r="K24" s="33"/>
      <c r="L24" s="105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105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04" t="s">
        <v>37</v>
      </c>
      <c r="E26" s="33"/>
      <c r="F26" s="33"/>
      <c r="G26" s="33"/>
      <c r="H26" s="33"/>
      <c r="I26" s="33"/>
      <c r="J26" s="33"/>
      <c r="K26" s="33"/>
      <c r="L26" s="105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08"/>
      <c r="B27" s="109"/>
      <c r="C27" s="108"/>
      <c r="D27" s="108"/>
      <c r="E27" s="346" t="s">
        <v>19</v>
      </c>
      <c r="F27" s="346"/>
      <c r="G27" s="346"/>
      <c r="H27" s="346"/>
      <c r="I27" s="108"/>
      <c r="J27" s="108"/>
      <c r="K27" s="108"/>
      <c r="L27" s="110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105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1"/>
      <c r="E29" s="111"/>
      <c r="F29" s="111"/>
      <c r="G29" s="111"/>
      <c r="H29" s="111"/>
      <c r="I29" s="111"/>
      <c r="J29" s="111"/>
      <c r="K29" s="111"/>
      <c r="L29" s="105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2" t="s">
        <v>39</v>
      </c>
      <c r="E30" s="33"/>
      <c r="F30" s="33"/>
      <c r="G30" s="33"/>
      <c r="H30" s="33"/>
      <c r="I30" s="33"/>
      <c r="J30" s="113">
        <f>ROUND(J87, 2)</f>
        <v>0</v>
      </c>
      <c r="K30" s="33"/>
      <c r="L30" s="105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11"/>
      <c r="E31" s="111"/>
      <c r="F31" s="111"/>
      <c r="G31" s="111"/>
      <c r="H31" s="111"/>
      <c r="I31" s="111"/>
      <c r="J31" s="111"/>
      <c r="K31" s="111"/>
      <c r="L31" s="105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14" t="s">
        <v>41</v>
      </c>
      <c r="G32" s="33"/>
      <c r="H32" s="33"/>
      <c r="I32" s="114" t="s">
        <v>40</v>
      </c>
      <c r="J32" s="114" t="s">
        <v>42</v>
      </c>
      <c r="K32" s="33"/>
      <c r="L32" s="105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15" t="s">
        <v>43</v>
      </c>
      <c r="E33" s="104" t="s">
        <v>44</v>
      </c>
      <c r="F33" s="116">
        <f>ROUND((SUM(BE87:BE565)),  2)</f>
        <v>0</v>
      </c>
      <c r="G33" s="33"/>
      <c r="H33" s="33"/>
      <c r="I33" s="117">
        <v>0.21</v>
      </c>
      <c r="J33" s="116">
        <f>ROUND(((SUM(BE87:BE565))*I33),  2)</f>
        <v>0</v>
      </c>
      <c r="K33" s="33"/>
      <c r="L33" s="105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04" t="s">
        <v>45</v>
      </c>
      <c r="F34" s="116">
        <f>ROUND((SUM(BF87:BF565)),  2)</f>
        <v>0</v>
      </c>
      <c r="G34" s="33"/>
      <c r="H34" s="33"/>
      <c r="I34" s="117">
        <v>0.15</v>
      </c>
      <c r="J34" s="116">
        <f>ROUND(((SUM(BF87:BF565))*I34),  2)</f>
        <v>0</v>
      </c>
      <c r="K34" s="33"/>
      <c r="L34" s="105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04" t="s">
        <v>46</v>
      </c>
      <c r="F35" s="116">
        <f>ROUND((SUM(BG87:BG565)),  2)</f>
        <v>0</v>
      </c>
      <c r="G35" s="33"/>
      <c r="H35" s="33"/>
      <c r="I35" s="117">
        <v>0.21</v>
      </c>
      <c r="J35" s="116">
        <f>0</f>
        <v>0</v>
      </c>
      <c r="K35" s="33"/>
      <c r="L35" s="105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04" t="s">
        <v>47</v>
      </c>
      <c r="F36" s="116">
        <f>ROUND((SUM(BH87:BH565)),  2)</f>
        <v>0</v>
      </c>
      <c r="G36" s="33"/>
      <c r="H36" s="33"/>
      <c r="I36" s="117">
        <v>0.15</v>
      </c>
      <c r="J36" s="116">
        <f>0</f>
        <v>0</v>
      </c>
      <c r="K36" s="33"/>
      <c r="L36" s="105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04" t="s">
        <v>48</v>
      </c>
      <c r="F37" s="116">
        <f>ROUND((SUM(BI87:BI565)),  2)</f>
        <v>0</v>
      </c>
      <c r="G37" s="33"/>
      <c r="H37" s="33"/>
      <c r="I37" s="117">
        <v>0</v>
      </c>
      <c r="J37" s="116">
        <f>0</f>
        <v>0</v>
      </c>
      <c r="K37" s="33"/>
      <c r="L37" s="105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105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18"/>
      <c r="D39" s="119" t="s">
        <v>49</v>
      </c>
      <c r="E39" s="120"/>
      <c r="F39" s="120"/>
      <c r="G39" s="121" t="s">
        <v>50</v>
      </c>
      <c r="H39" s="122" t="s">
        <v>51</v>
      </c>
      <c r="I39" s="120"/>
      <c r="J39" s="123">
        <f>SUM(J30:J37)</f>
        <v>0</v>
      </c>
      <c r="K39" s="124"/>
      <c r="L39" s="105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125"/>
      <c r="C40" s="126"/>
      <c r="D40" s="126"/>
      <c r="E40" s="126"/>
      <c r="F40" s="126"/>
      <c r="G40" s="126"/>
      <c r="H40" s="126"/>
      <c r="I40" s="126"/>
      <c r="J40" s="126"/>
      <c r="K40" s="126"/>
      <c r="L40" s="105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pans="1:31" s="2" customFormat="1" ht="6.95" customHeight="1">
      <c r="A44" s="33"/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05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24.95" customHeight="1">
      <c r="A45" s="33"/>
      <c r="B45" s="34"/>
      <c r="C45" s="22" t="s">
        <v>93</v>
      </c>
      <c r="D45" s="35"/>
      <c r="E45" s="35"/>
      <c r="F45" s="35"/>
      <c r="G45" s="35"/>
      <c r="H45" s="35"/>
      <c r="I45" s="35"/>
      <c r="J45" s="35"/>
      <c r="K45" s="35"/>
      <c r="L45" s="105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6.95" customHeight="1">
      <c r="A46" s="33"/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105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12" customHeight="1">
      <c r="A47" s="33"/>
      <c r="B47" s="34"/>
      <c r="C47" s="28" t="s">
        <v>16</v>
      </c>
      <c r="D47" s="35"/>
      <c r="E47" s="35"/>
      <c r="F47" s="35"/>
      <c r="G47" s="35"/>
      <c r="H47" s="35"/>
      <c r="I47" s="35"/>
      <c r="J47" s="35"/>
      <c r="K47" s="35"/>
      <c r="L47" s="105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16.5" customHeight="1">
      <c r="A48" s="33"/>
      <c r="B48" s="34"/>
      <c r="C48" s="35"/>
      <c r="D48" s="35"/>
      <c r="E48" s="347" t="str">
        <f>E7</f>
        <v>Rekonstrukce vodovodu a kanalizace ulice Jiráskova-I.etapa</v>
      </c>
      <c r="F48" s="348"/>
      <c r="G48" s="348"/>
      <c r="H48" s="348"/>
      <c r="I48" s="35"/>
      <c r="J48" s="35"/>
      <c r="K48" s="35"/>
      <c r="L48" s="105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customHeight="1">
      <c r="A49" s="33"/>
      <c r="B49" s="34"/>
      <c r="C49" s="28" t="s">
        <v>91</v>
      </c>
      <c r="D49" s="35"/>
      <c r="E49" s="35"/>
      <c r="F49" s="35"/>
      <c r="G49" s="35"/>
      <c r="H49" s="35"/>
      <c r="I49" s="35"/>
      <c r="J49" s="35"/>
      <c r="K49" s="35"/>
      <c r="L49" s="105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6.5" customHeight="1">
      <c r="A50" s="33"/>
      <c r="B50" s="34"/>
      <c r="C50" s="35"/>
      <c r="D50" s="35"/>
      <c r="E50" s="319" t="str">
        <f>E9</f>
        <v>SO 02 - Kanalizace</v>
      </c>
      <c r="F50" s="349"/>
      <c r="G50" s="349"/>
      <c r="H50" s="349"/>
      <c r="I50" s="35"/>
      <c r="J50" s="35"/>
      <c r="K50" s="35"/>
      <c r="L50" s="105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6.95" customHeight="1">
      <c r="A51" s="33"/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105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2" customHeight="1">
      <c r="A52" s="33"/>
      <c r="B52" s="34"/>
      <c r="C52" s="28" t="s">
        <v>21</v>
      </c>
      <c r="D52" s="35"/>
      <c r="E52" s="35"/>
      <c r="F52" s="26" t="str">
        <f>F12</f>
        <v>Benešov</v>
      </c>
      <c r="G52" s="35"/>
      <c r="H52" s="35"/>
      <c r="I52" s="28" t="s">
        <v>23</v>
      </c>
      <c r="J52" s="58">
        <f>IF(J12="","",J12)</f>
        <v>44375</v>
      </c>
      <c r="K52" s="35"/>
      <c r="L52" s="105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6.95" customHeight="1">
      <c r="A53" s="33"/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105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15.2" customHeight="1">
      <c r="A54" s="33"/>
      <c r="B54" s="34"/>
      <c r="C54" s="28" t="s">
        <v>24</v>
      </c>
      <c r="D54" s="35"/>
      <c r="E54" s="35"/>
      <c r="F54" s="26" t="str">
        <f>E15</f>
        <v xml:space="preserve"> </v>
      </c>
      <c r="G54" s="35"/>
      <c r="H54" s="35"/>
      <c r="I54" s="28" t="s">
        <v>30</v>
      </c>
      <c r="J54" s="31" t="str">
        <f>E21</f>
        <v>P.R.I. s.r.o.</v>
      </c>
      <c r="K54" s="35"/>
      <c r="L54" s="105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15.2" customHeight="1">
      <c r="A55" s="33"/>
      <c r="B55" s="34"/>
      <c r="C55" s="28" t="s">
        <v>28</v>
      </c>
      <c r="D55" s="35"/>
      <c r="E55" s="35"/>
      <c r="F55" s="26" t="str">
        <f>IF(E18="","",E18)</f>
        <v>Vyplň údaj</v>
      </c>
      <c r="G55" s="35"/>
      <c r="H55" s="35"/>
      <c r="I55" s="28" t="s">
        <v>34</v>
      </c>
      <c r="J55" s="31" t="str">
        <f>E24</f>
        <v>Ing. Tomáš Vyšinka</v>
      </c>
      <c r="K55" s="35"/>
      <c r="L55" s="105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0.35" customHeight="1">
      <c r="A56" s="33"/>
      <c r="B56" s="34"/>
      <c r="C56" s="35"/>
      <c r="D56" s="35"/>
      <c r="E56" s="35"/>
      <c r="F56" s="35"/>
      <c r="G56" s="35"/>
      <c r="H56" s="35"/>
      <c r="I56" s="35"/>
      <c r="J56" s="35"/>
      <c r="K56" s="35"/>
      <c r="L56" s="105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29.25" customHeight="1">
      <c r="A57" s="33"/>
      <c r="B57" s="34"/>
      <c r="C57" s="129" t="s">
        <v>94</v>
      </c>
      <c r="D57" s="130"/>
      <c r="E57" s="130"/>
      <c r="F57" s="130"/>
      <c r="G57" s="130"/>
      <c r="H57" s="130"/>
      <c r="I57" s="130"/>
      <c r="J57" s="131" t="s">
        <v>95</v>
      </c>
      <c r="K57" s="130"/>
      <c r="L57" s="105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0.35" customHeight="1">
      <c r="A58" s="33"/>
      <c r="B58" s="34"/>
      <c r="C58" s="35"/>
      <c r="D58" s="35"/>
      <c r="E58" s="35"/>
      <c r="F58" s="35"/>
      <c r="G58" s="35"/>
      <c r="H58" s="35"/>
      <c r="I58" s="35"/>
      <c r="J58" s="35"/>
      <c r="K58" s="35"/>
      <c r="L58" s="105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22.9" customHeight="1">
      <c r="A59" s="33"/>
      <c r="B59" s="34"/>
      <c r="C59" s="132" t="s">
        <v>71</v>
      </c>
      <c r="D59" s="35"/>
      <c r="E59" s="35"/>
      <c r="F59" s="35"/>
      <c r="G59" s="35"/>
      <c r="H59" s="35"/>
      <c r="I59" s="35"/>
      <c r="J59" s="76">
        <f>J87</f>
        <v>0</v>
      </c>
      <c r="K59" s="35"/>
      <c r="L59" s="105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16" t="s">
        <v>96</v>
      </c>
    </row>
    <row r="60" spans="1:47" s="9" customFormat="1" ht="24.95" customHeight="1">
      <c r="B60" s="133"/>
      <c r="C60" s="134"/>
      <c r="D60" s="135" t="s">
        <v>97</v>
      </c>
      <c r="E60" s="136"/>
      <c r="F60" s="136"/>
      <c r="G60" s="136"/>
      <c r="H60" s="136"/>
      <c r="I60" s="136"/>
      <c r="J60" s="137">
        <f>J88</f>
        <v>0</v>
      </c>
      <c r="K60" s="134"/>
      <c r="L60" s="138"/>
    </row>
    <row r="61" spans="1:47" s="10" customFormat="1" ht="19.899999999999999" customHeight="1">
      <c r="B61" s="139"/>
      <c r="C61" s="140"/>
      <c r="D61" s="141" t="s">
        <v>98</v>
      </c>
      <c r="E61" s="142"/>
      <c r="F61" s="142"/>
      <c r="G61" s="142"/>
      <c r="H61" s="142"/>
      <c r="I61" s="142"/>
      <c r="J61" s="143">
        <f>J89</f>
        <v>0</v>
      </c>
      <c r="K61" s="140"/>
      <c r="L61" s="144"/>
    </row>
    <row r="62" spans="1:47" s="10" customFormat="1" ht="19.899999999999999" customHeight="1">
      <c r="B62" s="139"/>
      <c r="C62" s="140"/>
      <c r="D62" s="141" t="s">
        <v>746</v>
      </c>
      <c r="E62" s="142"/>
      <c r="F62" s="142"/>
      <c r="G62" s="142"/>
      <c r="H62" s="142"/>
      <c r="I62" s="142"/>
      <c r="J62" s="143">
        <f>J261</f>
        <v>0</v>
      </c>
      <c r="K62" s="140"/>
      <c r="L62" s="144"/>
    </row>
    <row r="63" spans="1:47" s="10" customFormat="1" ht="19.899999999999999" customHeight="1">
      <c r="B63" s="139"/>
      <c r="C63" s="140"/>
      <c r="D63" s="141" t="s">
        <v>99</v>
      </c>
      <c r="E63" s="142"/>
      <c r="F63" s="142"/>
      <c r="G63" s="142"/>
      <c r="H63" s="142"/>
      <c r="I63" s="142"/>
      <c r="J63" s="143">
        <f>J270</f>
        <v>0</v>
      </c>
      <c r="K63" s="140"/>
      <c r="L63" s="144"/>
    </row>
    <row r="64" spans="1:47" s="10" customFormat="1" ht="19.899999999999999" customHeight="1">
      <c r="B64" s="139"/>
      <c r="C64" s="140"/>
      <c r="D64" s="141" t="s">
        <v>100</v>
      </c>
      <c r="E64" s="142"/>
      <c r="F64" s="142"/>
      <c r="G64" s="142"/>
      <c r="H64" s="142"/>
      <c r="I64" s="142"/>
      <c r="J64" s="143">
        <f>J288</f>
        <v>0</v>
      </c>
      <c r="K64" s="140"/>
      <c r="L64" s="144"/>
    </row>
    <row r="65" spans="1:31" s="10" customFormat="1" ht="19.899999999999999" customHeight="1">
      <c r="B65" s="139"/>
      <c r="C65" s="140"/>
      <c r="D65" s="141" t="s">
        <v>747</v>
      </c>
      <c r="E65" s="142"/>
      <c r="F65" s="142"/>
      <c r="G65" s="142"/>
      <c r="H65" s="142"/>
      <c r="I65" s="142"/>
      <c r="J65" s="143">
        <f>J484</f>
        <v>0</v>
      </c>
      <c r="K65" s="140"/>
      <c r="L65" s="144"/>
    </row>
    <row r="66" spans="1:31" s="10" customFormat="1" ht="19.899999999999999" customHeight="1">
      <c r="B66" s="139"/>
      <c r="C66" s="140"/>
      <c r="D66" s="141" t="s">
        <v>101</v>
      </c>
      <c r="E66" s="142"/>
      <c r="F66" s="142"/>
      <c r="G66" s="142"/>
      <c r="H66" s="142"/>
      <c r="I66" s="142"/>
      <c r="J66" s="143">
        <f>J513</f>
        <v>0</v>
      </c>
      <c r="K66" s="140"/>
      <c r="L66" s="144"/>
    </row>
    <row r="67" spans="1:31" s="10" customFormat="1" ht="19.899999999999999" customHeight="1">
      <c r="B67" s="139"/>
      <c r="C67" s="140"/>
      <c r="D67" s="141" t="s">
        <v>102</v>
      </c>
      <c r="E67" s="142"/>
      <c r="F67" s="142"/>
      <c r="G67" s="142"/>
      <c r="H67" s="142"/>
      <c r="I67" s="142"/>
      <c r="J67" s="143">
        <f>J549</f>
        <v>0</v>
      </c>
      <c r="K67" s="140"/>
      <c r="L67" s="144"/>
    </row>
    <row r="68" spans="1:31" s="2" customFormat="1" ht="21.75" customHeight="1">
      <c r="A68" s="33"/>
      <c r="B68" s="34"/>
      <c r="C68" s="35"/>
      <c r="D68" s="35"/>
      <c r="E68" s="35"/>
      <c r="F68" s="35"/>
      <c r="G68" s="35"/>
      <c r="H68" s="35"/>
      <c r="I68" s="35"/>
      <c r="J68" s="35"/>
      <c r="K68" s="35"/>
      <c r="L68" s="105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</row>
    <row r="69" spans="1:31" s="2" customFormat="1" ht="6.95" customHeight="1">
      <c r="A69" s="33"/>
      <c r="B69" s="46"/>
      <c r="C69" s="47"/>
      <c r="D69" s="47"/>
      <c r="E69" s="47"/>
      <c r="F69" s="47"/>
      <c r="G69" s="47"/>
      <c r="H69" s="47"/>
      <c r="I69" s="47"/>
      <c r="J69" s="47"/>
      <c r="K69" s="47"/>
      <c r="L69" s="105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</row>
    <row r="73" spans="1:31" s="2" customFormat="1" ht="6.95" customHeight="1">
      <c r="A73" s="33"/>
      <c r="B73" s="48"/>
      <c r="C73" s="49"/>
      <c r="D73" s="49"/>
      <c r="E73" s="49"/>
      <c r="F73" s="49"/>
      <c r="G73" s="49"/>
      <c r="H73" s="49"/>
      <c r="I73" s="49"/>
      <c r="J73" s="49"/>
      <c r="K73" s="49"/>
      <c r="L73" s="105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pans="1:31" s="2" customFormat="1" ht="24.95" customHeight="1">
      <c r="A74" s="33"/>
      <c r="B74" s="34"/>
      <c r="C74" s="22" t="s">
        <v>103</v>
      </c>
      <c r="D74" s="35"/>
      <c r="E74" s="35"/>
      <c r="F74" s="35"/>
      <c r="G74" s="35"/>
      <c r="H74" s="35"/>
      <c r="I74" s="35"/>
      <c r="J74" s="35"/>
      <c r="K74" s="35"/>
      <c r="L74" s="105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31" s="2" customFormat="1" ht="6.95" customHeight="1">
      <c r="A75" s="33"/>
      <c r="B75" s="34"/>
      <c r="C75" s="35"/>
      <c r="D75" s="35"/>
      <c r="E75" s="35"/>
      <c r="F75" s="35"/>
      <c r="G75" s="35"/>
      <c r="H75" s="35"/>
      <c r="I75" s="35"/>
      <c r="J75" s="35"/>
      <c r="K75" s="35"/>
      <c r="L75" s="105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2" customFormat="1" ht="12" customHeight="1">
      <c r="A76" s="33"/>
      <c r="B76" s="34"/>
      <c r="C76" s="28" t="s">
        <v>16</v>
      </c>
      <c r="D76" s="35"/>
      <c r="E76" s="35"/>
      <c r="F76" s="35"/>
      <c r="G76" s="35"/>
      <c r="H76" s="35"/>
      <c r="I76" s="35"/>
      <c r="J76" s="35"/>
      <c r="K76" s="35"/>
      <c r="L76" s="105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6.5" customHeight="1">
      <c r="A77" s="33"/>
      <c r="B77" s="34"/>
      <c r="C77" s="35"/>
      <c r="D77" s="35"/>
      <c r="E77" s="347" t="str">
        <f>E7</f>
        <v>Rekonstrukce vodovodu a kanalizace ulice Jiráskova-I.etapa</v>
      </c>
      <c r="F77" s="348"/>
      <c r="G77" s="348"/>
      <c r="H77" s="348"/>
      <c r="I77" s="35"/>
      <c r="J77" s="35"/>
      <c r="K77" s="35"/>
      <c r="L77" s="105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s="2" customFormat="1" ht="12" customHeight="1">
      <c r="A78" s="33"/>
      <c r="B78" s="34"/>
      <c r="C78" s="28" t="s">
        <v>91</v>
      </c>
      <c r="D78" s="35"/>
      <c r="E78" s="35"/>
      <c r="F78" s="35"/>
      <c r="G78" s="35"/>
      <c r="H78" s="35"/>
      <c r="I78" s="35"/>
      <c r="J78" s="35"/>
      <c r="K78" s="35"/>
      <c r="L78" s="105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16.5" customHeight="1">
      <c r="A79" s="33"/>
      <c r="B79" s="34"/>
      <c r="C79" s="35"/>
      <c r="D79" s="35"/>
      <c r="E79" s="319" t="str">
        <f>E9</f>
        <v>SO 02 - Kanalizace</v>
      </c>
      <c r="F79" s="349"/>
      <c r="G79" s="349"/>
      <c r="H79" s="349"/>
      <c r="I79" s="35"/>
      <c r="J79" s="35"/>
      <c r="K79" s="35"/>
      <c r="L79" s="105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2" customFormat="1" ht="6.95" customHeight="1">
      <c r="A80" s="33"/>
      <c r="B80" s="34"/>
      <c r="C80" s="35"/>
      <c r="D80" s="35"/>
      <c r="E80" s="35"/>
      <c r="F80" s="35"/>
      <c r="G80" s="35"/>
      <c r="H80" s="35"/>
      <c r="I80" s="35"/>
      <c r="J80" s="35"/>
      <c r="K80" s="35"/>
      <c r="L80" s="105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</row>
    <row r="81" spans="1:65" s="2" customFormat="1" ht="12" customHeight="1">
      <c r="A81" s="33"/>
      <c r="B81" s="34"/>
      <c r="C81" s="28" t="s">
        <v>21</v>
      </c>
      <c r="D81" s="35"/>
      <c r="E81" s="35"/>
      <c r="F81" s="26" t="str">
        <f>F12</f>
        <v>Benešov</v>
      </c>
      <c r="G81" s="35"/>
      <c r="H81" s="35"/>
      <c r="I81" s="28" t="s">
        <v>23</v>
      </c>
      <c r="J81" s="58">
        <f>IF(J12="","",J12)</f>
        <v>44375</v>
      </c>
      <c r="K81" s="35"/>
      <c r="L81" s="105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65" s="2" customFormat="1" ht="6.95" customHeight="1">
      <c r="A82" s="33"/>
      <c r="B82" s="34"/>
      <c r="C82" s="35"/>
      <c r="D82" s="35"/>
      <c r="E82" s="35"/>
      <c r="F82" s="35"/>
      <c r="G82" s="35"/>
      <c r="H82" s="35"/>
      <c r="I82" s="35"/>
      <c r="J82" s="35"/>
      <c r="K82" s="35"/>
      <c r="L82" s="105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65" s="2" customFormat="1" ht="15.2" customHeight="1">
      <c r="A83" s="33"/>
      <c r="B83" s="34"/>
      <c r="C83" s="28" t="s">
        <v>24</v>
      </c>
      <c r="D83" s="35"/>
      <c r="E83" s="35"/>
      <c r="F83" s="26" t="str">
        <f>E15</f>
        <v xml:space="preserve"> </v>
      </c>
      <c r="G83" s="35"/>
      <c r="H83" s="35"/>
      <c r="I83" s="28" t="s">
        <v>30</v>
      </c>
      <c r="J83" s="31" t="str">
        <f>E21</f>
        <v>P.R.I. s.r.o.</v>
      </c>
      <c r="K83" s="35"/>
      <c r="L83" s="105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65" s="2" customFormat="1" ht="15.2" customHeight="1">
      <c r="A84" s="33"/>
      <c r="B84" s="34"/>
      <c r="C84" s="28" t="s">
        <v>28</v>
      </c>
      <c r="D84" s="35"/>
      <c r="E84" s="35"/>
      <c r="F84" s="26" t="str">
        <f>IF(E18="","",E18)</f>
        <v>Vyplň údaj</v>
      </c>
      <c r="G84" s="35"/>
      <c r="H84" s="35"/>
      <c r="I84" s="28" t="s">
        <v>34</v>
      </c>
      <c r="J84" s="31" t="str">
        <f>E24</f>
        <v>Ing. Tomáš Vyšinka</v>
      </c>
      <c r="K84" s="35"/>
      <c r="L84" s="105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65" s="2" customFormat="1" ht="10.35" customHeight="1">
      <c r="A85" s="33"/>
      <c r="B85" s="34"/>
      <c r="C85" s="35"/>
      <c r="D85" s="35"/>
      <c r="E85" s="35"/>
      <c r="F85" s="35"/>
      <c r="G85" s="35"/>
      <c r="H85" s="35"/>
      <c r="I85" s="35"/>
      <c r="J85" s="35"/>
      <c r="K85" s="35"/>
      <c r="L85" s="105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65" s="11" customFormat="1" ht="29.25" customHeight="1">
      <c r="A86" s="145"/>
      <c r="B86" s="146"/>
      <c r="C86" s="147" t="s">
        <v>104</v>
      </c>
      <c r="D86" s="148" t="s">
        <v>58</v>
      </c>
      <c r="E86" s="148" t="s">
        <v>54</v>
      </c>
      <c r="F86" s="148" t="s">
        <v>55</v>
      </c>
      <c r="G86" s="148" t="s">
        <v>105</v>
      </c>
      <c r="H86" s="148" t="s">
        <v>106</v>
      </c>
      <c r="I86" s="148" t="s">
        <v>107</v>
      </c>
      <c r="J86" s="148" t="s">
        <v>95</v>
      </c>
      <c r="K86" s="149" t="s">
        <v>108</v>
      </c>
      <c r="L86" s="150"/>
      <c r="M86" s="67" t="s">
        <v>19</v>
      </c>
      <c r="N86" s="68" t="s">
        <v>43</v>
      </c>
      <c r="O86" s="68" t="s">
        <v>109</v>
      </c>
      <c r="P86" s="68" t="s">
        <v>110</v>
      </c>
      <c r="Q86" s="68" t="s">
        <v>111</v>
      </c>
      <c r="R86" s="68" t="s">
        <v>112</v>
      </c>
      <c r="S86" s="68" t="s">
        <v>113</v>
      </c>
      <c r="T86" s="69" t="s">
        <v>114</v>
      </c>
      <c r="U86" s="145"/>
      <c r="V86" s="145"/>
      <c r="W86" s="145"/>
      <c r="X86" s="145"/>
      <c r="Y86" s="145"/>
      <c r="Z86" s="145"/>
      <c r="AA86" s="145"/>
      <c r="AB86" s="145"/>
      <c r="AC86" s="145"/>
      <c r="AD86" s="145"/>
      <c r="AE86" s="145"/>
    </row>
    <row r="87" spans="1:65" s="2" customFormat="1" ht="22.9" customHeight="1">
      <c r="A87" s="33"/>
      <c r="B87" s="34"/>
      <c r="C87" s="74" t="s">
        <v>115</v>
      </c>
      <c r="D87" s="35"/>
      <c r="E87" s="35"/>
      <c r="F87" s="35"/>
      <c r="G87" s="35"/>
      <c r="H87" s="35"/>
      <c r="I87" s="35"/>
      <c r="J87" s="151">
        <f>BK87</f>
        <v>0</v>
      </c>
      <c r="K87" s="35"/>
      <c r="L87" s="38"/>
      <c r="M87" s="70"/>
      <c r="N87" s="152"/>
      <c r="O87" s="71"/>
      <c r="P87" s="153">
        <f>P88</f>
        <v>0</v>
      </c>
      <c r="Q87" s="71"/>
      <c r="R87" s="153">
        <f>R88</f>
        <v>311.52770735999997</v>
      </c>
      <c r="S87" s="71"/>
      <c r="T87" s="154">
        <f>T88</f>
        <v>513.05350199999998</v>
      </c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T87" s="16" t="s">
        <v>72</v>
      </c>
      <c r="AU87" s="16" t="s">
        <v>96</v>
      </c>
      <c r="BK87" s="155">
        <f>BK88</f>
        <v>0</v>
      </c>
    </row>
    <row r="88" spans="1:65" s="12" customFormat="1" ht="25.9" customHeight="1">
      <c r="B88" s="156"/>
      <c r="C88" s="157"/>
      <c r="D88" s="158" t="s">
        <v>72</v>
      </c>
      <c r="E88" s="159" t="s">
        <v>116</v>
      </c>
      <c r="F88" s="159" t="s">
        <v>117</v>
      </c>
      <c r="G88" s="157"/>
      <c r="H88" s="157"/>
      <c r="I88" s="160"/>
      <c r="J88" s="161">
        <f>BK88</f>
        <v>0</v>
      </c>
      <c r="K88" s="157"/>
      <c r="L88" s="162"/>
      <c r="M88" s="163"/>
      <c r="N88" s="164"/>
      <c r="O88" s="164"/>
      <c r="P88" s="165">
        <f>P89+P261+P270+P288+P484+P513+P549</f>
        <v>0</v>
      </c>
      <c r="Q88" s="164"/>
      <c r="R88" s="165">
        <f>R89+R261+R270+R288+R484+R513+R549</f>
        <v>311.52770735999997</v>
      </c>
      <c r="S88" s="164"/>
      <c r="T88" s="166">
        <f>T89+T261+T270+T288+T484+T513+T549</f>
        <v>513.05350199999998</v>
      </c>
      <c r="AR88" s="167" t="s">
        <v>81</v>
      </c>
      <c r="AT88" s="168" t="s">
        <v>72</v>
      </c>
      <c r="AU88" s="168" t="s">
        <v>73</v>
      </c>
      <c r="AY88" s="167" t="s">
        <v>118</v>
      </c>
      <c r="BK88" s="169">
        <f>BK89+BK261+BK270+BK288+BK484+BK513+BK549</f>
        <v>0</v>
      </c>
    </row>
    <row r="89" spans="1:65" s="12" customFormat="1" ht="22.9" customHeight="1">
      <c r="B89" s="156"/>
      <c r="C89" s="157"/>
      <c r="D89" s="158" t="s">
        <v>72</v>
      </c>
      <c r="E89" s="170" t="s">
        <v>81</v>
      </c>
      <c r="F89" s="170" t="s">
        <v>119</v>
      </c>
      <c r="G89" s="157"/>
      <c r="H89" s="157"/>
      <c r="I89" s="160"/>
      <c r="J89" s="171">
        <f>BK89</f>
        <v>0</v>
      </c>
      <c r="K89" s="157"/>
      <c r="L89" s="162"/>
      <c r="M89" s="163"/>
      <c r="N89" s="164"/>
      <c r="O89" s="164"/>
      <c r="P89" s="165">
        <f>SUM(P90:P260)</f>
        <v>0</v>
      </c>
      <c r="Q89" s="164"/>
      <c r="R89" s="165">
        <f>SUM(R90:R260)</f>
        <v>5.2344019599999996</v>
      </c>
      <c r="S89" s="164"/>
      <c r="T89" s="166">
        <f>SUM(T90:T260)</f>
        <v>413.67225199999996</v>
      </c>
      <c r="AR89" s="167" t="s">
        <v>81</v>
      </c>
      <c r="AT89" s="168" t="s">
        <v>72</v>
      </c>
      <c r="AU89" s="168" t="s">
        <v>81</v>
      </c>
      <c r="AY89" s="167" t="s">
        <v>118</v>
      </c>
      <c r="BK89" s="169">
        <f>SUM(BK90:BK260)</f>
        <v>0</v>
      </c>
    </row>
    <row r="90" spans="1:65" s="2" customFormat="1" ht="14.45" customHeight="1">
      <c r="A90" s="33"/>
      <c r="B90" s="34"/>
      <c r="C90" s="172" t="s">
        <v>81</v>
      </c>
      <c r="D90" s="172" t="s">
        <v>120</v>
      </c>
      <c r="E90" s="173" t="s">
        <v>748</v>
      </c>
      <c r="F90" s="174" t="s">
        <v>749</v>
      </c>
      <c r="G90" s="175" t="s">
        <v>750</v>
      </c>
      <c r="H90" s="176">
        <v>120</v>
      </c>
      <c r="I90" s="177"/>
      <c r="J90" s="178">
        <f>ROUND(I90*H90,2)</f>
        <v>0</v>
      </c>
      <c r="K90" s="174" t="s">
        <v>124</v>
      </c>
      <c r="L90" s="38"/>
      <c r="M90" s="179" t="s">
        <v>19</v>
      </c>
      <c r="N90" s="180" t="s">
        <v>44</v>
      </c>
      <c r="O90" s="63"/>
      <c r="P90" s="181">
        <f>O90*H90</f>
        <v>0</v>
      </c>
      <c r="Q90" s="181">
        <v>3.0000000000000001E-5</v>
      </c>
      <c r="R90" s="181">
        <f>Q90*H90</f>
        <v>3.5999999999999999E-3</v>
      </c>
      <c r="S90" s="181">
        <v>0</v>
      </c>
      <c r="T90" s="182">
        <f>S90*H90</f>
        <v>0</v>
      </c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R90" s="183" t="s">
        <v>125</v>
      </c>
      <c r="AT90" s="183" t="s">
        <v>120</v>
      </c>
      <c r="AU90" s="183" t="s">
        <v>83</v>
      </c>
      <c r="AY90" s="16" t="s">
        <v>118</v>
      </c>
      <c r="BE90" s="184">
        <f>IF(N90="základní",J90,0)</f>
        <v>0</v>
      </c>
      <c r="BF90" s="184">
        <f>IF(N90="snížená",J90,0)</f>
        <v>0</v>
      </c>
      <c r="BG90" s="184">
        <f>IF(N90="zákl. přenesená",J90,0)</f>
        <v>0</v>
      </c>
      <c r="BH90" s="184">
        <f>IF(N90="sníž. přenesená",J90,0)</f>
        <v>0</v>
      </c>
      <c r="BI90" s="184">
        <f>IF(N90="nulová",J90,0)</f>
        <v>0</v>
      </c>
      <c r="BJ90" s="16" t="s">
        <v>81</v>
      </c>
      <c r="BK90" s="184">
        <f>ROUND(I90*H90,2)</f>
        <v>0</v>
      </c>
      <c r="BL90" s="16" t="s">
        <v>125</v>
      </c>
      <c r="BM90" s="183" t="s">
        <v>751</v>
      </c>
    </row>
    <row r="91" spans="1:65" s="2" customFormat="1" ht="11.25">
      <c r="A91" s="33"/>
      <c r="B91" s="34"/>
      <c r="C91" s="35"/>
      <c r="D91" s="185" t="s">
        <v>127</v>
      </c>
      <c r="E91" s="35"/>
      <c r="F91" s="186" t="s">
        <v>752</v>
      </c>
      <c r="G91" s="35"/>
      <c r="H91" s="35"/>
      <c r="I91" s="187"/>
      <c r="J91" s="35"/>
      <c r="K91" s="35"/>
      <c r="L91" s="38"/>
      <c r="M91" s="188"/>
      <c r="N91" s="189"/>
      <c r="O91" s="63"/>
      <c r="P91" s="63"/>
      <c r="Q91" s="63"/>
      <c r="R91" s="63"/>
      <c r="S91" s="63"/>
      <c r="T91" s="64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T91" s="16" t="s">
        <v>127</v>
      </c>
      <c r="AU91" s="16" t="s">
        <v>83</v>
      </c>
    </row>
    <row r="92" spans="1:65" s="2" customFormat="1" ht="195">
      <c r="A92" s="33"/>
      <c r="B92" s="34"/>
      <c r="C92" s="35"/>
      <c r="D92" s="185" t="s">
        <v>129</v>
      </c>
      <c r="E92" s="35"/>
      <c r="F92" s="190" t="s">
        <v>753</v>
      </c>
      <c r="G92" s="35"/>
      <c r="H92" s="35"/>
      <c r="I92" s="187"/>
      <c r="J92" s="35"/>
      <c r="K92" s="35"/>
      <c r="L92" s="38"/>
      <c r="M92" s="188"/>
      <c r="N92" s="189"/>
      <c r="O92" s="63"/>
      <c r="P92" s="63"/>
      <c r="Q92" s="63"/>
      <c r="R92" s="63"/>
      <c r="S92" s="63"/>
      <c r="T92" s="64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T92" s="16" t="s">
        <v>129</v>
      </c>
      <c r="AU92" s="16" t="s">
        <v>83</v>
      </c>
    </row>
    <row r="93" spans="1:65" s="13" customFormat="1" ht="11.25">
      <c r="B93" s="191"/>
      <c r="C93" s="192"/>
      <c r="D93" s="185" t="s">
        <v>131</v>
      </c>
      <c r="E93" s="193" t="s">
        <v>19</v>
      </c>
      <c r="F93" s="194" t="s">
        <v>754</v>
      </c>
      <c r="G93" s="192"/>
      <c r="H93" s="195">
        <v>120</v>
      </c>
      <c r="I93" s="196"/>
      <c r="J93" s="192"/>
      <c r="K93" s="192"/>
      <c r="L93" s="197"/>
      <c r="M93" s="198"/>
      <c r="N93" s="199"/>
      <c r="O93" s="199"/>
      <c r="P93" s="199"/>
      <c r="Q93" s="199"/>
      <c r="R93" s="199"/>
      <c r="S93" s="199"/>
      <c r="T93" s="200"/>
      <c r="AT93" s="201" t="s">
        <v>131</v>
      </c>
      <c r="AU93" s="201" t="s">
        <v>83</v>
      </c>
      <c r="AV93" s="13" t="s">
        <v>83</v>
      </c>
      <c r="AW93" s="13" t="s">
        <v>33</v>
      </c>
      <c r="AX93" s="13" t="s">
        <v>73</v>
      </c>
      <c r="AY93" s="201" t="s">
        <v>118</v>
      </c>
    </row>
    <row r="94" spans="1:65" s="2" customFormat="1" ht="14.45" customHeight="1">
      <c r="A94" s="33"/>
      <c r="B94" s="34"/>
      <c r="C94" s="172" t="s">
        <v>83</v>
      </c>
      <c r="D94" s="172" t="s">
        <v>120</v>
      </c>
      <c r="E94" s="173" t="s">
        <v>121</v>
      </c>
      <c r="F94" s="174" t="s">
        <v>122</v>
      </c>
      <c r="G94" s="175" t="s">
        <v>123</v>
      </c>
      <c r="H94" s="176">
        <v>85.403999999999996</v>
      </c>
      <c r="I94" s="177"/>
      <c r="J94" s="178">
        <f>ROUND(I94*H94,2)</f>
        <v>0</v>
      </c>
      <c r="K94" s="174" t="s">
        <v>124</v>
      </c>
      <c r="L94" s="38"/>
      <c r="M94" s="179" t="s">
        <v>19</v>
      </c>
      <c r="N94" s="180" t="s">
        <v>44</v>
      </c>
      <c r="O94" s="63"/>
      <c r="P94" s="181">
        <f>O94*H94</f>
        <v>0</v>
      </c>
      <c r="Q94" s="181">
        <v>0</v>
      </c>
      <c r="R94" s="181">
        <f>Q94*H94</f>
        <v>0</v>
      </c>
      <c r="S94" s="181">
        <v>0.32</v>
      </c>
      <c r="T94" s="182">
        <f>S94*H94</f>
        <v>27.329280000000001</v>
      </c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R94" s="183" t="s">
        <v>125</v>
      </c>
      <c r="AT94" s="183" t="s">
        <v>120</v>
      </c>
      <c r="AU94" s="183" t="s">
        <v>83</v>
      </c>
      <c r="AY94" s="16" t="s">
        <v>118</v>
      </c>
      <c r="BE94" s="184">
        <f>IF(N94="základní",J94,0)</f>
        <v>0</v>
      </c>
      <c r="BF94" s="184">
        <f>IF(N94="snížená",J94,0)</f>
        <v>0</v>
      </c>
      <c r="BG94" s="184">
        <f>IF(N94="zákl. přenesená",J94,0)</f>
        <v>0</v>
      </c>
      <c r="BH94" s="184">
        <f>IF(N94="sníž. přenesená",J94,0)</f>
        <v>0</v>
      </c>
      <c r="BI94" s="184">
        <f>IF(N94="nulová",J94,0)</f>
        <v>0</v>
      </c>
      <c r="BJ94" s="16" t="s">
        <v>81</v>
      </c>
      <c r="BK94" s="184">
        <f>ROUND(I94*H94,2)</f>
        <v>0</v>
      </c>
      <c r="BL94" s="16" t="s">
        <v>125</v>
      </c>
      <c r="BM94" s="183" t="s">
        <v>755</v>
      </c>
    </row>
    <row r="95" spans="1:65" s="2" customFormat="1" ht="19.5">
      <c r="A95" s="33"/>
      <c r="B95" s="34"/>
      <c r="C95" s="35"/>
      <c r="D95" s="185" t="s">
        <v>127</v>
      </c>
      <c r="E95" s="35"/>
      <c r="F95" s="186" t="s">
        <v>128</v>
      </c>
      <c r="G95" s="35"/>
      <c r="H95" s="35"/>
      <c r="I95" s="187"/>
      <c r="J95" s="35"/>
      <c r="K95" s="35"/>
      <c r="L95" s="38"/>
      <c r="M95" s="188"/>
      <c r="N95" s="189"/>
      <c r="O95" s="63"/>
      <c r="P95" s="63"/>
      <c r="Q95" s="63"/>
      <c r="R95" s="63"/>
      <c r="S95" s="63"/>
      <c r="T95" s="64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T95" s="16" t="s">
        <v>127</v>
      </c>
      <c r="AU95" s="16" t="s">
        <v>83</v>
      </c>
    </row>
    <row r="96" spans="1:65" s="2" customFormat="1" ht="117">
      <c r="A96" s="33"/>
      <c r="B96" s="34"/>
      <c r="C96" s="35"/>
      <c r="D96" s="185" t="s">
        <v>129</v>
      </c>
      <c r="E96" s="35"/>
      <c r="F96" s="190" t="s">
        <v>130</v>
      </c>
      <c r="G96" s="35"/>
      <c r="H96" s="35"/>
      <c r="I96" s="187"/>
      <c r="J96" s="35"/>
      <c r="K96" s="35"/>
      <c r="L96" s="38"/>
      <c r="M96" s="188"/>
      <c r="N96" s="189"/>
      <c r="O96" s="63"/>
      <c r="P96" s="63"/>
      <c r="Q96" s="63"/>
      <c r="R96" s="63"/>
      <c r="S96" s="63"/>
      <c r="T96" s="64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T96" s="16" t="s">
        <v>129</v>
      </c>
      <c r="AU96" s="16" t="s">
        <v>83</v>
      </c>
    </row>
    <row r="97" spans="1:65" s="13" customFormat="1" ht="11.25">
      <c r="B97" s="191"/>
      <c r="C97" s="192"/>
      <c r="D97" s="185" t="s">
        <v>131</v>
      </c>
      <c r="E97" s="193" t="s">
        <v>19</v>
      </c>
      <c r="F97" s="194" t="s">
        <v>756</v>
      </c>
      <c r="G97" s="192"/>
      <c r="H97" s="195">
        <v>39.302999999999997</v>
      </c>
      <c r="I97" s="196"/>
      <c r="J97" s="192"/>
      <c r="K97" s="192"/>
      <c r="L97" s="197"/>
      <c r="M97" s="198"/>
      <c r="N97" s="199"/>
      <c r="O97" s="199"/>
      <c r="P97" s="199"/>
      <c r="Q97" s="199"/>
      <c r="R97" s="199"/>
      <c r="S97" s="199"/>
      <c r="T97" s="200"/>
      <c r="AT97" s="201" t="s">
        <v>131</v>
      </c>
      <c r="AU97" s="201" t="s">
        <v>83</v>
      </c>
      <c r="AV97" s="13" t="s">
        <v>83</v>
      </c>
      <c r="AW97" s="13" t="s">
        <v>33</v>
      </c>
      <c r="AX97" s="13" t="s">
        <v>73</v>
      </c>
      <c r="AY97" s="201" t="s">
        <v>118</v>
      </c>
    </row>
    <row r="98" spans="1:65" s="13" customFormat="1" ht="11.25">
      <c r="B98" s="191"/>
      <c r="C98" s="192"/>
      <c r="D98" s="185" t="s">
        <v>131</v>
      </c>
      <c r="E98" s="193" t="s">
        <v>19</v>
      </c>
      <c r="F98" s="194" t="s">
        <v>757</v>
      </c>
      <c r="G98" s="192"/>
      <c r="H98" s="195">
        <v>46.100999999999999</v>
      </c>
      <c r="I98" s="196"/>
      <c r="J98" s="192"/>
      <c r="K98" s="192"/>
      <c r="L98" s="197"/>
      <c r="M98" s="198"/>
      <c r="N98" s="199"/>
      <c r="O98" s="199"/>
      <c r="P98" s="199"/>
      <c r="Q98" s="199"/>
      <c r="R98" s="199"/>
      <c r="S98" s="199"/>
      <c r="T98" s="200"/>
      <c r="AT98" s="201" t="s">
        <v>131</v>
      </c>
      <c r="AU98" s="201" t="s">
        <v>83</v>
      </c>
      <c r="AV98" s="13" t="s">
        <v>83</v>
      </c>
      <c r="AW98" s="13" t="s">
        <v>33</v>
      </c>
      <c r="AX98" s="13" t="s">
        <v>73</v>
      </c>
      <c r="AY98" s="201" t="s">
        <v>118</v>
      </c>
    </row>
    <row r="99" spans="1:65" s="2" customFormat="1" ht="14.45" customHeight="1">
      <c r="A99" s="33"/>
      <c r="B99" s="34"/>
      <c r="C99" s="172" t="s">
        <v>138</v>
      </c>
      <c r="D99" s="172" t="s">
        <v>120</v>
      </c>
      <c r="E99" s="173" t="s">
        <v>133</v>
      </c>
      <c r="F99" s="174" t="s">
        <v>134</v>
      </c>
      <c r="G99" s="175" t="s">
        <v>123</v>
      </c>
      <c r="H99" s="176">
        <v>85.403999999999996</v>
      </c>
      <c r="I99" s="177"/>
      <c r="J99" s="178">
        <f>ROUND(I99*H99,2)</f>
        <v>0</v>
      </c>
      <c r="K99" s="174" t="s">
        <v>124</v>
      </c>
      <c r="L99" s="38"/>
      <c r="M99" s="179" t="s">
        <v>19</v>
      </c>
      <c r="N99" s="180" t="s">
        <v>44</v>
      </c>
      <c r="O99" s="63"/>
      <c r="P99" s="181">
        <f>O99*H99</f>
        <v>0</v>
      </c>
      <c r="Q99" s="181">
        <v>0</v>
      </c>
      <c r="R99" s="181">
        <f>Q99*H99</f>
        <v>0</v>
      </c>
      <c r="S99" s="181">
        <v>0.28999999999999998</v>
      </c>
      <c r="T99" s="182">
        <f>S99*H99</f>
        <v>24.767159999999997</v>
      </c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R99" s="183" t="s">
        <v>125</v>
      </c>
      <c r="AT99" s="183" t="s">
        <v>120</v>
      </c>
      <c r="AU99" s="183" t="s">
        <v>83</v>
      </c>
      <c r="AY99" s="16" t="s">
        <v>118</v>
      </c>
      <c r="BE99" s="184">
        <f>IF(N99="základní",J99,0)</f>
        <v>0</v>
      </c>
      <c r="BF99" s="184">
        <f>IF(N99="snížená",J99,0)</f>
        <v>0</v>
      </c>
      <c r="BG99" s="184">
        <f>IF(N99="zákl. přenesená",J99,0)</f>
        <v>0</v>
      </c>
      <c r="BH99" s="184">
        <f>IF(N99="sníž. přenesená",J99,0)</f>
        <v>0</v>
      </c>
      <c r="BI99" s="184">
        <f>IF(N99="nulová",J99,0)</f>
        <v>0</v>
      </c>
      <c r="BJ99" s="16" t="s">
        <v>81</v>
      </c>
      <c r="BK99" s="184">
        <f>ROUND(I99*H99,2)</f>
        <v>0</v>
      </c>
      <c r="BL99" s="16" t="s">
        <v>125</v>
      </c>
      <c r="BM99" s="183" t="s">
        <v>758</v>
      </c>
    </row>
    <row r="100" spans="1:65" s="2" customFormat="1" ht="19.5">
      <c r="A100" s="33"/>
      <c r="B100" s="34"/>
      <c r="C100" s="35"/>
      <c r="D100" s="185" t="s">
        <v>127</v>
      </c>
      <c r="E100" s="35"/>
      <c r="F100" s="186" t="s">
        <v>136</v>
      </c>
      <c r="G100" s="35"/>
      <c r="H100" s="35"/>
      <c r="I100" s="187"/>
      <c r="J100" s="35"/>
      <c r="K100" s="35"/>
      <c r="L100" s="38"/>
      <c r="M100" s="188"/>
      <c r="N100" s="189"/>
      <c r="O100" s="63"/>
      <c r="P100" s="63"/>
      <c r="Q100" s="63"/>
      <c r="R100" s="63"/>
      <c r="S100" s="63"/>
      <c r="T100" s="64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T100" s="16" t="s">
        <v>127</v>
      </c>
      <c r="AU100" s="16" t="s">
        <v>83</v>
      </c>
    </row>
    <row r="101" spans="1:65" s="2" customFormat="1" ht="175.5">
      <c r="A101" s="33"/>
      <c r="B101" s="34"/>
      <c r="C101" s="35"/>
      <c r="D101" s="185" t="s">
        <v>129</v>
      </c>
      <c r="E101" s="35"/>
      <c r="F101" s="190" t="s">
        <v>137</v>
      </c>
      <c r="G101" s="35"/>
      <c r="H101" s="35"/>
      <c r="I101" s="187"/>
      <c r="J101" s="35"/>
      <c r="K101" s="35"/>
      <c r="L101" s="38"/>
      <c r="M101" s="188"/>
      <c r="N101" s="189"/>
      <c r="O101" s="63"/>
      <c r="P101" s="63"/>
      <c r="Q101" s="63"/>
      <c r="R101" s="63"/>
      <c r="S101" s="63"/>
      <c r="T101" s="64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T101" s="16" t="s">
        <v>129</v>
      </c>
      <c r="AU101" s="16" t="s">
        <v>83</v>
      </c>
    </row>
    <row r="102" spans="1:65" s="2" customFormat="1" ht="14.45" customHeight="1">
      <c r="A102" s="33"/>
      <c r="B102" s="34"/>
      <c r="C102" s="172" t="s">
        <v>125</v>
      </c>
      <c r="D102" s="172" t="s">
        <v>120</v>
      </c>
      <c r="E102" s="173" t="s">
        <v>139</v>
      </c>
      <c r="F102" s="174" t="s">
        <v>140</v>
      </c>
      <c r="G102" s="175" t="s">
        <v>123</v>
      </c>
      <c r="H102" s="176">
        <v>85.403999999999996</v>
      </c>
      <c r="I102" s="177"/>
      <c r="J102" s="178">
        <f>ROUND(I102*H102,2)</f>
        <v>0</v>
      </c>
      <c r="K102" s="174" t="s">
        <v>124</v>
      </c>
      <c r="L102" s="38"/>
      <c r="M102" s="179" t="s">
        <v>19</v>
      </c>
      <c r="N102" s="180" t="s">
        <v>44</v>
      </c>
      <c r="O102" s="63"/>
      <c r="P102" s="181">
        <f>O102*H102</f>
        <v>0</v>
      </c>
      <c r="Q102" s="181">
        <v>0</v>
      </c>
      <c r="R102" s="181">
        <f>Q102*H102</f>
        <v>0</v>
      </c>
      <c r="S102" s="181">
        <v>0</v>
      </c>
      <c r="T102" s="182">
        <f>S102*H102</f>
        <v>0</v>
      </c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R102" s="183" t="s">
        <v>125</v>
      </c>
      <c r="AT102" s="183" t="s">
        <v>120</v>
      </c>
      <c r="AU102" s="183" t="s">
        <v>83</v>
      </c>
      <c r="AY102" s="16" t="s">
        <v>118</v>
      </c>
      <c r="BE102" s="184">
        <f>IF(N102="základní",J102,0)</f>
        <v>0</v>
      </c>
      <c r="BF102" s="184">
        <f>IF(N102="snížená",J102,0)</f>
        <v>0</v>
      </c>
      <c r="BG102" s="184">
        <f>IF(N102="zákl. přenesená",J102,0)</f>
        <v>0</v>
      </c>
      <c r="BH102" s="184">
        <f>IF(N102="sníž. přenesená",J102,0)</f>
        <v>0</v>
      </c>
      <c r="BI102" s="184">
        <f>IF(N102="nulová",J102,0)</f>
        <v>0</v>
      </c>
      <c r="BJ102" s="16" t="s">
        <v>81</v>
      </c>
      <c r="BK102" s="184">
        <f>ROUND(I102*H102,2)</f>
        <v>0</v>
      </c>
      <c r="BL102" s="16" t="s">
        <v>125</v>
      </c>
      <c r="BM102" s="183" t="s">
        <v>759</v>
      </c>
    </row>
    <row r="103" spans="1:65" s="2" customFormat="1" ht="19.5">
      <c r="A103" s="33"/>
      <c r="B103" s="34"/>
      <c r="C103" s="35"/>
      <c r="D103" s="185" t="s">
        <v>127</v>
      </c>
      <c r="E103" s="35"/>
      <c r="F103" s="186" t="s">
        <v>142</v>
      </c>
      <c r="G103" s="35"/>
      <c r="H103" s="35"/>
      <c r="I103" s="187"/>
      <c r="J103" s="35"/>
      <c r="K103" s="35"/>
      <c r="L103" s="38"/>
      <c r="M103" s="188"/>
      <c r="N103" s="189"/>
      <c r="O103" s="63"/>
      <c r="P103" s="63"/>
      <c r="Q103" s="63"/>
      <c r="R103" s="63"/>
      <c r="S103" s="63"/>
      <c r="T103" s="64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T103" s="16" t="s">
        <v>127</v>
      </c>
      <c r="AU103" s="16" t="s">
        <v>83</v>
      </c>
    </row>
    <row r="104" spans="1:65" s="2" customFormat="1" ht="58.5">
      <c r="A104" s="33"/>
      <c r="B104" s="34"/>
      <c r="C104" s="35"/>
      <c r="D104" s="185" t="s">
        <v>129</v>
      </c>
      <c r="E104" s="35"/>
      <c r="F104" s="190" t="s">
        <v>143</v>
      </c>
      <c r="G104" s="35"/>
      <c r="H104" s="35"/>
      <c r="I104" s="187"/>
      <c r="J104" s="35"/>
      <c r="K104" s="35"/>
      <c r="L104" s="38"/>
      <c r="M104" s="188"/>
      <c r="N104" s="189"/>
      <c r="O104" s="63"/>
      <c r="P104" s="63"/>
      <c r="Q104" s="63"/>
      <c r="R104" s="63"/>
      <c r="S104" s="63"/>
      <c r="T104" s="64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T104" s="16" t="s">
        <v>129</v>
      </c>
      <c r="AU104" s="16" t="s">
        <v>83</v>
      </c>
    </row>
    <row r="105" spans="1:65" s="13" customFormat="1" ht="11.25">
      <c r="B105" s="191"/>
      <c r="C105" s="192"/>
      <c r="D105" s="185" t="s">
        <v>131</v>
      </c>
      <c r="E105" s="193" t="s">
        <v>19</v>
      </c>
      <c r="F105" s="194" t="s">
        <v>756</v>
      </c>
      <c r="G105" s="192"/>
      <c r="H105" s="195">
        <v>39.302999999999997</v>
      </c>
      <c r="I105" s="196"/>
      <c r="J105" s="192"/>
      <c r="K105" s="192"/>
      <c r="L105" s="197"/>
      <c r="M105" s="198"/>
      <c r="N105" s="199"/>
      <c r="O105" s="199"/>
      <c r="P105" s="199"/>
      <c r="Q105" s="199"/>
      <c r="R105" s="199"/>
      <c r="S105" s="199"/>
      <c r="T105" s="200"/>
      <c r="AT105" s="201" t="s">
        <v>131</v>
      </c>
      <c r="AU105" s="201" t="s">
        <v>83</v>
      </c>
      <c r="AV105" s="13" t="s">
        <v>83</v>
      </c>
      <c r="AW105" s="13" t="s">
        <v>33</v>
      </c>
      <c r="AX105" s="13" t="s">
        <v>73</v>
      </c>
      <c r="AY105" s="201" t="s">
        <v>118</v>
      </c>
    </row>
    <row r="106" spans="1:65" s="13" customFormat="1" ht="11.25">
      <c r="B106" s="191"/>
      <c r="C106" s="192"/>
      <c r="D106" s="185" t="s">
        <v>131</v>
      </c>
      <c r="E106" s="193" t="s">
        <v>19</v>
      </c>
      <c r="F106" s="194" t="s">
        <v>757</v>
      </c>
      <c r="G106" s="192"/>
      <c r="H106" s="195">
        <v>46.100999999999999</v>
      </c>
      <c r="I106" s="196"/>
      <c r="J106" s="192"/>
      <c r="K106" s="192"/>
      <c r="L106" s="197"/>
      <c r="M106" s="198"/>
      <c r="N106" s="199"/>
      <c r="O106" s="199"/>
      <c r="P106" s="199"/>
      <c r="Q106" s="199"/>
      <c r="R106" s="199"/>
      <c r="S106" s="199"/>
      <c r="T106" s="200"/>
      <c r="AT106" s="201" t="s">
        <v>131</v>
      </c>
      <c r="AU106" s="201" t="s">
        <v>83</v>
      </c>
      <c r="AV106" s="13" t="s">
        <v>83</v>
      </c>
      <c r="AW106" s="13" t="s">
        <v>33</v>
      </c>
      <c r="AX106" s="13" t="s">
        <v>73</v>
      </c>
      <c r="AY106" s="201" t="s">
        <v>118</v>
      </c>
    </row>
    <row r="107" spans="1:65" s="2" customFormat="1" ht="14.45" customHeight="1">
      <c r="A107" s="33"/>
      <c r="B107" s="34"/>
      <c r="C107" s="172" t="s">
        <v>151</v>
      </c>
      <c r="D107" s="172" t="s">
        <v>120</v>
      </c>
      <c r="E107" s="173" t="s">
        <v>144</v>
      </c>
      <c r="F107" s="174" t="s">
        <v>145</v>
      </c>
      <c r="G107" s="175" t="s">
        <v>146</v>
      </c>
      <c r="H107" s="176">
        <v>30.24</v>
      </c>
      <c r="I107" s="177"/>
      <c r="J107" s="178">
        <f>ROUND(I107*H107,2)</f>
        <v>0</v>
      </c>
      <c r="K107" s="174" t="s">
        <v>124</v>
      </c>
      <c r="L107" s="38"/>
      <c r="M107" s="179" t="s">
        <v>19</v>
      </c>
      <c r="N107" s="180" t="s">
        <v>44</v>
      </c>
      <c r="O107" s="63"/>
      <c r="P107" s="181">
        <f>O107*H107</f>
        <v>0</v>
      </c>
      <c r="Q107" s="181">
        <v>0</v>
      </c>
      <c r="R107" s="181">
        <f>Q107*H107</f>
        <v>0</v>
      </c>
      <c r="S107" s="181">
        <v>0.20499999999999999</v>
      </c>
      <c r="T107" s="182">
        <f>S107*H107</f>
        <v>6.1991999999999994</v>
      </c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R107" s="183" t="s">
        <v>125</v>
      </c>
      <c r="AT107" s="183" t="s">
        <v>120</v>
      </c>
      <c r="AU107" s="183" t="s">
        <v>83</v>
      </c>
      <c r="AY107" s="16" t="s">
        <v>118</v>
      </c>
      <c r="BE107" s="184">
        <f>IF(N107="základní",J107,0)</f>
        <v>0</v>
      </c>
      <c r="BF107" s="184">
        <f>IF(N107="snížená",J107,0)</f>
        <v>0</v>
      </c>
      <c r="BG107" s="184">
        <f>IF(N107="zákl. přenesená",J107,0)</f>
        <v>0</v>
      </c>
      <c r="BH107" s="184">
        <f>IF(N107="sníž. přenesená",J107,0)</f>
        <v>0</v>
      </c>
      <c r="BI107" s="184">
        <f>IF(N107="nulová",J107,0)</f>
        <v>0</v>
      </c>
      <c r="BJ107" s="16" t="s">
        <v>81</v>
      </c>
      <c r="BK107" s="184">
        <f>ROUND(I107*H107,2)</f>
        <v>0</v>
      </c>
      <c r="BL107" s="16" t="s">
        <v>125</v>
      </c>
      <c r="BM107" s="183" t="s">
        <v>760</v>
      </c>
    </row>
    <row r="108" spans="1:65" s="2" customFormat="1" ht="19.5">
      <c r="A108" s="33"/>
      <c r="B108" s="34"/>
      <c r="C108" s="35"/>
      <c r="D108" s="185" t="s">
        <v>127</v>
      </c>
      <c r="E108" s="35"/>
      <c r="F108" s="186" t="s">
        <v>148</v>
      </c>
      <c r="G108" s="35"/>
      <c r="H108" s="35"/>
      <c r="I108" s="187"/>
      <c r="J108" s="35"/>
      <c r="K108" s="35"/>
      <c r="L108" s="38"/>
      <c r="M108" s="188"/>
      <c r="N108" s="189"/>
      <c r="O108" s="63"/>
      <c r="P108" s="63"/>
      <c r="Q108" s="63"/>
      <c r="R108" s="63"/>
      <c r="S108" s="63"/>
      <c r="T108" s="64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T108" s="16" t="s">
        <v>127</v>
      </c>
      <c r="AU108" s="16" t="s">
        <v>83</v>
      </c>
    </row>
    <row r="109" spans="1:65" s="2" customFormat="1" ht="136.5">
      <c r="A109" s="33"/>
      <c r="B109" s="34"/>
      <c r="C109" s="35"/>
      <c r="D109" s="185" t="s">
        <v>129</v>
      </c>
      <c r="E109" s="35"/>
      <c r="F109" s="190" t="s">
        <v>149</v>
      </c>
      <c r="G109" s="35"/>
      <c r="H109" s="35"/>
      <c r="I109" s="187"/>
      <c r="J109" s="35"/>
      <c r="K109" s="35"/>
      <c r="L109" s="38"/>
      <c r="M109" s="188"/>
      <c r="N109" s="189"/>
      <c r="O109" s="63"/>
      <c r="P109" s="63"/>
      <c r="Q109" s="63"/>
      <c r="R109" s="63"/>
      <c r="S109" s="63"/>
      <c r="T109" s="64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T109" s="16" t="s">
        <v>129</v>
      </c>
      <c r="AU109" s="16" t="s">
        <v>83</v>
      </c>
    </row>
    <row r="110" spans="1:65" s="13" customFormat="1" ht="11.25">
      <c r="B110" s="191"/>
      <c r="C110" s="192"/>
      <c r="D110" s="185" t="s">
        <v>131</v>
      </c>
      <c r="E110" s="193" t="s">
        <v>19</v>
      </c>
      <c r="F110" s="194" t="s">
        <v>761</v>
      </c>
      <c r="G110" s="192"/>
      <c r="H110" s="195">
        <v>30.24</v>
      </c>
      <c r="I110" s="196"/>
      <c r="J110" s="192"/>
      <c r="K110" s="192"/>
      <c r="L110" s="197"/>
      <c r="M110" s="198"/>
      <c r="N110" s="199"/>
      <c r="O110" s="199"/>
      <c r="P110" s="199"/>
      <c r="Q110" s="199"/>
      <c r="R110" s="199"/>
      <c r="S110" s="199"/>
      <c r="T110" s="200"/>
      <c r="AT110" s="201" t="s">
        <v>131</v>
      </c>
      <c r="AU110" s="201" t="s">
        <v>83</v>
      </c>
      <c r="AV110" s="13" t="s">
        <v>83</v>
      </c>
      <c r="AW110" s="13" t="s">
        <v>33</v>
      </c>
      <c r="AX110" s="13" t="s">
        <v>73</v>
      </c>
      <c r="AY110" s="201" t="s">
        <v>118</v>
      </c>
    </row>
    <row r="111" spans="1:65" s="2" customFormat="1" ht="14.45" customHeight="1">
      <c r="A111" s="33"/>
      <c r="B111" s="34"/>
      <c r="C111" s="172" t="s">
        <v>157</v>
      </c>
      <c r="D111" s="172" t="s">
        <v>120</v>
      </c>
      <c r="E111" s="173" t="s">
        <v>152</v>
      </c>
      <c r="F111" s="174" t="s">
        <v>153</v>
      </c>
      <c r="G111" s="175" t="s">
        <v>146</v>
      </c>
      <c r="H111" s="176">
        <v>30.24</v>
      </c>
      <c r="I111" s="177"/>
      <c r="J111" s="178">
        <f>ROUND(I111*H111,2)</f>
        <v>0</v>
      </c>
      <c r="K111" s="174" t="s">
        <v>124</v>
      </c>
      <c r="L111" s="38"/>
      <c r="M111" s="179" t="s">
        <v>19</v>
      </c>
      <c r="N111" s="180" t="s">
        <v>44</v>
      </c>
      <c r="O111" s="63"/>
      <c r="P111" s="181">
        <f>O111*H111</f>
        <v>0</v>
      </c>
      <c r="Q111" s="181">
        <v>0</v>
      </c>
      <c r="R111" s="181">
        <f>Q111*H111</f>
        <v>0</v>
      </c>
      <c r="S111" s="181">
        <v>0.04</v>
      </c>
      <c r="T111" s="182">
        <f>S111*H111</f>
        <v>1.2096</v>
      </c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R111" s="183" t="s">
        <v>125</v>
      </c>
      <c r="AT111" s="183" t="s">
        <v>120</v>
      </c>
      <c r="AU111" s="183" t="s">
        <v>83</v>
      </c>
      <c r="AY111" s="16" t="s">
        <v>118</v>
      </c>
      <c r="BE111" s="184">
        <f>IF(N111="základní",J111,0)</f>
        <v>0</v>
      </c>
      <c r="BF111" s="184">
        <f>IF(N111="snížená",J111,0)</f>
        <v>0</v>
      </c>
      <c r="BG111" s="184">
        <f>IF(N111="zákl. přenesená",J111,0)</f>
        <v>0</v>
      </c>
      <c r="BH111" s="184">
        <f>IF(N111="sníž. přenesená",J111,0)</f>
        <v>0</v>
      </c>
      <c r="BI111" s="184">
        <f>IF(N111="nulová",J111,0)</f>
        <v>0</v>
      </c>
      <c r="BJ111" s="16" t="s">
        <v>81</v>
      </c>
      <c r="BK111" s="184">
        <f>ROUND(I111*H111,2)</f>
        <v>0</v>
      </c>
      <c r="BL111" s="16" t="s">
        <v>125</v>
      </c>
      <c r="BM111" s="183" t="s">
        <v>762</v>
      </c>
    </row>
    <row r="112" spans="1:65" s="2" customFormat="1" ht="19.5">
      <c r="A112" s="33"/>
      <c r="B112" s="34"/>
      <c r="C112" s="35"/>
      <c r="D112" s="185" t="s">
        <v>127</v>
      </c>
      <c r="E112" s="35"/>
      <c r="F112" s="186" t="s">
        <v>155</v>
      </c>
      <c r="G112" s="35"/>
      <c r="H112" s="35"/>
      <c r="I112" s="187"/>
      <c r="J112" s="35"/>
      <c r="K112" s="35"/>
      <c r="L112" s="38"/>
      <c r="M112" s="188"/>
      <c r="N112" s="189"/>
      <c r="O112" s="63"/>
      <c r="P112" s="63"/>
      <c r="Q112" s="63"/>
      <c r="R112" s="63"/>
      <c r="S112" s="63"/>
      <c r="T112" s="64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T112" s="16" t="s">
        <v>127</v>
      </c>
      <c r="AU112" s="16" t="s">
        <v>83</v>
      </c>
    </row>
    <row r="113" spans="1:65" s="2" customFormat="1" ht="136.5">
      <c r="A113" s="33"/>
      <c r="B113" s="34"/>
      <c r="C113" s="35"/>
      <c r="D113" s="185" t="s">
        <v>129</v>
      </c>
      <c r="E113" s="35"/>
      <c r="F113" s="190" t="s">
        <v>149</v>
      </c>
      <c r="G113" s="35"/>
      <c r="H113" s="35"/>
      <c r="I113" s="187"/>
      <c r="J113" s="35"/>
      <c r="K113" s="35"/>
      <c r="L113" s="38"/>
      <c r="M113" s="188"/>
      <c r="N113" s="189"/>
      <c r="O113" s="63"/>
      <c r="P113" s="63"/>
      <c r="Q113" s="63"/>
      <c r="R113" s="63"/>
      <c r="S113" s="63"/>
      <c r="T113" s="64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T113" s="16" t="s">
        <v>129</v>
      </c>
      <c r="AU113" s="16" t="s">
        <v>83</v>
      </c>
    </row>
    <row r="114" spans="1:65" s="13" customFormat="1" ht="11.25">
      <c r="B114" s="191"/>
      <c r="C114" s="192"/>
      <c r="D114" s="185" t="s">
        <v>131</v>
      </c>
      <c r="E114" s="193" t="s">
        <v>19</v>
      </c>
      <c r="F114" s="194" t="s">
        <v>763</v>
      </c>
      <c r="G114" s="192"/>
      <c r="H114" s="195">
        <v>30.24</v>
      </c>
      <c r="I114" s="196"/>
      <c r="J114" s="192"/>
      <c r="K114" s="192"/>
      <c r="L114" s="197"/>
      <c r="M114" s="198"/>
      <c r="N114" s="199"/>
      <c r="O114" s="199"/>
      <c r="P114" s="199"/>
      <c r="Q114" s="199"/>
      <c r="R114" s="199"/>
      <c r="S114" s="199"/>
      <c r="T114" s="200"/>
      <c r="AT114" s="201" t="s">
        <v>131</v>
      </c>
      <c r="AU114" s="201" t="s">
        <v>83</v>
      </c>
      <c r="AV114" s="13" t="s">
        <v>83</v>
      </c>
      <c r="AW114" s="13" t="s">
        <v>33</v>
      </c>
      <c r="AX114" s="13" t="s">
        <v>73</v>
      </c>
      <c r="AY114" s="201" t="s">
        <v>118</v>
      </c>
    </row>
    <row r="115" spans="1:65" s="2" customFormat="1" ht="14.45" customHeight="1">
      <c r="A115" s="33"/>
      <c r="B115" s="34"/>
      <c r="C115" s="172" t="s">
        <v>164</v>
      </c>
      <c r="D115" s="172" t="s">
        <v>120</v>
      </c>
      <c r="E115" s="173" t="s">
        <v>158</v>
      </c>
      <c r="F115" s="174" t="s">
        <v>159</v>
      </c>
      <c r="G115" s="175" t="s">
        <v>123</v>
      </c>
      <c r="H115" s="176">
        <v>30.172999999999998</v>
      </c>
      <c r="I115" s="177"/>
      <c r="J115" s="178">
        <f>ROUND(I115*H115,2)</f>
        <v>0</v>
      </c>
      <c r="K115" s="174" t="s">
        <v>124</v>
      </c>
      <c r="L115" s="38"/>
      <c r="M115" s="179" t="s">
        <v>19</v>
      </c>
      <c r="N115" s="180" t="s">
        <v>44</v>
      </c>
      <c r="O115" s="63"/>
      <c r="P115" s="181">
        <f>O115*H115</f>
        <v>0</v>
      </c>
      <c r="Q115" s="181">
        <v>0</v>
      </c>
      <c r="R115" s="181">
        <f>Q115*H115</f>
        <v>0</v>
      </c>
      <c r="S115" s="181">
        <v>0</v>
      </c>
      <c r="T115" s="182">
        <f>S115*H115</f>
        <v>0</v>
      </c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R115" s="183" t="s">
        <v>125</v>
      </c>
      <c r="AT115" s="183" t="s">
        <v>120</v>
      </c>
      <c r="AU115" s="183" t="s">
        <v>83</v>
      </c>
      <c r="AY115" s="16" t="s">
        <v>118</v>
      </c>
      <c r="BE115" s="184">
        <f>IF(N115="základní",J115,0)</f>
        <v>0</v>
      </c>
      <c r="BF115" s="184">
        <f>IF(N115="snížená",J115,0)</f>
        <v>0</v>
      </c>
      <c r="BG115" s="184">
        <f>IF(N115="zákl. přenesená",J115,0)</f>
        <v>0</v>
      </c>
      <c r="BH115" s="184">
        <f>IF(N115="sníž. přenesená",J115,0)</f>
        <v>0</v>
      </c>
      <c r="BI115" s="184">
        <f>IF(N115="nulová",J115,0)</f>
        <v>0</v>
      </c>
      <c r="BJ115" s="16" t="s">
        <v>81</v>
      </c>
      <c r="BK115" s="184">
        <f>ROUND(I115*H115,2)</f>
        <v>0</v>
      </c>
      <c r="BL115" s="16" t="s">
        <v>125</v>
      </c>
      <c r="BM115" s="183" t="s">
        <v>764</v>
      </c>
    </row>
    <row r="116" spans="1:65" s="2" customFormat="1" ht="11.25">
      <c r="A116" s="33"/>
      <c r="B116" s="34"/>
      <c r="C116" s="35"/>
      <c r="D116" s="185" t="s">
        <v>127</v>
      </c>
      <c r="E116" s="35"/>
      <c r="F116" s="186" t="s">
        <v>161</v>
      </c>
      <c r="G116" s="35"/>
      <c r="H116" s="35"/>
      <c r="I116" s="187"/>
      <c r="J116" s="35"/>
      <c r="K116" s="35"/>
      <c r="L116" s="38"/>
      <c r="M116" s="188"/>
      <c r="N116" s="189"/>
      <c r="O116" s="63"/>
      <c r="P116" s="63"/>
      <c r="Q116" s="63"/>
      <c r="R116" s="63"/>
      <c r="S116" s="63"/>
      <c r="T116" s="64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T116" s="16" t="s">
        <v>127</v>
      </c>
      <c r="AU116" s="16" t="s">
        <v>83</v>
      </c>
    </row>
    <row r="117" spans="1:65" s="2" customFormat="1" ht="48.75">
      <c r="A117" s="33"/>
      <c r="B117" s="34"/>
      <c r="C117" s="35"/>
      <c r="D117" s="185" t="s">
        <v>129</v>
      </c>
      <c r="E117" s="35"/>
      <c r="F117" s="190" t="s">
        <v>162</v>
      </c>
      <c r="G117" s="35"/>
      <c r="H117" s="35"/>
      <c r="I117" s="187"/>
      <c r="J117" s="35"/>
      <c r="K117" s="35"/>
      <c r="L117" s="38"/>
      <c r="M117" s="188"/>
      <c r="N117" s="189"/>
      <c r="O117" s="63"/>
      <c r="P117" s="63"/>
      <c r="Q117" s="63"/>
      <c r="R117" s="63"/>
      <c r="S117" s="63"/>
      <c r="T117" s="64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T117" s="16" t="s">
        <v>129</v>
      </c>
      <c r="AU117" s="16" t="s">
        <v>83</v>
      </c>
    </row>
    <row r="118" spans="1:65" s="13" customFormat="1" ht="11.25">
      <c r="B118" s="191"/>
      <c r="C118" s="192"/>
      <c r="D118" s="185" t="s">
        <v>131</v>
      </c>
      <c r="E118" s="193" t="s">
        <v>19</v>
      </c>
      <c r="F118" s="194" t="s">
        <v>765</v>
      </c>
      <c r="G118" s="192"/>
      <c r="H118" s="195">
        <v>13.244</v>
      </c>
      <c r="I118" s="196"/>
      <c r="J118" s="192"/>
      <c r="K118" s="192"/>
      <c r="L118" s="197"/>
      <c r="M118" s="198"/>
      <c r="N118" s="199"/>
      <c r="O118" s="199"/>
      <c r="P118" s="199"/>
      <c r="Q118" s="199"/>
      <c r="R118" s="199"/>
      <c r="S118" s="199"/>
      <c r="T118" s="200"/>
      <c r="AT118" s="201" t="s">
        <v>131</v>
      </c>
      <c r="AU118" s="201" t="s">
        <v>83</v>
      </c>
      <c r="AV118" s="13" t="s">
        <v>83</v>
      </c>
      <c r="AW118" s="13" t="s">
        <v>33</v>
      </c>
      <c r="AX118" s="13" t="s">
        <v>73</v>
      </c>
      <c r="AY118" s="201" t="s">
        <v>118</v>
      </c>
    </row>
    <row r="119" spans="1:65" s="13" customFormat="1" ht="11.25">
      <c r="B119" s="191"/>
      <c r="C119" s="192"/>
      <c r="D119" s="185" t="s">
        <v>131</v>
      </c>
      <c r="E119" s="193" t="s">
        <v>19</v>
      </c>
      <c r="F119" s="194" t="s">
        <v>766</v>
      </c>
      <c r="G119" s="192"/>
      <c r="H119" s="195">
        <v>16.928999999999998</v>
      </c>
      <c r="I119" s="196"/>
      <c r="J119" s="192"/>
      <c r="K119" s="192"/>
      <c r="L119" s="197"/>
      <c r="M119" s="198"/>
      <c r="N119" s="199"/>
      <c r="O119" s="199"/>
      <c r="P119" s="199"/>
      <c r="Q119" s="199"/>
      <c r="R119" s="199"/>
      <c r="S119" s="199"/>
      <c r="T119" s="200"/>
      <c r="AT119" s="201" t="s">
        <v>131</v>
      </c>
      <c r="AU119" s="201" t="s">
        <v>83</v>
      </c>
      <c r="AV119" s="13" t="s">
        <v>83</v>
      </c>
      <c r="AW119" s="13" t="s">
        <v>33</v>
      </c>
      <c r="AX119" s="13" t="s">
        <v>73</v>
      </c>
      <c r="AY119" s="201" t="s">
        <v>118</v>
      </c>
    </row>
    <row r="120" spans="1:65" s="2" customFormat="1" ht="14.45" customHeight="1">
      <c r="A120" s="33"/>
      <c r="B120" s="34"/>
      <c r="C120" s="172" t="s">
        <v>170</v>
      </c>
      <c r="D120" s="172" t="s">
        <v>120</v>
      </c>
      <c r="E120" s="173" t="s">
        <v>165</v>
      </c>
      <c r="F120" s="174" t="s">
        <v>166</v>
      </c>
      <c r="G120" s="175" t="s">
        <v>123</v>
      </c>
      <c r="H120" s="176">
        <v>30.172999999999998</v>
      </c>
      <c r="I120" s="177"/>
      <c r="J120" s="178">
        <f>ROUND(I120*H120,2)</f>
        <v>0</v>
      </c>
      <c r="K120" s="174" t="s">
        <v>124</v>
      </c>
      <c r="L120" s="38"/>
      <c r="M120" s="179" t="s">
        <v>19</v>
      </c>
      <c r="N120" s="180" t="s">
        <v>44</v>
      </c>
      <c r="O120" s="63"/>
      <c r="P120" s="181">
        <f>O120*H120</f>
        <v>0</v>
      </c>
      <c r="Q120" s="181">
        <v>0</v>
      </c>
      <c r="R120" s="181">
        <f>Q120*H120</f>
        <v>0</v>
      </c>
      <c r="S120" s="181">
        <v>0</v>
      </c>
      <c r="T120" s="182">
        <f>S120*H120</f>
        <v>0</v>
      </c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R120" s="183" t="s">
        <v>125</v>
      </c>
      <c r="AT120" s="183" t="s">
        <v>120</v>
      </c>
      <c r="AU120" s="183" t="s">
        <v>83</v>
      </c>
      <c r="AY120" s="16" t="s">
        <v>118</v>
      </c>
      <c r="BE120" s="184">
        <f>IF(N120="základní",J120,0)</f>
        <v>0</v>
      </c>
      <c r="BF120" s="184">
        <f>IF(N120="snížená",J120,0)</f>
        <v>0</v>
      </c>
      <c r="BG120" s="184">
        <f>IF(N120="zákl. přenesená",J120,0)</f>
        <v>0</v>
      </c>
      <c r="BH120" s="184">
        <f>IF(N120="sníž. přenesená",J120,0)</f>
        <v>0</v>
      </c>
      <c r="BI120" s="184">
        <f>IF(N120="nulová",J120,0)</f>
        <v>0</v>
      </c>
      <c r="BJ120" s="16" t="s">
        <v>81</v>
      </c>
      <c r="BK120" s="184">
        <f>ROUND(I120*H120,2)</f>
        <v>0</v>
      </c>
      <c r="BL120" s="16" t="s">
        <v>125</v>
      </c>
      <c r="BM120" s="183" t="s">
        <v>767</v>
      </c>
    </row>
    <row r="121" spans="1:65" s="2" customFormat="1" ht="11.25">
      <c r="A121" s="33"/>
      <c r="B121" s="34"/>
      <c r="C121" s="35"/>
      <c r="D121" s="185" t="s">
        <v>127</v>
      </c>
      <c r="E121" s="35"/>
      <c r="F121" s="186" t="s">
        <v>168</v>
      </c>
      <c r="G121" s="35"/>
      <c r="H121" s="35"/>
      <c r="I121" s="187"/>
      <c r="J121" s="35"/>
      <c r="K121" s="35"/>
      <c r="L121" s="38"/>
      <c r="M121" s="188"/>
      <c r="N121" s="189"/>
      <c r="O121" s="63"/>
      <c r="P121" s="63"/>
      <c r="Q121" s="63"/>
      <c r="R121" s="63"/>
      <c r="S121" s="63"/>
      <c r="T121" s="64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T121" s="16" t="s">
        <v>127</v>
      </c>
      <c r="AU121" s="16" t="s">
        <v>83</v>
      </c>
    </row>
    <row r="122" spans="1:65" s="2" customFormat="1" ht="48.75">
      <c r="A122" s="33"/>
      <c r="B122" s="34"/>
      <c r="C122" s="35"/>
      <c r="D122" s="185" t="s">
        <v>129</v>
      </c>
      <c r="E122" s="35"/>
      <c r="F122" s="190" t="s">
        <v>169</v>
      </c>
      <c r="G122" s="35"/>
      <c r="H122" s="35"/>
      <c r="I122" s="187"/>
      <c r="J122" s="35"/>
      <c r="K122" s="35"/>
      <c r="L122" s="38"/>
      <c r="M122" s="188"/>
      <c r="N122" s="189"/>
      <c r="O122" s="63"/>
      <c r="P122" s="63"/>
      <c r="Q122" s="63"/>
      <c r="R122" s="63"/>
      <c r="S122" s="63"/>
      <c r="T122" s="64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T122" s="16" t="s">
        <v>129</v>
      </c>
      <c r="AU122" s="16" t="s">
        <v>83</v>
      </c>
    </row>
    <row r="123" spans="1:65" s="13" customFormat="1" ht="11.25">
      <c r="B123" s="191"/>
      <c r="C123" s="192"/>
      <c r="D123" s="185" t="s">
        <v>131</v>
      </c>
      <c r="E123" s="193" t="s">
        <v>19</v>
      </c>
      <c r="F123" s="194" t="s">
        <v>765</v>
      </c>
      <c r="G123" s="192"/>
      <c r="H123" s="195">
        <v>13.244</v>
      </c>
      <c r="I123" s="196"/>
      <c r="J123" s="192"/>
      <c r="K123" s="192"/>
      <c r="L123" s="197"/>
      <c r="M123" s="198"/>
      <c r="N123" s="199"/>
      <c r="O123" s="199"/>
      <c r="P123" s="199"/>
      <c r="Q123" s="199"/>
      <c r="R123" s="199"/>
      <c r="S123" s="199"/>
      <c r="T123" s="200"/>
      <c r="AT123" s="201" t="s">
        <v>131</v>
      </c>
      <c r="AU123" s="201" t="s">
        <v>83</v>
      </c>
      <c r="AV123" s="13" t="s">
        <v>83</v>
      </c>
      <c r="AW123" s="13" t="s">
        <v>33</v>
      </c>
      <c r="AX123" s="13" t="s">
        <v>73</v>
      </c>
      <c r="AY123" s="201" t="s">
        <v>118</v>
      </c>
    </row>
    <row r="124" spans="1:65" s="13" customFormat="1" ht="11.25">
      <c r="B124" s="191"/>
      <c r="C124" s="192"/>
      <c r="D124" s="185" t="s">
        <v>131</v>
      </c>
      <c r="E124" s="193" t="s">
        <v>19</v>
      </c>
      <c r="F124" s="194" t="s">
        <v>766</v>
      </c>
      <c r="G124" s="192"/>
      <c r="H124" s="195">
        <v>16.928999999999998</v>
      </c>
      <c r="I124" s="196"/>
      <c r="J124" s="192"/>
      <c r="K124" s="192"/>
      <c r="L124" s="197"/>
      <c r="M124" s="198"/>
      <c r="N124" s="199"/>
      <c r="O124" s="199"/>
      <c r="P124" s="199"/>
      <c r="Q124" s="199"/>
      <c r="R124" s="199"/>
      <c r="S124" s="199"/>
      <c r="T124" s="200"/>
      <c r="AT124" s="201" t="s">
        <v>131</v>
      </c>
      <c r="AU124" s="201" t="s">
        <v>83</v>
      </c>
      <c r="AV124" s="13" t="s">
        <v>83</v>
      </c>
      <c r="AW124" s="13" t="s">
        <v>33</v>
      </c>
      <c r="AX124" s="13" t="s">
        <v>73</v>
      </c>
      <c r="AY124" s="201" t="s">
        <v>118</v>
      </c>
    </row>
    <row r="125" spans="1:65" s="2" customFormat="1" ht="14.45" customHeight="1">
      <c r="A125" s="33"/>
      <c r="B125" s="34"/>
      <c r="C125" s="172" t="s">
        <v>177</v>
      </c>
      <c r="D125" s="172" t="s">
        <v>120</v>
      </c>
      <c r="E125" s="173" t="s">
        <v>171</v>
      </c>
      <c r="F125" s="174" t="s">
        <v>172</v>
      </c>
      <c r="G125" s="175" t="s">
        <v>123</v>
      </c>
      <c r="H125" s="176">
        <v>30.172999999999998</v>
      </c>
      <c r="I125" s="177"/>
      <c r="J125" s="178">
        <f>ROUND(I125*H125,2)</f>
        <v>0</v>
      </c>
      <c r="K125" s="174" t="s">
        <v>173</v>
      </c>
      <c r="L125" s="38"/>
      <c r="M125" s="179" t="s">
        <v>19</v>
      </c>
      <c r="N125" s="180" t="s">
        <v>44</v>
      </c>
      <c r="O125" s="63"/>
      <c r="P125" s="181">
        <f>O125*H125</f>
        <v>0</v>
      </c>
      <c r="Q125" s="181">
        <v>0</v>
      </c>
      <c r="R125" s="181">
        <f>Q125*H125</f>
        <v>0</v>
      </c>
      <c r="S125" s="181">
        <v>0</v>
      </c>
      <c r="T125" s="182">
        <f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83" t="s">
        <v>125</v>
      </c>
      <c r="AT125" s="183" t="s">
        <v>120</v>
      </c>
      <c r="AU125" s="183" t="s">
        <v>83</v>
      </c>
      <c r="AY125" s="16" t="s">
        <v>118</v>
      </c>
      <c r="BE125" s="184">
        <f>IF(N125="základní",J125,0)</f>
        <v>0</v>
      </c>
      <c r="BF125" s="184">
        <f>IF(N125="snížená",J125,0)</f>
        <v>0</v>
      </c>
      <c r="BG125" s="184">
        <f>IF(N125="zákl. přenesená",J125,0)</f>
        <v>0</v>
      </c>
      <c r="BH125" s="184">
        <f>IF(N125="sníž. přenesená",J125,0)</f>
        <v>0</v>
      </c>
      <c r="BI125" s="184">
        <f>IF(N125="nulová",J125,0)</f>
        <v>0</v>
      </c>
      <c r="BJ125" s="16" t="s">
        <v>81</v>
      </c>
      <c r="BK125" s="184">
        <f>ROUND(I125*H125,2)</f>
        <v>0</v>
      </c>
      <c r="BL125" s="16" t="s">
        <v>125</v>
      </c>
      <c r="BM125" s="183" t="s">
        <v>768</v>
      </c>
    </row>
    <row r="126" spans="1:65" s="2" customFormat="1" ht="11.25">
      <c r="A126" s="33"/>
      <c r="B126" s="34"/>
      <c r="C126" s="35"/>
      <c r="D126" s="185" t="s">
        <v>127</v>
      </c>
      <c r="E126" s="35"/>
      <c r="F126" s="186" t="s">
        <v>175</v>
      </c>
      <c r="G126" s="35"/>
      <c r="H126" s="35"/>
      <c r="I126" s="187"/>
      <c r="J126" s="35"/>
      <c r="K126" s="35"/>
      <c r="L126" s="38"/>
      <c r="M126" s="188"/>
      <c r="N126" s="189"/>
      <c r="O126" s="63"/>
      <c r="P126" s="63"/>
      <c r="Q126" s="63"/>
      <c r="R126" s="63"/>
      <c r="S126" s="63"/>
      <c r="T126" s="64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T126" s="16" t="s">
        <v>127</v>
      </c>
      <c r="AU126" s="16" t="s">
        <v>83</v>
      </c>
    </row>
    <row r="127" spans="1:65" s="2" customFormat="1" ht="117">
      <c r="A127" s="33"/>
      <c r="B127" s="34"/>
      <c r="C127" s="35"/>
      <c r="D127" s="185" t="s">
        <v>129</v>
      </c>
      <c r="E127" s="35"/>
      <c r="F127" s="190" t="s">
        <v>176</v>
      </c>
      <c r="G127" s="35"/>
      <c r="H127" s="35"/>
      <c r="I127" s="187"/>
      <c r="J127" s="35"/>
      <c r="K127" s="35"/>
      <c r="L127" s="38"/>
      <c r="M127" s="188"/>
      <c r="N127" s="189"/>
      <c r="O127" s="63"/>
      <c r="P127" s="63"/>
      <c r="Q127" s="63"/>
      <c r="R127" s="63"/>
      <c r="S127" s="63"/>
      <c r="T127" s="64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T127" s="16" t="s">
        <v>129</v>
      </c>
      <c r="AU127" s="16" t="s">
        <v>83</v>
      </c>
    </row>
    <row r="128" spans="1:65" s="13" customFormat="1" ht="11.25">
      <c r="B128" s="191"/>
      <c r="C128" s="192"/>
      <c r="D128" s="185" t="s">
        <v>131</v>
      </c>
      <c r="E128" s="193" t="s">
        <v>19</v>
      </c>
      <c r="F128" s="194" t="s">
        <v>765</v>
      </c>
      <c r="G128" s="192"/>
      <c r="H128" s="195">
        <v>13.244</v>
      </c>
      <c r="I128" s="196"/>
      <c r="J128" s="192"/>
      <c r="K128" s="192"/>
      <c r="L128" s="197"/>
      <c r="M128" s="198"/>
      <c r="N128" s="199"/>
      <c r="O128" s="199"/>
      <c r="P128" s="199"/>
      <c r="Q128" s="199"/>
      <c r="R128" s="199"/>
      <c r="S128" s="199"/>
      <c r="T128" s="200"/>
      <c r="AT128" s="201" t="s">
        <v>131</v>
      </c>
      <c r="AU128" s="201" t="s">
        <v>83</v>
      </c>
      <c r="AV128" s="13" t="s">
        <v>83</v>
      </c>
      <c r="AW128" s="13" t="s">
        <v>33</v>
      </c>
      <c r="AX128" s="13" t="s">
        <v>73</v>
      </c>
      <c r="AY128" s="201" t="s">
        <v>118</v>
      </c>
    </row>
    <row r="129" spans="1:65" s="13" customFormat="1" ht="11.25">
      <c r="B129" s="191"/>
      <c r="C129" s="192"/>
      <c r="D129" s="185" t="s">
        <v>131</v>
      </c>
      <c r="E129" s="193" t="s">
        <v>19</v>
      </c>
      <c r="F129" s="194" t="s">
        <v>766</v>
      </c>
      <c r="G129" s="192"/>
      <c r="H129" s="195">
        <v>16.928999999999998</v>
      </c>
      <c r="I129" s="196"/>
      <c r="J129" s="192"/>
      <c r="K129" s="192"/>
      <c r="L129" s="197"/>
      <c r="M129" s="198"/>
      <c r="N129" s="199"/>
      <c r="O129" s="199"/>
      <c r="P129" s="199"/>
      <c r="Q129" s="199"/>
      <c r="R129" s="199"/>
      <c r="S129" s="199"/>
      <c r="T129" s="200"/>
      <c r="AT129" s="201" t="s">
        <v>131</v>
      </c>
      <c r="AU129" s="201" t="s">
        <v>83</v>
      </c>
      <c r="AV129" s="13" t="s">
        <v>83</v>
      </c>
      <c r="AW129" s="13" t="s">
        <v>33</v>
      </c>
      <c r="AX129" s="13" t="s">
        <v>73</v>
      </c>
      <c r="AY129" s="201" t="s">
        <v>118</v>
      </c>
    </row>
    <row r="130" spans="1:65" s="2" customFormat="1" ht="14.45" customHeight="1">
      <c r="A130" s="33"/>
      <c r="B130" s="34"/>
      <c r="C130" s="202" t="s">
        <v>185</v>
      </c>
      <c r="D130" s="202" t="s">
        <v>178</v>
      </c>
      <c r="E130" s="203" t="s">
        <v>179</v>
      </c>
      <c r="F130" s="204" t="s">
        <v>180</v>
      </c>
      <c r="G130" s="205" t="s">
        <v>181</v>
      </c>
      <c r="H130" s="206">
        <v>0.90500000000000003</v>
      </c>
      <c r="I130" s="207"/>
      <c r="J130" s="208">
        <f>ROUND(I130*H130,2)</f>
        <v>0</v>
      </c>
      <c r="K130" s="204" t="s">
        <v>173</v>
      </c>
      <c r="L130" s="209"/>
      <c r="M130" s="210" t="s">
        <v>19</v>
      </c>
      <c r="N130" s="211" t="s">
        <v>44</v>
      </c>
      <c r="O130" s="63"/>
      <c r="P130" s="181">
        <f>O130*H130</f>
        <v>0</v>
      </c>
      <c r="Q130" s="181">
        <v>1E-3</v>
      </c>
      <c r="R130" s="181">
        <f>Q130*H130</f>
        <v>9.050000000000001E-4</v>
      </c>
      <c r="S130" s="181">
        <v>0</v>
      </c>
      <c r="T130" s="182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83" t="s">
        <v>170</v>
      </c>
      <c r="AT130" s="183" t="s">
        <v>178</v>
      </c>
      <c r="AU130" s="183" t="s">
        <v>83</v>
      </c>
      <c r="AY130" s="16" t="s">
        <v>118</v>
      </c>
      <c r="BE130" s="184">
        <f>IF(N130="základní",J130,0)</f>
        <v>0</v>
      </c>
      <c r="BF130" s="184">
        <f>IF(N130="snížená",J130,0)</f>
        <v>0</v>
      </c>
      <c r="BG130" s="184">
        <f>IF(N130="zákl. přenesená",J130,0)</f>
        <v>0</v>
      </c>
      <c r="BH130" s="184">
        <f>IF(N130="sníž. přenesená",J130,0)</f>
        <v>0</v>
      </c>
      <c r="BI130" s="184">
        <f>IF(N130="nulová",J130,0)</f>
        <v>0</v>
      </c>
      <c r="BJ130" s="16" t="s">
        <v>81</v>
      </c>
      <c r="BK130" s="184">
        <f>ROUND(I130*H130,2)</f>
        <v>0</v>
      </c>
      <c r="BL130" s="16" t="s">
        <v>125</v>
      </c>
      <c r="BM130" s="183" t="s">
        <v>769</v>
      </c>
    </row>
    <row r="131" spans="1:65" s="2" customFormat="1" ht="11.25">
      <c r="A131" s="33"/>
      <c r="B131" s="34"/>
      <c r="C131" s="35"/>
      <c r="D131" s="185" t="s">
        <v>127</v>
      </c>
      <c r="E131" s="35"/>
      <c r="F131" s="186" t="s">
        <v>183</v>
      </c>
      <c r="G131" s="35"/>
      <c r="H131" s="35"/>
      <c r="I131" s="187"/>
      <c r="J131" s="35"/>
      <c r="K131" s="35"/>
      <c r="L131" s="38"/>
      <c r="M131" s="188"/>
      <c r="N131" s="189"/>
      <c r="O131" s="63"/>
      <c r="P131" s="63"/>
      <c r="Q131" s="63"/>
      <c r="R131" s="63"/>
      <c r="S131" s="63"/>
      <c r="T131" s="64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T131" s="16" t="s">
        <v>127</v>
      </c>
      <c r="AU131" s="16" t="s">
        <v>83</v>
      </c>
    </row>
    <row r="132" spans="1:65" s="13" customFormat="1" ht="11.25">
      <c r="B132" s="191"/>
      <c r="C132" s="192"/>
      <c r="D132" s="185" t="s">
        <v>131</v>
      </c>
      <c r="E132" s="193" t="s">
        <v>19</v>
      </c>
      <c r="F132" s="194" t="s">
        <v>770</v>
      </c>
      <c r="G132" s="192"/>
      <c r="H132" s="195">
        <v>0.90500000000000003</v>
      </c>
      <c r="I132" s="196"/>
      <c r="J132" s="192"/>
      <c r="K132" s="192"/>
      <c r="L132" s="197"/>
      <c r="M132" s="198"/>
      <c r="N132" s="199"/>
      <c r="O132" s="199"/>
      <c r="P132" s="199"/>
      <c r="Q132" s="199"/>
      <c r="R132" s="199"/>
      <c r="S132" s="199"/>
      <c r="T132" s="200"/>
      <c r="AT132" s="201" t="s">
        <v>131</v>
      </c>
      <c r="AU132" s="201" t="s">
        <v>83</v>
      </c>
      <c r="AV132" s="13" t="s">
        <v>83</v>
      </c>
      <c r="AW132" s="13" t="s">
        <v>33</v>
      </c>
      <c r="AX132" s="13" t="s">
        <v>81</v>
      </c>
      <c r="AY132" s="201" t="s">
        <v>118</v>
      </c>
    </row>
    <row r="133" spans="1:65" s="2" customFormat="1" ht="14.45" customHeight="1">
      <c r="A133" s="33"/>
      <c r="B133" s="34"/>
      <c r="C133" s="172" t="s">
        <v>192</v>
      </c>
      <c r="D133" s="172" t="s">
        <v>120</v>
      </c>
      <c r="E133" s="173" t="s">
        <v>186</v>
      </c>
      <c r="F133" s="174" t="s">
        <v>187</v>
      </c>
      <c r="G133" s="175" t="s">
        <v>123</v>
      </c>
      <c r="H133" s="176">
        <v>282.88099999999997</v>
      </c>
      <c r="I133" s="177"/>
      <c r="J133" s="178">
        <f>ROUND(I133*H133,2)</f>
        <v>0</v>
      </c>
      <c r="K133" s="174" t="s">
        <v>124</v>
      </c>
      <c r="L133" s="38"/>
      <c r="M133" s="179" t="s">
        <v>19</v>
      </c>
      <c r="N133" s="180" t="s">
        <v>44</v>
      </c>
      <c r="O133" s="63"/>
      <c r="P133" s="181">
        <f>O133*H133</f>
        <v>0</v>
      </c>
      <c r="Q133" s="181">
        <v>2.9999999999999997E-4</v>
      </c>
      <c r="R133" s="181">
        <f>Q133*H133</f>
        <v>8.486429999999999E-2</v>
      </c>
      <c r="S133" s="181">
        <v>0.51200000000000001</v>
      </c>
      <c r="T133" s="182">
        <f>S133*H133</f>
        <v>144.835072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83" t="s">
        <v>125</v>
      </c>
      <c r="AT133" s="183" t="s">
        <v>120</v>
      </c>
      <c r="AU133" s="183" t="s">
        <v>83</v>
      </c>
      <c r="AY133" s="16" t="s">
        <v>118</v>
      </c>
      <c r="BE133" s="184">
        <f>IF(N133="základní",J133,0)</f>
        <v>0</v>
      </c>
      <c r="BF133" s="184">
        <f>IF(N133="snížená",J133,0)</f>
        <v>0</v>
      </c>
      <c r="BG133" s="184">
        <f>IF(N133="zákl. přenesená",J133,0)</f>
        <v>0</v>
      </c>
      <c r="BH133" s="184">
        <f>IF(N133="sníž. přenesená",J133,0)</f>
        <v>0</v>
      </c>
      <c r="BI133" s="184">
        <f>IF(N133="nulová",J133,0)</f>
        <v>0</v>
      </c>
      <c r="BJ133" s="16" t="s">
        <v>81</v>
      </c>
      <c r="BK133" s="184">
        <f>ROUND(I133*H133,2)</f>
        <v>0</v>
      </c>
      <c r="BL133" s="16" t="s">
        <v>125</v>
      </c>
      <c r="BM133" s="183" t="s">
        <v>771</v>
      </c>
    </row>
    <row r="134" spans="1:65" s="2" customFormat="1" ht="19.5">
      <c r="A134" s="33"/>
      <c r="B134" s="34"/>
      <c r="C134" s="35"/>
      <c r="D134" s="185" t="s">
        <v>127</v>
      </c>
      <c r="E134" s="35"/>
      <c r="F134" s="186" t="s">
        <v>189</v>
      </c>
      <c r="G134" s="35"/>
      <c r="H134" s="35"/>
      <c r="I134" s="187"/>
      <c r="J134" s="35"/>
      <c r="K134" s="35"/>
      <c r="L134" s="38"/>
      <c r="M134" s="188"/>
      <c r="N134" s="189"/>
      <c r="O134" s="63"/>
      <c r="P134" s="63"/>
      <c r="Q134" s="63"/>
      <c r="R134" s="63"/>
      <c r="S134" s="63"/>
      <c r="T134" s="64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T134" s="16" t="s">
        <v>127</v>
      </c>
      <c r="AU134" s="16" t="s">
        <v>83</v>
      </c>
    </row>
    <row r="135" spans="1:65" s="2" customFormat="1" ht="195">
      <c r="A135" s="33"/>
      <c r="B135" s="34"/>
      <c r="C135" s="35"/>
      <c r="D135" s="185" t="s">
        <v>129</v>
      </c>
      <c r="E135" s="35"/>
      <c r="F135" s="190" t="s">
        <v>190</v>
      </c>
      <c r="G135" s="35"/>
      <c r="H135" s="35"/>
      <c r="I135" s="187"/>
      <c r="J135" s="35"/>
      <c r="K135" s="35"/>
      <c r="L135" s="38"/>
      <c r="M135" s="188"/>
      <c r="N135" s="189"/>
      <c r="O135" s="63"/>
      <c r="P135" s="63"/>
      <c r="Q135" s="63"/>
      <c r="R135" s="63"/>
      <c r="S135" s="63"/>
      <c r="T135" s="64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T135" s="16" t="s">
        <v>129</v>
      </c>
      <c r="AU135" s="16" t="s">
        <v>83</v>
      </c>
    </row>
    <row r="136" spans="1:65" s="13" customFormat="1" ht="11.25">
      <c r="B136" s="191"/>
      <c r="C136" s="192"/>
      <c r="D136" s="185" t="s">
        <v>131</v>
      </c>
      <c r="E136" s="193" t="s">
        <v>19</v>
      </c>
      <c r="F136" s="194" t="s">
        <v>191</v>
      </c>
      <c r="G136" s="192"/>
      <c r="H136" s="195">
        <v>282.88099999999997</v>
      </c>
      <c r="I136" s="196"/>
      <c r="J136" s="192"/>
      <c r="K136" s="192"/>
      <c r="L136" s="197"/>
      <c r="M136" s="198"/>
      <c r="N136" s="199"/>
      <c r="O136" s="199"/>
      <c r="P136" s="199"/>
      <c r="Q136" s="199"/>
      <c r="R136" s="199"/>
      <c r="S136" s="199"/>
      <c r="T136" s="200"/>
      <c r="AT136" s="201" t="s">
        <v>131</v>
      </c>
      <c r="AU136" s="201" t="s">
        <v>83</v>
      </c>
      <c r="AV136" s="13" t="s">
        <v>83</v>
      </c>
      <c r="AW136" s="13" t="s">
        <v>33</v>
      </c>
      <c r="AX136" s="13" t="s">
        <v>73</v>
      </c>
      <c r="AY136" s="201" t="s">
        <v>118</v>
      </c>
    </row>
    <row r="137" spans="1:65" s="2" customFormat="1" ht="14.45" customHeight="1">
      <c r="A137" s="33"/>
      <c r="B137" s="34"/>
      <c r="C137" s="172" t="s">
        <v>197</v>
      </c>
      <c r="D137" s="172" t="s">
        <v>120</v>
      </c>
      <c r="E137" s="173" t="s">
        <v>193</v>
      </c>
      <c r="F137" s="174" t="s">
        <v>194</v>
      </c>
      <c r="G137" s="175" t="s">
        <v>123</v>
      </c>
      <c r="H137" s="176">
        <v>282.88099999999997</v>
      </c>
      <c r="I137" s="177"/>
      <c r="J137" s="178">
        <f>ROUND(I137*H137,2)</f>
        <v>0</v>
      </c>
      <c r="K137" s="174" t="s">
        <v>124</v>
      </c>
      <c r="L137" s="38"/>
      <c r="M137" s="179" t="s">
        <v>19</v>
      </c>
      <c r="N137" s="180" t="s">
        <v>44</v>
      </c>
      <c r="O137" s="63"/>
      <c r="P137" s="181">
        <f>O137*H137</f>
        <v>0</v>
      </c>
      <c r="Q137" s="181">
        <v>0</v>
      </c>
      <c r="R137" s="181">
        <f>Q137*H137</f>
        <v>0</v>
      </c>
      <c r="S137" s="181">
        <v>0.3</v>
      </c>
      <c r="T137" s="182">
        <f>S137*H137</f>
        <v>84.864299999999986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83" t="s">
        <v>125</v>
      </c>
      <c r="AT137" s="183" t="s">
        <v>120</v>
      </c>
      <c r="AU137" s="183" t="s">
        <v>83</v>
      </c>
      <c r="AY137" s="16" t="s">
        <v>118</v>
      </c>
      <c r="BE137" s="184">
        <f>IF(N137="základní",J137,0)</f>
        <v>0</v>
      </c>
      <c r="BF137" s="184">
        <f>IF(N137="snížená",J137,0)</f>
        <v>0</v>
      </c>
      <c r="BG137" s="184">
        <f>IF(N137="zákl. přenesená",J137,0)</f>
        <v>0</v>
      </c>
      <c r="BH137" s="184">
        <f>IF(N137="sníž. přenesená",J137,0)</f>
        <v>0</v>
      </c>
      <c r="BI137" s="184">
        <f>IF(N137="nulová",J137,0)</f>
        <v>0</v>
      </c>
      <c r="BJ137" s="16" t="s">
        <v>81</v>
      </c>
      <c r="BK137" s="184">
        <f>ROUND(I137*H137,2)</f>
        <v>0</v>
      </c>
      <c r="BL137" s="16" t="s">
        <v>125</v>
      </c>
      <c r="BM137" s="183" t="s">
        <v>772</v>
      </c>
    </row>
    <row r="138" spans="1:65" s="2" customFormat="1" ht="19.5">
      <c r="A138" s="33"/>
      <c r="B138" s="34"/>
      <c r="C138" s="35"/>
      <c r="D138" s="185" t="s">
        <v>127</v>
      </c>
      <c r="E138" s="35"/>
      <c r="F138" s="186" t="s">
        <v>196</v>
      </c>
      <c r="G138" s="35"/>
      <c r="H138" s="35"/>
      <c r="I138" s="187"/>
      <c r="J138" s="35"/>
      <c r="K138" s="35"/>
      <c r="L138" s="38"/>
      <c r="M138" s="188"/>
      <c r="N138" s="189"/>
      <c r="O138" s="63"/>
      <c r="P138" s="63"/>
      <c r="Q138" s="63"/>
      <c r="R138" s="63"/>
      <c r="S138" s="63"/>
      <c r="T138" s="64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T138" s="16" t="s">
        <v>127</v>
      </c>
      <c r="AU138" s="16" t="s">
        <v>83</v>
      </c>
    </row>
    <row r="139" spans="1:65" s="2" customFormat="1" ht="175.5">
      <c r="A139" s="33"/>
      <c r="B139" s="34"/>
      <c r="C139" s="35"/>
      <c r="D139" s="185" t="s">
        <v>129</v>
      </c>
      <c r="E139" s="35"/>
      <c r="F139" s="190" t="s">
        <v>137</v>
      </c>
      <c r="G139" s="35"/>
      <c r="H139" s="35"/>
      <c r="I139" s="187"/>
      <c r="J139" s="35"/>
      <c r="K139" s="35"/>
      <c r="L139" s="38"/>
      <c r="M139" s="188"/>
      <c r="N139" s="189"/>
      <c r="O139" s="63"/>
      <c r="P139" s="63"/>
      <c r="Q139" s="63"/>
      <c r="R139" s="63"/>
      <c r="S139" s="63"/>
      <c r="T139" s="64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T139" s="16" t="s">
        <v>129</v>
      </c>
      <c r="AU139" s="16" t="s">
        <v>83</v>
      </c>
    </row>
    <row r="140" spans="1:65" s="2" customFormat="1" ht="14.45" customHeight="1">
      <c r="A140" s="33"/>
      <c r="B140" s="34"/>
      <c r="C140" s="172" t="s">
        <v>202</v>
      </c>
      <c r="D140" s="172" t="s">
        <v>120</v>
      </c>
      <c r="E140" s="173" t="s">
        <v>198</v>
      </c>
      <c r="F140" s="174" t="s">
        <v>199</v>
      </c>
      <c r="G140" s="175" t="s">
        <v>123</v>
      </c>
      <c r="H140" s="176">
        <v>282.88099999999997</v>
      </c>
      <c r="I140" s="177"/>
      <c r="J140" s="178">
        <f>ROUND(I140*H140,2)</f>
        <v>0</v>
      </c>
      <c r="K140" s="174" t="s">
        <v>124</v>
      </c>
      <c r="L140" s="38"/>
      <c r="M140" s="179" t="s">
        <v>19</v>
      </c>
      <c r="N140" s="180" t="s">
        <v>44</v>
      </c>
      <c r="O140" s="63"/>
      <c r="P140" s="181">
        <f>O140*H140</f>
        <v>0</v>
      </c>
      <c r="Q140" s="181">
        <v>0</v>
      </c>
      <c r="R140" s="181">
        <f>Q140*H140</f>
        <v>0</v>
      </c>
      <c r="S140" s="181">
        <v>0.44</v>
      </c>
      <c r="T140" s="182">
        <f>S140*H140</f>
        <v>124.46763999999999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83" t="s">
        <v>125</v>
      </c>
      <c r="AT140" s="183" t="s">
        <v>120</v>
      </c>
      <c r="AU140" s="183" t="s">
        <v>83</v>
      </c>
      <c r="AY140" s="16" t="s">
        <v>118</v>
      </c>
      <c r="BE140" s="184">
        <f>IF(N140="základní",J140,0)</f>
        <v>0</v>
      </c>
      <c r="BF140" s="184">
        <f>IF(N140="snížená",J140,0)</f>
        <v>0</v>
      </c>
      <c r="BG140" s="184">
        <f>IF(N140="zákl. přenesená",J140,0)</f>
        <v>0</v>
      </c>
      <c r="BH140" s="184">
        <f>IF(N140="sníž. přenesená",J140,0)</f>
        <v>0</v>
      </c>
      <c r="BI140" s="184">
        <f>IF(N140="nulová",J140,0)</f>
        <v>0</v>
      </c>
      <c r="BJ140" s="16" t="s">
        <v>81</v>
      </c>
      <c r="BK140" s="184">
        <f>ROUND(I140*H140,2)</f>
        <v>0</v>
      </c>
      <c r="BL140" s="16" t="s">
        <v>125</v>
      </c>
      <c r="BM140" s="183" t="s">
        <v>773</v>
      </c>
    </row>
    <row r="141" spans="1:65" s="2" customFormat="1" ht="19.5">
      <c r="A141" s="33"/>
      <c r="B141" s="34"/>
      <c r="C141" s="35"/>
      <c r="D141" s="185" t="s">
        <v>127</v>
      </c>
      <c r="E141" s="35"/>
      <c r="F141" s="186" t="s">
        <v>201</v>
      </c>
      <c r="G141" s="35"/>
      <c r="H141" s="35"/>
      <c r="I141" s="187"/>
      <c r="J141" s="35"/>
      <c r="K141" s="35"/>
      <c r="L141" s="38"/>
      <c r="M141" s="188"/>
      <c r="N141" s="189"/>
      <c r="O141" s="63"/>
      <c r="P141" s="63"/>
      <c r="Q141" s="63"/>
      <c r="R141" s="63"/>
      <c r="S141" s="63"/>
      <c r="T141" s="64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T141" s="16" t="s">
        <v>127</v>
      </c>
      <c r="AU141" s="16" t="s">
        <v>83</v>
      </c>
    </row>
    <row r="142" spans="1:65" s="2" customFormat="1" ht="175.5">
      <c r="A142" s="33"/>
      <c r="B142" s="34"/>
      <c r="C142" s="35"/>
      <c r="D142" s="185" t="s">
        <v>129</v>
      </c>
      <c r="E142" s="35"/>
      <c r="F142" s="190" t="s">
        <v>137</v>
      </c>
      <c r="G142" s="35"/>
      <c r="H142" s="35"/>
      <c r="I142" s="187"/>
      <c r="J142" s="35"/>
      <c r="K142" s="35"/>
      <c r="L142" s="38"/>
      <c r="M142" s="188"/>
      <c r="N142" s="189"/>
      <c r="O142" s="63"/>
      <c r="P142" s="63"/>
      <c r="Q142" s="63"/>
      <c r="R142" s="63"/>
      <c r="S142" s="63"/>
      <c r="T142" s="64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T142" s="16" t="s">
        <v>129</v>
      </c>
      <c r="AU142" s="16" t="s">
        <v>83</v>
      </c>
    </row>
    <row r="143" spans="1:65" s="2" customFormat="1" ht="14.45" customHeight="1">
      <c r="A143" s="33"/>
      <c r="B143" s="34"/>
      <c r="C143" s="172" t="s">
        <v>210</v>
      </c>
      <c r="D143" s="172" t="s">
        <v>120</v>
      </c>
      <c r="E143" s="173" t="s">
        <v>203</v>
      </c>
      <c r="F143" s="174" t="s">
        <v>204</v>
      </c>
      <c r="G143" s="175" t="s">
        <v>146</v>
      </c>
      <c r="H143" s="176">
        <v>60.6</v>
      </c>
      <c r="I143" s="177"/>
      <c r="J143" s="178">
        <f>ROUND(I143*H143,2)</f>
        <v>0</v>
      </c>
      <c r="K143" s="174" t="s">
        <v>124</v>
      </c>
      <c r="L143" s="38"/>
      <c r="M143" s="179" t="s">
        <v>19</v>
      </c>
      <c r="N143" s="180" t="s">
        <v>44</v>
      </c>
      <c r="O143" s="63"/>
      <c r="P143" s="181">
        <f>O143*H143</f>
        <v>0</v>
      </c>
      <c r="Q143" s="181">
        <v>3.6900000000000002E-2</v>
      </c>
      <c r="R143" s="181">
        <f>Q143*H143</f>
        <v>2.2361400000000002</v>
      </c>
      <c r="S143" s="181">
        <v>0</v>
      </c>
      <c r="T143" s="182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83" t="s">
        <v>125</v>
      </c>
      <c r="AT143" s="183" t="s">
        <v>120</v>
      </c>
      <c r="AU143" s="183" t="s">
        <v>83</v>
      </c>
      <c r="AY143" s="16" t="s">
        <v>118</v>
      </c>
      <c r="BE143" s="184">
        <f>IF(N143="základní",J143,0)</f>
        <v>0</v>
      </c>
      <c r="BF143" s="184">
        <f>IF(N143="snížená",J143,0)</f>
        <v>0</v>
      </c>
      <c r="BG143" s="184">
        <f>IF(N143="zákl. přenesená",J143,0)</f>
        <v>0</v>
      </c>
      <c r="BH143" s="184">
        <f>IF(N143="sníž. přenesená",J143,0)</f>
        <v>0</v>
      </c>
      <c r="BI143" s="184">
        <f>IF(N143="nulová",J143,0)</f>
        <v>0</v>
      </c>
      <c r="BJ143" s="16" t="s">
        <v>81</v>
      </c>
      <c r="BK143" s="184">
        <f>ROUND(I143*H143,2)</f>
        <v>0</v>
      </c>
      <c r="BL143" s="16" t="s">
        <v>125</v>
      </c>
      <c r="BM143" s="183" t="s">
        <v>774</v>
      </c>
    </row>
    <row r="144" spans="1:65" s="2" customFormat="1" ht="29.25">
      <c r="A144" s="33"/>
      <c r="B144" s="34"/>
      <c r="C144" s="35"/>
      <c r="D144" s="185" t="s">
        <v>127</v>
      </c>
      <c r="E144" s="35"/>
      <c r="F144" s="186" t="s">
        <v>206</v>
      </c>
      <c r="G144" s="35"/>
      <c r="H144" s="35"/>
      <c r="I144" s="187"/>
      <c r="J144" s="35"/>
      <c r="K144" s="35"/>
      <c r="L144" s="38"/>
      <c r="M144" s="188"/>
      <c r="N144" s="189"/>
      <c r="O144" s="63"/>
      <c r="P144" s="63"/>
      <c r="Q144" s="63"/>
      <c r="R144" s="63"/>
      <c r="S144" s="63"/>
      <c r="T144" s="64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T144" s="16" t="s">
        <v>127</v>
      </c>
      <c r="AU144" s="16" t="s">
        <v>83</v>
      </c>
    </row>
    <row r="145" spans="1:65" s="2" customFormat="1" ht="58.5">
      <c r="A145" s="33"/>
      <c r="B145" s="34"/>
      <c r="C145" s="35"/>
      <c r="D145" s="185" t="s">
        <v>129</v>
      </c>
      <c r="E145" s="35"/>
      <c r="F145" s="190" t="s">
        <v>207</v>
      </c>
      <c r="G145" s="35"/>
      <c r="H145" s="35"/>
      <c r="I145" s="187"/>
      <c r="J145" s="35"/>
      <c r="K145" s="35"/>
      <c r="L145" s="38"/>
      <c r="M145" s="188"/>
      <c r="N145" s="189"/>
      <c r="O145" s="63"/>
      <c r="P145" s="63"/>
      <c r="Q145" s="63"/>
      <c r="R145" s="63"/>
      <c r="S145" s="63"/>
      <c r="T145" s="64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T145" s="16" t="s">
        <v>129</v>
      </c>
      <c r="AU145" s="16" t="s">
        <v>83</v>
      </c>
    </row>
    <row r="146" spans="1:65" s="13" customFormat="1" ht="11.25">
      <c r="B146" s="191"/>
      <c r="C146" s="192"/>
      <c r="D146" s="185" t="s">
        <v>131</v>
      </c>
      <c r="E146" s="193" t="s">
        <v>19</v>
      </c>
      <c r="F146" s="194" t="s">
        <v>775</v>
      </c>
      <c r="G146" s="192"/>
      <c r="H146" s="195">
        <v>1.8</v>
      </c>
      <c r="I146" s="196"/>
      <c r="J146" s="192"/>
      <c r="K146" s="192"/>
      <c r="L146" s="197"/>
      <c r="M146" s="198"/>
      <c r="N146" s="199"/>
      <c r="O146" s="199"/>
      <c r="P146" s="199"/>
      <c r="Q146" s="199"/>
      <c r="R146" s="199"/>
      <c r="S146" s="199"/>
      <c r="T146" s="200"/>
      <c r="AT146" s="201" t="s">
        <v>131</v>
      </c>
      <c r="AU146" s="201" t="s">
        <v>83</v>
      </c>
      <c r="AV146" s="13" t="s">
        <v>83</v>
      </c>
      <c r="AW146" s="13" t="s">
        <v>33</v>
      </c>
      <c r="AX146" s="13" t="s">
        <v>73</v>
      </c>
      <c r="AY146" s="201" t="s">
        <v>118</v>
      </c>
    </row>
    <row r="147" spans="1:65" s="13" customFormat="1" ht="11.25">
      <c r="B147" s="191"/>
      <c r="C147" s="192"/>
      <c r="D147" s="185" t="s">
        <v>131</v>
      </c>
      <c r="E147" s="193" t="s">
        <v>19</v>
      </c>
      <c r="F147" s="194" t="s">
        <v>776</v>
      </c>
      <c r="G147" s="192"/>
      <c r="H147" s="195">
        <v>58.8</v>
      </c>
      <c r="I147" s="196"/>
      <c r="J147" s="192"/>
      <c r="K147" s="192"/>
      <c r="L147" s="197"/>
      <c r="M147" s="198"/>
      <c r="N147" s="199"/>
      <c r="O147" s="199"/>
      <c r="P147" s="199"/>
      <c r="Q147" s="199"/>
      <c r="R147" s="199"/>
      <c r="S147" s="199"/>
      <c r="T147" s="200"/>
      <c r="AT147" s="201" t="s">
        <v>131</v>
      </c>
      <c r="AU147" s="201" t="s">
        <v>83</v>
      </c>
      <c r="AV147" s="13" t="s">
        <v>83</v>
      </c>
      <c r="AW147" s="13" t="s">
        <v>33</v>
      </c>
      <c r="AX147" s="13" t="s">
        <v>73</v>
      </c>
      <c r="AY147" s="201" t="s">
        <v>118</v>
      </c>
    </row>
    <row r="148" spans="1:65" s="2" customFormat="1" ht="14.45" customHeight="1">
      <c r="A148" s="33"/>
      <c r="B148" s="34"/>
      <c r="C148" s="172" t="s">
        <v>8</v>
      </c>
      <c r="D148" s="172" t="s">
        <v>120</v>
      </c>
      <c r="E148" s="173" t="s">
        <v>777</v>
      </c>
      <c r="F148" s="174" t="s">
        <v>778</v>
      </c>
      <c r="G148" s="175" t="s">
        <v>146</v>
      </c>
      <c r="H148" s="176">
        <v>16.8</v>
      </c>
      <c r="I148" s="177"/>
      <c r="J148" s="178">
        <f>ROUND(I148*H148,2)</f>
        <v>0</v>
      </c>
      <c r="K148" s="174" t="s">
        <v>124</v>
      </c>
      <c r="L148" s="38"/>
      <c r="M148" s="179" t="s">
        <v>19</v>
      </c>
      <c r="N148" s="180" t="s">
        <v>44</v>
      </c>
      <c r="O148" s="63"/>
      <c r="P148" s="181">
        <f>O148*H148</f>
        <v>0</v>
      </c>
      <c r="Q148" s="181">
        <v>8.6800000000000002E-3</v>
      </c>
      <c r="R148" s="181">
        <f>Q148*H148</f>
        <v>0.14582400000000001</v>
      </c>
      <c r="S148" s="181">
        <v>0</v>
      </c>
      <c r="T148" s="182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83" t="s">
        <v>125</v>
      </c>
      <c r="AT148" s="183" t="s">
        <v>120</v>
      </c>
      <c r="AU148" s="183" t="s">
        <v>83</v>
      </c>
      <c r="AY148" s="16" t="s">
        <v>118</v>
      </c>
      <c r="BE148" s="184">
        <f>IF(N148="základní",J148,0)</f>
        <v>0</v>
      </c>
      <c r="BF148" s="184">
        <f>IF(N148="snížená",J148,0)</f>
        <v>0</v>
      </c>
      <c r="BG148" s="184">
        <f>IF(N148="zákl. přenesená",J148,0)</f>
        <v>0</v>
      </c>
      <c r="BH148" s="184">
        <f>IF(N148="sníž. přenesená",J148,0)</f>
        <v>0</v>
      </c>
      <c r="BI148" s="184">
        <f>IF(N148="nulová",J148,0)</f>
        <v>0</v>
      </c>
      <c r="BJ148" s="16" t="s">
        <v>81</v>
      </c>
      <c r="BK148" s="184">
        <f>ROUND(I148*H148,2)</f>
        <v>0</v>
      </c>
      <c r="BL148" s="16" t="s">
        <v>125</v>
      </c>
      <c r="BM148" s="183" t="s">
        <v>779</v>
      </c>
    </row>
    <row r="149" spans="1:65" s="2" customFormat="1" ht="29.25">
      <c r="A149" s="33"/>
      <c r="B149" s="34"/>
      <c r="C149" s="35"/>
      <c r="D149" s="185" t="s">
        <v>127</v>
      </c>
      <c r="E149" s="35"/>
      <c r="F149" s="186" t="s">
        <v>780</v>
      </c>
      <c r="G149" s="35"/>
      <c r="H149" s="35"/>
      <c r="I149" s="187"/>
      <c r="J149" s="35"/>
      <c r="K149" s="35"/>
      <c r="L149" s="38"/>
      <c r="M149" s="188"/>
      <c r="N149" s="189"/>
      <c r="O149" s="63"/>
      <c r="P149" s="63"/>
      <c r="Q149" s="63"/>
      <c r="R149" s="63"/>
      <c r="S149" s="63"/>
      <c r="T149" s="64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T149" s="16" t="s">
        <v>127</v>
      </c>
      <c r="AU149" s="16" t="s">
        <v>83</v>
      </c>
    </row>
    <row r="150" spans="1:65" s="2" customFormat="1" ht="58.5">
      <c r="A150" s="33"/>
      <c r="B150" s="34"/>
      <c r="C150" s="35"/>
      <c r="D150" s="185" t="s">
        <v>129</v>
      </c>
      <c r="E150" s="35"/>
      <c r="F150" s="190" t="s">
        <v>207</v>
      </c>
      <c r="G150" s="35"/>
      <c r="H150" s="35"/>
      <c r="I150" s="187"/>
      <c r="J150" s="35"/>
      <c r="K150" s="35"/>
      <c r="L150" s="38"/>
      <c r="M150" s="188"/>
      <c r="N150" s="189"/>
      <c r="O150" s="63"/>
      <c r="P150" s="63"/>
      <c r="Q150" s="63"/>
      <c r="R150" s="63"/>
      <c r="S150" s="63"/>
      <c r="T150" s="64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T150" s="16" t="s">
        <v>129</v>
      </c>
      <c r="AU150" s="16" t="s">
        <v>83</v>
      </c>
    </row>
    <row r="151" spans="1:65" s="13" customFormat="1" ht="11.25">
      <c r="B151" s="191"/>
      <c r="C151" s="192"/>
      <c r="D151" s="185" t="s">
        <v>131</v>
      </c>
      <c r="E151" s="193" t="s">
        <v>19</v>
      </c>
      <c r="F151" s="194" t="s">
        <v>781</v>
      </c>
      <c r="G151" s="192"/>
      <c r="H151" s="195">
        <v>16.8</v>
      </c>
      <c r="I151" s="196"/>
      <c r="J151" s="192"/>
      <c r="K151" s="192"/>
      <c r="L151" s="197"/>
      <c r="M151" s="198"/>
      <c r="N151" s="199"/>
      <c r="O151" s="199"/>
      <c r="P151" s="199"/>
      <c r="Q151" s="199"/>
      <c r="R151" s="199"/>
      <c r="S151" s="199"/>
      <c r="T151" s="200"/>
      <c r="AT151" s="201" t="s">
        <v>131</v>
      </c>
      <c r="AU151" s="201" t="s">
        <v>83</v>
      </c>
      <c r="AV151" s="13" t="s">
        <v>83</v>
      </c>
      <c r="AW151" s="13" t="s">
        <v>33</v>
      </c>
      <c r="AX151" s="13" t="s">
        <v>73</v>
      </c>
      <c r="AY151" s="201" t="s">
        <v>118</v>
      </c>
    </row>
    <row r="152" spans="1:65" s="2" customFormat="1" ht="14.45" customHeight="1">
      <c r="A152" s="33"/>
      <c r="B152" s="34"/>
      <c r="C152" s="172" t="s">
        <v>224</v>
      </c>
      <c r="D152" s="172" t="s">
        <v>120</v>
      </c>
      <c r="E152" s="173" t="s">
        <v>211</v>
      </c>
      <c r="F152" s="174" t="s">
        <v>212</v>
      </c>
      <c r="G152" s="175" t="s">
        <v>146</v>
      </c>
      <c r="H152" s="176">
        <v>22.2</v>
      </c>
      <c r="I152" s="177"/>
      <c r="J152" s="178">
        <f>ROUND(I152*H152,2)</f>
        <v>0</v>
      </c>
      <c r="K152" s="174" t="s">
        <v>124</v>
      </c>
      <c r="L152" s="38"/>
      <c r="M152" s="179" t="s">
        <v>19</v>
      </c>
      <c r="N152" s="180" t="s">
        <v>44</v>
      </c>
      <c r="O152" s="63"/>
      <c r="P152" s="181">
        <f>O152*H152</f>
        <v>0</v>
      </c>
      <c r="Q152" s="181">
        <v>3.6900000000000002E-2</v>
      </c>
      <c r="R152" s="181">
        <f>Q152*H152</f>
        <v>0.81918000000000002</v>
      </c>
      <c r="S152" s="181">
        <v>0</v>
      </c>
      <c r="T152" s="182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83" t="s">
        <v>125</v>
      </c>
      <c r="AT152" s="183" t="s">
        <v>120</v>
      </c>
      <c r="AU152" s="183" t="s">
        <v>83</v>
      </c>
      <c r="AY152" s="16" t="s">
        <v>118</v>
      </c>
      <c r="BE152" s="184">
        <f>IF(N152="základní",J152,0)</f>
        <v>0</v>
      </c>
      <c r="BF152" s="184">
        <f>IF(N152="snížená",J152,0)</f>
        <v>0</v>
      </c>
      <c r="BG152" s="184">
        <f>IF(N152="zákl. přenesená",J152,0)</f>
        <v>0</v>
      </c>
      <c r="BH152" s="184">
        <f>IF(N152="sníž. přenesená",J152,0)</f>
        <v>0</v>
      </c>
      <c r="BI152" s="184">
        <f>IF(N152="nulová",J152,0)</f>
        <v>0</v>
      </c>
      <c r="BJ152" s="16" t="s">
        <v>81</v>
      </c>
      <c r="BK152" s="184">
        <f>ROUND(I152*H152,2)</f>
        <v>0</v>
      </c>
      <c r="BL152" s="16" t="s">
        <v>125</v>
      </c>
      <c r="BM152" s="183" t="s">
        <v>782</v>
      </c>
    </row>
    <row r="153" spans="1:65" s="2" customFormat="1" ht="29.25">
      <c r="A153" s="33"/>
      <c r="B153" s="34"/>
      <c r="C153" s="35"/>
      <c r="D153" s="185" t="s">
        <v>127</v>
      </c>
      <c r="E153" s="35"/>
      <c r="F153" s="186" t="s">
        <v>214</v>
      </c>
      <c r="G153" s="35"/>
      <c r="H153" s="35"/>
      <c r="I153" s="187"/>
      <c r="J153" s="35"/>
      <c r="K153" s="35"/>
      <c r="L153" s="38"/>
      <c r="M153" s="188"/>
      <c r="N153" s="189"/>
      <c r="O153" s="63"/>
      <c r="P153" s="63"/>
      <c r="Q153" s="63"/>
      <c r="R153" s="63"/>
      <c r="S153" s="63"/>
      <c r="T153" s="64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T153" s="16" t="s">
        <v>127</v>
      </c>
      <c r="AU153" s="16" t="s">
        <v>83</v>
      </c>
    </row>
    <row r="154" spans="1:65" s="2" customFormat="1" ht="58.5">
      <c r="A154" s="33"/>
      <c r="B154" s="34"/>
      <c r="C154" s="35"/>
      <c r="D154" s="185" t="s">
        <v>129</v>
      </c>
      <c r="E154" s="35"/>
      <c r="F154" s="190" t="s">
        <v>207</v>
      </c>
      <c r="G154" s="35"/>
      <c r="H154" s="35"/>
      <c r="I154" s="187"/>
      <c r="J154" s="35"/>
      <c r="K154" s="35"/>
      <c r="L154" s="38"/>
      <c r="M154" s="188"/>
      <c r="N154" s="189"/>
      <c r="O154" s="63"/>
      <c r="P154" s="63"/>
      <c r="Q154" s="63"/>
      <c r="R154" s="63"/>
      <c r="S154" s="63"/>
      <c r="T154" s="64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T154" s="16" t="s">
        <v>129</v>
      </c>
      <c r="AU154" s="16" t="s">
        <v>83</v>
      </c>
    </row>
    <row r="155" spans="1:65" s="13" customFormat="1" ht="11.25">
      <c r="B155" s="191"/>
      <c r="C155" s="192"/>
      <c r="D155" s="185" t="s">
        <v>131</v>
      </c>
      <c r="E155" s="193" t="s">
        <v>19</v>
      </c>
      <c r="F155" s="194" t="s">
        <v>783</v>
      </c>
      <c r="G155" s="192"/>
      <c r="H155" s="195">
        <v>12.6</v>
      </c>
      <c r="I155" s="196"/>
      <c r="J155" s="192"/>
      <c r="K155" s="192"/>
      <c r="L155" s="197"/>
      <c r="M155" s="198"/>
      <c r="N155" s="199"/>
      <c r="O155" s="199"/>
      <c r="P155" s="199"/>
      <c r="Q155" s="199"/>
      <c r="R155" s="199"/>
      <c r="S155" s="199"/>
      <c r="T155" s="200"/>
      <c r="AT155" s="201" t="s">
        <v>131</v>
      </c>
      <c r="AU155" s="201" t="s">
        <v>83</v>
      </c>
      <c r="AV155" s="13" t="s">
        <v>83</v>
      </c>
      <c r="AW155" s="13" t="s">
        <v>33</v>
      </c>
      <c r="AX155" s="13" t="s">
        <v>73</v>
      </c>
      <c r="AY155" s="201" t="s">
        <v>118</v>
      </c>
    </row>
    <row r="156" spans="1:65" s="13" customFormat="1" ht="11.25">
      <c r="B156" s="191"/>
      <c r="C156" s="192"/>
      <c r="D156" s="185" t="s">
        <v>131</v>
      </c>
      <c r="E156" s="193" t="s">
        <v>19</v>
      </c>
      <c r="F156" s="194" t="s">
        <v>784</v>
      </c>
      <c r="G156" s="192"/>
      <c r="H156" s="195">
        <v>9.6</v>
      </c>
      <c r="I156" s="196"/>
      <c r="J156" s="192"/>
      <c r="K156" s="192"/>
      <c r="L156" s="197"/>
      <c r="M156" s="198"/>
      <c r="N156" s="199"/>
      <c r="O156" s="199"/>
      <c r="P156" s="199"/>
      <c r="Q156" s="199"/>
      <c r="R156" s="199"/>
      <c r="S156" s="199"/>
      <c r="T156" s="200"/>
      <c r="AT156" s="201" t="s">
        <v>131</v>
      </c>
      <c r="AU156" s="201" t="s">
        <v>83</v>
      </c>
      <c r="AV156" s="13" t="s">
        <v>83</v>
      </c>
      <c r="AW156" s="13" t="s">
        <v>33</v>
      </c>
      <c r="AX156" s="13" t="s">
        <v>73</v>
      </c>
      <c r="AY156" s="201" t="s">
        <v>118</v>
      </c>
    </row>
    <row r="157" spans="1:65" s="2" customFormat="1" ht="14.45" customHeight="1">
      <c r="A157" s="33"/>
      <c r="B157" s="34"/>
      <c r="C157" s="172" t="s">
        <v>229</v>
      </c>
      <c r="D157" s="172" t="s">
        <v>120</v>
      </c>
      <c r="E157" s="173" t="s">
        <v>217</v>
      </c>
      <c r="F157" s="174" t="s">
        <v>218</v>
      </c>
      <c r="G157" s="175" t="s">
        <v>219</v>
      </c>
      <c r="H157" s="176">
        <v>23</v>
      </c>
      <c r="I157" s="177"/>
      <c r="J157" s="178">
        <f>ROUND(I157*H157,2)</f>
        <v>0</v>
      </c>
      <c r="K157" s="174" t="s">
        <v>124</v>
      </c>
      <c r="L157" s="38"/>
      <c r="M157" s="179" t="s">
        <v>19</v>
      </c>
      <c r="N157" s="180" t="s">
        <v>44</v>
      </c>
      <c r="O157" s="63"/>
      <c r="P157" s="181">
        <f>O157*H157</f>
        <v>0</v>
      </c>
      <c r="Q157" s="181">
        <v>6.4999999999999997E-4</v>
      </c>
      <c r="R157" s="181">
        <f>Q157*H157</f>
        <v>1.495E-2</v>
      </c>
      <c r="S157" s="181">
        <v>0</v>
      </c>
      <c r="T157" s="182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83" t="s">
        <v>125</v>
      </c>
      <c r="AT157" s="183" t="s">
        <v>120</v>
      </c>
      <c r="AU157" s="183" t="s">
        <v>83</v>
      </c>
      <c r="AY157" s="16" t="s">
        <v>118</v>
      </c>
      <c r="BE157" s="184">
        <f>IF(N157="základní",J157,0)</f>
        <v>0</v>
      </c>
      <c r="BF157" s="184">
        <f>IF(N157="snížená",J157,0)</f>
        <v>0</v>
      </c>
      <c r="BG157" s="184">
        <f>IF(N157="zákl. přenesená",J157,0)</f>
        <v>0</v>
      </c>
      <c r="BH157" s="184">
        <f>IF(N157="sníž. přenesená",J157,0)</f>
        <v>0</v>
      </c>
      <c r="BI157" s="184">
        <f>IF(N157="nulová",J157,0)</f>
        <v>0</v>
      </c>
      <c r="BJ157" s="16" t="s">
        <v>81</v>
      </c>
      <c r="BK157" s="184">
        <f>ROUND(I157*H157,2)</f>
        <v>0</v>
      </c>
      <c r="BL157" s="16" t="s">
        <v>125</v>
      </c>
      <c r="BM157" s="183" t="s">
        <v>785</v>
      </c>
    </row>
    <row r="158" spans="1:65" s="2" customFormat="1" ht="11.25">
      <c r="A158" s="33"/>
      <c r="B158" s="34"/>
      <c r="C158" s="35"/>
      <c r="D158" s="185" t="s">
        <v>127</v>
      </c>
      <c r="E158" s="35"/>
      <c r="F158" s="186" t="s">
        <v>221</v>
      </c>
      <c r="G158" s="35"/>
      <c r="H158" s="35"/>
      <c r="I158" s="187"/>
      <c r="J158" s="35"/>
      <c r="K158" s="35"/>
      <c r="L158" s="38"/>
      <c r="M158" s="188"/>
      <c r="N158" s="189"/>
      <c r="O158" s="63"/>
      <c r="P158" s="63"/>
      <c r="Q158" s="63"/>
      <c r="R158" s="63"/>
      <c r="S158" s="63"/>
      <c r="T158" s="64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T158" s="16" t="s">
        <v>127</v>
      </c>
      <c r="AU158" s="16" t="s">
        <v>83</v>
      </c>
    </row>
    <row r="159" spans="1:65" s="2" customFormat="1" ht="97.5">
      <c r="A159" s="33"/>
      <c r="B159" s="34"/>
      <c r="C159" s="35"/>
      <c r="D159" s="185" t="s">
        <v>129</v>
      </c>
      <c r="E159" s="35"/>
      <c r="F159" s="190" t="s">
        <v>222</v>
      </c>
      <c r="G159" s="35"/>
      <c r="H159" s="35"/>
      <c r="I159" s="187"/>
      <c r="J159" s="35"/>
      <c r="K159" s="35"/>
      <c r="L159" s="38"/>
      <c r="M159" s="188"/>
      <c r="N159" s="189"/>
      <c r="O159" s="63"/>
      <c r="P159" s="63"/>
      <c r="Q159" s="63"/>
      <c r="R159" s="63"/>
      <c r="S159" s="63"/>
      <c r="T159" s="64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T159" s="16" t="s">
        <v>129</v>
      </c>
      <c r="AU159" s="16" t="s">
        <v>83</v>
      </c>
    </row>
    <row r="160" spans="1:65" s="13" customFormat="1" ht="11.25">
      <c r="B160" s="191"/>
      <c r="C160" s="192"/>
      <c r="D160" s="185" t="s">
        <v>131</v>
      </c>
      <c r="E160" s="193" t="s">
        <v>19</v>
      </c>
      <c r="F160" s="194" t="s">
        <v>786</v>
      </c>
      <c r="G160" s="192"/>
      <c r="H160" s="195">
        <v>23</v>
      </c>
      <c r="I160" s="196"/>
      <c r="J160" s="192"/>
      <c r="K160" s="192"/>
      <c r="L160" s="197"/>
      <c r="M160" s="198"/>
      <c r="N160" s="199"/>
      <c r="O160" s="199"/>
      <c r="P160" s="199"/>
      <c r="Q160" s="199"/>
      <c r="R160" s="199"/>
      <c r="S160" s="199"/>
      <c r="T160" s="200"/>
      <c r="AT160" s="201" t="s">
        <v>131</v>
      </c>
      <c r="AU160" s="201" t="s">
        <v>83</v>
      </c>
      <c r="AV160" s="13" t="s">
        <v>83</v>
      </c>
      <c r="AW160" s="13" t="s">
        <v>33</v>
      </c>
      <c r="AX160" s="13" t="s">
        <v>73</v>
      </c>
      <c r="AY160" s="201" t="s">
        <v>118</v>
      </c>
    </row>
    <row r="161" spans="1:65" s="2" customFormat="1" ht="14.45" customHeight="1">
      <c r="A161" s="33"/>
      <c r="B161" s="34"/>
      <c r="C161" s="172" t="s">
        <v>239</v>
      </c>
      <c r="D161" s="172" t="s">
        <v>120</v>
      </c>
      <c r="E161" s="173" t="s">
        <v>225</v>
      </c>
      <c r="F161" s="174" t="s">
        <v>226</v>
      </c>
      <c r="G161" s="175" t="s">
        <v>219</v>
      </c>
      <c r="H161" s="176">
        <v>23</v>
      </c>
      <c r="I161" s="177"/>
      <c r="J161" s="178">
        <f>ROUND(I161*H161,2)</f>
        <v>0</v>
      </c>
      <c r="K161" s="174" t="s">
        <v>124</v>
      </c>
      <c r="L161" s="38"/>
      <c r="M161" s="179" t="s">
        <v>19</v>
      </c>
      <c r="N161" s="180" t="s">
        <v>44</v>
      </c>
      <c r="O161" s="63"/>
      <c r="P161" s="181">
        <f>O161*H161</f>
        <v>0</v>
      </c>
      <c r="Q161" s="181">
        <v>0</v>
      </c>
      <c r="R161" s="181">
        <f>Q161*H161</f>
        <v>0</v>
      </c>
      <c r="S161" s="181">
        <v>0</v>
      </c>
      <c r="T161" s="182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83" t="s">
        <v>125</v>
      </c>
      <c r="AT161" s="183" t="s">
        <v>120</v>
      </c>
      <c r="AU161" s="183" t="s">
        <v>83</v>
      </c>
      <c r="AY161" s="16" t="s">
        <v>118</v>
      </c>
      <c r="BE161" s="184">
        <f>IF(N161="základní",J161,0)</f>
        <v>0</v>
      </c>
      <c r="BF161" s="184">
        <f>IF(N161="snížená",J161,0)</f>
        <v>0</v>
      </c>
      <c r="BG161" s="184">
        <f>IF(N161="zákl. přenesená",J161,0)</f>
        <v>0</v>
      </c>
      <c r="BH161" s="184">
        <f>IF(N161="sníž. přenesená",J161,0)</f>
        <v>0</v>
      </c>
      <c r="BI161" s="184">
        <f>IF(N161="nulová",J161,0)</f>
        <v>0</v>
      </c>
      <c r="BJ161" s="16" t="s">
        <v>81</v>
      </c>
      <c r="BK161" s="184">
        <f>ROUND(I161*H161,2)</f>
        <v>0</v>
      </c>
      <c r="BL161" s="16" t="s">
        <v>125</v>
      </c>
      <c r="BM161" s="183" t="s">
        <v>787</v>
      </c>
    </row>
    <row r="162" spans="1:65" s="2" customFormat="1" ht="11.25">
      <c r="A162" s="33"/>
      <c r="B162" s="34"/>
      <c r="C162" s="35"/>
      <c r="D162" s="185" t="s">
        <v>127</v>
      </c>
      <c r="E162" s="35"/>
      <c r="F162" s="186" t="s">
        <v>228</v>
      </c>
      <c r="G162" s="35"/>
      <c r="H162" s="35"/>
      <c r="I162" s="187"/>
      <c r="J162" s="35"/>
      <c r="K162" s="35"/>
      <c r="L162" s="38"/>
      <c r="M162" s="188"/>
      <c r="N162" s="189"/>
      <c r="O162" s="63"/>
      <c r="P162" s="63"/>
      <c r="Q162" s="63"/>
      <c r="R162" s="63"/>
      <c r="S162" s="63"/>
      <c r="T162" s="64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T162" s="16" t="s">
        <v>127</v>
      </c>
      <c r="AU162" s="16" t="s">
        <v>83</v>
      </c>
    </row>
    <row r="163" spans="1:65" s="2" customFormat="1" ht="97.5">
      <c r="A163" s="33"/>
      <c r="B163" s="34"/>
      <c r="C163" s="35"/>
      <c r="D163" s="185" t="s">
        <v>129</v>
      </c>
      <c r="E163" s="35"/>
      <c r="F163" s="190" t="s">
        <v>222</v>
      </c>
      <c r="G163" s="35"/>
      <c r="H163" s="35"/>
      <c r="I163" s="187"/>
      <c r="J163" s="35"/>
      <c r="K163" s="35"/>
      <c r="L163" s="38"/>
      <c r="M163" s="188"/>
      <c r="N163" s="189"/>
      <c r="O163" s="63"/>
      <c r="P163" s="63"/>
      <c r="Q163" s="63"/>
      <c r="R163" s="63"/>
      <c r="S163" s="63"/>
      <c r="T163" s="64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T163" s="16" t="s">
        <v>129</v>
      </c>
      <c r="AU163" s="16" t="s">
        <v>83</v>
      </c>
    </row>
    <row r="164" spans="1:65" s="2" customFormat="1" ht="14.45" customHeight="1">
      <c r="A164" s="33"/>
      <c r="B164" s="34"/>
      <c r="C164" s="172" t="s">
        <v>244</v>
      </c>
      <c r="D164" s="172" t="s">
        <v>120</v>
      </c>
      <c r="E164" s="173" t="s">
        <v>788</v>
      </c>
      <c r="F164" s="174" t="s">
        <v>789</v>
      </c>
      <c r="G164" s="175" t="s">
        <v>232</v>
      </c>
      <c r="H164" s="176">
        <v>680.98699999999997</v>
      </c>
      <c r="I164" s="177"/>
      <c r="J164" s="178">
        <f>ROUND(I164*H164,2)</f>
        <v>0</v>
      </c>
      <c r="K164" s="174" t="s">
        <v>124</v>
      </c>
      <c r="L164" s="38"/>
      <c r="M164" s="179" t="s">
        <v>19</v>
      </c>
      <c r="N164" s="180" t="s">
        <v>44</v>
      </c>
      <c r="O164" s="63"/>
      <c r="P164" s="181">
        <f>O164*H164</f>
        <v>0</v>
      </c>
      <c r="Q164" s="181">
        <v>0</v>
      </c>
      <c r="R164" s="181">
        <f>Q164*H164</f>
        <v>0</v>
      </c>
      <c r="S164" s="181">
        <v>0</v>
      </c>
      <c r="T164" s="182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83" t="s">
        <v>125</v>
      </c>
      <c r="AT164" s="183" t="s">
        <v>120</v>
      </c>
      <c r="AU164" s="183" t="s">
        <v>83</v>
      </c>
      <c r="AY164" s="16" t="s">
        <v>118</v>
      </c>
      <c r="BE164" s="184">
        <f>IF(N164="základní",J164,0)</f>
        <v>0</v>
      </c>
      <c r="BF164" s="184">
        <f>IF(N164="snížená",J164,0)</f>
        <v>0</v>
      </c>
      <c r="BG164" s="184">
        <f>IF(N164="zákl. přenesená",J164,0)</f>
        <v>0</v>
      </c>
      <c r="BH164" s="184">
        <f>IF(N164="sníž. přenesená",J164,0)</f>
        <v>0</v>
      </c>
      <c r="BI164" s="184">
        <f>IF(N164="nulová",J164,0)</f>
        <v>0</v>
      </c>
      <c r="BJ164" s="16" t="s">
        <v>81</v>
      </c>
      <c r="BK164" s="184">
        <f>ROUND(I164*H164,2)</f>
        <v>0</v>
      </c>
      <c r="BL164" s="16" t="s">
        <v>125</v>
      </c>
      <c r="BM164" s="183" t="s">
        <v>790</v>
      </c>
    </row>
    <row r="165" spans="1:65" s="2" customFormat="1" ht="19.5">
      <c r="A165" s="33"/>
      <c r="B165" s="34"/>
      <c r="C165" s="35"/>
      <c r="D165" s="185" t="s">
        <v>127</v>
      </c>
      <c r="E165" s="35"/>
      <c r="F165" s="186" t="s">
        <v>791</v>
      </c>
      <c r="G165" s="35"/>
      <c r="H165" s="35"/>
      <c r="I165" s="187"/>
      <c r="J165" s="35"/>
      <c r="K165" s="35"/>
      <c r="L165" s="38"/>
      <c r="M165" s="188"/>
      <c r="N165" s="189"/>
      <c r="O165" s="63"/>
      <c r="P165" s="63"/>
      <c r="Q165" s="63"/>
      <c r="R165" s="63"/>
      <c r="S165" s="63"/>
      <c r="T165" s="64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T165" s="16" t="s">
        <v>127</v>
      </c>
      <c r="AU165" s="16" t="s">
        <v>83</v>
      </c>
    </row>
    <row r="166" spans="1:65" s="2" customFormat="1" ht="39">
      <c r="A166" s="33"/>
      <c r="B166" s="34"/>
      <c r="C166" s="35"/>
      <c r="D166" s="185" t="s">
        <v>129</v>
      </c>
      <c r="E166" s="35"/>
      <c r="F166" s="190" t="s">
        <v>235</v>
      </c>
      <c r="G166" s="35"/>
      <c r="H166" s="35"/>
      <c r="I166" s="187"/>
      <c r="J166" s="35"/>
      <c r="K166" s="35"/>
      <c r="L166" s="38"/>
      <c r="M166" s="188"/>
      <c r="N166" s="189"/>
      <c r="O166" s="63"/>
      <c r="P166" s="63"/>
      <c r="Q166" s="63"/>
      <c r="R166" s="63"/>
      <c r="S166" s="63"/>
      <c r="T166" s="64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T166" s="16" t="s">
        <v>129</v>
      </c>
      <c r="AU166" s="16" t="s">
        <v>83</v>
      </c>
    </row>
    <row r="167" spans="1:65" s="13" customFormat="1" ht="11.25">
      <c r="B167" s="191"/>
      <c r="C167" s="192"/>
      <c r="D167" s="185" t="s">
        <v>131</v>
      </c>
      <c r="E167" s="193" t="s">
        <v>19</v>
      </c>
      <c r="F167" s="194" t="s">
        <v>792</v>
      </c>
      <c r="G167" s="192"/>
      <c r="H167" s="195">
        <v>231.95</v>
      </c>
      <c r="I167" s="196"/>
      <c r="J167" s="192"/>
      <c r="K167" s="192"/>
      <c r="L167" s="197"/>
      <c r="M167" s="198"/>
      <c r="N167" s="199"/>
      <c r="O167" s="199"/>
      <c r="P167" s="199"/>
      <c r="Q167" s="199"/>
      <c r="R167" s="199"/>
      <c r="S167" s="199"/>
      <c r="T167" s="200"/>
      <c r="AT167" s="201" t="s">
        <v>131</v>
      </c>
      <c r="AU167" s="201" t="s">
        <v>83</v>
      </c>
      <c r="AV167" s="13" t="s">
        <v>83</v>
      </c>
      <c r="AW167" s="13" t="s">
        <v>33</v>
      </c>
      <c r="AX167" s="13" t="s">
        <v>73</v>
      </c>
      <c r="AY167" s="201" t="s">
        <v>118</v>
      </c>
    </row>
    <row r="168" spans="1:65" s="13" customFormat="1" ht="11.25">
      <c r="B168" s="191"/>
      <c r="C168" s="192"/>
      <c r="D168" s="185" t="s">
        <v>131</v>
      </c>
      <c r="E168" s="193" t="s">
        <v>19</v>
      </c>
      <c r="F168" s="194" t="s">
        <v>793</v>
      </c>
      <c r="G168" s="192"/>
      <c r="H168" s="195">
        <v>71.159000000000006</v>
      </c>
      <c r="I168" s="196"/>
      <c r="J168" s="192"/>
      <c r="K168" s="192"/>
      <c r="L168" s="197"/>
      <c r="M168" s="198"/>
      <c r="N168" s="199"/>
      <c r="O168" s="199"/>
      <c r="P168" s="199"/>
      <c r="Q168" s="199"/>
      <c r="R168" s="199"/>
      <c r="S168" s="199"/>
      <c r="T168" s="200"/>
      <c r="AT168" s="201" t="s">
        <v>131</v>
      </c>
      <c r="AU168" s="201" t="s">
        <v>83</v>
      </c>
      <c r="AV168" s="13" t="s">
        <v>83</v>
      </c>
      <c r="AW168" s="13" t="s">
        <v>33</v>
      </c>
      <c r="AX168" s="13" t="s">
        <v>73</v>
      </c>
      <c r="AY168" s="201" t="s">
        <v>118</v>
      </c>
    </row>
    <row r="169" spans="1:65" s="13" customFormat="1" ht="11.25">
      <c r="B169" s="191"/>
      <c r="C169" s="192"/>
      <c r="D169" s="185" t="s">
        <v>131</v>
      </c>
      <c r="E169" s="193" t="s">
        <v>19</v>
      </c>
      <c r="F169" s="194" t="s">
        <v>794</v>
      </c>
      <c r="G169" s="192"/>
      <c r="H169" s="195">
        <v>29.009</v>
      </c>
      <c r="I169" s="196"/>
      <c r="J169" s="192"/>
      <c r="K169" s="192"/>
      <c r="L169" s="197"/>
      <c r="M169" s="198"/>
      <c r="N169" s="199"/>
      <c r="O169" s="199"/>
      <c r="P169" s="199"/>
      <c r="Q169" s="199"/>
      <c r="R169" s="199"/>
      <c r="S169" s="199"/>
      <c r="T169" s="200"/>
      <c r="AT169" s="201" t="s">
        <v>131</v>
      </c>
      <c r="AU169" s="201" t="s">
        <v>83</v>
      </c>
      <c r="AV169" s="13" t="s">
        <v>83</v>
      </c>
      <c r="AW169" s="13" t="s">
        <v>33</v>
      </c>
      <c r="AX169" s="13" t="s">
        <v>73</v>
      </c>
      <c r="AY169" s="201" t="s">
        <v>118</v>
      </c>
    </row>
    <row r="170" spans="1:65" s="13" customFormat="1" ht="11.25">
      <c r="B170" s="191"/>
      <c r="C170" s="192"/>
      <c r="D170" s="185" t="s">
        <v>131</v>
      </c>
      <c r="E170" s="193" t="s">
        <v>19</v>
      </c>
      <c r="F170" s="194" t="s">
        <v>795</v>
      </c>
      <c r="G170" s="192"/>
      <c r="H170" s="195">
        <v>348.86900000000003</v>
      </c>
      <c r="I170" s="196"/>
      <c r="J170" s="192"/>
      <c r="K170" s="192"/>
      <c r="L170" s="197"/>
      <c r="M170" s="198"/>
      <c r="N170" s="199"/>
      <c r="O170" s="199"/>
      <c r="P170" s="199"/>
      <c r="Q170" s="199"/>
      <c r="R170" s="199"/>
      <c r="S170" s="199"/>
      <c r="T170" s="200"/>
      <c r="AT170" s="201" t="s">
        <v>131</v>
      </c>
      <c r="AU170" s="201" t="s">
        <v>83</v>
      </c>
      <c r="AV170" s="13" t="s">
        <v>83</v>
      </c>
      <c r="AW170" s="13" t="s">
        <v>33</v>
      </c>
      <c r="AX170" s="13" t="s">
        <v>73</v>
      </c>
      <c r="AY170" s="201" t="s">
        <v>118</v>
      </c>
    </row>
    <row r="171" spans="1:65" s="2" customFormat="1" ht="14.45" customHeight="1">
      <c r="A171" s="33"/>
      <c r="B171" s="34"/>
      <c r="C171" s="172" t="s">
        <v>252</v>
      </c>
      <c r="D171" s="172" t="s">
        <v>120</v>
      </c>
      <c r="E171" s="173" t="s">
        <v>796</v>
      </c>
      <c r="F171" s="174" t="s">
        <v>797</v>
      </c>
      <c r="G171" s="175" t="s">
        <v>232</v>
      </c>
      <c r="H171" s="176">
        <v>691.88599999999997</v>
      </c>
      <c r="I171" s="177"/>
      <c r="J171" s="178">
        <f>ROUND(I171*H171,2)</f>
        <v>0</v>
      </c>
      <c r="K171" s="174" t="s">
        <v>124</v>
      </c>
      <c r="L171" s="38"/>
      <c r="M171" s="179" t="s">
        <v>19</v>
      </c>
      <c r="N171" s="180" t="s">
        <v>44</v>
      </c>
      <c r="O171" s="63"/>
      <c r="P171" s="181">
        <f>O171*H171</f>
        <v>0</v>
      </c>
      <c r="Q171" s="181">
        <v>0</v>
      </c>
      <c r="R171" s="181">
        <f>Q171*H171</f>
        <v>0</v>
      </c>
      <c r="S171" s="181">
        <v>0</v>
      </c>
      <c r="T171" s="182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83" t="s">
        <v>125</v>
      </c>
      <c r="AT171" s="183" t="s">
        <v>120</v>
      </c>
      <c r="AU171" s="183" t="s">
        <v>83</v>
      </c>
      <c r="AY171" s="16" t="s">
        <v>118</v>
      </c>
      <c r="BE171" s="184">
        <f>IF(N171="základní",J171,0)</f>
        <v>0</v>
      </c>
      <c r="BF171" s="184">
        <f>IF(N171="snížená",J171,0)</f>
        <v>0</v>
      </c>
      <c r="BG171" s="184">
        <f>IF(N171="zákl. přenesená",J171,0)</f>
        <v>0</v>
      </c>
      <c r="BH171" s="184">
        <f>IF(N171="sníž. přenesená",J171,0)</f>
        <v>0</v>
      </c>
      <c r="BI171" s="184">
        <f>IF(N171="nulová",J171,0)</f>
        <v>0</v>
      </c>
      <c r="BJ171" s="16" t="s">
        <v>81</v>
      </c>
      <c r="BK171" s="184">
        <f>ROUND(I171*H171,2)</f>
        <v>0</v>
      </c>
      <c r="BL171" s="16" t="s">
        <v>125</v>
      </c>
      <c r="BM171" s="183" t="s">
        <v>798</v>
      </c>
    </row>
    <row r="172" spans="1:65" s="2" customFormat="1" ht="19.5">
      <c r="A172" s="33"/>
      <c r="B172" s="34"/>
      <c r="C172" s="35"/>
      <c r="D172" s="185" t="s">
        <v>127</v>
      </c>
      <c r="E172" s="35"/>
      <c r="F172" s="186" t="s">
        <v>799</v>
      </c>
      <c r="G172" s="35"/>
      <c r="H172" s="35"/>
      <c r="I172" s="187"/>
      <c r="J172" s="35"/>
      <c r="K172" s="35"/>
      <c r="L172" s="38"/>
      <c r="M172" s="188"/>
      <c r="N172" s="189"/>
      <c r="O172" s="63"/>
      <c r="P172" s="63"/>
      <c r="Q172" s="63"/>
      <c r="R172" s="63"/>
      <c r="S172" s="63"/>
      <c r="T172" s="64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T172" s="16" t="s">
        <v>127</v>
      </c>
      <c r="AU172" s="16" t="s">
        <v>83</v>
      </c>
    </row>
    <row r="173" spans="1:65" s="2" customFormat="1" ht="39">
      <c r="A173" s="33"/>
      <c r="B173" s="34"/>
      <c r="C173" s="35"/>
      <c r="D173" s="185" t="s">
        <v>129</v>
      </c>
      <c r="E173" s="35"/>
      <c r="F173" s="190" t="s">
        <v>235</v>
      </c>
      <c r="G173" s="35"/>
      <c r="H173" s="35"/>
      <c r="I173" s="187"/>
      <c r="J173" s="35"/>
      <c r="K173" s="35"/>
      <c r="L173" s="38"/>
      <c r="M173" s="188"/>
      <c r="N173" s="189"/>
      <c r="O173" s="63"/>
      <c r="P173" s="63"/>
      <c r="Q173" s="63"/>
      <c r="R173" s="63"/>
      <c r="S173" s="63"/>
      <c r="T173" s="64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T173" s="16" t="s">
        <v>129</v>
      </c>
      <c r="AU173" s="16" t="s">
        <v>83</v>
      </c>
    </row>
    <row r="174" spans="1:65" s="13" customFormat="1" ht="11.25">
      <c r="B174" s="191"/>
      <c r="C174" s="192"/>
      <c r="D174" s="185" t="s">
        <v>131</v>
      </c>
      <c r="E174" s="193" t="s">
        <v>19</v>
      </c>
      <c r="F174" s="194" t="s">
        <v>800</v>
      </c>
      <c r="G174" s="192"/>
      <c r="H174" s="195">
        <v>10.898999999999999</v>
      </c>
      <c r="I174" s="196"/>
      <c r="J174" s="192"/>
      <c r="K174" s="192"/>
      <c r="L174" s="197"/>
      <c r="M174" s="198"/>
      <c r="N174" s="199"/>
      <c r="O174" s="199"/>
      <c r="P174" s="199"/>
      <c r="Q174" s="199"/>
      <c r="R174" s="199"/>
      <c r="S174" s="199"/>
      <c r="T174" s="200"/>
      <c r="AT174" s="201" t="s">
        <v>131</v>
      </c>
      <c r="AU174" s="201" t="s">
        <v>83</v>
      </c>
      <c r="AV174" s="13" t="s">
        <v>83</v>
      </c>
      <c r="AW174" s="13" t="s">
        <v>33</v>
      </c>
      <c r="AX174" s="13" t="s">
        <v>73</v>
      </c>
      <c r="AY174" s="201" t="s">
        <v>118</v>
      </c>
    </row>
    <row r="175" spans="1:65" s="13" customFormat="1" ht="11.25">
      <c r="B175" s="191"/>
      <c r="C175" s="192"/>
      <c r="D175" s="185" t="s">
        <v>131</v>
      </c>
      <c r="E175" s="193" t="s">
        <v>19</v>
      </c>
      <c r="F175" s="194" t="s">
        <v>792</v>
      </c>
      <c r="G175" s="192"/>
      <c r="H175" s="195">
        <v>231.95</v>
      </c>
      <c r="I175" s="196"/>
      <c r="J175" s="192"/>
      <c r="K175" s="192"/>
      <c r="L175" s="197"/>
      <c r="M175" s="198"/>
      <c r="N175" s="199"/>
      <c r="O175" s="199"/>
      <c r="P175" s="199"/>
      <c r="Q175" s="199"/>
      <c r="R175" s="199"/>
      <c r="S175" s="199"/>
      <c r="T175" s="200"/>
      <c r="AT175" s="201" t="s">
        <v>131</v>
      </c>
      <c r="AU175" s="201" t="s">
        <v>83</v>
      </c>
      <c r="AV175" s="13" t="s">
        <v>83</v>
      </c>
      <c r="AW175" s="13" t="s">
        <v>33</v>
      </c>
      <c r="AX175" s="13" t="s">
        <v>73</v>
      </c>
      <c r="AY175" s="201" t="s">
        <v>118</v>
      </c>
    </row>
    <row r="176" spans="1:65" s="13" customFormat="1" ht="11.25">
      <c r="B176" s="191"/>
      <c r="C176" s="192"/>
      <c r="D176" s="185" t="s">
        <v>131</v>
      </c>
      <c r="E176" s="193" t="s">
        <v>19</v>
      </c>
      <c r="F176" s="194" t="s">
        <v>793</v>
      </c>
      <c r="G176" s="192"/>
      <c r="H176" s="195">
        <v>71.159000000000006</v>
      </c>
      <c r="I176" s="196"/>
      <c r="J176" s="192"/>
      <c r="K176" s="192"/>
      <c r="L176" s="197"/>
      <c r="M176" s="198"/>
      <c r="N176" s="199"/>
      <c r="O176" s="199"/>
      <c r="P176" s="199"/>
      <c r="Q176" s="199"/>
      <c r="R176" s="199"/>
      <c r="S176" s="199"/>
      <c r="T176" s="200"/>
      <c r="AT176" s="201" t="s">
        <v>131</v>
      </c>
      <c r="AU176" s="201" t="s">
        <v>83</v>
      </c>
      <c r="AV176" s="13" t="s">
        <v>83</v>
      </c>
      <c r="AW176" s="13" t="s">
        <v>33</v>
      </c>
      <c r="AX176" s="13" t="s">
        <v>73</v>
      </c>
      <c r="AY176" s="201" t="s">
        <v>118</v>
      </c>
    </row>
    <row r="177" spans="1:65" s="13" customFormat="1" ht="11.25">
      <c r="B177" s="191"/>
      <c r="C177" s="192"/>
      <c r="D177" s="185" t="s">
        <v>131</v>
      </c>
      <c r="E177" s="193" t="s">
        <v>19</v>
      </c>
      <c r="F177" s="194" t="s">
        <v>794</v>
      </c>
      <c r="G177" s="192"/>
      <c r="H177" s="195">
        <v>29.009</v>
      </c>
      <c r="I177" s="196"/>
      <c r="J177" s="192"/>
      <c r="K177" s="192"/>
      <c r="L177" s="197"/>
      <c r="M177" s="198"/>
      <c r="N177" s="199"/>
      <c r="O177" s="199"/>
      <c r="P177" s="199"/>
      <c r="Q177" s="199"/>
      <c r="R177" s="199"/>
      <c r="S177" s="199"/>
      <c r="T177" s="200"/>
      <c r="AT177" s="201" t="s">
        <v>131</v>
      </c>
      <c r="AU177" s="201" t="s">
        <v>83</v>
      </c>
      <c r="AV177" s="13" t="s">
        <v>83</v>
      </c>
      <c r="AW177" s="13" t="s">
        <v>33</v>
      </c>
      <c r="AX177" s="13" t="s">
        <v>73</v>
      </c>
      <c r="AY177" s="201" t="s">
        <v>118</v>
      </c>
    </row>
    <row r="178" spans="1:65" s="13" customFormat="1" ht="11.25">
      <c r="B178" s="191"/>
      <c r="C178" s="192"/>
      <c r="D178" s="185" t="s">
        <v>131</v>
      </c>
      <c r="E178" s="193" t="s">
        <v>19</v>
      </c>
      <c r="F178" s="194" t="s">
        <v>795</v>
      </c>
      <c r="G178" s="192"/>
      <c r="H178" s="195">
        <v>348.86900000000003</v>
      </c>
      <c r="I178" s="196"/>
      <c r="J178" s="192"/>
      <c r="K178" s="192"/>
      <c r="L178" s="197"/>
      <c r="M178" s="198"/>
      <c r="N178" s="199"/>
      <c r="O178" s="199"/>
      <c r="P178" s="199"/>
      <c r="Q178" s="199"/>
      <c r="R178" s="199"/>
      <c r="S178" s="199"/>
      <c r="T178" s="200"/>
      <c r="AT178" s="201" t="s">
        <v>131</v>
      </c>
      <c r="AU178" s="201" t="s">
        <v>83</v>
      </c>
      <c r="AV178" s="13" t="s">
        <v>83</v>
      </c>
      <c r="AW178" s="13" t="s">
        <v>33</v>
      </c>
      <c r="AX178" s="13" t="s">
        <v>73</v>
      </c>
      <c r="AY178" s="201" t="s">
        <v>118</v>
      </c>
    </row>
    <row r="179" spans="1:65" s="2" customFormat="1" ht="14.45" customHeight="1">
      <c r="A179" s="33"/>
      <c r="B179" s="34"/>
      <c r="C179" s="172" t="s">
        <v>7</v>
      </c>
      <c r="D179" s="172" t="s">
        <v>120</v>
      </c>
      <c r="E179" s="173" t="s">
        <v>245</v>
      </c>
      <c r="F179" s="174" t="s">
        <v>246</v>
      </c>
      <c r="G179" s="175" t="s">
        <v>232</v>
      </c>
      <c r="H179" s="176">
        <v>409.65600000000001</v>
      </c>
      <c r="I179" s="177"/>
      <c r="J179" s="178">
        <f>ROUND(I179*H179,2)</f>
        <v>0</v>
      </c>
      <c r="K179" s="174" t="s">
        <v>124</v>
      </c>
      <c r="L179" s="38"/>
      <c r="M179" s="179" t="s">
        <v>19</v>
      </c>
      <c r="N179" s="180" t="s">
        <v>44</v>
      </c>
      <c r="O179" s="63"/>
      <c r="P179" s="181">
        <f>O179*H179</f>
        <v>0</v>
      </c>
      <c r="Q179" s="181">
        <v>0</v>
      </c>
      <c r="R179" s="181">
        <f>Q179*H179</f>
        <v>0</v>
      </c>
      <c r="S179" s="181">
        <v>0</v>
      </c>
      <c r="T179" s="182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83" t="s">
        <v>125</v>
      </c>
      <c r="AT179" s="183" t="s">
        <v>120</v>
      </c>
      <c r="AU179" s="183" t="s">
        <v>83</v>
      </c>
      <c r="AY179" s="16" t="s">
        <v>118</v>
      </c>
      <c r="BE179" s="184">
        <f>IF(N179="základní",J179,0)</f>
        <v>0</v>
      </c>
      <c r="BF179" s="184">
        <f>IF(N179="snížená",J179,0)</f>
        <v>0</v>
      </c>
      <c r="BG179" s="184">
        <f>IF(N179="zákl. přenesená",J179,0)</f>
        <v>0</v>
      </c>
      <c r="BH179" s="184">
        <f>IF(N179="sníž. přenesená",J179,0)</f>
        <v>0</v>
      </c>
      <c r="BI179" s="184">
        <f>IF(N179="nulová",J179,0)</f>
        <v>0</v>
      </c>
      <c r="BJ179" s="16" t="s">
        <v>81</v>
      </c>
      <c r="BK179" s="184">
        <f>ROUND(I179*H179,2)</f>
        <v>0</v>
      </c>
      <c r="BL179" s="16" t="s">
        <v>125</v>
      </c>
      <c r="BM179" s="183" t="s">
        <v>801</v>
      </c>
    </row>
    <row r="180" spans="1:65" s="2" customFormat="1" ht="19.5">
      <c r="A180" s="33"/>
      <c r="B180" s="34"/>
      <c r="C180" s="35"/>
      <c r="D180" s="185" t="s">
        <v>127</v>
      </c>
      <c r="E180" s="35"/>
      <c r="F180" s="186" t="s">
        <v>248</v>
      </c>
      <c r="G180" s="35"/>
      <c r="H180" s="35"/>
      <c r="I180" s="187"/>
      <c r="J180" s="35"/>
      <c r="K180" s="35"/>
      <c r="L180" s="38"/>
      <c r="M180" s="188"/>
      <c r="N180" s="189"/>
      <c r="O180" s="63"/>
      <c r="P180" s="63"/>
      <c r="Q180" s="63"/>
      <c r="R180" s="63"/>
      <c r="S180" s="63"/>
      <c r="T180" s="64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T180" s="16" t="s">
        <v>127</v>
      </c>
      <c r="AU180" s="16" t="s">
        <v>83</v>
      </c>
    </row>
    <row r="181" spans="1:65" s="2" customFormat="1" ht="243.75">
      <c r="A181" s="33"/>
      <c r="B181" s="34"/>
      <c r="C181" s="35"/>
      <c r="D181" s="185" t="s">
        <v>129</v>
      </c>
      <c r="E181" s="35"/>
      <c r="F181" s="190" t="s">
        <v>249</v>
      </c>
      <c r="G181" s="35"/>
      <c r="H181" s="35"/>
      <c r="I181" s="187"/>
      <c r="J181" s="35"/>
      <c r="K181" s="35"/>
      <c r="L181" s="38"/>
      <c r="M181" s="188"/>
      <c r="N181" s="189"/>
      <c r="O181" s="63"/>
      <c r="P181" s="63"/>
      <c r="Q181" s="63"/>
      <c r="R181" s="63"/>
      <c r="S181" s="63"/>
      <c r="T181" s="64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T181" s="16" t="s">
        <v>129</v>
      </c>
      <c r="AU181" s="16" t="s">
        <v>83</v>
      </c>
    </row>
    <row r="182" spans="1:65" s="13" customFormat="1" ht="11.25">
      <c r="B182" s="191"/>
      <c r="C182" s="192"/>
      <c r="D182" s="185" t="s">
        <v>131</v>
      </c>
      <c r="E182" s="193" t="s">
        <v>19</v>
      </c>
      <c r="F182" s="194" t="s">
        <v>802</v>
      </c>
      <c r="G182" s="192"/>
      <c r="H182" s="195">
        <v>142.31700000000001</v>
      </c>
      <c r="I182" s="196"/>
      <c r="J182" s="192"/>
      <c r="K182" s="192"/>
      <c r="L182" s="197"/>
      <c r="M182" s="198"/>
      <c r="N182" s="199"/>
      <c r="O182" s="199"/>
      <c r="P182" s="199"/>
      <c r="Q182" s="199"/>
      <c r="R182" s="199"/>
      <c r="S182" s="199"/>
      <c r="T182" s="200"/>
      <c r="AT182" s="201" t="s">
        <v>131</v>
      </c>
      <c r="AU182" s="201" t="s">
        <v>83</v>
      </c>
      <c r="AV182" s="13" t="s">
        <v>83</v>
      </c>
      <c r="AW182" s="13" t="s">
        <v>33</v>
      </c>
      <c r="AX182" s="13" t="s">
        <v>73</v>
      </c>
      <c r="AY182" s="201" t="s">
        <v>118</v>
      </c>
    </row>
    <row r="183" spans="1:65" s="13" customFormat="1" ht="11.25">
      <c r="B183" s="191"/>
      <c r="C183" s="192"/>
      <c r="D183" s="185" t="s">
        <v>131</v>
      </c>
      <c r="E183" s="193" t="s">
        <v>19</v>
      </c>
      <c r="F183" s="194" t="s">
        <v>803</v>
      </c>
      <c r="G183" s="192"/>
      <c r="H183" s="195">
        <v>58.017000000000003</v>
      </c>
      <c r="I183" s="196"/>
      <c r="J183" s="192"/>
      <c r="K183" s="192"/>
      <c r="L183" s="197"/>
      <c r="M183" s="198"/>
      <c r="N183" s="199"/>
      <c r="O183" s="199"/>
      <c r="P183" s="199"/>
      <c r="Q183" s="199"/>
      <c r="R183" s="199"/>
      <c r="S183" s="199"/>
      <c r="T183" s="200"/>
      <c r="AT183" s="201" t="s">
        <v>131</v>
      </c>
      <c r="AU183" s="201" t="s">
        <v>83</v>
      </c>
      <c r="AV183" s="13" t="s">
        <v>83</v>
      </c>
      <c r="AW183" s="13" t="s">
        <v>33</v>
      </c>
      <c r="AX183" s="13" t="s">
        <v>73</v>
      </c>
      <c r="AY183" s="201" t="s">
        <v>118</v>
      </c>
    </row>
    <row r="184" spans="1:65" s="13" customFormat="1" ht="11.25">
      <c r="B184" s="191"/>
      <c r="C184" s="192"/>
      <c r="D184" s="185" t="s">
        <v>131</v>
      </c>
      <c r="E184" s="193" t="s">
        <v>19</v>
      </c>
      <c r="F184" s="194" t="s">
        <v>804</v>
      </c>
      <c r="G184" s="192"/>
      <c r="H184" s="195">
        <v>209.322</v>
      </c>
      <c r="I184" s="196"/>
      <c r="J184" s="192"/>
      <c r="K184" s="192"/>
      <c r="L184" s="197"/>
      <c r="M184" s="198"/>
      <c r="N184" s="199"/>
      <c r="O184" s="199"/>
      <c r="P184" s="199"/>
      <c r="Q184" s="199"/>
      <c r="R184" s="199"/>
      <c r="S184" s="199"/>
      <c r="T184" s="200"/>
      <c r="AT184" s="201" t="s">
        <v>131</v>
      </c>
      <c r="AU184" s="201" t="s">
        <v>83</v>
      </c>
      <c r="AV184" s="13" t="s">
        <v>83</v>
      </c>
      <c r="AW184" s="13" t="s">
        <v>33</v>
      </c>
      <c r="AX184" s="13" t="s">
        <v>73</v>
      </c>
      <c r="AY184" s="201" t="s">
        <v>118</v>
      </c>
    </row>
    <row r="185" spans="1:65" s="2" customFormat="1" ht="14.45" customHeight="1">
      <c r="A185" s="33"/>
      <c r="B185" s="34"/>
      <c r="C185" s="172" t="s">
        <v>264</v>
      </c>
      <c r="D185" s="172" t="s">
        <v>120</v>
      </c>
      <c r="E185" s="173" t="s">
        <v>805</v>
      </c>
      <c r="F185" s="174" t="s">
        <v>806</v>
      </c>
      <c r="G185" s="175" t="s">
        <v>232</v>
      </c>
      <c r="H185" s="176">
        <v>1.35</v>
      </c>
      <c r="I185" s="177"/>
      <c r="J185" s="178">
        <f>ROUND(I185*H185,2)</f>
        <v>0</v>
      </c>
      <c r="K185" s="174" t="s">
        <v>124</v>
      </c>
      <c r="L185" s="38"/>
      <c r="M185" s="179" t="s">
        <v>19</v>
      </c>
      <c r="N185" s="180" t="s">
        <v>44</v>
      </c>
      <c r="O185" s="63"/>
      <c r="P185" s="181">
        <f>O185*H185</f>
        <v>0</v>
      </c>
      <c r="Q185" s="181">
        <v>0</v>
      </c>
      <c r="R185" s="181">
        <f>Q185*H185</f>
        <v>0</v>
      </c>
      <c r="S185" s="181">
        <v>0</v>
      </c>
      <c r="T185" s="182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83" t="s">
        <v>125</v>
      </c>
      <c r="AT185" s="183" t="s">
        <v>120</v>
      </c>
      <c r="AU185" s="183" t="s">
        <v>83</v>
      </c>
      <c r="AY185" s="16" t="s">
        <v>118</v>
      </c>
      <c r="BE185" s="184">
        <f>IF(N185="základní",J185,0)</f>
        <v>0</v>
      </c>
      <c r="BF185" s="184">
        <f>IF(N185="snížená",J185,0)</f>
        <v>0</v>
      </c>
      <c r="BG185" s="184">
        <f>IF(N185="zákl. přenesená",J185,0)</f>
        <v>0</v>
      </c>
      <c r="BH185" s="184">
        <f>IF(N185="sníž. přenesená",J185,0)</f>
        <v>0</v>
      </c>
      <c r="BI185" s="184">
        <f>IF(N185="nulová",J185,0)</f>
        <v>0</v>
      </c>
      <c r="BJ185" s="16" t="s">
        <v>81</v>
      </c>
      <c r="BK185" s="184">
        <f>ROUND(I185*H185,2)</f>
        <v>0</v>
      </c>
      <c r="BL185" s="16" t="s">
        <v>125</v>
      </c>
      <c r="BM185" s="183" t="s">
        <v>807</v>
      </c>
    </row>
    <row r="186" spans="1:65" s="2" customFormat="1" ht="11.25">
      <c r="A186" s="33"/>
      <c r="B186" s="34"/>
      <c r="C186" s="35"/>
      <c r="D186" s="185" t="s">
        <v>127</v>
      </c>
      <c r="E186" s="35"/>
      <c r="F186" s="186" t="s">
        <v>808</v>
      </c>
      <c r="G186" s="35"/>
      <c r="H186" s="35"/>
      <c r="I186" s="187"/>
      <c r="J186" s="35"/>
      <c r="K186" s="35"/>
      <c r="L186" s="38"/>
      <c r="M186" s="188"/>
      <c r="N186" s="189"/>
      <c r="O186" s="63"/>
      <c r="P186" s="63"/>
      <c r="Q186" s="63"/>
      <c r="R186" s="63"/>
      <c r="S186" s="63"/>
      <c r="T186" s="64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T186" s="16" t="s">
        <v>127</v>
      </c>
      <c r="AU186" s="16" t="s">
        <v>83</v>
      </c>
    </row>
    <row r="187" spans="1:65" s="2" customFormat="1" ht="48.75">
      <c r="A187" s="33"/>
      <c r="B187" s="34"/>
      <c r="C187" s="35"/>
      <c r="D187" s="185" t="s">
        <v>129</v>
      </c>
      <c r="E187" s="35"/>
      <c r="F187" s="190" t="s">
        <v>809</v>
      </c>
      <c r="G187" s="35"/>
      <c r="H187" s="35"/>
      <c r="I187" s="187"/>
      <c r="J187" s="35"/>
      <c r="K187" s="35"/>
      <c r="L187" s="38"/>
      <c r="M187" s="188"/>
      <c r="N187" s="189"/>
      <c r="O187" s="63"/>
      <c r="P187" s="63"/>
      <c r="Q187" s="63"/>
      <c r="R187" s="63"/>
      <c r="S187" s="63"/>
      <c r="T187" s="64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T187" s="16" t="s">
        <v>129</v>
      </c>
      <c r="AU187" s="16" t="s">
        <v>83</v>
      </c>
    </row>
    <row r="188" spans="1:65" s="13" customFormat="1" ht="11.25">
      <c r="B188" s="191"/>
      <c r="C188" s="192"/>
      <c r="D188" s="185" t="s">
        <v>131</v>
      </c>
      <c r="E188" s="193" t="s">
        <v>19</v>
      </c>
      <c r="F188" s="194" t="s">
        <v>810</v>
      </c>
      <c r="G188" s="192"/>
      <c r="H188" s="195">
        <v>1.35</v>
      </c>
      <c r="I188" s="196"/>
      <c r="J188" s="192"/>
      <c r="K188" s="192"/>
      <c r="L188" s="197"/>
      <c r="M188" s="198"/>
      <c r="N188" s="199"/>
      <c r="O188" s="199"/>
      <c r="P188" s="199"/>
      <c r="Q188" s="199"/>
      <c r="R188" s="199"/>
      <c r="S188" s="199"/>
      <c r="T188" s="200"/>
      <c r="AT188" s="201" t="s">
        <v>131</v>
      </c>
      <c r="AU188" s="201" t="s">
        <v>83</v>
      </c>
      <c r="AV188" s="13" t="s">
        <v>83</v>
      </c>
      <c r="AW188" s="13" t="s">
        <v>33</v>
      </c>
      <c r="AX188" s="13" t="s">
        <v>73</v>
      </c>
      <c r="AY188" s="201" t="s">
        <v>118</v>
      </c>
    </row>
    <row r="189" spans="1:65" s="2" customFormat="1" ht="14.45" customHeight="1">
      <c r="A189" s="33"/>
      <c r="B189" s="34"/>
      <c r="C189" s="172" t="s">
        <v>272</v>
      </c>
      <c r="D189" s="172" t="s">
        <v>120</v>
      </c>
      <c r="E189" s="173" t="s">
        <v>811</v>
      </c>
      <c r="F189" s="174" t="s">
        <v>812</v>
      </c>
      <c r="G189" s="175" t="s">
        <v>813</v>
      </c>
      <c r="H189" s="176">
        <v>1</v>
      </c>
      <c r="I189" s="177"/>
      <c r="J189" s="178">
        <f>ROUND(I189*H189,2)</f>
        <v>0</v>
      </c>
      <c r="K189" s="174" t="s">
        <v>19</v>
      </c>
      <c r="L189" s="38"/>
      <c r="M189" s="179" t="s">
        <v>19</v>
      </c>
      <c r="N189" s="180" t="s">
        <v>44</v>
      </c>
      <c r="O189" s="63"/>
      <c r="P189" s="181">
        <f>O189*H189</f>
        <v>0</v>
      </c>
      <c r="Q189" s="181">
        <v>0</v>
      </c>
      <c r="R189" s="181">
        <f>Q189*H189</f>
        <v>0</v>
      </c>
      <c r="S189" s="181">
        <v>0</v>
      </c>
      <c r="T189" s="182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83" t="s">
        <v>125</v>
      </c>
      <c r="AT189" s="183" t="s">
        <v>120</v>
      </c>
      <c r="AU189" s="183" t="s">
        <v>83</v>
      </c>
      <c r="AY189" s="16" t="s">
        <v>118</v>
      </c>
      <c r="BE189" s="184">
        <f>IF(N189="základní",J189,0)</f>
        <v>0</v>
      </c>
      <c r="BF189" s="184">
        <f>IF(N189="snížená",J189,0)</f>
        <v>0</v>
      </c>
      <c r="BG189" s="184">
        <f>IF(N189="zákl. přenesená",J189,0)</f>
        <v>0</v>
      </c>
      <c r="BH189" s="184">
        <f>IF(N189="sníž. přenesená",J189,0)</f>
        <v>0</v>
      </c>
      <c r="BI189" s="184">
        <f>IF(N189="nulová",J189,0)</f>
        <v>0</v>
      </c>
      <c r="BJ189" s="16" t="s">
        <v>81</v>
      </c>
      <c r="BK189" s="184">
        <f>ROUND(I189*H189,2)</f>
        <v>0</v>
      </c>
      <c r="BL189" s="16" t="s">
        <v>125</v>
      </c>
      <c r="BM189" s="183" t="s">
        <v>814</v>
      </c>
    </row>
    <row r="190" spans="1:65" s="2" customFormat="1" ht="11.25">
      <c r="A190" s="33"/>
      <c r="B190" s="34"/>
      <c r="C190" s="35"/>
      <c r="D190" s="185" t="s">
        <v>127</v>
      </c>
      <c r="E190" s="35"/>
      <c r="F190" s="186" t="s">
        <v>812</v>
      </c>
      <c r="G190" s="35"/>
      <c r="H190" s="35"/>
      <c r="I190" s="187"/>
      <c r="J190" s="35"/>
      <c r="K190" s="35"/>
      <c r="L190" s="38"/>
      <c r="M190" s="188"/>
      <c r="N190" s="189"/>
      <c r="O190" s="63"/>
      <c r="P190" s="63"/>
      <c r="Q190" s="63"/>
      <c r="R190" s="63"/>
      <c r="S190" s="63"/>
      <c r="T190" s="64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T190" s="16" t="s">
        <v>127</v>
      </c>
      <c r="AU190" s="16" t="s">
        <v>83</v>
      </c>
    </row>
    <row r="191" spans="1:65" s="2" customFormat="1" ht="78">
      <c r="A191" s="33"/>
      <c r="B191" s="34"/>
      <c r="C191" s="35"/>
      <c r="D191" s="185" t="s">
        <v>129</v>
      </c>
      <c r="E191" s="35"/>
      <c r="F191" s="190" t="s">
        <v>815</v>
      </c>
      <c r="G191" s="35"/>
      <c r="H191" s="35"/>
      <c r="I191" s="187"/>
      <c r="J191" s="35"/>
      <c r="K191" s="35"/>
      <c r="L191" s="38"/>
      <c r="M191" s="188"/>
      <c r="N191" s="189"/>
      <c r="O191" s="63"/>
      <c r="P191" s="63"/>
      <c r="Q191" s="63"/>
      <c r="R191" s="63"/>
      <c r="S191" s="63"/>
      <c r="T191" s="64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T191" s="16" t="s">
        <v>129</v>
      </c>
      <c r="AU191" s="16" t="s">
        <v>83</v>
      </c>
    </row>
    <row r="192" spans="1:65" s="2" customFormat="1" ht="14.45" customHeight="1">
      <c r="A192" s="33"/>
      <c r="B192" s="34"/>
      <c r="C192" s="172" t="s">
        <v>278</v>
      </c>
      <c r="D192" s="172" t="s">
        <v>120</v>
      </c>
      <c r="E192" s="173" t="s">
        <v>816</v>
      </c>
      <c r="F192" s="174" t="s">
        <v>817</v>
      </c>
      <c r="G192" s="175" t="s">
        <v>123</v>
      </c>
      <c r="H192" s="176">
        <v>530.81399999999996</v>
      </c>
      <c r="I192" s="177"/>
      <c r="J192" s="178">
        <f>ROUND(I192*H192,2)</f>
        <v>0</v>
      </c>
      <c r="K192" s="174" t="s">
        <v>124</v>
      </c>
      <c r="L192" s="38"/>
      <c r="M192" s="179" t="s">
        <v>19</v>
      </c>
      <c r="N192" s="180" t="s">
        <v>44</v>
      </c>
      <c r="O192" s="63"/>
      <c r="P192" s="181">
        <f>O192*H192</f>
        <v>0</v>
      </c>
      <c r="Q192" s="181">
        <v>1.1900000000000001E-3</v>
      </c>
      <c r="R192" s="181">
        <f>Q192*H192</f>
        <v>0.63166865999999999</v>
      </c>
      <c r="S192" s="181">
        <v>0</v>
      </c>
      <c r="T192" s="182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83" t="s">
        <v>125</v>
      </c>
      <c r="AT192" s="183" t="s">
        <v>120</v>
      </c>
      <c r="AU192" s="183" t="s">
        <v>83</v>
      </c>
      <c r="AY192" s="16" t="s">
        <v>118</v>
      </c>
      <c r="BE192" s="184">
        <f>IF(N192="základní",J192,0)</f>
        <v>0</v>
      </c>
      <c r="BF192" s="184">
        <f>IF(N192="snížená",J192,0)</f>
        <v>0</v>
      </c>
      <c r="BG192" s="184">
        <f>IF(N192="zákl. přenesená",J192,0)</f>
        <v>0</v>
      </c>
      <c r="BH192" s="184">
        <f>IF(N192="sníž. přenesená",J192,0)</f>
        <v>0</v>
      </c>
      <c r="BI192" s="184">
        <f>IF(N192="nulová",J192,0)</f>
        <v>0</v>
      </c>
      <c r="BJ192" s="16" t="s">
        <v>81</v>
      </c>
      <c r="BK192" s="184">
        <f>ROUND(I192*H192,2)</f>
        <v>0</v>
      </c>
      <c r="BL192" s="16" t="s">
        <v>125</v>
      </c>
      <c r="BM192" s="183" t="s">
        <v>818</v>
      </c>
    </row>
    <row r="193" spans="1:65" s="2" customFormat="1" ht="11.25">
      <c r="A193" s="33"/>
      <c r="B193" s="34"/>
      <c r="C193" s="35"/>
      <c r="D193" s="185" t="s">
        <v>127</v>
      </c>
      <c r="E193" s="35"/>
      <c r="F193" s="186" t="s">
        <v>819</v>
      </c>
      <c r="G193" s="35"/>
      <c r="H193" s="35"/>
      <c r="I193" s="187"/>
      <c r="J193" s="35"/>
      <c r="K193" s="35"/>
      <c r="L193" s="38"/>
      <c r="M193" s="188"/>
      <c r="N193" s="189"/>
      <c r="O193" s="63"/>
      <c r="P193" s="63"/>
      <c r="Q193" s="63"/>
      <c r="R193" s="63"/>
      <c r="S193" s="63"/>
      <c r="T193" s="64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T193" s="16" t="s">
        <v>127</v>
      </c>
      <c r="AU193" s="16" t="s">
        <v>83</v>
      </c>
    </row>
    <row r="194" spans="1:65" s="2" customFormat="1" ht="117">
      <c r="A194" s="33"/>
      <c r="B194" s="34"/>
      <c r="C194" s="35"/>
      <c r="D194" s="185" t="s">
        <v>129</v>
      </c>
      <c r="E194" s="35"/>
      <c r="F194" s="190" t="s">
        <v>257</v>
      </c>
      <c r="G194" s="35"/>
      <c r="H194" s="35"/>
      <c r="I194" s="187"/>
      <c r="J194" s="35"/>
      <c r="K194" s="35"/>
      <c r="L194" s="38"/>
      <c r="M194" s="188"/>
      <c r="N194" s="189"/>
      <c r="O194" s="63"/>
      <c r="P194" s="63"/>
      <c r="Q194" s="63"/>
      <c r="R194" s="63"/>
      <c r="S194" s="63"/>
      <c r="T194" s="64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T194" s="16" t="s">
        <v>129</v>
      </c>
      <c r="AU194" s="16" t="s">
        <v>83</v>
      </c>
    </row>
    <row r="195" spans="1:65" s="13" customFormat="1" ht="11.25">
      <c r="B195" s="191"/>
      <c r="C195" s="192"/>
      <c r="D195" s="185" t="s">
        <v>131</v>
      </c>
      <c r="E195" s="193" t="s">
        <v>19</v>
      </c>
      <c r="F195" s="194" t="s">
        <v>820</v>
      </c>
      <c r="G195" s="192"/>
      <c r="H195" s="195">
        <v>301.91000000000003</v>
      </c>
      <c r="I195" s="196"/>
      <c r="J195" s="192"/>
      <c r="K195" s="192"/>
      <c r="L195" s="197"/>
      <c r="M195" s="198"/>
      <c r="N195" s="199"/>
      <c r="O195" s="199"/>
      <c r="P195" s="199"/>
      <c r="Q195" s="199"/>
      <c r="R195" s="199"/>
      <c r="S195" s="199"/>
      <c r="T195" s="200"/>
      <c r="AT195" s="201" t="s">
        <v>131</v>
      </c>
      <c r="AU195" s="201" t="s">
        <v>83</v>
      </c>
      <c r="AV195" s="13" t="s">
        <v>83</v>
      </c>
      <c r="AW195" s="13" t="s">
        <v>33</v>
      </c>
      <c r="AX195" s="13" t="s">
        <v>73</v>
      </c>
      <c r="AY195" s="201" t="s">
        <v>118</v>
      </c>
    </row>
    <row r="196" spans="1:65" s="13" customFormat="1" ht="11.25">
      <c r="B196" s="191"/>
      <c r="C196" s="192"/>
      <c r="D196" s="185" t="s">
        <v>131</v>
      </c>
      <c r="E196" s="193" t="s">
        <v>19</v>
      </c>
      <c r="F196" s="194" t="s">
        <v>821</v>
      </c>
      <c r="G196" s="192"/>
      <c r="H196" s="195">
        <v>167.51</v>
      </c>
      <c r="I196" s="196"/>
      <c r="J196" s="192"/>
      <c r="K196" s="192"/>
      <c r="L196" s="197"/>
      <c r="M196" s="198"/>
      <c r="N196" s="199"/>
      <c r="O196" s="199"/>
      <c r="P196" s="199"/>
      <c r="Q196" s="199"/>
      <c r="R196" s="199"/>
      <c r="S196" s="199"/>
      <c r="T196" s="200"/>
      <c r="AT196" s="201" t="s">
        <v>131</v>
      </c>
      <c r="AU196" s="201" t="s">
        <v>83</v>
      </c>
      <c r="AV196" s="13" t="s">
        <v>83</v>
      </c>
      <c r="AW196" s="13" t="s">
        <v>33</v>
      </c>
      <c r="AX196" s="13" t="s">
        <v>73</v>
      </c>
      <c r="AY196" s="201" t="s">
        <v>118</v>
      </c>
    </row>
    <row r="197" spans="1:65" s="13" customFormat="1" ht="11.25">
      <c r="B197" s="191"/>
      <c r="C197" s="192"/>
      <c r="D197" s="185" t="s">
        <v>131</v>
      </c>
      <c r="E197" s="193" t="s">
        <v>19</v>
      </c>
      <c r="F197" s="194" t="s">
        <v>822</v>
      </c>
      <c r="G197" s="192"/>
      <c r="H197" s="195">
        <v>61.393999999999998</v>
      </c>
      <c r="I197" s="196"/>
      <c r="J197" s="192"/>
      <c r="K197" s="192"/>
      <c r="L197" s="197"/>
      <c r="M197" s="198"/>
      <c r="N197" s="199"/>
      <c r="O197" s="199"/>
      <c r="P197" s="199"/>
      <c r="Q197" s="199"/>
      <c r="R197" s="199"/>
      <c r="S197" s="199"/>
      <c r="T197" s="200"/>
      <c r="AT197" s="201" t="s">
        <v>131</v>
      </c>
      <c r="AU197" s="201" t="s">
        <v>83</v>
      </c>
      <c r="AV197" s="13" t="s">
        <v>83</v>
      </c>
      <c r="AW197" s="13" t="s">
        <v>33</v>
      </c>
      <c r="AX197" s="13" t="s">
        <v>73</v>
      </c>
      <c r="AY197" s="201" t="s">
        <v>118</v>
      </c>
    </row>
    <row r="198" spans="1:65" s="2" customFormat="1" ht="14.45" customHeight="1">
      <c r="A198" s="33"/>
      <c r="B198" s="34"/>
      <c r="C198" s="172" t="s">
        <v>285</v>
      </c>
      <c r="D198" s="172" t="s">
        <v>120</v>
      </c>
      <c r="E198" s="173" t="s">
        <v>823</v>
      </c>
      <c r="F198" s="174" t="s">
        <v>824</v>
      </c>
      <c r="G198" s="175" t="s">
        <v>123</v>
      </c>
      <c r="H198" s="176">
        <v>530.81399999999996</v>
      </c>
      <c r="I198" s="177"/>
      <c r="J198" s="178">
        <f>ROUND(I198*H198,2)</f>
        <v>0</v>
      </c>
      <c r="K198" s="174" t="s">
        <v>124</v>
      </c>
      <c r="L198" s="38"/>
      <c r="M198" s="179" t="s">
        <v>19</v>
      </c>
      <c r="N198" s="180" t="s">
        <v>44</v>
      </c>
      <c r="O198" s="63"/>
      <c r="P198" s="181">
        <f>O198*H198</f>
        <v>0</v>
      </c>
      <c r="Q198" s="181">
        <v>0</v>
      </c>
      <c r="R198" s="181">
        <f>Q198*H198</f>
        <v>0</v>
      </c>
      <c r="S198" s="181">
        <v>0</v>
      </c>
      <c r="T198" s="182">
        <f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83" t="s">
        <v>125</v>
      </c>
      <c r="AT198" s="183" t="s">
        <v>120</v>
      </c>
      <c r="AU198" s="183" t="s">
        <v>83</v>
      </c>
      <c r="AY198" s="16" t="s">
        <v>118</v>
      </c>
      <c r="BE198" s="184">
        <f>IF(N198="základní",J198,0)</f>
        <v>0</v>
      </c>
      <c r="BF198" s="184">
        <f>IF(N198="snížená",J198,0)</f>
        <v>0</v>
      </c>
      <c r="BG198" s="184">
        <f>IF(N198="zákl. přenesená",J198,0)</f>
        <v>0</v>
      </c>
      <c r="BH198" s="184">
        <f>IF(N198="sníž. přenesená",J198,0)</f>
        <v>0</v>
      </c>
      <c r="BI198" s="184">
        <f>IF(N198="nulová",J198,0)</f>
        <v>0</v>
      </c>
      <c r="BJ198" s="16" t="s">
        <v>81</v>
      </c>
      <c r="BK198" s="184">
        <f>ROUND(I198*H198,2)</f>
        <v>0</v>
      </c>
      <c r="BL198" s="16" t="s">
        <v>125</v>
      </c>
      <c r="BM198" s="183" t="s">
        <v>825</v>
      </c>
    </row>
    <row r="199" spans="1:65" s="2" customFormat="1" ht="19.5">
      <c r="A199" s="33"/>
      <c r="B199" s="34"/>
      <c r="C199" s="35"/>
      <c r="D199" s="185" t="s">
        <v>127</v>
      </c>
      <c r="E199" s="35"/>
      <c r="F199" s="186" t="s">
        <v>826</v>
      </c>
      <c r="G199" s="35"/>
      <c r="H199" s="35"/>
      <c r="I199" s="187"/>
      <c r="J199" s="35"/>
      <c r="K199" s="35"/>
      <c r="L199" s="38"/>
      <c r="M199" s="188"/>
      <c r="N199" s="189"/>
      <c r="O199" s="63"/>
      <c r="P199" s="63"/>
      <c r="Q199" s="63"/>
      <c r="R199" s="63"/>
      <c r="S199" s="63"/>
      <c r="T199" s="64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T199" s="16" t="s">
        <v>127</v>
      </c>
      <c r="AU199" s="16" t="s">
        <v>83</v>
      </c>
    </row>
    <row r="200" spans="1:65" s="2" customFormat="1" ht="14.45" customHeight="1">
      <c r="A200" s="33"/>
      <c r="B200" s="34"/>
      <c r="C200" s="172" t="s">
        <v>290</v>
      </c>
      <c r="D200" s="172" t="s">
        <v>120</v>
      </c>
      <c r="E200" s="173" t="s">
        <v>253</v>
      </c>
      <c r="F200" s="174" t="s">
        <v>254</v>
      </c>
      <c r="G200" s="175" t="s">
        <v>123</v>
      </c>
      <c r="H200" s="176">
        <v>1500.92</v>
      </c>
      <c r="I200" s="177"/>
      <c r="J200" s="178">
        <f>ROUND(I200*H200,2)</f>
        <v>0</v>
      </c>
      <c r="K200" s="174" t="s">
        <v>124</v>
      </c>
      <c r="L200" s="38"/>
      <c r="M200" s="179" t="s">
        <v>19</v>
      </c>
      <c r="N200" s="180" t="s">
        <v>44</v>
      </c>
      <c r="O200" s="63"/>
      <c r="P200" s="181">
        <f>O200*H200</f>
        <v>0</v>
      </c>
      <c r="Q200" s="181">
        <v>8.4999999999999995E-4</v>
      </c>
      <c r="R200" s="181">
        <f>Q200*H200</f>
        <v>1.275782</v>
      </c>
      <c r="S200" s="181">
        <v>0</v>
      </c>
      <c r="T200" s="182">
        <f>S200*H200</f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83" t="s">
        <v>125</v>
      </c>
      <c r="AT200" s="183" t="s">
        <v>120</v>
      </c>
      <c r="AU200" s="183" t="s">
        <v>83</v>
      </c>
      <c r="AY200" s="16" t="s">
        <v>118</v>
      </c>
      <c r="BE200" s="184">
        <f>IF(N200="základní",J200,0)</f>
        <v>0</v>
      </c>
      <c r="BF200" s="184">
        <f>IF(N200="snížená",J200,0)</f>
        <v>0</v>
      </c>
      <c r="BG200" s="184">
        <f>IF(N200="zákl. přenesená",J200,0)</f>
        <v>0</v>
      </c>
      <c r="BH200" s="184">
        <f>IF(N200="sníž. přenesená",J200,0)</f>
        <v>0</v>
      </c>
      <c r="BI200" s="184">
        <f>IF(N200="nulová",J200,0)</f>
        <v>0</v>
      </c>
      <c r="BJ200" s="16" t="s">
        <v>81</v>
      </c>
      <c r="BK200" s="184">
        <f>ROUND(I200*H200,2)</f>
        <v>0</v>
      </c>
      <c r="BL200" s="16" t="s">
        <v>125</v>
      </c>
      <c r="BM200" s="183" t="s">
        <v>827</v>
      </c>
    </row>
    <row r="201" spans="1:65" s="2" customFormat="1" ht="11.25">
      <c r="A201" s="33"/>
      <c r="B201" s="34"/>
      <c r="C201" s="35"/>
      <c r="D201" s="185" t="s">
        <v>127</v>
      </c>
      <c r="E201" s="35"/>
      <c r="F201" s="186" t="s">
        <v>256</v>
      </c>
      <c r="G201" s="35"/>
      <c r="H201" s="35"/>
      <c r="I201" s="187"/>
      <c r="J201" s="35"/>
      <c r="K201" s="35"/>
      <c r="L201" s="38"/>
      <c r="M201" s="188"/>
      <c r="N201" s="189"/>
      <c r="O201" s="63"/>
      <c r="P201" s="63"/>
      <c r="Q201" s="63"/>
      <c r="R201" s="63"/>
      <c r="S201" s="63"/>
      <c r="T201" s="64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T201" s="16" t="s">
        <v>127</v>
      </c>
      <c r="AU201" s="16" t="s">
        <v>83</v>
      </c>
    </row>
    <row r="202" spans="1:65" s="2" customFormat="1" ht="117">
      <c r="A202" s="33"/>
      <c r="B202" s="34"/>
      <c r="C202" s="35"/>
      <c r="D202" s="185" t="s">
        <v>129</v>
      </c>
      <c r="E202" s="35"/>
      <c r="F202" s="190" t="s">
        <v>257</v>
      </c>
      <c r="G202" s="35"/>
      <c r="H202" s="35"/>
      <c r="I202" s="187"/>
      <c r="J202" s="35"/>
      <c r="K202" s="35"/>
      <c r="L202" s="38"/>
      <c r="M202" s="188"/>
      <c r="N202" s="189"/>
      <c r="O202" s="63"/>
      <c r="P202" s="63"/>
      <c r="Q202" s="63"/>
      <c r="R202" s="63"/>
      <c r="S202" s="63"/>
      <c r="T202" s="64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T202" s="16" t="s">
        <v>129</v>
      </c>
      <c r="AU202" s="16" t="s">
        <v>83</v>
      </c>
    </row>
    <row r="203" spans="1:65" s="13" customFormat="1" ht="11.25">
      <c r="B203" s="191"/>
      <c r="C203" s="192"/>
      <c r="D203" s="185" t="s">
        <v>131</v>
      </c>
      <c r="E203" s="193" t="s">
        <v>19</v>
      </c>
      <c r="F203" s="194" t="s">
        <v>828</v>
      </c>
      <c r="G203" s="192"/>
      <c r="H203" s="195">
        <v>1401.72</v>
      </c>
      <c r="I203" s="196"/>
      <c r="J203" s="192"/>
      <c r="K203" s="192"/>
      <c r="L203" s="197"/>
      <c r="M203" s="198"/>
      <c r="N203" s="199"/>
      <c r="O203" s="199"/>
      <c r="P203" s="199"/>
      <c r="Q203" s="199"/>
      <c r="R203" s="199"/>
      <c r="S203" s="199"/>
      <c r="T203" s="200"/>
      <c r="AT203" s="201" t="s">
        <v>131</v>
      </c>
      <c r="AU203" s="201" t="s">
        <v>83</v>
      </c>
      <c r="AV203" s="13" t="s">
        <v>83</v>
      </c>
      <c r="AW203" s="13" t="s">
        <v>33</v>
      </c>
      <c r="AX203" s="13" t="s">
        <v>73</v>
      </c>
      <c r="AY203" s="201" t="s">
        <v>118</v>
      </c>
    </row>
    <row r="204" spans="1:65" s="13" customFormat="1" ht="11.25">
      <c r="B204" s="191"/>
      <c r="C204" s="192"/>
      <c r="D204" s="185" t="s">
        <v>131</v>
      </c>
      <c r="E204" s="193" t="s">
        <v>19</v>
      </c>
      <c r="F204" s="194" t="s">
        <v>829</v>
      </c>
      <c r="G204" s="192"/>
      <c r="H204" s="195">
        <v>67.099999999999994</v>
      </c>
      <c r="I204" s="196"/>
      <c r="J204" s="192"/>
      <c r="K204" s="192"/>
      <c r="L204" s="197"/>
      <c r="M204" s="198"/>
      <c r="N204" s="199"/>
      <c r="O204" s="199"/>
      <c r="P204" s="199"/>
      <c r="Q204" s="199"/>
      <c r="R204" s="199"/>
      <c r="S204" s="199"/>
      <c r="T204" s="200"/>
      <c r="AT204" s="201" t="s">
        <v>131</v>
      </c>
      <c r="AU204" s="201" t="s">
        <v>83</v>
      </c>
      <c r="AV204" s="13" t="s">
        <v>83</v>
      </c>
      <c r="AW204" s="13" t="s">
        <v>33</v>
      </c>
      <c r="AX204" s="13" t="s">
        <v>73</v>
      </c>
      <c r="AY204" s="201" t="s">
        <v>118</v>
      </c>
    </row>
    <row r="205" spans="1:65" s="13" customFormat="1" ht="11.25">
      <c r="B205" s="191"/>
      <c r="C205" s="192"/>
      <c r="D205" s="185" t="s">
        <v>131</v>
      </c>
      <c r="E205" s="193" t="s">
        <v>19</v>
      </c>
      <c r="F205" s="194" t="s">
        <v>830</v>
      </c>
      <c r="G205" s="192"/>
      <c r="H205" s="195">
        <v>32.1</v>
      </c>
      <c r="I205" s="196"/>
      <c r="J205" s="192"/>
      <c r="K205" s="192"/>
      <c r="L205" s="197"/>
      <c r="M205" s="198"/>
      <c r="N205" s="199"/>
      <c r="O205" s="199"/>
      <c r="P205" s="199"/>
      <c r="Q205" s="199"/>
      <c r="R205" s="199"/>
      <c r="S205" s="199"/>
      <c r="T205" s="200"/>
      <c r="AT205" s="201" t="s">
        <v>131</v>
      </c>
      <c r="AU205" s="201" t="s">
        <v>83</v>
      </c>
      <c r="AV205" s="13" t="s">
        <v>83</v>
      </c>
      <c r="AW205" s="13" t="s">
        <v>33</v>
      </c>
      <c r="AX205" s="13" t="s">
        <v>73</v>
      </c>
      <c r="AY205" s="201" t="s">
        <v>118</v>
      </c>
    </row>
    <row r="206" spans="1:65" s="2" customFormat="1" ht="14.45" customHeight="1">
      <c r="A206" s="33"/>
      <c r="B206" s="34"/>
      <c r="C206" s="172" t="s">
        <v>298</v>
      </c>
      <c r="D206" s="172" t="s">
        <v>120</v>
      </c>
      <c r="E206" s="173" t="s">
        <v>260</v>
      </c>
      <c r="F206" s="174" t="s">
        <v>261</v>
      </c>
      <c r="G206" s="175" t="s">
        <v>123</v>
      </c>
      <c r="H206" s="176">
        <v>1500.92</v>
      </c>
      <c r="I206" s="177"/>
      <c r="J206" s="178">
        <f>ROUND(I206*H206,2)</f>
        <v>0</v>
      </c>
      <c r="K206" s="174" t="s">
        <v>124</v>
      </c>
      <c r="L206" s="38"/>
      <c r="M206" s="179" t="s">
        <v>19</v>
      </c>
      <c r="N206" s="180" t="s">
        <v>44</v>
      </c>
      <c r="O206" s="63"/>
      <c r="P206" s="181">
        <f>O206*H206</f>
        <v>0</v>
      </c>
      <c r="Q206" s="181">
        <v>0</v>
      </c>
      <c r="R206" s="181">
        <f>Q206*H206</f>
        <v>0</v>
      </c>
      <c r="S206" s="181">
        <v>0</v>
      </c>
      <c r="T206" s="182">
        <f>S206*H206</f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83" t="s">
        <v>125</v>
      </c>
      <c r="AT206" s="183" t="s">
        <v>120</v>
      </c>
      <c r="AU206" s="183" t="s">
        <v>83</v>
      </c>
      <c r="AY206" s="16" t="s">
        <v>118</v>
      </c>
      <c r="BE206" s="184">
        <f>IF(N206="základní",J206,0)</f>
        <v>0</v>
      </c>
      <c r="BF206" s="184">
        <f>IF(N206="snížená",J206,0)</f>
        <v>0</v>
      </c>
      <c r="BG206" s="184">
        <f>IF(N206="zákl. přenesená",J206,0)</f>
        <v>0</v>
      </c>
      <c r="BH206" s="184">
        <f>IF(N206="sníž. přenesená",J206,0)</f>
        <v>0</v>
      </c>
      <c r="BI206" s="184">
        <f>IF(N206="nulová",J206,0)</f>
        <v>0</v>
      </c>
      <c r="BJ206" s="16" t="s">
        <v>81</v>
      </c>
      <c r="BK206" s="184">
        <f>ROUND(I206*H206,2)</f>
        <v>0</v>
      </c>
      <c r="BL206" s="16" t="s">
        <v>125</v>
      </c>
      <c r="BM206" s="183" t="s">
        <v>831</v>
      </c>
    </row>
    <row r="207" spans="1:65" s="2" customFormat="1" ht="19.5">
      <c r="A207" s="33"/>
      <c r="B207" s="34"/>
      <c r="C207" s="35"/>
      <c r="D207" s="185" t="s">
        <v>127</v>
      </c>
      <c r="E207" s="35"/>
      <c r="F207" s="186" t="s">
        <v>263</v>
      </c>
      <c r="G207" s="35"/>
      <c r="H207" s="35"/>
      <c r="I207" s="187"/>
      <c r="J207" s="35"/>
      <c r="K207" s="35"/>
      <c r="L207" s="38"/>
      <c r="M207" s="188"/>
      <c r="N207" s="189"/>
      <c r="O207" s="63"/>
      <c r="P207" s="63"/>
      <c r="Q207" s="63"/>
      <c r="R207" s="63"/>
      <c r="S207" s="63"/>
      <c r="T207" s="64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T207" s="16" t="s">
        <v>127</v>
      </c>
      <c r="AU207" s="16" t="s">
        <v>83</v>
      </c>
    </row>
    <row r="208" spans="1:65" s="2" customFormat="1" ht="14.45" customHeight="1">
      <c r="A208" s="33"/>
      <c r="B208" s="34"/>
      <c r="C208" s="172" t="s">
        <v>306</v>
      </c>
      <c r="D208" s="172" t="s">
        <v>120</v>
      </c>
      <c r="E208" s="173" t="s">
        <v>265</v>
      </c>
      <c r="F208" s="174" t="s">
        <v>266</v>
      </c>
      <c r="G208" s="175" t="s">
        <v>232</v>
      </c>
      <c r="H208" s="176">
        <v>1361.9739999999999</v>
      </c>
      <c r="I208" s="177"/>
      <c r="J208" s="178">
        <f>ROUND(I208*H208,2)</f>
        <v>0</v>
      </c>
      <c r="K208" s="174" t="s">
        <v>124</v>
      </c>
      <c r="L208" s="38"/>
      <c r="M208" s="179" t="s">
        <v>19</v>
      </c>
      <c r="N208" s="180" t="s">
        <v>44</v>
      </c>
      <c r="O208" s="63"/>
      <c r="P208" s="181">
        <f>O208*H208</f>
        <v>0</v>
      </c>
      <c r="Q208" s="181">
        <v>0</v>
      </c>
      <c r="R208" s="181">
        <f>Q208*H208</f>
        <v>0</v>
      </c>
      <c r="S208" s="181">
        <v>0</v>
      </c>
      <c r="T208" s="182">
        <f>S208*H208</f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83" t="s">
        <v>125</v>
      </c>
      <c r="AT208" s="183" t="s">
        <v>120</v>
      </c>
      <c r="AU208" s="183" t="s">
        <v>83</v>
      </c>
      <c r="AY208" s="16" t="s">
        <v>118</v>
      </c>
      <c r="BE208" s="184">
        <f>IF(N208="základní",J208,0)</f>
        <v>0</v>
      </c>
      <c r="BF208" s="184">
        <f>IF(N208="snížená",J208,0)</f>
        <v>0</v>
      </c>
      <c r="BG208" s="184">
        <f>IF(N208="zákl. přenesená",J208,0)</f>
        <v>0</v>
      </c>
      <c r="BH208" s="184">
        <f>IF(N208="sníž. přenesená",J208,0)</f>
        <v>0</v>
      </c>
      <c r="BI208" s="184">
        <f>IF(N208="nulová",J208,0)</f>
        <v>0</v>
      </c>
      <c r="BJ208" s="16" t="s">
        <v>81</v>
      </c>
      <c r="BK208" s="184">
        <f>ROUND(I208*H208,2)</f>
        <v>0</v>
      </c>
      <c r="BL208" s="16" t="s">
        <v>125</v>
      </c>
      <c r="BM208" s="183" t="s">
        <v>832</v>
      </c>
    </row>
    <row r="209" spans="1:65" s="2" customFormat="1" ht="19.5">
      <c r="A209" s="33"/>
      <c r="B209" s="34"/>
      <c r="C209" s="35"/>
      <c r="D209" s="185" t="s">
        <v>127</v>
      </c>
      <c r="E209" s="35"/>
      <c r="F209" s="186" t="s">
        <v>268</v>
      </c>
      <c r="G209" s="35"/>
      <c r="H209" s="35"/>
      <c r="I209" s="187"/>
      <c r="J209" s="35"/>
      <c r="K209" s="35"/>
      <c r="L209" s="38"/>
      <c r="M209" s="188"/>
      <c r="N209" s="189"/>
      <c r="O209" s="63"/>
      <c r="P209" s="63"/>
      <c r="Q209" s="63"/>
      <c r="R209" s="63"/>
      <c r="S209" s="63"/>
      <c r="T209" s="64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T209" s="16" t="s">
        <v>127</v>
      </c>
      <c r="AU209" s="16" t="s">
        <v>83</v>
      </c>
    </row>
    <row r="210" spans="1:65" s="2" customFormat="1" ht="58.5">
      <c r="A210" s="33"/>
      <c r="B210" s="34"/>
      <c r="C210" s="35"/>
      <c r="D210" s="185" t="s">
        <v>129</v>
      </c>
      <c r="E210" s="35"/>
      <c r="F210" s="190" t="s">
        <v>269</v>
      </c>
      <c r="G210" s="35"/>
      <c r="H210" s="35"/>
      <c r="I210" s="187"/>
      <c r="J210" s="35"/>
      <c r="K210" s="35"/>
      <c r="L210" s="38"/>
      <c r="M210" s="188"/>
      <c r="N210" s="189"/>
      <c r="O210" s="63"/>
      <c r="P210" s="63"/>
      <c r="Q210" s="63"/>
      <c r="R210" s="63"/>
      <c r="S210" s="63"/>
      <c r="T210" s="64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T210" s="16" t="s">
        <v>129</v>
      </c>
      <c r="AU210" s="16" t="s">
        <v>83</v>
      </c>
    </row>
    <row r="211" spans="1:65" s="13" customFormat="1" ht="11.25">
      <c r="B211" s="191"/>
      <c r="C211" s="192"/>
      <c r="D211" s="185" t="s">
        <v>131</v>
      </c>
      <c r="E211" s="193" t="s">
        <v>19</v>
      </c>
      <c r="F211" s="194" t="s">
        <v>833</v>
      </c>
      <c r="G211" s="192"/>
      <c r="H211" s="195">
        <v>680.98699999999997</v>
      </c>
      <c r="I211" s="196"/>
      <c r="J211" s="192"/>
      <c r="K211" s="192"/>
      <c r="L211" s="197"/>
      <c r="M211" s="198"/>
      <c r="N211" s="199"/>
      <c r="O211" s="199"/>
      <c r="P211" s="199"/>
      <c r="Q211" s="199"/>
      <c r="R211" s="199"/>
      <c r="S211" s="199"/>
      <c r="T211" s="200"/>
      <c r="AT211" s="201" t="s">
        <v>131</v>
      </c>
      <c r="AU211" s="201" t="s">
        <v>83</v>
      </c>
      <c r="AV211" s="13" t="s">
        <v>83</v>
      </c>
      <c r="AW211" s="13" t="s">
        <v>33</v>
      </c>
      <c r="AX211" s="13" t="s">
        <v>73</v>
      </c>
      <c r="AY211" s="201" t="s">
        <v>118</v>
      </c>
    </row>
    <row r="212" spans="1:65" s="13" customFormat="1" ht="11.25">
      <c r="B212" s="191"/>
      <c r="C212" s="192"/>
      <c r="D212" s="185" t="s">
        <v>131</v>
      </c>
      <c r="E212" s="193" t="s">
        <v>19</v>
      </c>
      <c r="F212" s="194" t="s">
        <v>834</v>
      </c>
      <c r="G212" s="192"/>
      <c r="H212" s="195">
        <v>680.98699999999997</v>
      </c>
      <c r="I212" s="196"/>
      <c r="J212" s="192"/>
      <c r="K212" s="192"/>
      <c r="L212" s="197"/>
      <c r="M212" s="198"/>
      <c r="N212" s="199"/>
      <c r="O212" s="199"/>
      <c r="P212" s="199"/>
      <c r="Q212" s="199"/>
      <c r="R212" s="199"/>
      <c r="S212" s="199"/>
      <c r="T212" s="200"/>
      <c r="AT212" s="201" t="s">
        <v>131</v>
      </c>
      <c r="AU212" s="201" t="s">
        <v>83</v>
      </c>
      <c r="AV212" s="13" t="s">
        <v>83</v>
      </c>
      <c r="AW212" s="13" t="s">
        <v>33</v>
      </c>
      <c r="AX212" s="13" t="s">
        <v>73</v>
      </c>
      <c r="AY212" s="201" t="s">
        <v>118</v>
      </c>
    </row>
    <row r="213" spans="1:65" s="2" customFormat="1" ht="14.45" customHeight="1">
      <c r="A213" s="33"/>
      <c r="B213" s="34"/>
      <c r="C213" s="172" t="s">
        <v>312</v>
      </c>
      <c r="D213" s="172" t="s">
        <v>120</v>
      </c>
      <c r="E213" s="173" t="s">
        <v>273</v>
      </c>
      <c r="F213" s="174" t="s">
        <v>274</v>
      </c>
      <c r="G213" s="175" t="s">
        <v>232</v>
      </c>
      <c r="H213" s="176">
        <v>1080.354</v>
      </c>
      <c r="I213" s="177"/>
      <c r="J213" s="178">
        <f>ROUND(I213*H213,2)</f>
        <v>0</v>
      </c>
      <c r="K213" s="174" t="s">
        <v>124</v>
      </c>
      <c r="L213" s="38"/>
      <c r="M213" s="179" t="s">
        <v>19</v>
      </c>
      <c r="N213" s="180" t="s">
        <v>44</v>
      </c>
      <c r="O213" s="63"/>
      <c r="P213" s="181">
        <f>O213*H213</f>
        <v>0</v>
      </c>
      <c r="Q213" s="181">
        <v>0</v>
      </c>
      <c r="R213" s="181">
        <f>Q213*H213</f>
        <v>0</v>
      </c>
      <c r="S213" s="181">
        <v>0</v>
      </c>
      <c r="T213" s="182">
        <f>S213*H213</f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83" t="s">
        <v>125</v>
      </c>
      <c r="AT213" s="183" t="s">
        <v>120</v>
      </c>
      <c r="AU213" s="183" t="s">
        <v>83</v>
      </c>
      <c r="AY213" s="16" t="s">
        <v>118</v>
      </c>
      <c r="BE213" s="184">
        <f>IF(N213="základní",J213,0)</f>
        <v>0</v>
      </c>
      <c r="BF213" s="184">
        <f>IF(N213="snížená",J213,0)</f>
        <v>0</v>
      </c>
      <c r="BG213" s="184">
        <f>IF(N213="zákl. přenesená",J213,0)</f>
        <v>0</v>
      </c>
      <c r="BH213" s="184">
        <f>IF(N213="sníž. přenesená",J213,0)</f>
        <v>0</v>
      </c>
      <c r="BI213" s="184">
        <f>IF(N213="nulová",J213,0)</f>
        <v>0</v>
      </c>
      <c r="BJ213" s="16" t="s">
        <v>81</v>
      </c>
      <c r="BK213" s="184">
        <f>ROUND(I213*H213,2)</f>
        <v>0</v>
      </c>
      <c r="BL213" s="16" t="s">
        <v>125</v>
      </c>
      <c r="BM213" s="183" t="s">
        <v>835</v>
      </c>
    </row>
    <row r="214" spans="1:65" s="2" customFormat="1" ht="19.5">
      <c r="A214" s="33"/>
      <c r="B214" s="34"/>
      <c r="C214" s="35"/>
      <c r="D214" s="185" t="s">
        <v>127</v>
      </c>
      <c r="E214" s="35"/>
      <c r="F214" s="186" t="s">
        <v>276</v>
      </c>
      <c r="G214" s="35"/>
      <c r="H214" s="35"/>
      <c r="I214" s="187"/>
      <c r="J214" s="35"/>
      <c r="K214" s="35"/>
      <c r="L214" s="38"/>
      <c r="M214" s="188"/>
      <c r="N214" s="189"/>
      <c r="O214" s="63"/>
      <c r="P214" s="63"/>
      <c r="Q214" s="63"/>
      <c r="R214" s="63"/>
      <c r="S214" s="63"/>
      <c r="T214" s="64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T214" s="16" t="s">
        <v>127</v>
      </c>
      <c r="AU214" s="16" t="s">
        <v>83</v>
      </c>
    </row>
    <row r="215" spans="1:65" s="2" customFormat="1" ht="58.5">
      <c r="A215" s="33"/>
      <c r="B215" s="34"/>
      <c r="C215" s="35"/>
      <c r="D215" s="185" t="s">
        <v>129</v>
      </c>
      <c r="E215" s="35"/>
      <c r="F215" s="190" t="s">
        <v>269</v>
      </c>
      <c r="G215" s="35"/>
      <c r="H215" s="35"/>
      <c r="I215" s="187"/>
      <c r="J215" s="35"/>
      <c r="K215" s="35"/>
      <c r="L215" s="38"/>
      <c r="M215" s="188"/>
      <c r="N215" s="189"/>
      <c r="O215" s="63"/>
      <c r="P215" s="63"/>
      <c r="Q215" s="63"/>
      <c r="R215" s="63"/>
      <c r="S215" s="63"/>
      <c r="T215" s="64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T215" s="16" t="s">
        <v>129</v>
      </c>
      <c r="AU215" s="16" t="s">
        <v>83</v>
      </c>
    </row>
    <row r="216" spans="1:65" s="13" customFormat="1" ht="11.25">
      <c r="B216" s="191"/>
      <c r="C216" s="192"/>
      <c r="D216" s="185" t="s">
        <v>131</v>
      </c>
      <c r="E216" s="193" t="s">
        <v>19</v>
      </c>
      <c r="F216" s="194" t="s">
        <v>836</v>
      </c>
      <c r="G216" s="192"/>
      <c r="H216" s="195">
        <v>693.23599999999999</v>
      </c>
      <c r="I216" s="196"/>
      <c r="J216" s="192"/>
      <c r="K216" s="192"/>
      <c r="L216" s="197"/>
      <c r="M216" s="198"/>
      <c r="N216" s="199"/>
      <c r="O216" s="199"/>
      <c r="P216" s="199"/>
      <c r="Q216" s="199"/>
      <c r="R216" s="199"/>
      <c r="S216" s="199"/>
      <c r="T216" s="200"/>
      <c r="AT216" s="201" t="s">
        <v>131</v>
      </c>
      <c r="AU216" s="201" t="s">
        <v>83</v>
      </c>
      <c r="AV216" s="13" t="s">
        <v>83</v>
      </c>
      <c r="AW216" s="13" t="s">
        <v>33</v>
      </c>
      <c r="AX216" s="13" t="s">
        <v>73</v>
      </c>
      <c r="AY216" s="201" t="s">
        <v>118</v>
      </c>
    </row>
    <row r="217" spans="1:65" s="13" customFormat="1" ht="11.25">
      <c r="B217" s="191"/>
      <c r="C217" s="192"/>
      <c r="D217" s="185" t="s">
        <v>131</v>
      </c>
      <c r="E217" s="193" t="s">
        <v>19</v>
      </c>
      <c r="F217" s="194" t="s">
        <v>837</v>
      </c>
      <c r="G217" s="192"/>
      <c r="H217" s="195">
        <v>387.11799999999999</v>
      </c>
      <c r="I217" s="196"/>
      <c r="J217" s="192"/>
      <c r="K217" s="192"/>
      <c r="L217" s="197"/>
      <c r="M217" s="198"/>
      <c r="N217" s="199"/>
      <c r="O217" s="199"/>
      <c r="P217" s="199"/>
      <c r="Q217" s="199"/>
      <c r="R217" s="199"/>
      <c r="S217" s="199"/>
      <c r="T217" s="200"/>
      <c r="AT217" s="201" t="s">
        <v>131</v>
      </c>
      <c r="AU217" s="201" t="s">
        <v>83</v>
      </c>
      <c r="AV217" s="13" t="s">
        <v>83</v>
      </c>
      <c r="AW217" s="13" t="s">
        <v>33</v>
      </c>
      <c r="AX217" s="13" t="s">
        <v>73</v>
      </c>
      <c r="AY217" s="201" t="s">
        <v>118</v>
      </c>
    </row>
    <row r="218" spans="1:65" s="2" customFormat="1" ht="14.45" customHeight="1">
      <c r="A218" s="33"/>
      <c r="B218" s="34"/>
      <c r="C218" s="172" t="s">
        <v>321</v>
      </c>
      <c r="D218" s="172" t="s">
        <v>120</v>
      </c>
      <c r="E218" s="173" t="s">
        <v>279</v>
      </c>
      <c r="F218" s="174" t="s">
        <v>280</v>
      </c>
      <c r="G218" s="175" t="s">
        <v>232</v>
      </c>
      <c r="H218" s="176">
        <v>680.98699999999997</v>
      </c>
      <c r="I218" s="177"/>
      <c r="J218" s="178">
        <f>ROUND(I218*H218,2)</f>
        <v>0</v>
      </c>
      <c r="K218" s="174" t="s">
        <v>124</v>
      </c>
      <c r="L218" s="38"/>
      <c r="M218" s="179" t="s">
        <v>19</v>
      </c>
      <c r="N218" s="180" t="s">
        <v>44</v>
      </c>
      <c r="O218" s="63"/>
      <c r="P218" s="181">
        <f>O218*H218</f>
        <v>0</v>
      </c>
      <c r="Q218" s="181">
        <v>0</v>
      </c>
      <c r="R218" s="181">
        <f>Q218*H218</f>
        <v>0</v>
      </c>
      <c r="S218" s="181">
        <v>0</v>
      </c>
      <c r="T218" s="182">
        <f>S218*H218</f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83" t="s">
        <v>125</v>
      </c>
      <c r="AT218" s="183" t="s">
        <v>120</v>
      </c>
      <c r="AU218" s="183" t="s">
        <v>83</v>
      </c>
      <c r="AY218" s="16" t="s">
        <v>118</v>
      </c>
      <c r="BE218" s="184">
        <f>IF(N218="základní",J218,0)</f>
        <v>0</v>
      </c>
      <c r="BF218" s="184">
        <f>IF(N218="snížená",J218,0)</f>
        <v>0</v>
      </c>
      <c r="BG218" s="184">
        <f>IF(N218="zákl. přenesená",J218,0)</f>
        <v>0</v>
      </c>
      <c r="BH218" s="184">
        <f>IF(N218="sníž. přenesená",J218,0)</f>
        <v>0</v>
      </c>
      <c r="BI218" s="184">
        <f>IF(N218="nulová",J218,0)</f>
        <v>0</v>
      </c>
      <c r="BJ218" s="16" t="s">
        <v>81</v>
      </c>
      <c r="BK218" s="184">
        <f>ROUND(I218*H218,2)</f>
        <v>0</v>
      </c>
      <c r="BL218" s="16" t="s">
        <v>125</v>
      </c>
      <c r="BM218" s="183" t="s">
        <v>838</v>
      </c>
    </row>
    <row r="219" spans="1:65" s="2" customFormat="1" ht="19.5">
      <c r="A219" s="33"/>
      <c r="B219" s="34"/>
      <c r="C219" s="35"/>
      <c r="D219" s="185" t="s">
        <v>127</v>
      </c>
      <c r="E219" s="35"/>
      <c r="F219" s="186" t="s">
        <v>282</v>
      </c>
      <c r="G219" s="35"/>
      <c r="H219" s="35"/>
      <c r="I219" s="187"/>
      <c r="J219" s="35"/>
      <c r="K219" s="35"/>
      <c r="L219" s="38"/>
      <c r="M219" s="188"/>
      <c r="N219" s="189"/>
      <c r="O219" s="63"/>
      <c r="P219" s="63"/>
      <c r="Q219" s="63"/>
      <c r="R219" s="63"/>
      <c r="S219" s="63"/>
      <c r="T219" s="64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T219" s="16" t="s">
        <v>127</v>
      </c>
      <c r="AU219" s="16" t="s">
        <v>83</v>
      </c>
    </row>
    <row r="220" spans="1:65" s="2" customFormat="1" ht="87.75">
      <c r="A220" s="33"/>
      <c r="B220" s="34"/>
      <c r="C220" s="35"/>
      <c r="D220" s="185" t="s">
        <v>129</v>
      </c>
      <c r="E220" s="35"/>
      <c r="F220" s="190" t="s">
        <v>283</v>
      </c>
      <c r="G220" s="35"/>
      <c r="H220" s="35"/>
      <c r="I220" s="187"/>
      <c r="J220" s="35"/>
      <c r="K220" s="35"/>
      <c r="L220" s="38"/>
      <c r="M220" s="188"/>
      <c r="N220" s="189"/>
      <c r="O220" s="63"/>
      <c r="P220" s="63"/>
      <c r="Q220" s="63"/>
      <c r="R220" s="63"/>
      <c r="S220" s="63"/>
      <c r="T220" s="64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T220" s="16" t="s">
        <v>129</v>
      </c>
      <c r="AU220" s="16" t="s">
        <v>83</v>
      </c>
    </row>
    <row r="221" spans="1:65" s="13" customFormat="1" ht="11.25">
      <c r="B221" s="191"/>
      <c r="C221" s="192"/>
      <c r="D221" s="185" t="s">
        <v>131</v>
      </c>
      <c r="E221" s="193" t="s">
        <v>19</v>
      </c>
      <c r="F221" s="194" t="s">
        <v>834</v>
      </c>
      <c r="G221" s="192"/>
      <c r="H221" s="195">
        <v>680.98699999999997</v>
      </c>
      <c r="I221" s="196"/>
      <c r="J221" s="192"/>
      <c r="K221" s="192"/>
      <c r="L221" s="197"/>
      <c r="M221" s="198"/>
      <c r="N221" s="199"/>
      <c r="O221" s="199"/>
      <c r="P221" s="199"/>
      <c r="Q221" s="199"/>
      <c r="R221" s="199"/>
      <c r="S221" s="199"/>
      <c r="T221" s="200"/>
      <c r="AT221" s="201" t="s">
        <v>131</v>
      </c>
      <c r="AU221" s="201" t="s">
        <v>83</v>
      </c>
      <c r="AV221" s="13" t="s">
        <v>83</v>
      </c>
      <c r="AW221" s="13" t="s">
        <v>33</v>
      </c>
      <c r="AX221" s="13" t="s">
        <v>73</v>
      </c>
      <c r="AY221" s="201" t="s">
        <v>118</v>
      </c>
    </row>
    <row r="222" spans="1:65" s="2" customFormat="1" ht="14.45" customHeight="1">
      <c r="A222" s="33"/>
      <c r="B222" s="34"/>
      <c r="C222" s="172" t="s">
        <v>327</v>
      </c>
      <c r="D222" s="172" t="s">
        <v>120</v>
      </c>
      <c r="E222" s="173" t="s">
        <v>286</v>
      </c>
      <c r="F222" s="174" t="s">
        <v>287</v>
      </c>
      <c r="G222" s="175" t="s">
        <v>232</v>
      </c>
      <c r="H222" s="176">
        <v>387.11799999999999</v>
      </c>
      <c r="I222" s="177"/>
      <c r="J222" s="178">
        <f>ROUND(I222*H222,2)</f>
        <v>0</v>
      </c>
      <c r="K222" s="174" t="s">
        <v>124</v>
      </c>
      <c r="L222" s="38"/>
      <c r="M222" s="179" t="s">
        <v>19</v>
      </c>
      <c r="N222" s="180" t="s">
        <v>44</v>
      </c>
      <c r="O222" s="63"/>
      <c r="P222" s="181">
        <f>O222*H222</f>
        <v>0</v>
      </c>
      <c r="Q222" s="181">
        <v>0</v>
      </c>
      <c r="R222" s="181">
        <f>Q222*H222</f>
        <v>0</v>
      </c>
      <c r="S222" s="181">
        <v>0</v>
      </c>
      <c r="T222" s="182">
        <f>S222*H222</f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183" t="s">
        <v>125</v>
      </c>
      <c r="AT222" s="183" t="s">
        <v>120</v>
      </c>
      <c r="AU222" s="183" t="s">
        <v>83</v>
      </c>
      <c r="AY222" s="16" t="s">
        <v>118</v>
      </c>
      <c r="BE222" s="184">
        <f>IF(N222="základní",J222,0)</f>
        <v>0</v>
      </c>
      <c r="BF222" s="184">
        <f>IF(N222="snížená",J222,0)</f>
        <v>0</v>
      </c>
      <c r="BG222" s="184">
        <f>IF(N222="zákl. přenesená",J222,0)</f>
        <v>0</v>
      </c>
      <c r="BH222" s="184">
        <f>IF(N222="sníž. přenesená",J222,0)</f>
        <v>0</v>
      </c>
      <c r="BI222" s="184">
        <f>IF(N222="nulová",J222,0)</f>
        <v>0</v>
      </c>
      <c r="BJ222" s="16" t="s">
        <v>81</v>
      </c>
      <c r="BK222" s="184">
        <f>ROUND(I222*H222,2)</f>
        <v>0</v>
      </c>
      <c r="BL222" s="16" t="s">
        <v>125</v>
      </c>
      <c r="BM222" s="183" t="s">
        <v>839</v>
      </c>
    </row>
    <row r="223" spans="1:65" s="2" customFormat="1" ht="19.5">
      <c r="A223" s="33"/>
      <c r="B223" s="34"/>
      <c r="C223" s="35"/>
      <c r="D223" s="185" t="s">
        <v>127</v>
      </c>
      <c r="E223" s="35"/>
      <c r="F223" s="186" t="s">
        <v>289</v>
      </c>
      <c r="G223" s="35"/>
      <c r="H223" s="35"/>
      <c r="I223" s="187"/>
      <c r="J223" s="35"/>
      <c r="K223" s="35"/>
      <c r="L223" s="38"/>
      <c r="M223" s="188"/>
      <c r="N223" s="189"/>
      <c r="O223" s="63"/>
      <c r="P223" s="63"/>
      <c r="Q223" s="63"/>
      <c r="R223" s="63"/>
      <c r="S223" s="63"/>
      <c r="T223" s="64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T223" s="16" t="s">
        <v>127</v>
      </c>
      <c r="AU223" s="16" t="s">
        <v>83</v>
      </c>
    </row>
    <row r="224" spans="1:65" s="2" customFormat="1" ht="87.75">
      <c r="A224" s="33"/>
      <c r="B224" s="34"/>
      <c r="C224" s="35"/>
      <c r="D224" s="185" t="s">
        <v>129</v>
      </c>
      <c r="E224" s="35"/>
      <c r="F224" s="190" t="s">
        <v>283</v>
      </c>
      <c r="G224" s="35"/>
      <c r="H224" s="35"/>
      <c r="I224" s="187"/>
      <c r="J224" s="35"/>
      <c r="K224" s="35"/>
      <c r="L224" s="38"/>
      <c r="M224" s="188"/>
      <c r="N224" s="189"/>
      <c r="O224" s="63"/>
      <c r="P224" s="63"/>
      <c r="Q224" s="63"/>
      <c r="R224" s="63"/>
      <c r="S224" s="63"/>
      <c r="T224" s="64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T224" s="16" t="s">
        <v>129</v>
      </c>
      <c r="AU224" s="16" t="s">
        <v>83</v>
      </c>
    </row>
    <row r="225" spans="1:65" s="13" customFormat="1" ht="11.25">
      <c r="B225" s="191"/>
      <c r="C225" s="192"/>
      <c r="D225" s="185" t="s">
        <v>131</v>
      </c>
      <c r="E225" s="193" t="s">
        <v>19</v>
      </c>
      <c r="F225" s="194" t="s">
        <v>837</v>
      </c>
      <c r="G225" s="192"/>
      <c r="H225" s="195">
        <v>387.11799999999999</v>
      </c>
      <c r="I225" s="196"/>
      <c r="J225" s="192"/>
      <c r="K225" s="192"/>
      <c r="L225" s="197"/>
      <c r="M225" s="198"/>
      <c r="N225" s="199"/>
      <c r="O225" s="199"/>
      <c r="P225" s="199"/>
      <c r="Q225" s="199"/>
      <c r="R225" s="199"/>
      <c r="S225" s="199"/>
      <c r="T225" s="200"/>
      <c r="AT225" s="201" t="s">
        <v>131</v>
      </c>
      <c r="AU225" s="201" t="s">
        <v>83</v>
      </c>
      <c r="AV225" s="13" t="s">
        <v>83</v>
      </c>
      <c r="AW225" s="13" t="s">
        <v>33</v>
      </c>
      <c r="AX225" s="13" t="s">
        <v>73</v>
      </c>
      <c r="AY225" s="201" t="s">
        <v>118</v>
      </c>
    </row>
    <row r="226" spans="1:65" s="2" customFormat="1" ht="14.45" customHeight="1">
      <c r="A226" s="33"/>
      <c r="B226" s="34"/>
      <c r="C226" s="172" t="s">
        <v>332</v>
      </c>
      <c r="D226" s="172" t="s">
        <v>120</v>
      </c>
      <c r="E226" s="173" t="s">
        <v>299</v>
      </c>
      <c r="F226" s="174" t="s">
        <v>300</v>
      </c>
      <c r="G226" s="175" t="s">
        <v>232</v>
      </c>
      <c r="H226" s="176">
        <v>192.24600000000001</v>
      </c>
      <c r="I226" s="177"/>
      <c r="J226" s="178">
        <f>ROUND(I226*H226,2)</f>
        <v>0</v>
      </c>
      <c r="K226" s="174" t="s">
        <v>124</v>
      </c>
      <c r="L226" s="38"/>
      <c r="M226" s="179" t="s">
        <v>19</v>
      </c>
      <c r="N226" s="180" t="s">
        <v>44</v>
      </c>
      <c r="O226" s="63"/>
      <c r="P226" s="181">
        <f>O226*H226</f>
        <v>0</v>
      </c>
      <c r="Q226" s="181">
        <v>0</v>
      </c>
      <c r="R226" s="181">
        <f>Q226*H226</f>
        <v>0</v>
      </c>
      <c r="S226" s="181">
        <v>0</v>
      </c>
      <c r="T226" s="182">
        <f>S226*H226</f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83" t="s">
        <v>125</v>
      </c>
      <c r="AT226" s="183" t="s">
        <v>120</v>
      </c>
      <c r="AU226" s="183" t="s">
        <v>83</v>
      </c>
      <c r="AY226" s="16" t="s">
        <v>118</v>
      </c>
      <c r="BE226" s="184">
        <f>IF(N226="základní",J226,0)</f>
        <v>0</v>
      </c>
      <c r="BF226" s="184">
        <f>IF(N226="snížená",J226,0)</f>
        <v>0</v>
      </c>
      <c r="BG226" s="184">
        <f>IF(N226="zákl. přenesená",J226,0)</f>
        <v>0</v>
      </c>
      <c r="BH226" s="184">
        <f>IF(N226="sníž. přenesená",J226,0)</f>
        <v>0</v>
      </c>
      <c r="BI226" s="184">
        <f>IF(N226="nulová",J226,0)</f>
        <v>0</v>
      </c>
      <c r="BJ226" s="16" t="s">
        <v>81</v>
      </c>
      <c r="BK226" s="184">
        <f>ROUND(I226*H226,2)</f>
        <v>0</v>
      </c>
      <c r="BL226" s="16" t="s">
        <v>125</v>
      </c>
      <c r="BM226" s="183" t="s">
        <v>840</v>
      </c>
    </row>
    <row r="227" spans="1:65" s="2" customFormat="1" ht="19.5">
      <c r="A227" s="33"/>
      <c r="B227" s="34"/>
      <c r="C227" s="35"/>
      <c r="D227" s="185" t="s">
        <v>127</v>
      </c>
      <c r="E227" s="35"/>
      <c r="F227" s="186" t="s">
        <v>302</v>
      </c>
      <c r="G227" s="35"/>
      <c r="H227" s="35"/>
      <c r="I227" s="187"/>
      <c r="J227" s="35"/>
      <c r="K227" s="35"/>
      <c r="L227" s="38"/>
      <c r="M227" s="188"/>
      <c r="N227" s="189"/>
      <c r="O227" s="63"/>
      <c r="P227" s="63"/>
      <c r="Q227" s="63"/>
      <c r="R227" s="63"/>
      <c r="S227" s="63"/>
      <c r="T227" s="64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T227" s="16" t="s">
        <v>127</v>
      </c>
      <c r="AU227" s="16" t="s">
        <v>83</v>
      </c>
    </row>
    <row r="228" spans="1:65" s="2" customFormat="1" ht="87.75">
      <c r="A228" s="33"/>
      <c r="B228" s="34"/>
      <c r="C228" s="35"/>
      <c r="D228" s="185" t="s">
        <v>129</v>
      </c>
      <c r="E228" s="35"/>
      <c r="F228" s="190" t="s">
        <v>303</v>
      </c>
      <c r="G228" s="35"/>
      <c r="H228" s="35"/>
      <c r="I228" s="187"/>
      <c r="J228" s="35"/>
      <c r="K228" s="35"/>
      <c r="L228" s="38"/>
      <c r="M228" s="188"/>
      <c r="N228" s="189"/>
      <c r="O228" s="63"/>
      <c r="P228" s="63"/>
      <c r="Q228" s="63"/>
      <c r="R228" s="63"/>
      <c r="S228" s="63"/>
      <c r="T228" s="64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T228" s="16" t="s">
        <v>129</v>
      </c>
      <c r="AU228" s="16" t="s">
        <v>83</v>
      </c>
    </row>
    <row r="229" spans="1:65" s="13" customFormat="1" ht="11.25">
      <c r="B229" s="191"/>
      <c r="C229" s="192"/>
      <c r="D229" s="185" t="s">
        <v>131</v>
      </c>
      <c r="E229" s="193" t="s">
        <v>19</v>
      </c>
      <c r="F229" s="194" t="s">
        <v>841</v>
      </c>
      <c r="G229" s="192"/>
      <c r="H229" s="195">
        <v>109.301</v>
      </c>
      <c r="I229" s="196"/>
      <c r="J229" s="192"/>
      <c r="K229" s="192"/>
      <c r="L229" s="197"/>
      <c r="M229" s="198"/>
      <c r="N229" s="199"/>
      <c r="O229" s="199"/>
      <c r="P229" s="199"/>
      <c r="Q229" s="199"/>
      <c r="R229" s="199"/>
      <c r="S229" s="199"/>
      <c r="T229" s="200"/>
      <c r="AT229" s="201" t="s">
        <v>131</v>
      </c>
      <c r="AU229" s="201" t="s">
        <v>83</v>
      </c>
      <c r="AV229" s="13" t="s">
        <v>83</v>
      </c>
      <c r="AW229" s="13" t="s">
        <v>33</v>
      </c>
      <c r="AX229" s="13" t="s">
        <v>73</v>
      </c>
      <c r="AY229" s="201" t="s">
        <v>118</v>
      </c>
    </row>
    <row r="230" spans="1:65" s="13" customFormat="1" ht="11.25">
      <c r="B230" s="191"/>
      <c r="C230" s="192"/>
      <c r="D230" s="185" t="s">
        <v>131</v>
      </c>
      <c r="E230" s="193" t="s">
        <v>19</v>
      </c>
      <c r="F230" s="194" t="s">
        <v>842</v>
      </c>
      <c r="G230" s="192"/>
      <c r="H230" s="195">
        <v>82.944999999999993</v>
      </c>
      <c r="I230" s="196"/>
      <c r="J230" s="192"/>
      <c r="K230" s="192"/>
      <c r="L230" s="197"/>
      <c r="M230" s="198"/>
      <c r="N230" s="199"/>
      <c r="O230" s="199"/>
      <c r="P230" s="199"/>
      <c r="Q230" s="199"/>
      <c r="R230" s="199"/>
      <c r="S230" s="199"/>
      <c r="T230" s="200"/>
      <c r="AT230" s="201" t="s">
        <v>131</v>
      </c>
      <c r="AU230" s="201" t="s">
        <v>83</v>
      </c>
      <c r="AV230" s="13" t="s">
        <v>83</v>
      </c>
      <c r="AW230" s="13" t="s">
        <v>33</v>
      </c>
      <c r="AX230" s="13" t="s">
        <v>73</v>
      </c>
      <c r="AY230" s="201" t="s">
        <v>118</v>
      </c>
    </row>
    <row r="231" spans="1:65" s="2" customFormat="1" ht="14.45" customHeight="1">
      <c r="A231" s="33"/>
      <c r="B231" s="34"/>
      <c r="C231" s="202" t="s">
        <v>339</v>
      </c>
      <c r="D231" s="202" t="s">
        <v>178</v>
      </c>
      <c r="E231" s="203" t="s">
        <v>307</v>
      </c>
      <c r="F231" s="204" t="s">
        <v>308</v>
      </c>
      <c r="G231" s="205" t="s">
        <v>309</v>
      </c>
      <c r="H231" s="206">
        <v>384.49200000000002</v>
      </c>
      <c r="I231" s="207"/>
      <c r="J231" s="208">
        <f>ROUND(I231*H231,2)</f>
        <v>0</v>
      </c>
      <c r="K231" s="204" t="s">
        <v>124</v>
      </c>
      <c r="L231" s="209"/>
      <c r="M231" s="210" t="s">
        <v>19</v>
      </c>
      <c r="N231" s="211" t="s">
        <v>44</v>
      </c>
      <c r="O231" s="63"/>
      <c r="P231" s="181">
        <f>O231*H231</f>
        <v>0</v>
      </c>
      <c r="Q231" s="181">
        <v>0</v>
      </c>
      <c r="R231" s="181">
        <f>Q231*H231</f>
        <v>0</v>
      </c>
      <c r="S231" s="181">
        <v>0</v>
      </c>
      <c r="T231" s="182">
        <f>S231*H231</f>
        <v>0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183" t="s">
        <v>170</v>
      </c>
      <c r="AT231" s="183" t="s">
        <v>178</v>
      </c>
      <c r="AU231" s="183" t="s">
        <v>83</v>
      </c>
      <c r="AY231" s="16" t="s">
        <v>118</v>
      </c>
      <c r="BE231" s="184">
        <f>IF(N231="základní",J231,0)</f>
        <v>0</v>
      </c>
      <c r="BF231" s="184">
        <f>IF(N231="snížená",J231,0)</f>
        <v>0</v>
      </c>
      <c r="BG231" s="184">
        <f>IF(N231="zákl. přenesená",J231,0)</f>
        <v>0</v>
      </c>
      <c r="BH231" s="184">
        <f>IF(N231="sníž. přenesená",J231,0)</f>
        <v>0</v>
      </c>
      <c r="BI231" s="184">
        <f>IF(N231="nulová",J231,0)</f>
        <v>0</v>
      </c>
      <c r="BJ231" s="16" t="s">
        <v>81</v>
      </c>
      <c r="BK231" s="184">
        <f>ROUND(I231*H231,2)</f>
        <v>0</v>
      </c>
      <c r="BL231" s="16" t="s">
        <v>125</v>
      </c>
      <c r="BM231" s="183" t="s">
        <v>843</v>
      </c>
    </row>
    <row r="232" spans="1:65" s="2" customFormat="1" ht="11.25">
      <c r="A232" s="33"/>
      <c r="B232" s="34"/>
      <c r="C232" s="35"/>
      <c r="D232" s="185" t="s">
        <v>127</v>
      </c>
      <c r="E232" s="35"/>
      <c r="F232" s="186" t="s">
        <v>308</v>
      </c>
      <c r="G232" s="35"/>
      <c r="H232" s="35"/>
      <c r="I232" s="187"/>
      <c r="J232" s="35"/>
      <c r="K232" s="35"/>
      <c r="L232" s="38"/>
      <c r="M232" s="188"/>
      <c r="N232" s="189"/>
      <c r="O232" s="63"/>
      <c r="P232" s="63"/>
      <c r="Q232" s="63"/>
      <c r="R232" s="63"/>
      <c r="S232" s="63"/>
      <c r="T232" s="64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T232" s="16" t="s">
        <v>127</v>
      </c>
      <c r="AU232" s="16" t="s">
        <v>83</v>
      </c>
    </row>
    <row r="233" spans="1:65" s="13" customFormat="1" ht="11.25">
      <c r="B233" s="191"/>
      <c r="C233" s="192"/>
      <c r="D233" s="185" t="s">
        <v>131</v>
      </c>
      <c r="E233" s="192"/>
      <c r="F233" s="194" t="s">
        <v>844</v>
      </c>
      <c r="G233" s="192"/>
      <c r="H233" s="195">
        <v>384.49200000000002</v>
      </c>
      <c r="I233" s="196"/>
      <c r="J233" s="192"/>
      <c r="K233" s="192"/>
      <c r="L233" s="197"/>
      <c r="M233" s="198"/>
      <c r="N233" s="199"/>
      <c r="O233" s="199"/>
      <c r="P233" s="199"/>
      <c r="Q233" s="199"/>
      <c r="R233" s="199"/>
      <c r="S233" s="199"/>
      <c r="T233" s="200"/>
      <c r="AT233" s="201" t="s">
        <v>131</v>
      </c>
      <c r="AU233" s="201" t="s">
        <v>83</v>
      </c>
      <c r="AV233" s="13" t="s">
        <v>83</v>
      </c>
      <c r="AW233" s="13" t="s">
        <v>4</v>
      </c>
      <c r="AX233" s="13" t="s">
        <v>81</v>
      </c>
      <c r="AY233" s="201" t="s">
        <v>118</v>
      </c>
    </row>
    <row r="234" spans="1:65" s="2" customFormat="1" ht="14.45" customHeight="1">
      <c r="A234" s="33"/>
      <c r="B234" s="34"/>
      <c r="C234" s="172" t="s">
        <v>346</v>
      </c>
      <c r="D234" s="172" t="s">
        <v>120</v>
      </c>
      <c r="E234" s="173" t="s">
        <v>845</v>
      </c>
      <c r="F234" s="174" t="s">
        <v>846</v>
      </c>
      <c r="G234" s="175" t="s">
        <v>232</v>
      </c>
      <c r="H234" s="176">
        <v>56.210999999999999</v>
      </c>
      <c r="I234" s="177"/>
      <c r="J234" s="178">
        <f>ROUND(I234*H234,2)</f>
        <v>0</v>
      </c>
      <c r="K234" s="174" t="s">
        <v>124</v>
      </c>
      <c r="L234" s="38"/>
      <c r="M234" s="179" t="s">
        <v>19</v>
      </c>
      <c r="N234" s="180" t="s">
        <v>44</v>
      </c>
      <c r="O234" s="63"/>
      <c r="P234" s="181">
        <f>O234*H234</f>
        <v>0</v>
      </c>
      <c r="Q234" s="181">
        <v>0</v>
      </c>
      <c r="R234" s="181">
        <f>Q234*H234</f>
        <v>0</v>
      </c>
      <c r="S234" s="181">
        <v>0</v>
      </c>
      <c r="T234" s="182">
        <f>S234*H234</f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183" t="s">
        <v>125</v>
      </c>
      <c r="AT234" s="183" t="s">
        <v>120</v>
      </c>
      <c r="AU234" s="183" t="s">
        <v>83</v>
      </c>
      <c r="AY234" s="16" t="s">
        <v>118</v>
      </c>
      <c r="BE234" s="184">
        <f>IF(N234="základní",J234,0)</f>
        <v>0</v>
      </c>
      <c r="BF234" s="184">
        <f>IF(N234="snížená",J234,0)</f>
        <v>0</v>
      </c>
      <c r="BG234" s="184">
        <f>IF(N234="zákl. přenesená",J234,0)</f>
        <v>0</v>
      </c>
      <c r="BH234" s="184">
        <f>IF(N234="sníž. přenesená",J234,0)</f>
        <v>0</v>
      </c>
      <c r="BI234" s="184">
        <f>IF(N234="nulová",J234,0)</f>
        <v>0</v>
      </c>
      <c r="BJ234" s="16" t="s">
        <v>81</v>
      </c>
      <c r="BK234" s="184">
        <f>ROUND(I234*H234,2)</f>
        <v>0</v>
      </c>
      <c r="BL234" s="16" t="s">
        <v>125</v>
      </c>
      <c r="BM234" s="183" t="s">
        <v>847</v>
      </c>
    </row>
    <row r="235" spans="1:65" s="2" customFormat="1" ht="11.25">
      <c r="A235" s="33"/>
      <c r="B235" s="34"/>
      <c r="C235" s="35"/>
      <c r="D235" s="185" t="s">
        <v>127</v>
      </c>
      <c r="E235" s="35"/>
      <c r="F235" s="186" t="s">
        <v>848</v>
      </c>
      <c r="G235" s="35"/>
      <c r="H235" s="35"/>
      <c r="I235" s="187"/>
      <c r="J235" s="35"/>
      <c r="K235" s="35"/>
      <c r="L235" s="38"/>
      <c r="M235" s="188"/>
      <c r="N235" s="189"/>
      <c r="O235" s="63"/>
      <c r="P235" s="63"/>
      <c r="Q235" s="63"/>
      <c r="R235" s="63"/>
      <c r="S235" s="63"/>
      <c r="T235" s="64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T235" s="16" t="s">
        <v>127</v>
      </c>
      <c r="AU235" s="16" t="s">
        <v>83</v>
      </c>
    </row>
    <row r="236" spans="1:65" s="2" customFormat="1" ht="39">
      <c r="A236" s="33"/>
      <c r="B236" s="34"/>
      <c r="C236" s="35"/>
      <c r="D236" s="185" t="s">
        <v>129</v>
      </c>
      <c r="E236" s="35"/>
      <c r="F236" s="190" t="s">
        <v>592</v>
      </c>
      <c r="G236" s="35"/>
      <c r="H236" s="35"/>
      <c r="I236" s="187"/>
      <c r="J236" s="35"/>
      <c r="K236" s="35"/>
      <c r="L236" s="38"/>
      <c r="M236" s="188"/>
      <c r="N236" s="189"/>
      <c r="O236" s="63"/>
      <c r="P236" s="63"/>
      <c r="Q236" s="63"/>
      <c r="R236" s="63"/>
      <c r="S236" s="63"/>
      <c r="T236" s="64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T236" s="16" t="s">
        <v>129</v>
      </c>
      <c r="AU236" s="16" t="s">
        <v>83</v>
      </c>
    </row>
    <row r="237" spans="1:65" s="13" customFormat="1" ht="11.25">
      <c r="B237" s="191"/>
      <c r="C237" s="192"/>
      <c r="D237" s="185" t="s">
        <v>131</v>
      </c>
      <c r="E237" s="193" t="s">
        <v>19</v>
      </c>
      <c r="F237" s="194" t="s">
        <v>849</v>
      </c>
      <c r="G237" s="192"/>
      <c r="H237" s="195">
        <v>56.210999999999999</v>
      </c>
      <c r="I237" s="196"/>
      <c r="J237" s="192"/>
      <c r="K237" s="192"/>
      <c r="L237" s="197"/>
      <c r="M237" s="198"/>
      <c r="N237" s="199"/>
      <c r="O237" s="199"/>
      <c r="P237" s="199"/>
      <c r="Q237" s="199"/>
      <c r="R237" s="199"/>
      <c r="S237" s="199"/>
      <c r="T237" s="200"/>
      <c r="AT237" s="201" t="s">
        <v>131</v>
      </c>
      <c r="AU237" s="201" t="s">
        <v>83</v>
      </c>
      <c r="AV237" s="13" t="s">
        <v>83</v>
      </c>
      <c r="AW237" s="13" t="s">
        <v>33</v>
      </c>
      <c r="AX237" s="13" t="s">
        <v>73</v>
      </c>
      <c r="AY237" s="201" t="s">
        <v>118</v>
      </c>
    </row>
    <row r="238" spans="1:65" s="2" customFormat="1" ht="14.45" customHeight="1">
      <c r="A238" s="33"/>
      <c r="B238" s="34"/>
      <c r="C238" s="172" t="s">
        <v>353</v>
      </c>
      <c r="D238" s="172" t="s">
        <v>120</v>
      </c>
      <c r="E238" s="173" t="s">
        <v>291</v>
      </c>
      <c r="F238" s="174" t="s">
        <v>292</v>
      </c>
      <c r="G238" s="175" t="s">
        <v>232</v>
      </c>
      <c r="H238" s="176">
        <v>17.504999999999999</v>
      </c>
      <c r="I238" s="177"/>
      <c r="J238" s="178">
        <f>ROUND(I238*H238,2)</f>
        <v>0</v>
      </c>
      <c r="K238" s="174" t="s">
        <v>124</v>
      </c>
      <c r="L238" s="38"/>
      <c r="M238" s="179" t="s">
        <v>19</v>
      </c>
      <c r="N238" s="180" t="s">
        <v>44</v>
      </c>
      <c r="O238" s="63"/>
      <c r="P238" s="181">
        <f>O238*H238</f>
        <v>0</v>
      </c>
      <c r="Q238" s="181">
        <v>0</v>
      </c>
      <c r="R238" s="181">
        <f>Q238*H238</f>
        <v>0</v>
      </c>
      <c r="S238" s="181">
        <v>0</v>
      </c>
      <c r="T238" s="182">
        <f>S238*H238</f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183" t="s">
        <v>125</v>
      </c>
      <c r="AT238" s="183" t="s">
        <v>120</v>
      </c>
      <c r="AU238" s="183" t="s">
        <v>83</v>
      </c>
      <c r="AY238" s="16" t="s">
        <v>118</v>
      </c>
      <c r="BE238" s="184">
        <f>IF(N238="základní",J238,0)</f>
        <v>0</v>
      </c>
      <c r="BF238" s="184">
        <f>IF(N238="snížená",J238,0)</f>
        <v>0</v>
      </c>
      <c r="BG238" s="184">
        <f>IF(N238="zákl. přenesená",J238,0)</f>
        <v>0</v>
      </c>
      <c r="BH238" s="184">
        <f>IF(N238="sníž. přenesená",J238,0)</f>
        <v>0</v>
      </c>
      <c r="BI238" s="184">
        <f>IF(N238="nulová",J238,0)</f>
        <v>0</v>
      </c>
      <c r="BJ238" s="16" t="s">
        <v>81</v>
      </c>
      <c r="BK238" s="184">
        <f>ROUND(I238*H238,2)</f>
        <v>0</v>
      </c>
      <c r="BL238" s="16" t="s">
        <v>125</v>
      </c>
      <c r="BM238" s="183" t="s">
        <v>850</v>
      </c>
    </row>
    <row r="239" spans="1:65" s="2" customFormat="1" ht="11.25">
      <c r="A239" s="33"/>
      <c r="B239" s="34"/>
      <c r="C239" s="35"/>
      <c r="D239" s="185" t="s">
        <v>127</v>
      </c>
      <c r="E239" s="35"/>
      <c r="F239" s="186" t="s">
        <v>294</v>
      </c>
      <c r="G239" s="35"/>
      <c r="H239" s="35"/>
      <c r="I239" s="187"/>
      <c r="J239" s="35"/>
      <c r="K239" s="35"/>
      <c r="L239" s="38"/>
      <c r="M239" s="188"/>
      <c r="N239" s="189"/>
      <c r="O239" s="63"/>
      <c r="P239" s="63"/>
      <c r="Q239" s="63"/>
      <c r="R239" s="63"/>
      <c r="S239" s="63"/>
      <c r="T239" s="64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T239" s="16" t="s">
        <v>127</v>
      </c>
      <c r="AU239" s="16" t="s">
        <v>83</v>
      </c>
    </row>
    <row r="240" spans="1:65" s="2" customFormat="1" ht="39">
      <c r="A240" s="33"/>
      <c r="B240" s="34"/>
      <c r="C240" s="35"/>
      <c r="D240" s="185" t="s">
        <v>129</v>
      </c>
      <c r="E240" s="35"/>
      <c r="F240" s="190" t="s">
        <v>295</v>
      </c>
      <c r="G240" s="35"/>
      <c r="H240" s="35"/>
      <c r="I240" s="187"/>
      <c r="J240" s="35"/>
      <c r="K240" s="35"/>
      <c r="L240" s="38"/>
      <c r="M240" s="188"/>
      <c r="N240" s="189"/>
      <c r="O240" s="63"/>
      <c r="P240" s="63"/>
      <c r="Q240" s="63"/>
      <c r="R240" s="63"/>
      <c r="S240" s="63"/>
      <c r="T240" s="64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T240" s="16" t="s">
        <v>129</v>
      </c>
      <c r="AU240" s="16" t="s">
        <v>83</v>
      </c>
    </row>
    <row r="241" spans="1:65" s="13" customFormat="1" ht="11.25">
      <c r="B241" s="191"/>
      <c r="C241" s="192"/>
      <c r="D241" s="185" t="s">
        <v>131</v>
      </c>
      <c r="E241" s="193" t="s">
        <v>19</v>
      </c>
      <c r="F241" s="194" t="s">
        <v>851</v>
      </c>
      <c r="G241" s="192"/>
      <c r="H241" s="195">
        <v>17.504999999999999</v>
      </c>
      <c r="I241" s="196"/>
      <c r="J241" s="192"/>
      <c r="K241" s="192"/>
      <c r="L241" s="197"/>
      <c r="M241" s="198"/>
      <c r="N241" s="199"/>
      <c r="O241" s="199"/>
      <c r="P241" s="199"/>
      <c r="Q241" s="199"/>
      <c r="R241" s="199"/>
      <c r="S241" s="199"/>
      <c r="T241" s="200"/>
      <c r="AT241" s="201" t="s">
        <v>131</v>
      </c>
      <c r="AU241" s="201" t="s">
        <v>83</v>
      </c>
      <c r="AV241" s="13" t="s">
        <v>83</v>
      </c>
      <c r="AW241" s="13" t="s">
        <v>33</v>
      </c>
      <c r="AX241" s="13" t="s">
        <v>73</v>
      </c>
      <c r="AY241" s="201" t="s">
        <v>118</v>
      </c>
    </row>
    <row r="242" spans="1:65" s="2" customFormat="1" ht="14.45" customHeight="1">
      <c r="A242" s="33"/>
      <c r="B242" s="34"/>
      <c r="C242" s="172" t="s">
        <v>360</v>
      </c>
      <c r="D242" s="172" t="s">
        <v>120</v>
      </c>
      <c r="E242" s="173" t="s">
        <v>852</v>
      </c>
      <c r="F242" s="174" t="s">
        <v>853</v>
      </c>
      <c r="G242" s="175" t="s">
        <v>232</v>
      </c>
      <c r="H242" s="176">
        <v>1.554</v>
      </c>
      <c r="I242" s="177"/>
      <c r="J242" s="178">
        <f>ROUND(I242*H242,2)</f>
        <v>0</v>
      </c>
      <c r="K242" s="174" t="s">
        <v>124</v>
      </c>
      <c r="L242" s="38"/>
      <c r="M242" s="179" t="s">
        <v>19</v>
      </c>
      <c r="N242" s="180" t="s">
        <v>44</v>
      </c>
      <c r="O242" s="63"/>
      <c r="P242" s="181">
        <f>O242*H242</f>
        <v>0</v>
      </c>
      <c r="Q242" s="181">
        <v>0</v>
      </c>
      <c r="R242" s="181">
        <f>Q242*H242</f>
        <v>0</v>
      </c>
      <c r="S242" s="181">
        <v>0</v>
      </c>
      <c r="T242" s="182">
        <f>S242*H242</f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183" t="s">
        <v>125</v>
      </c>
      <c r="AT242" s="183" t="s">
        <v>120</v>
      </c>
      <c r="AU242" s="183" t="s">
        <v>83</v>
      </c>
      <c r="AY242" s="16" t="s">
        <v>118</v>
      </c>
      <c r="BE242" s="184">
        <f>IF(N242="základní",J242,0)</f>
        <v>0</v>
      </c>
      <c r="BF242" s="184">
        <f>IF(N242="snížená",J242,0)</f>
        <v>0</v>
      </c>
      <c r="BG242" s="184">
        <f>IF(N242="zákl. přenesená",J242,0)</f>
        <v>0</v>
      </c>
      <c r="BH242" s="184">
        <f>IF(N242="sníž. přenesená",J242,0)</f>
        <v>0</v>
      </c>
      <c r="BI242" s="184">
        <f>IF(N242="nulová",J242,0)</f>
        <v>0</v>
      </c>
      <c r="BJ242" s="16" t="s">
        <v>81</v>
      </c>
      <c r="BK242" s="184">
        <f>ROUND(I242*H242,2)</f>
        <v>0</v>
      </c>
      <c r="BL242" s="16" t="s">
        <v>125</v>
      </c>
      <c r="BM242" s="183" t="s">
        <v>854</v>
      </c>
    </row>
    <row r="243" spans="1:65" s="2" customFormat="1" ht="11.25">
      <c r="A243" s="33"/>
      <c r="B243" s="34"/>
      <c r="C243" s="35"/>
      <c r="D243" s="185" t="s">
        <v>127</v>
      </c>
      <c r="E243" s="35"/>
      <c r="F243" s="186" t="s">
        <v>855</v>
      </c>
      <c r="G243" s="35"/>
      <c r="H243" s="35"/>
      <c r="I243" s="187"/>
      <c r="J243" s="35"/>
      <c r="K243" s="35"/>
      <c r="L243" s="38"/>
      <c r="M243" s="188"/>
      <c r="N243" s="189"/>
      <c r="O243" s="63"/>
      <c r="P243" s="63"/>
      <c r="Q243" s="63"/>
      <c r="R243" s="63"/>
      <c r="S243" s="63"/>
      <c r="T243" s="64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T243" s="16" t="s">
        <v>127</v>
      </c>
      <c r="AU243" s="16" t="s">
        <v>83</v>
      </c>
    </row>
    <row r="244" spans="1:65" s="2" customFormat="1" ht="39">
      <c r="A244" s="33"/>
      <c r="B244" s="34"/>
      <c r="C244" s="35"/>
      <c r="D244" s="185" t="s">
        <v>129</v>
      </c>
      <c r="E244" s="35"/>
      <c r="F244" s="190" t="s">
        <v>295</v>
      </c>
      <c r="G244" s="35"/>
      <c r="H244" s="35"/>
      <c r="I244" s="187"/>
      <c r="J244" s="35"/>
      <c r="K244" s="35"/>
      <c r="L244" s="38"/>
      <c r="M244" s="188"/>
      <c r="N244" s="189"/>
      <c r="O244" s="63"/>
      <c r="P244" s="63"/>
      <c r="Q244" s="63"/>
      <c r="R244" s="63"/>
      <c r="S244" s="63"/>
      <c r="T244" s="64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T244" s="16" t="s">
        <v>129</v>
      </c>
      <c r="AU244" s="16" t="s">
        <v>83</v>
      </c>
    </row>
    <row r="245" spans="1:65" s="13" customFormat="1" ht="11.25">
      <c r="B245" s="191"/>
      <c r="C245" s="192"/>
      <c r="D245" s="185" t="s">
        <v>131</v>
      </c>
      <c r="E245" s="193" t="s">
        <v>19</v>
      </c>
      <c r="F245" s="194" t="s">
        <v>856</v>
      </c>
      <c r="G245" s="192"/>
      <c r="H245" s="195">
        <v>1.1140000000000001</v>
      </c>
      <c r="I245" s="196"/>
      <c r="J245" s="192"/>
      <c r="K245" s="192"/>
      <c r="L245" s="197"/>
      <c r="M245" s="198"/>
      <c r="N245" s="199"/>
      <c r="O245" s="199"/>
      <c r="P245" s="199"/>
      <c r="Q245" s="199"/>
      <c r="R245" s="199"/>
      <c r="S245" s="199"/>
      <c r="T245" s="200"/>
      <c r="AT245" s="201" t="s">
        <v>131</v>
      </c>
      <c r="AU245" s="201" t="s">
        <v>83</v>
      </c>
      <c r="AV245" s="13" t="s">
        <v>83</v>
      </c>
      <c r="AW245" s="13" t="s">
        <v>33</v>
      </c>
      <c r="AX245" s="13" t="s">
        <v>73</v>
      </c>
      <c r="AY245" s="201" t="s">
        <v>118</v>
      </c>
    </row>
    <row r="246" spans="1:65" s="13" customFormat="1" ht="11.25">
      <c r="B246" s="191"/>
      <c r="C246" s="192"/>
      <c r="D246" s="185" t="s">
        <v>131</v>
      </c>
      <c r="E246" s="193" t="s">
        <v>19</v>
      </c>
      <c r="F246" s="194" t="s">
        <v>857</v>
      </c>
      <c r="G246" s="192"/>
      <c r="H246" s="195">
        <v>0.44</v>
      </c>
      <c r="I246" s="196"/>
      <c r="J246" s="192"/>
      <c r="K246" s="192"/>
      <c r="L246" s="197"/>
      <c r="M246" s="198"/>
      <c r="N246" s="199"/>
      <c r="O246" s="199"/>
      <c r="P246" s="199"/>
      <c r="Q246" s="199"/>
      <c r="R246" s="199"/>
      <c r="S246" s="199"/>
      <c r="T246" s="200"/>
      <c r="AT246" s="201" t="s">
        <v>131</v>
      </c>
      <c r="AU246" s="201" t="s">
        <v>83</v>
      </c>
      <c r="AV246" s="13" t="s">
        <v>83</v>
      </c>
      <c r="AW246" s="13" t="s">
        <v>33</v>
      </c>
      <c r="AX246" s="13" t="s">
        <v>73</v>
      </c>
      <c r="AY246" s="201" t="s">
        <v>118</v>
      </c>
    </row>
    <row r="247" spans="1:65" s="2" customFormat="1" ht="14.45" customHeight="1">
      <c r="A247" s="33"/>
      <c r="B247" s="34"/>
      <c r="C247" s="172" t="s">
        <v>366</v>
      </c>
      <c r="D247" s="172" t="s">
        <v>120</v>
      </c>
      <c r="E247" s="173" t="s">
        <v>858</v>
      </c>
      <c r="F247" s="174" t="s">
        <v>859</v>
      </c>
      <c r="G247" s="175" t="s">
        <v>232</v>
      </c>
      <c r="H247" s="176">
        <v>1.1830000000000001</v>
      </c>
      <c r="I247" s="177"/>
      <c r="J247" s="178">
        <f>ROUND(I247*H247,2)</f>
        <v>0</v>
      </c>
      <c r="K247" s="174" t="s">
        <v>124</v>
      </c>
      <c r="L247" s="38"/>
      <c r="M247" s="179" t="s">
        <v>19</v>
      </c>
      <c r="N247" s="180" t="s">
        <v>44</v>
      </c>
      <c r="O247" s="63"/>
      <c r="P247" s="181">
        <f>O247*H247</f>
        <v>0</v>
      </c>
      <c r="Q247" s="181">
        <v>0</v>
      </c>
      <c r="R247" s="181">
        <f>Q247*H247</f>
        <v>0</v>
      </c>
      <c r="S247" s="181">
        <v>0</v>
      </c>
      <c r="T247" s="182">
        <f>S247*H247</f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183" t="s">
        <v>125</v>
      </c>
      <c r="AT247" s="183" t="s">
        <v>120</v>
      </c>
      <c r="AU247" s="183" t="s">
        <v>83</v>
      </c>
      <c r="AY247" s="16" t="s">
        <v>118</v>
      </c>
      <c r="BE247" s="184">
        <f>IF(N247="základní",J247,0)</f>
        <v>0</v>
      </c>
      <c r="BF247" s="184">
        <f>IF(N247="snížená",J247,0)</f>
        <v>0</v>
      </c>
      <c r="BG247" s="184">
        <f>IF(N247="zákl. přenesená",J247,0)</f>
        <v>0</v>
      </c>
      <c r="BH247" s="184">
        <f>IF(N247="sníž. přenesená",J247,0)</f>
        <v>0</v>
      </c>
      <c r="BI247" s="184">
        <f>IF(N247="nulová",J247,0)</f>
        <v>0</v>
      </c>
      <c r="BJ247" s="16" t="s">
        <v>81</v>
      </c>
      <c r="BK247" s="184">
        <f>ROUND(I247*H247,2)</f>
        <v>0</v>
      </c>
      <c r="BL247" s="16" t="s">
        <v>125</v>
      </c>
      <c r="BM247" s="183" t="s">
        <v>860</v>
      </c>
    </row>
    <row r="248" spans="1:65" s="2" customFormat="1" ht="19.5">
      <c r="A248" s="33"/>
      <c r="B248" s="34"/>
      <c r="C248" s="35"/>
      <c r="D248" s="185" t="s">
        <v>127</v>
      </c>
      <c r="E248" s="35"/>
      <c r="F248" s="186" t="s">
        <v>861</v>
      </c>
      <c r="G248" s="35"/>
      <c r="H248" s="35"/>
      <c r="I248" s="187"/>
      <c r="J248" s="35"/>
      <c r="K248" s="35"/>
      <c r="L248" s="38"/>
      <c r="M248" s="188"/>
      <c r="N248" s="189"/>
      <c r="O248" s="63"/>
      <c r="P248" s="63"/>
      <c r="Q248" s="63"/>
      <c r="R248" s="63"/>
      <c r="S248" s="63"/>
      <c r="T248" s="64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T248" s="16" t="s">
        <v>127</v>
      </c>
      <c r="AU248" s="16" t="s">
        <v>83</v>
      </c>
    </row>
    <row r="249" spans="1:65" s="2" customFormat="1" ht="39">
      <c r="A249" s="33"/>
      <c r="B249" s="34"/>
      <c r="C249" s="35"/>
      <c r="D249" s="185" t="s">
        <v>129</v>
      </c>
      <c r="E249" s="35"/>
      <c r="F249" s="190" t="s">
        <v>592</v>
      </c>
      <c r="G249" s="35"/>
      <c r="H249" s="35"/>
      <c r="I249" s="187"/>
      <c r="J249" s="35"/>
      <c r="K249" s="35"/>
      <c r="L249" s="38"/>
      <c r="M249" s="188"/>
      <c r="N249" s="189"/>
      <c r="O249" s="63"/>
      <c r="P249" s="63"/>
      <c r="Q249" s="63"/>
      <c r="R249" s="63"/>
      <c r="S249" s="63"/>
      <c r="T249" s="64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T249" s="16" t="s">
        <v>129</v>
      </c>
      <c r="AU249" s="16" t="s">
        <v>83</v>
      </c>
    </row>
    <row r="250" spans="1:65" s="13" customFormat="1" ht="11.25">
      <c r="B250" s="191"/>
      <c r="C250" s="192"/>
      <c r="D250" s="185" t="s">
        <v>131</v>
      </c>
      <c r="E250" s="193" t="s">
        <v>19</v>
      </c>
      <c r="F250" s="194" t="s">
        <v>862</v>
      </c>
      <c r="G250" s="192"/>
      <c r="H250" s="195">
        <v>0.74299999999999999</v>
      </c>
      <c r="I250" s="196"/>
      <c r="J250" s="192"/>
      <c r="K250" s="192"/>
      <c r="L250" s="197"/>
      <c r="M250" s="198"/>
      <c r="N250" s="199"/>
      <c r="O250" s="199"/>
      <c r="P250" s="199"/>
      <c r="Q250" s="199"/>
      <c r="R250" s="199"/>
      <c r="S250" s="199"/>
      <c r="T250" s="200"/>
      <c r="AT250" s="201" t="s">
        <v>131</v>
      </c>
      <c r="AU250" s="201" t="s">
        <v>83</v>
      </c>
      <c r="AV250" s="13" t="s">
        <v>83</v>
      </c>
      <c r="AW250" s="13" t="s">
        <v>33</v>
      </c>
      <c r="AX250" s="13" t="s">
        <v>73</v>
      </c>
      <c r="AY250" s="201" t="s">
        <v>118</v>
      </c>
    </row>
    <row r="251" spans="1:65" s="13" customFormat="1" ht="11.25">
      <c r="B251" s="191"/>
      <c r="C251" s="192"/>
      <c r="D251" s="185" t="s">
        <v>131</v>
      </c>
      <c r="E251" s="193" t="s">
        <v>19</v>
      </c>
      <c r="F251" s="194" t="s">
        <v>863</v>
      </c>
      <c r="G251" s="192"/>
      <c r="H251" s="195">
        <v>0.44</v>
      </c>
      <c r="I251" s="196"/>
      <c r="J251" s="192"/>
      <c r="K251" s="192"/>
      <c r="L251" s="197"/>
      <c r="M251" s="198"/>
      <c r="N251" s="199"/>
      <c r="O251" s="199"/>
      <c r="P251" s="199"/>
      <c r="Q251" s="199"/>
      <c r="R251" s="199"/>
      <c r="S251" s="199"/>
      <c r="T251" s="200"/>
      <c r="AT251" s="201" t="s">
        <v>131</v>
      </c>
      <c r="AU251" s="201" t="s">
        <v>83</v>
      </c>
      <c r="AV251" s="13" t="s">
        <v>83</v>
      </c>
      <c r="AW251" s="13" t="s">
        <v>33</v>
      </c>
      <c r="AX251" s="13" t="s">
        <v>73</v>
      </c>
      <c r="AY251" s="201" t="s">
        <v>118</v>
      </c>
    </row>
    <row r="252" spans="1:65" s="2" customFormat="1" ht="14.45" customHeight="1">
      <c r="A252" s="33"/>
      <c r="B252" s="34"/>
      <c r="C252" s="172" t="s">
        <v>371</v>
      </c>
      <c r="D252" s="172" t="s">
        <v>120</v>
      </c>
      <c r="E252" s="173" t="s">
        <v>864</v>
      </c>
      <c r="F252" s="174" t="s">
        <v>865</v>
      </c>
      <c r="G252" s="175" t="s">
        <v>123</v>
      </c>
      <c r="H252" s="176">
        <v>3.4</v>
      </c>
      <c r="I252" s="177"/>
      <c r="J252" s="178">
        <f>ROUND(I252*H252,2)</f>
        <v>0</v>
      </c>
      <c r="K252" s="174" t="s">
        <v>124</v>
      </c>
      <c r="L252" s="38"/>
      <c r="M252" s="179" t="s">
        <v>19</v>
      </c>
      <c r="N252" s="180" t="s">
        <v>44</v>
      </c>
      <c r="O252" s="63"/>
      <c r="P252" s="181">
        <f>O252*H252</f>
        <v>0</v>
      </c>
      <c r="Q252" s="181">
        <v>6.3200000000000001E-3</v>
      </c>
      <c r="R252" s="181">
        <f>Q252*H252</f>
        <v>2.1488E-2</v>
      </c>
      <c r="S252" s="181">
        <v>0</v>
      </c>
      <c r="T252" s="182">
        <f>S252*H252</f>
        <v>0</v>
      </c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R252" s="183" t="s">
        <v>125</v>
      </c>
      <c r="AT252" s="183" t="s">
        <v>120</v>
      </c>
      <c r="AU252" s="183" t="s">
        <v>83</v>
      </c>
      <c r="AY252" s="16" t="s">
        <v>118</v>
      </c>
      <c r="BE252" s="184">
        <f>IF(N252="základní",J252,0)</f>
        <v>0</v>
      </c>
      <c r="BF252" s="184">
        <f>IF(N252="snížená",J252,0)</f>
        <v>0</v>
      </c>
      <c r="BG252" s="184">
        <f>IF(N252="zákl. přenesená",J252,0)</f>
        <v>0</v>
      </c>
      <c r="BH252" s="184">
        <f>IF(N252="sníž. přenesená",J252,0)</f>
        <v>0</v>
      </c>
      <c r="BI252" s="184">
        <f>IF(N252="nulová",J252,0)</f>
        <v>0</v>
      </c>
      <c r="BJ252" s="16" t="s">
        <v>81</v>
      </c>
      <c r="BK252" s="184">
        <f>ROUND(I252*H252,2)</f>
        <v>0</v>
      </c>
      <c r="BL252" s="16" t="s">
        <v>125</v>
      </c>
      <c r="BM252" s="183" t="s">
        <v>866</v>
      </c>
    </row>
    <row r="253" spans="1:65" s="2" customFormat="1" ht="11.25">
      <c r="A253" s="33"/>
      <c r="B253" s="34"/>
      <c r="C253" s="35"/>
      <c r="D253" s="185" t="s">
        <v>127</v>
      </c>
      <c r="E253" s="35"/>
      <c r="F253" s="186" t="s">
        <v>867</v>
      </c>
      <c r="G253" s="35"/>
      <c r="H253" s="35"/>
      <c r="I253" s="187"/>
      <c r="J253" s="35"/>
      <c r="K253" s="35"/>
      <c r="L253" s="38"/>
      <c r="M253" s="188"/>
      <c r="N253" s="189"/>
      <c r="O253" s="63"/>
      <c r="P253" s="63"/>
      <c r="Q253" s="63"/>
      <c r="R253" s="63"/>
      <c r="S253" s="63"/>
      <c r="T253" s="64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T253" s="16" t="s">
        <v>127</v>
      </c>
      <c r="AU253" s="16" t="s">
        <v>83</v>
      </c>
    </row>
    <row r="254" spans="1:65" s="13" customFormat="1" ht="11.25">
      <c r="B254" s="191"/>
      <c r="C254" s="192"/>
      <c r="D254" s="185" t="s">
        <v>131</v>
      </c>
      <c r="E254" s="193" t="s">
        <v>19</v>
      </c>
      <c r="F254" s="194" t="s">
        <v>868</v>
      </c>
      <c r="G254" s="192"/>
      <c r="H254" s="195">
        <v>1.8</v>
      </c>
      <c r="I254" s="196"/>
      <c r="J254" s="192"/>
      <c r="K254" s="192"/>
      <c r="L254" s="197"/>
      <c r="M254" s="198"/>
      <c r="N254" s="199"/>
      <c r="O254" s="199"/>
      <c r="P254" s="199"/>
      <c r="Q254" s="199"/>
      <c r="R254" s="199"/>
      <c r="S254" s="199"/>
      <c r="T254" s="200"/>
      <c r="AT254" s="201" t="s">
        <v>131</v>
      </c>
      <c r="AU254" s="201" t="s">
        <v>83</v>
      </c>
      <c r="AV254" s="13" t="s">
        <v>83</v>
      </c>
      <c r="AW254" s="13" t="s">
        <v>33</v>
      </c>
      <c r="AX254" s="13" t="s">
        <v>73</v>
      </c>
      <c r="AY254" s="201" t="s">
        <v>118</v>
      </c>
    </row>
    <row r="255" spans="1:65" s="13" customFormat="1" ht="11.25">
      <c r="B255" s="191"/>
      <c r="C255" s="192"/>
      <c r="D255" s="185" t="s">
        <v>131</v>
      </c>
      <c r="E255" s="193" t="s">
        <v>19</v>
      </c>
      <c r="F255" s="194" t="s">
        <v>869</v>
      </c>
      <c r="G255" s="192"/>
      <c r="H255" s="195">
        <v>1.6</v>
      </c>
      <c r="I255" s="196"/>
      <c r="J255" s="192"/>
      <c r="K255" s="192"/>
      <c r="L255" s="197"/>
      <c r="M255" s="198"/>
      <c r="N255" s="199"/>
      <c r="O255" s="199"/>
      <c r="P255" s="199"/>
      <c r="Q255" s="199"/>
      <c r="R255" s="199"/>
      <c r="S255" s="199"/>
      <c r="T255" s="200"/>
      <c r="AT255" s="201" t="s">
        <v>131</v>
      </c>
      <c r="AU255" s="201" t="s">
        <v>83</v>
      </c>
      <c r="AV255" s="13" t="s">
        <v>83</v>
      </c>
      <c r="AW255" s="13" t="s">
        <v>33</v>
      </c>
      <c r="AX255" s="13" t="s">
        <v>73</v>
      </c>
      <c r="AY255" s="201" t="s">
        <v>118</v>
      </c>
    </row>
    <row r="256" spans="1:65" s="2" customFormat="1" ht="14.45" customHeight="1">
      <c r="A256" s="33"/>
      <c r="B256" s="34"/>
      <c r="C256" s="172" t="s">
        <v>376</v>
      </c>
      <c r="D256" s="172" t="s">
        <v>120</v>
      </c>
      <c r="E256" s="173" t="s">
        <v>313</v>
      </c>
      <c r="F256" s="174" t="s">
        <v>314</v>
      </c>
      <c r="G256" s="175" t="s">
        <v>232</v>
      </c>
      <c r="H256" s="176">
        <v>1068.105</v>
      </c>
      <c r="I256" s="177"/>
      <c r="J256" s="178">
        <f>ROUND(I256*H256,2)</f>
        <v>0</v>
      </c>
      <c r="K256" s="174" t="s">
        <v>124</v>
      </c>
      <c r="L256" s="38"/>
      <c r="M256" s="179" t="s">
        <v>19</v>
      </c>
      <c r="N256" s="180" t="s">
        <v>44</v>
      </c>
      <c r="O256" s="63"/>
      <c r="P256" s="181">
        <f>O256*H256</f>
        <v>0</v>
      </c>
      <c r="Q256" s="181">
        <v>0</v>
      </c>
      <c r="R256" s="181">
        <f>Q256*H256</f>
        <v>0</v>
      </c>
      <c r="S256" s="181">
        <v>0</v>
      </c>
      <c r="T256" s="182">
        <f>S256*H256</f>
        <v>0</v>
      </c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R256" s="183" t="s">
        <v>125</v>
      </c>
      <c r="AT256" s="183" t="s">
        <v>120</v>
      </c>
      <c r="AU256" s="183" t="s">
        <v>83</v>
      </c>
      <c r="AY256" s="16" t="s">
        <v>118</v>
      </c>
      <c r="BE256" s="184">
        <f>IF(N256="základní",J256,0)</f>
        <v>0</v>
      </c>
      <c r="BF256" s="184">
        <f>IF(N256="snížená",J256,0)</f>
        <v>0</v>
      </c>
      <c r="BG256" s="184">
        <f>IF(N256="zákl. přenesená",J256,0)</f>
        <v>0</v>
      </c>
      <c r="BH256" s="184">
        <f>IF(N256="sníž. přenesená",J256,0)</f>
        <v>0</v>
      </c>
      <c r="BI256" s="184">
        <f>IF(N256="nulová",J256,0)</f>
        <v>0</v>
      </c>
      <c r="BJ256" s="16" t="s">
        <v>81</v>
      </c>
      <c r="BK256" s="184">
        <f>ROUND(I256*H256,2)</f>
        <v>0</v>
      </c>
      <c r="BL256" s="16" t="s">
        <v>125</v>
      </c>
      <c r="BM256" s="183" t="s">
        <v>870</v>
      </c>
    </row>
    <row r="257" spans="1:65" s="2" customFormat="1" ht="19.5">
      <c r="A257" s="33"/>
      <c r="B257" s="34"/>
      <c r="C257" s="35"/>
      <c r="D257" s="185" t="s">
        <v>127</v>
      </c>
      <c r="E257" s="35"/>
      <c r="F257" s="186" t="s">
        <v>316</v>
      </c>
      <c r="G257" s="35"/>
      <c r="H257" s="35"/>
      <c r="I257" s="187"/>
      <c r="J257" s="35"/>
      <c r="K257" s="35"/>
      <c r="L257" s="38"/>
      <c r="M257" s="188"/>
      <c r="N257" s="189"/>
      <c r="O257" s="63"/>
      <c r="P257" s="63"/>
      <c r="Q257" s="63"/>
      <c r="R257" s="63"/>
      <c r="S257" s="63"/>
      <c r="T257" s="64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T257" s="16" t="s">
        <v>127</v>
      </c>
      <c r="AU257" s="16" t="s">
        <v>83</v>
      </c>
    </row>
    <row r="258" spans="1:65" s="2" customFormat="1" ht="126.75">
      <c r="A258" s="33"/>
      <c r="B258" s="34"/>
      <c r="C258" s="35"/>
      <c r="D258" s="185" t="s">
        <v>129</v>
      </c>
      <c r="E258" s="35"/>
      <c r="F258" s="190" t="s">
        <v>317</v>
      </c>
      <c r="G258" s="35"/>
      <c r="H258" s="35"/>
      <c r="I258" s="187"/>
      <c r="J258" s="35"/>
      <c r="K258" s="35"/>
      <c r="L258" s="38"/>
      <c r="M258" s="188"/>
      <c r="N258" s="189"/>
      <c r="O258" s="63"/>
      <c r="P258" s="63"/>
      <c r="Q258" s="63"/>
      <c r="R258" s="63"/>
      <c r="S258" s="63"/>
      <c r="T258" s="64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T258" s="16" t="s">
        <v>129</v>
      </c>
      <c r="AU258" s="16" t="s">
        <v>83</v>
      </c>
    </row>
    <row r="259" spans="1:65" s="13" customFormat="1" ht="11.25">
      <c r="B259" s="191"/>
      <c r="C259" s="192"/>
      <c r="D259" s="185" t="s">
        <v>131</v>
      </c>
      <c r="E259" s="193" t="s">
        <v>19</v>
      </c>
      <c r="F259" s="194" t="s">
        <v>871</v>
      </c>
      <c r="G259" s="192"/>
      <c r="H259" s="195">
        <v>1374.223</v>
      </c>
      <c r="I259" s="196"/>
      <c r="J259" s="192"/>
      <c r="K259" s="192"/>
      <c r="L259" s="197"/>
      <c r="M259" s="198"/>
      <c r="N259" s="199"/>
      <c r="O259" s="199"/>
      <c r="P259" s="199"/>
      <c r="Q259" s="199"/>
      <c r="R259" s="199"/>
      <c r="S259" s="199"/>
      <c r="T259" s="200"/>
      <c r="AT259" s="201" t="s">
        <v>131</v>
      </c>
      <c r="AU259" s="201" t="s">
        <v>83</v>
      </c>
      <c r="AV259" s="13" t="s">
        <v>83</v>
      </c>
      <c r="AW259" s="13" t="s">
        <v>33</v>
      </c>
      <c r="AX259" s="13" t="s">
        <v>73</v>
      </c>
      <c r="AY259" s="201" t="s">
        <v>118</v>
      </c>
    </row>
    <row r="260" spans="1:65" s="13" customFormat="1" ht="11.25">
      <c r="B260" s="191"/>
      <c r="C260" s="192"/>
      <c r="D260" s="185" t="s">
        <v>131</v>
      </c>
      <c r="E260" s="193" t="s">
        <v>19</v>
      </c>
      <c r="F260" s="194" t="s">
        <v>872</v>
      </c>
      <c r="G260" s="192"/>
      <c r="H260" s="195">
        <v>-306.11799999999999</v>
      </c>
      <c r="I260" s="196"/>
      <c r="J260" s="192"/>
      <c r="K260" s="192"/>
      <c r="L260" s="197"/>
      <c r="M260" s="198"/>
      <c r="N260" s="199"/>
      <c r="O260" s="199"/>
      <c r="P260" s="199"/>
      <c r="Q260" s="199"/>
      <c r="R260" s="199"/>
      <c r="S260" s="199"/>
      <c r="T260" s="200"/>
      <c r="AT260" s="201" t="s">
        <v>131</v>
      </c>
      <c r="AU260" s="201" t="s">
        <v>83</v>
      </c>
      <c r="AV260" s="13" t="s">
        <v>83</v>
      </c>
      <c r="AW260" s="13" t="s">
        <v>33</v>
      </c>
      <c r="AX260" s="13" t="s">
        <v>73</v>
      </c>
      <c r="AY260" s="201" t="s">
        <v>118</v>
      </c>
    </row>
    <row r="261" spans="1:65" s="12" customFormat="1" ht="22.9" customHeight="1">
      <c r="B261" s="156"/>
      <c r="C261" s="157"/>
      <c r="D261" s="158" t="s">
        <v>72</v>
      </c>
      <c r="E261" s="170" t="s">
        <v>83</v>
      </c>
      <c r="F261" s="170" t="s">
        <v>873</v>
      </c>
      <c r="G261" s="157"/>
      <c r="H261" s="157"/>
      <c r="I261" s="160"/>
      <c r="J261" s="171">
        <f>BK261</f>
        <v>0</v>
      </c>
      <c r="K261" s="157"/>
      <c r="L261" s="162"/>
      <c r="M261" s="163"/>
      <c r="N261" s="164"/>
      <c r="O261" s="164"/>
      <c r="P261" s="165">
        <f>SUM(P262:P269)</f>
        <v>0</v>
      </c>
      <c r="Q261" s="164"/>
      <c r="R261" s="165">
        <f>SUM(R262:R269)</f>
        <v>4.0995280000000002E-2</v>
      </c>
      <c r="S261" s="164"/>
      <c r="T261" s="166">
        <f>SUM(T262:T269)</f>
        <v>0</v>
      </c>
      <c r="AR261" s="167" t="s">
        <v>81</v>
      </c>
      <c r="AT261" s="168" t="s">
        <v>72</v>
      </c>
      <c r="AU261" s="168" t="s">
        <v>81</v>
      </c>
      <c r="AY261" s="167" t="s">
        <v>118</v>
      </c>
      <c r="BK261" s="169">
        <f>SUM(BK262:BK269)</f>
        <v>0</v>
      </c>
    </row>
    <row r="262" spans="1:65" s="2" customFormat="1" ht="24.2" customHeight="1">
      <c r="A262" s="33"/>
      <c r="B262" s="34"/>
      <c r="C262" s="172" t="s">
        <v>382</v>
      </c>
      <c r="D262" s="172" t="s">
        <v>120</v>
      </c>
      <c r="E262" s="173" t="s">
        <v>874</v>
      </c>
      <c r="F262" s="174" t="s">
        <v>875</v>
      </c>
      <c r="G262" s="175" t="s">
        <v>146</v>
      </c>
      <c r="H262" s="176">
        <v>48.457999999999998</v>
      </c>
      <c r="I262" s="177"/>
      <c r="J262" s="178">
        <f>ROUND(I262*H262,2)</f>
        <v>0</v>
      </c>
      <c r="K262" s="174" t="s">
        <v>124</v>
      </c>
      <c r="L262" s="38"/>
      <c r="M262" s="179" t="s">
        <v>19</v>
      </c>
      <c r="N262" s="180" t="s">
        <v>44</v>
      </c>
      <c r="O262" s="63"/>
      <c r="P262" s="181">
        <f>O262*H262</f>
        <v>0</v>
      </c>
      <c r="Q262" s="181">
        <v>0</v>
      </c>
      <c r="R262" s="181">
        <f>Q262*H262</f>
        <v>0</v>
      </c>
      <c r="S262" s="181">
        <v>0</v>
      </c>
      <c r="T262" s="182">
        <f>S262*H262</f>
        <v>0</v>
      </c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R262" s="183" t="s">
        <v>125</v>
      </c>
      <c r="AT262" s="183" t="s">
        <v>120</v>
      </c>
      <c r="AU262" s="183" t="s">
        <v>83</v>
      </c>
      <c r="AY262" s="16" t="s">
        <v>118</v>
      </c>
      <c r="BE262" s="184">
        <f>IF(N262="základní",J262,0)</f>
        <v>0</v>
      </c>
      <c r="BF262" s="184">
        <f>IF(N262="snížená",J262,0)</f>
        <v>0</v>
      </c>
      <c r="BG262" s="184">
        <f>IF(N262="zákl. přenesená",J262,0)</f>
        <v>0</v>
      </c>
      <c r="BH262" s="184">
        <f>IF(N262="sníž. přenesená",J262,0)</f>
        <v>0</v>
      </c>
      <c r="BI262" s="184">
        <f>IF(N262="nulová",J262,0)</f>
        <v>0</v>
      </c>
      <c r="BJ262" s="16" t="s">
        <v>81</v>
      </c>
      <c r="BK262" s="184">
        <f>ROUND(I262*H262,2)</f>
        <v>0</v>
      </c>
      <c r="BL262" s="16" t="s">
        <v>125</v>
      </c>
      <c r="BM262" s="183" t="s">
        <v>876</v>
      </c>
    </row>
    <row r="263" spans="1:65" s="2" customFormat="1" ht="19.5">
      <c r="A263" s="33"/>
      <c r="B263" s="34"/>
      <c r="C263" s="35"/>
      <c r="D263" s="185" t="s">
        <v>127</v>
      </c>
      <c r="E263" s="35"/>
      <c r="F263" s="186" t="s">
        <v>877</v>
      </c>
      <c r="G263" s="35"/>
      <c r="H263" s="35"/>
      <c r="I263" s="187"/>
      <c r="J263" s="35"/>
      <c r="K263" s="35"/>
      <c r="L263" s="38"/>
      <c r="M263" s="188"/>
      <c r="N263" s="189"/>
      <c r="O263" s="63"/>
      <c r="P263" s="63"/>
      <c r="Q263" s="63"/>
      <c r="R263" s="63"/>
      <c r="S263" s="63"/>
      <c r="T263" s="64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T263" s="16" t="s">
        <v>127</v>
      </c>
      <c r="AU263" s="16" t="s">
        <v>83</v>
      </c>
    </row>
    <row r="264" spans="1:65" s="2" customFormat="1" ht="68.25">
      <c r="A264" s="33"/>
      <c r="B264" s="34"/>
      <c r="C264" s="35"/>
      <c r="D264" s="185" t="s">
        <v>129</v>
      </c>
      <c r="E264" s="35"/>
      <c r="F264" s="190" t="s">
        <v>878</v>
      </c>
      <c r="G264" s="35"/>
      <c r="H264" s="35"/>
      <c r="I264" s="187"/>
      <c r="J264" s="35"/>
      <c r="K264" s="35"/>
      <c r="L264" s="38"/>
      <c r="M264" s="188"/>
      <c r="N264" s="189"/>
      <c r="O264" s="63"/>
      <c r="P264" s="63"/>
      <c r="Q264" s="63"/>
      <c r="R264" s="63"/>
      <c r="S264" s="63"/>
      <c r="T264" s="64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T264" s="16" t="s">
        <v>129</v>
      </c>
      <c r="AU264" s="16" t="s">
        <v>83</v>
      </c>
    </row>
    <row r="265" spans="1:65" s="13" customFormat="1" ht="11.25">
      <c r="B265" s="191"/>
      <c r="C265" s="192"/>
      <c r="D265" s="185" t="s">
        <v>131</v>
      </c>
      <c r="E265" s="193" t="s">
        <v>19</v>
      </c>
      <c r="F265" s="194" t="s">
        <v>879</v>
      </c>
      <c r="G265" s="192"/>
      <c r="H265" s="195">
        <v>48.457999999999998</v>
      </c>
      <c r="I265" s="196"/>
      <c r="J265" s="192"/>
      <c r="K265" s="192"/>
      <c r="L265" s="197"/>
      <c r="M265" s="198"/>
      <c r="N265" s="199"/>
      <c r="O265" s="199"/>
      <c r="P265" s="199"/>
      <c r="Q265" s="199"/>
      <c r="R265" s="199"/>
      <c r="S265" s="199"/>
      <c r="T265" s="200"/>
      <c r="AT265" s="201" t="s">
        <v>131</v>
      </c>
      <c r="AU265" s="201" t="s">
        <v>83</v>
      </c>
      <c r="AV265" s="13" t="s">
        <v>83</v>
      </c>
      <c r="AW265" s="13" t="s">
        <v>33</v>
      </c>
      <c r="AX265" s="13" t="s">
        <v>73</v>
      </c>
      <c r="AY265" s="201" t="s">
        <v>118</v>
      </c>
    </row>
    <row r="266" spans="1:65" s="2" customFormat="1" ht="14.45" customHeight="1">
      <c r="A266" s="33"/>
      <c r="B266" s="34"/>
      <c r="C266" s="172" t="s">
        <v>387</v>
      </c>
      <c r="D266" s="172" t="s">
        <v>120</v>
      </c>
      <c r="E266" s="173" t="s">
        <v>880</v>
      </c>
      <c r="F266" s="174" t="s">
        <v>881</v>
      </c>
      <c r="G266" s="175" t="s">
        <v>123</v>
      </c>
      <c r="H266" s="176">
        <v>87.224000000000004</v>
      </c>
      <c r="I266" s="177"/>
      <c r="J266" s="178">
        <f>ROUND(I266*H266,2)</f>
        <v>0</v>
      </c>
      <c r="K266" s="174" t="s">
        <v>124</v>
      </c>
      <c r="L266" s="38"/>
      <c r="M266" s="179" t="s">
        <v>19</v>
      </c>
      <c r="N266" s="180" t="s">
        <v>44</v>
      </c>
      <c r="O266" s="63"/>
      <c r="P266" s="181">
        <f>O266*H266</f>
        <v>0</v>
      </c>
      <c r="Q266" s="181">
        <v>4.6999999999999999E-4</v>
      </c>
      <c r="R266" s="181">
        <f>Q266*H266</f>
        <v>4.0995280000000002E-2</v>
      </c>
      <c r="S266" s="181">
        <v>0</v>
      </c>
      <c r="T266" s="182">
        <f>S266*H266</f>
        <v>0</v>
      </c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R266" s="183" t="s">
        <v>125</v>
      </c>
      <c r="AT266" s="183" t="s">
        <v>120</v>
      </c>
      <c r="AU266" s="183" t="s">
        <v>83</v>
      </c>
      <c r="AY266" s="16" t="s">
        <v>118</v>
      </c>
      <c r="BE266" s="184">
        <f>IF(N266="základní",J266,0)</f>
        <v>0</v>
      </c>
      <c r="BF266" s="184">
        <f>IF(N266="snížená",J266,0)</f>
        <v>0</v>
      </c>
      <c r="BG266" s="184">
        <f>IF(N266="zákl. přenesená",J266,0)</f>
        <v>0</v>
      </c>
      <c r="BH266" s="184">
        <f>IF(N266="sníž. přenesená",J266,0)</f>
        <v>0</v>
      </c>
      <c r="BI266" s="184">
        <f>IF(N266="nulová",J266,0)</f>
        <v>0</v>
      </c>
      <c r="BJ266" s="16" t="s">
        <v>81</v>
      </c>
      <c r="BK266" s="184">
        <f>ROUND(I266*H266,2)</f>
        <v>0</v>
      </c>
      <c r="BL266" s="16" t="s">
        <v>125</v>
      </c>
      <c r="BM266" s="183" t="s">
        <v>882</v>
      </c>
    </row>
    <row r="267" spans="1:65" s="2" customFormat="1" ht="11.25">
      <c r="A267" s="33"/>
      <c r="B267" s="34"/>
      <c r="C267" s="35"/>
      <c r="D267" s="185" t="s">
        <v>127</v>
      </c>
      <c r="E267" s="35"/>
      <c r="F267" s="186" t="s">
        <v>883</v>
      </c>
      <c r="G267" s="35"/>
      <c r="H267" s="35"/>
      <c r="I267" s="187"/>
      <c r="J267" s="35"/>
      <c r="K267" s="35"/>
      <c r="L267" s="38"/>
      <c r="M267" s="188"/>
      <c r="N267" s="189"/>
      <c r="O267" s="63"/>
      <c r="P267" s="63"/>
      <c r="Q267" s="63"/>
      <c r="R267" s="63"/>
      <c r="S267" s="63"/>
      <c r="T267" s="64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T267" s="16" t="s">
        <v>127</v>
      </c>
      <c r="AU267" s="16" t="s">
        <v>83</v>
      </c>
    </row>
    <row r="268" spans="1:65" s="2" customFormat="1" ht="29.25">
      <c r="A268" s="33"/>
      <c r="B268" s="34"/>
      <c r="C268" s="35"/>
      <c r="D268" s="185" t="s">
        <v>129</v>
      </c>
      <c r="E268" s="35"/>
      <c r="F268" s="190" t="s">
        <v>884</v>
      </c>
      <c r="G268" s="35"/>
      <c r="H268" s="35"/>
      <c r="I268" s="187"/>
      <c r="J268" s="35"/>
      <c r="K268" s="35"/>
      <c r="L268" s="38"/>
      <c r="M268" s="188"/>
      <c r="N268" s="189"/>
      <c r="O268" s="63"/>
      <c r="P268" s="63"/>
      <c r="Q268" s="63"/>
      <c r="R268" s="63"/>
      <c r="S268" s="63"/>
      <c r="T268" s="64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T268" s="16" t="s">
        <v>129</v>
      </c>
      <c r="AU268" s="16" t="s">
        <v>83</v>
      </c>
    </row>
    <row r="269" spans="1:65" s="13" customFormat="1" ht="11.25">
      <c r="B269" s="191"/>
      <c r="C269" s="192"/>
      <c r="D269" s="185" t="s">
        <v>131</v>
      </c>
      <c r="E269" s="193" t="s">
        <v>19</v>
      </c>
      <c r="F269" s="194" t="s">
        <v>885</v>
      </c>
      <c r="G269" s="192"/>
      <c r="H269" s="195">
        <v>87.224000000000004</v>
      </c>
      <c r="I269" s="196"/>
      <c r="J269" s="192"/>
      <c r="K269" s="192"/>
      <c r="L269" s="197"/>
      <c r="M269" s="198"/>
      <c r="N269" s="199"/>
      <c r="O269" s="199"/>
      <c r="P269" s="199"/>
      <c r="Q269" s="199"/>
      <c r="R269" s="199"/>
      <c r="S269" s="199"/>
      <c r="T269" s="200"/>
      <c r="AT269" s="201" t="s">
        <v>131</v>
      </c>
      <c r="AU269" s="201" t="s">
        <v>83</v>
      </c>
      <c r="AV269" s="13" t="s">
        <v>83</v>
      </c>
      <c r="AW269" s="13" t="s">
        <v>33</v>
      </c>
      <c r="AX269" s="13" t="s">
        <v>73</v>
      </c>
      <c r="AY269" s="201" t="s">
        <v>118</v>
      </c>
    </row>
    <row r="270" spans="1:65" s="12" customFormat="1" ht="22.9" customHeight="1">
      <c r="B270" s="156"/>
      <c r="C270" s="157"/>
      <c r="D270" s="158" t="s">
        <v>72</v>
      </c>
      <c r="E270" s="170" t="s">
        <v>151</v>
      </c>
      <c r="F270" s="170" t="s">
        <v>320</v>
      </c>
      <c r="G270" s="157"/>
      <c r="H270" s="157"/>
      <c r="I270" s="160"/>
      <c r="J270" s="171">
        <f>BK270</f>
        <v>0</v>
      </c>
      <c r="K270" s="157"/>
      <c r="L270" s="162"/>
      <c r="M270" s="163"/>
      <c r="N270" s="164"/>
      <c r="O270" s="164"/>
      <c r="P270" s="165">
        <f>SUM(P271:P287)</f>
        <v>0</v>
      </c>
      <c r="Q270" s="164"/>
      <c r="R270" s="165">
        <f>SUM(R271:R287)</f>
        <v>251.21735259999994</v>
      </c>
      <c r="S270" s="164"/>
      <c r="T270" s="166">
        <f>SUM(T271:T287)</f>
        <v>0</v>
      </c>
      <c r="AR270" s="167" t="s">
        <v>81</v>
      </c>
      <c r="AT270" s="168" t="s">
        <v>72</v>
      </c>
      <c r="AU270" s="168" t="s">
        <v>81</v>
      </c>
      <c r="AY270" s="167" t="s">
        <v>118</v>
      </c>
      <c r="BK270" s="169">
        <f>SUM(BK271:BK287)</f>
        <v>0</v>
      </c>
    </row>
    <row r="271" spans="1:65" s="2" customFormat="1" ht="14.45" customHeight="1">
      <c r="A271" s="33"/>
      <c r="B271" s="34"/>
      <c r="C271" s="172" t="s">
        <v>393</v>
      </c>
      <c r="D271" s="172" t="s">
        <v>120</v>
      </c>
      <c r="E271" s="173" t="s">
        <v>322</v>
      </c>
      <c r="F271" s="174" t="s">
        <v>323</v>
      </c>
      <c r="G271" s="175" t="s">
        <v>123</v>
      </c>
      <c r="H271" s="176">
        <v>282.88099999999997</v>
      </c>
      <c r="I271" s="177"/>
      <c r="J271" s="178">
        <f>ROUND(I271*H271,2)</f>
        <v>0</v>
      </c>
      <c r="K271" s="174" t="s">
        <v>124</v>
      </c>
      <c r="L271" s="38"/>
      <c r="M271" s="179" t="s">
        <v>19</v>
      </c>
      <c r="N271" s="180" t="s">
        <v>44</v>
      </c>
      <c r="O271" s="63"/>
      <c r="P271" s="181">
        <f>O271*H271</f>
        <v>0</v>
      </c>
      <c r="Q271" s="181">
        <v>0.57499999999999996</v>
      </c>
      <c r="R271" s="181">
        <f>Q271*H271</f>
        <v>162.65657499999998</v>
      </c>
      <c r="S271" s="181">
        <v>0</v>
      </c>
      <c r="T271" s="182">
        <f>S271*H271</f>
        <v>0</v>
      </c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R271" s="183" t="s">
        <v>125</v>
      </c>
      <c r="AT271" s="183" t="s">
        <v>120</v>
      </c>
      <c r="AU271" s="183" t="s">
        <v>83</v>
      </c>
      <c r="AY271" s="16" t="s">
        <v>118</v>
      </c>
      <c r="BE271" s="184">
        <f>IF(N271="základní",J271,0)</f>
        <v>0</v>
      </c>
      <c r="BF271" s="184">
        <f>IF(N271="snížená",J271,0)</f>
        <v>0</v>
      </c>
      <c r="BG271" s="184">
        <f>IF(N271="zákl. přenesená",J271,0)</f>
        <v>0</v>
      </c>
      <c r="BH271" s="184">
        <f>IF(N271="sníž. přenesená",J271,0)</f>
        <v>0</v>
      </c>
      <c r="BI271" s="184">
        <f>IF(N271="nulová",J271,0)</f>
        <v>0</v>
      </c>
      <c r="BJ271" s="16" t="s">
        <v>81</v>
      </c>
      <c r="BK271" s="184">
        <f>ROUND(I271*H271,2)</f>
        <v>0</v>
      </c>
      <c r="BL271" s="16" t="s">
        <v>125</v>
      </c>
      <c r="BM271" s="183" t="s">
        <v>886</v>
      </c>
    </row>
    <row r="272" spans="1:65" s="2" customFormat="1" ht="11.25">
      <c r="A272" s="33"/>
      <c r="B272" s="34"/>
      <c r="C272" s="35"/>
      <c r="D272" s="185" t="s">
        <v>127</v>
      </c>
      <c r="E272" s="35"/>
      <c r="F272" s="186" t="s">
        <v>325</v>
      </c>
      <c r="G272" s="35"/>
      <c r="H272" s="35"/>
      <c r="I272" s="187"/>
      <c r="J272" s="35"/>
      <c r="K272" s="35"/>
      <c r="L272" s="38"/>
      <c r="M272" s="188"/>
      <c r="N272" s="189"/>
      <c r="O272" s="63"/>
      <c r="P272" s="63"/>
      <c r="Q272" s="63"/>
      <c r="R272" s="63"/>
      <c r="S272" s="63"/>
      <c r="T272" s="64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T272" s="16" t="s">
        <v>127</v>
      </c>
      <c r="AU272" s="16" t="s">
        <v>83</v>
      </c>
    </row>
    <row r="273" spans="1:65" s="13" customFormat="1" ht="11.25">
      <c r="B273" s="191"/>
      <c r="C273" s="192"/>
      <c r="D273" s="185" t="s">
        <v>131</v>
      </c>
      <c r="E273" s="193" t="s">
        <v>19</v>
      </c>
      <c r="F273" s="194" t="s">
        <v>326</v>
      </c>
      <c r="G273" s="192"/>
      <c r="H273" s="195">
        <v>282.88099999999997</v>
      </c>
      <c r="I273" s="196"/>
      <c r="J273" s="192"/>
      <c r="K273" s="192"/>
      <c r="L273" s="197"/>
      <c r="M273" s="198"/>
      <c r="N273" s="199"/>
      <c r="O273" s="199"/>
      <c r="P273" s="199"/>
      <c r="Q273" s="199"/>
      <c r="R273" s="199"/>
      <c r="S273" s="199"/>
      <c r="T273" s="200"/>
      <c r="AT273" s="201" t="s">
        <v>131</v>
      </c>
      <c r="AU273" s="201" t="s">
        <v>83</v>
      </c>
      <c r="AV273" s="13" t="s">
        <v>83</v>
      </c>
      <c r="AW273" s="13" t="s">
        <v>33</v>
      </c>
      <c r="AX273" s="13" t="s">
        <v>73</v>
      </c>
      <c r="AY273" s="201" t="s">
        <v>118</v>
      </c>
    </row>
    <row r="274" spans="1:65" s="2" customFormat="1" ht="14.45" customHeight="1">
      <c r="A274" s="33"/>
      <c r="B274" s="34"/>
      <c r="C274" s="172" t="s">
        <v>398</v>
      </c>
      <c r="D274" s="172" t="s">
        <v>120</v>
      </c>
      <c r="E274" s="173" t="s">
        <v>328</v>
      </c>
      <c r="F274" s="174" t="s">
        <v>329</v>
      </c>
      <c r="G274" s="175" t="s">
        <v>123</v>
      </c>
      <c r="H274" s="176">
        <v>282.88099999999997</v>
      </c>
      <c r="I274" s="177"/>
      <c r="J274" s="178">
        <f>ROUND(I274*H274,2)</f>
        <v>0</v>
      </c>
      <c r="K274" s="174" t="s">
        <v>124</v>
      </c>
      <c r="L274" s="38"/>
      <c r="M274" s="179" t="s">
        <v>19</v>
      </c>
      <c r="N274" s="180" t="s">
        <v>44</v>
      </c>
      <c r="O274" s="63"/>
      <c r="P274" s="181">
        <f>O274*H274</f>
        <v>0</v>
      </c>
      <c r="Q274" s="181">
        <v>0.216</v>
      </c>
      <c r="R274" s="181">
        <f>Q274*H274</f>
        <v>61.102295999999996</v>
      </c>
      <c r="S274" s="181">
        <v>0</v>
      </c>
      <c r="T274" s="182">
        <f>S274*H274</f>
        <v>0</v>
      </c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R274" s="183" t="s">
        <v>125</v>
      </c>
      <c r="AT274" s="183" t="s">
        <v>120</v>
      </c>
      <c r="AU274" s="183" t="s">
        <v>83</v>
      </c>
      <c r="AY274" s="16" t="s">
        <v>118</v>
      </c>
      <c r="BE274" s="184">
        <f>IF(N274="základní",J274,0)</f>
        <v>0</v>
      </c>
      <c r="BF274" s="184">
        <f>IF(N274="snížená",J274,0)</f>
        <v>0</v>
      </c>
      <c r="BG274" s="184">
        <f>IF(N274="zákl. přenesená",J274,0)</f>
        <v>0</v>
      </c>
      <c r="BH274" s="184">
        <f>IF(N274="sníž. přenesená",J274,0)</f>
        <v>0</v>
      </c>
      <c r="BI274" s="184">
        <f>IF(N274="nulová",J274,0)</f>
        <v>0</v>
      </c>
      <c r="BJ274" s="16" t="s">
        <v>81</v>
      </c>
      <c r="BK274" s="184">
        <f>ROUND(I274*H274,2)</f>
        <v>0</v>
      </c>
      <c r="BL274" s="16" t="s">
        <v>125</v>
      </c>
      <c r="BM274" s="183" t="s">
        <v>887</v>
      </c>
    </row>
    <row r="275" spans="1:65" s="2" customFormat="1" ht="11.25">
      <c r="A275" s="33"/>
      <c r="B275" s="34"/>
      <c r="C275" s="35"/>
      <c r="D275" s="185" t="s">
        <v>127</v>
      </c>
      <c r="E275" s="35"/>
      <c r="F275" s="186" t="s">
        <v>331</v>
      </c>
      <c r="G275" s="35"/>
      <c r="H275" s="35"/>
      <c r="I275" s="187"/>
      <c r="J275" s="35"/>
      <c r="K275" s="35"/>
      <c r="L275" s="38"/>
      <c r="M275" s="188"/>
      <c r="N275" s="189"/>
      <c r="O275" s="63"/>
      <c r="P275" s="63"/>
      <c r="Q275" s="63"/>
      <c r="R275" s="63"/>
      <c r="S275" s="63"/>
      <c r="T275" s="64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T275" s="16" t="s">
        <v>127</v>
      </c>
      <c r="AU275" s="16" t="s">
        <v>83</v>
      </c>
    </row>
    <row r="276" spans="1:65" s="2" customFormat="1" ht="24.2" customHeight="1">
      <c r="A276" s="33"/>
      <c r="B276" s="34"/>
      <c r="C276" s="172" t="s">
        <v>403</v>
      </c>
      <c r="D276" s="172" t="s">
        <v>120</v>
      </c>
      <c r="E276" s="173" t="s">
        <v>333</v>
      </c>
      <c r="F276" s="174" t="s">
        <v>888</v>
      </c>
      <c r="G276" s="175" t="s">
        <v>123</v>
      </c>
      <c r="H276" s="176">
        <v>85.403999999999996</v>
      </c>
      <c r="I276" s="177"/>
      <c r="J276" s="178">
        <f>ROUND(I276*H276,2)</f>
        <v>0</v>
      </c>
      <c r="K276" s="174" t="s">
        <v>124</v>
      </c>
      <c r="L276" s="38"/>
      <c r="M276" s="179" t="s">
        <v>19</v>
      </c>
      <c r="N276" s="180" t="s">
        <v>44</v>
      </c>
      <c r="O276" s="63"/>
      <c r="P276" s="181">
        <f>O276*H276</f>
        <v>0</v>
      </c>
      <c r="Q276" s="181">
        <v>0.216</v>
      </c>
      <c r="R276" s="181">
        <f>Q276*H276</f>
        <v>18.447264000000001</v>
      </c>
      <c r="S276" s="181">
        <v>0</v>
      </c>
      <c r="T276" s="182">
        <f>S276*H276</f>
        <v>0</v>
      </c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R276" s="183" t="s">
        <v>125</v>
      </c>
      <c r="AT276" s="183" t="s">
        <v>120</v>
      </c>
      <c r="AU276" s="183" t="s">
        <v>83</v>
      </c>
      <c r="AY276" s="16" t="s">
        <v>118</v>
      </c>
      <c r="BE276" s="184">
        <f>IF(N276="základní",J276,0)</f>
        <v>0</v>
      </c>
      <c r="BF276" s="184">
        <f>IF(N276="snížená",J276,0)</f>
        <v>0</v>
      </c>
      <c r="BG276" s="184">
        <f>IF(N276="zákl. přenesená",J276,0)</f>
        <v>0</v>
      </c>
      <c r="BH276" s="184">
        <f>IF(N276="sníž. přenesená",J276,0)</f>
        <v>0</v>
      </c>
      <c r="BI276" s="184">
        <f>IF(N276="nulová",J276,0)</f>
        <v>0</v>
      </c>
      <c r="BJ276" s="16" t="s">
        <v>81</v>
      </c>
      <c r="BK276" s="184">
        <f>ROUND(I276*H276,2)</f>
        <v>0</v>
      </c>
      <c r="BL276" s="16" t="s">
        <v>125</v>
      </c>
      <c r="BM276" s="183" t="s">
        <v>889</v>
      </c>
    </row>
    <row r="277" spans="1:65" s="2" customFormat="1" ht="11.25">
      <c r="A277" s="33"/>
      <c r="B277" s="34"/>
      <c r="C277" s="35"/>
      <c r="D277" s="185" t="s">
        <v>127</v>
      </c>
      <c r="E277" s="35"/>
      <c r="F277" s="186" t="s">
        <v>336</v>
      </c>
      <c r="G277" s="35"/>
      <c r="H277" s="35"/>
      <c r="I277" s="187"/>
      <c r="J277" s="35"/>
      <c r="K277" s="35"/>
      <c r="L277" s="38"/>
      <c r="M277" s="188"/>
      <c r="N277" s="189"/>
      <c r="O277" s="63"/>
      <c r="P277" s="63"/>
      <c r="Q277" s="63"/>
      <c r="R277" s="63"/>
      <c r="S277" s="63"/>
      <c r="T277" s="64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T277" s="16" t="s">
        <v>127</v>
      </c>
      <c r="AU277" s="16" t="s">
        <v>83</v>
      </c>
    </row>
    <row r="278" spans="1:65" s="2" customFormat="1" ht="68.25">
      <c r="A278" s="33"/>
      <c r="B278" s="34"/>
      <c r="C278" s="35"/>
      <c r="D278" s="185" t="s">
        <v>129</v>
      </c>
      <c r="E278" s="35"/>
      <c r="F278" s="190" t="s">
        <v>337</v>
      </c>
      <c r="G278" s="35"/>
      <c r="H278" s="35"/>
      <c r="I278" s="187"/>
      <c r="J278" s="35"/>
      <c r="K278" s="35"/>
      <c r="L278" s="38"/>
      <c r="M278" s="188"/>
      <c r="N278" s="189"/>
      <c r="O278" s="63"/>
      <c r="P278" s="63"/>
      <c r="Q278" s="63"/>
      <c r="R278" s="63"/>
      <c r="S278" s="63"/>
      <c r="T278" s="64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T278" s="16" t="s">
        <v>129</v>
      </c>
      <c r="AU278" s="16" t="s">
        <v>83</v>
      </c>
    </row>
    <row r="279" spans="1:65" s="13" customFormat="1" ht="11.25">
      <c r="B279" s="191"/>
      <c r="C279" s="192"/>
      <c r="D279" s="185" t="s">
        <v>131</v>
      </c>
      <c r="E279" s="193" t="s">
        <v>19</v>
      </c>
      <c r="F279" s="194" t="s">
        <v>890</v>
      </c>
      <c r="G279" s="192"/>
      <c r="H279" s="195">
        <v>85.403999999999996</v>
      </c>
      <c r="I279" s="196"/>
      <c r="J279" s="192"/>
      <c r="K279" s="192"/>
      <c r="L279" s="197"/>
      <c r="M279" s="198"/>
      <c r="N279" s="199"/>
      <c r="O279" s="199"/>
      <c r="P279" s="199"/>
      <c r="Q279" s="199"/>
      <c r="R279" s="199"/>
      <c r="S279" s="199"/>
      <c r="T279" s="200"/>
      <c r="AT279" s="201" t="s">
        <v>131</v>
      </c>
      <c r="AU279" s="201" t="s">
        <v>83</v>
      </c>
      <c r="AV279" s="13" t="s">
        <v>83</v>
      </c>
      <c r="AW279" s="13" t="s">
        <v>33</v>
      </c>
      <c r="AX279" s="13" t="s">
        <v>73</v>
      </c>
      <c r="AY279" s="201" t="s">
        <v>118</v>
      </c>
    </row>
    <row r="280" spans="1:65" s="2" customFormat="1" ht="14.45" customHeight="1">
      <c r="A280" s="33"/>
      <c r="B280" s="34"/>
      <c r="C280" s="172" t="s">
        <v>407</v>
      </c>
      <c r="D280" s="172" t="s">
        <v>120</v>
      </c>
      <c r="E280" s="173" t="s">
        <v>340</v>
      </c>
      <c r="F280" s="174" t="s">
        <v>341</v>
      </c>
      <c r="G280" s="175" t="s">
        <v>146</v>
      </c>
      <c r="H280" s="176">
        <v>30.24</v>
      </c>
      <c r="I280" s="177"/>
      <c r="J280" s="178">
        <f>ROUND(I280*H280,2)</f>
        <v>0</v>
      </c>
      <c r="K280" s="174" t="s">
        <v>124</v>
      </c>
      <c r="L280" s="38"/>
      <c r="M280" s="179" t="s">
        <v>19</v>
      </c>
      <c r="N280" s="180" t="s">
        <v>44</v>
      </c>
      <c r="O280" s="63"/>
      <c r="P280" s="181">
        <f>O280*H280</f>
        <v>0</v>
      </c>
      <c r="Q280" s="181">
        <v>0.1295</v>
      </c>
      <c r="R280" s="181">
        <f>Q280*H280</f>
        <v>3.91608</v>
      </c>
      <c r="S280" s="181">
        <v>0</v>
      </c>
      <c r="T280" s="182">
        <f>S280*H280</f>
        <v>0</v>
      </c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R280" s="183" t="s">
        <v>125</v>
      </c>
      <c r="AT280" s="183" t="s">
        <v>120</v>
      </c>
      <c r="AU280" s="183" t="s">
        <v>83</v>
      </c>
      <c r="AY280" s="16" t="s">
        <v>118</v>
      </c>
      <c r="BE280" s="184">
        <f>IF(N280="základní",J280,0)</f>
        <v>0</v>
      </c>
      <c r="BF280" s="184">
        <f>IF(N280="snížená",J280,0)</f>
        <v>0</v>
      </c>
      <c r="BG280" s="184">
        <f>IF(N280="zákl. přenesená",J280,0)</f>
        <v>0</v>
      </c>
      <c r="BH280" s="184">
        <f>IF(N280="sníž. přenesená",J280,0)</f>
        <v>0</v>
      </c>
      <c r="BI280" s="184">
        <f>IF(N280="nulová",J280,0)</f>
        <v>0</v>
      </c>
      <c r="BJ280" s="16" t="s">
        <v>81</v>
      </c>
      <c r="BK280" s="184">
        <f>ROUND(I280*H280,2)</f>
        <v>0</v>
      </c>
      <c r="BL280" s="16" t="s">
        <v>125</v>
      </c>
      <c r="BM280" s="183" t="s">
        <v>891</v>
      </c>
    </row>
    <row r="281" spans="1:65" s="2" customFormat="1" ht="19.5">
      <c r="A281" s="33"/>
      <c r="B281" s="34"/>
      <c r="C281" s="35"/>
      <c r="D281" s="185" t="s">
        <v>127</v>
      </c>
      <c r="E281" s="35"/>
      <c r="F281" s="186" t="s">
        <v>343</v>
      </c>
      <c r="G281" s="35"/>
      <c r="H281" s="35"/>
      <c r="I281" s="187"/>
      <c r="J281" s="35"/>
      <c r="K281" s="35"/>
      <c r="L281" s="38"/>
      <c r="M281" s="188"/>
      <c r="N281" s="189"/>
      <c r="O281" s="63"/>
      <c r="P281" s="63"/>
      <c r="Q281" s="63"/>
      <c r="R281" s="63"/>
      <c r="S281" s="63"/>
      <c r="T281" s="64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T281" s="16" t="s">
        <v>127</v>
      </c>
      <c r="AU281" s="16" t="s">
        <v>83</v>
      </c>
    </row>
    <row r="282" spans="1:65" s="2" customFormat="1" ht="87.75">
      <c r="A282" s="33"/>
      <c r="B282" s="34"/>
      <c r="C282" s="35"/>
      <c r="D282" s="185" t="s">
        <v>129</v>
      </c>
      <c r="E282" s="35"/>
      <c r="F282" s="190" t="s">
        <v>344</v>
      </c>
      <c r="G282" s="35"/>
      <c r="H282" s="35"/>
      <c r="I282" s="187"/>
      <c r="J282" s="35"/>
      <c r="K282" s="35"/>
      <c r="L282" s="38"/>
      <c r="M282" s="188"/>
      <c r="N282" s="189"/>
      <c r="O282" s="63"/>
      <c r="P282" s="63"/>
      <c r="Q282" s="63"/>
      <c r="R282" s="63"/>
      <c r="S282" s="63"/>
      <c r="T282" s="64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T282" s="16" t="s">
        <v>129</v>
      </c>
      <c r="AU282" s="16" t="s">
        <v>83</v>
      </c>
    </row>
    <row r="283" spans="1:65" s="13" customFormat="1" ht="11.25">
      <c r="B283" s="191"/>
      <c r="C283" s="192"/>
      <c r="D283" s="185" t="s">
        <v>131</v>
      </c>
      <c r="E283" s="193" t="s">
        <v>19</v>
      </c>
      <c r="F283" s="194" t="s">
        <v>892</v>
      </c>
      <c r="G283" s="192"/>
      <c r="H283" s="195">
        <v>30.24</v>
      </c>
      <c r="I283" s="196"/>
      <c r="J283" s="192"/>
      <c r="K283" s="192"/>
      <c r="L283" s="197"/>
      <c r="M283" s="198"/>
      <c r="N283" s="199"/>
      <c r="O283" s="199"/>
      <c r="P283" s="199"/>
      <c r="Q283" s="199"/>
      <c r="R283" s="199"/>
      <c r="S283" s="199"/>
      <c r="T283" s="200"/>
      <c r="AT283" s="201" t="s">
        <v>131</v>
      </c>
      <c r="AU283" s="201" t="s">
        <v>83</v>
      </c>
      <c r="AV283" s="13" t="s">
        <v>83</v>
      </c>
      <c r="AW283" s="13" t="s">
        <v>33</v>
      </c>
      <c r="AX283" s="13" t="s">
        <v>73</v>
      </c>
      <c r="AY283" s="201" t="s">
        <v>118</v>
      </c>
    </row>
    <row r="284" spans="1:65" s="2" customFormat="1" ht="14.45" customHeight="1">
      <c r="A284" s="33"/>
      <c r="B284" s="34"/>
      <c r="C284" s="172" t="s">
        <v>411</v>
      </c>
      <c r="D284" s="172" t="s">
        <v>120</v>
      </c>
      <c r="E284" s="173" t="s">
        <v>347</v>
      </c>
      <c r="F284" s="174" t="s">
        <v>348</v>
      </c>
      <c r="G284" s="175" t="s">
        <v>146</v>
      </c>
      <c r="H284" s="176">
        <v>30.24</v>
      </c>
      <c r="I284" s="177"/>
      <c r="J284" s="178">
        <f>ROUND(I284*H284,2)</f>
        <v>0</v>
      </c>
      <c r="K284" s="174" t="s">
        <v>124</v>
      </c>
      <c r="L284" s="38"/>
      <c r="M284" s="179" t="s">
        <v>19</v>
      </c>
      <c r="N284" s="180" t="s">
        <v>44</v>
      </c>
      <c r="O284" s="63"/>
      <c r="P284" s="181">
        <f>O284*H284</f>
        <v>0</v>
      </c>
      <c r="Q284" s="181">
        <v>0.16849</v>
      </c>
      <c r="R284" s="181">
        <f>Q284*H284</f>
        <v>5.0951376000000002</v>
      </c>
      <c r="S284" s="181">
        <v>0</v>
      </c>
      <c r="T284" s="182">
        <f>S284*H284</f>
        <v>0</v>
      </c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R284" s="183" t="s">
        <v>125</v>
      </c>
      <c r="AT284" s="183" t="s">
        <v>120</v>
      </c>
      <c r="AU284" s="183" t="s">
        <v>83</v>
      </c>
      <c r="AY284" s="16" t="s">
        <v>118</v>
      </c>
      <c r="BE284" s="184">
        <f>IF(N284="základní",J284,0)</f>
        <v>0</v>
      </c>
      <c r="BF284" s="184">
        <f>IF(N284="snížená",J284,0)</f>
        <v>0</v>
      </c>
      <c r="BG284" s="184">
        <f>IF(N284="zákl. přenesená",J284,0)</f>
        <v>0</v>
      </c>
      <c r="BH284" s="184">
        <f>IF(N284="sníž. přenesená",J284,0)</f>
        <v>0</v>
      </c>
      <c r="BI284" s="184">
        <f>IF(N284="nulová",J284,0)</f>
        <v>0</v>
      </c>
      <c r="BJ284" s="16" t="s">
        <v>81</v>
      </c>
      <c r="BK284" s="184">
        <f>ROUND(I284*H284,2)</f>
        <v>0</v>
      </c>
      <c r="BL284" s="16" t="s">
        <v>125</v>
      </c>
      <c r="BM284" s="183" t="s">
        <v>893</v>
      </c>
    </row>
    <row r="285" spans="1:65" s="2" customFormat="1" ht="19.5">
      <c r="A285" s="33"/>
      <c r="B285" s="34"/>
      <c r="C285" s="35"/>
      <c r="D285" s="185" t="s">
        <v>127</v>
      </c>
      <c r="E285" s="35"/>
      <c r="F285" s="186" t="s">
        <v>350</v>
      </c>
      <c r="G285" s="35"/>
      <c r="H285" s="35"/>
      <c r="I285" s="187"/>
      <c r="J285" s="35"/>
      <c r="K285" s="35"/>
      <c r="L285" s="38"/>
      <c r="M285" s="188"/>
      <c r="N285" s="189"/>
      <c r="O285" s="63"/>
      <c r="P285" s="63"/>
      <c r="Q285" s="63"/>
      <c r="R285" s="63"/>
      <c r="S285" s="63"/>
      <c r="T285" s="64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T285" s="16" t="s">
        <v>127</v>
      </c>
      <c r="AU285" s="16" t="s">
        <v>83</v>
      </c>
    </row>
    <row r="286" spans="1:65" s="2" customFormat="1" ht="97.5">
      <c r="A286" s="33"/>
      <c r="B286" s="34"/>
      <c r="C286" s="35"/>
      <c r="D286" s="185" t="s">
        <v>129</v>
      </c>
      <c r="E286" s="35"/>
      <c r="F286" s="190" t="s">
        <v>351</v>
      </c>
      <c r="G286" s="35"/>
      <c r="H286" s="35"/>
      <c r="I286" s="187"/>
      <c r="J286" s="35"/>
      <c r="K286" s="35"/>
      <c r="L286" s="38"/>
      <c r="M286" s="188"/>
      <c r="N286" s="189"/>
      <c r="O286" s="63"/>
      <c r="P286" s="63"/>
      <c r="Q286" s="63"/>
      <c r="R286" s="63"/>
      <c r="S286" s="63"/>
      <c r="T286" s="64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T286" s="16" t="s">
        <v>129</v>
      </c>
      <c r="AU286" s="16" t="s">
        <v>83</v>
      </c>
    </row>
    <row r="287" spans="1:65" s="13" customFormat="1" ht="11.25">
      <c r="B287" s="191"/>
      <c r="C287" s="192"/>
      <c r="D287" s="185" t="s">
        <v>131</v>
      </c>
      <c r="E287" s="193" t="s">
        <v>19</v>
      </c>
      <c r="F287" s="194" t="s">
        <v>892</v>
      </c>
      <c r="G287" s="192"/>
      <c r="H287" s="195">
        <v>30.24</v>
      </c>
      <c r="I287" s="196"/>
      <c r="J287" s="192"/>
      <c r="K287" s="192"/>
      <c r="L287" s="197"/>
      <c r="M287" s="198"/>
      <c r="N287" s="199"/>
      <c r="O287" s="199"/>
      <c r="P287" s="199"/>
      <c r="Q287" s="199"/>
      <c r="R287" s="199"/>
      <c r="S287" s="199"/>
      <c r="T287" s="200"/>
      <c r="AT287" s="201" t="s">
        <v>131</v>
      </c>
      <c r="AU287" s="201" t="s">
        <v>83</v>
      </c>
      <c r="AV287" s="13" t="s">
        <v>83</v>
      </c>
      <c r="AW287" s="13" t="s">
        <v>33</v>
      </c>
      <c r="AX287" s="13" t="s">
        <v>73</v>
      </c>
      <c r="AY287" s="201" t="s">
        <v>118</v>
      </c>
    </row>
    <row r="288" spans="1:65" s="12" customFormat="1" ht="22.9" customHeight="1">
      <c r="B288" s="156"/>
      <c r="C288" s="157"/>
      <c r="D288" s="158" t="s">
        <v>72</v>
      </c>
      <c r="E288" s="170" t="s">
        <v>170</v>
      </c>
      <c r="F288" s="170" t="s">
        <v>352</v>
      </c>
      <c r="G288" s="157"/>
      <c r="H288" s="157"/>
      <c r="I288" s="160"/>
      <c r="J288" s="171">
        <f>BK288</f>
        <v>0</v>
      </c>
      <c r="K288" s="157"/>
      <c r="L288" s="162"/>
      <c r="M288" s="163"/>
      <c r="N288" s="164"/>
      <c r="O288" s="164"/>
      <c r="P288" s="165">
        <f>SUM(P289:P483)</f>
        <v>0</v>
      </c>
      <c r="Q288" s="164"/>
      <c r="R288" s="165">
        <f>SUM(R289:R483)</f>
        <v>51.119597520000006</v>
      </c>
      <c r="S288" s="164"/>
      <c r="T288" s="166">
        <f>SUM(T289:T483)</f>
        <v>99.381249999999994</v>
      </c>
      <c r="AR288" s="167" t="s">
        <v>81</v>
      </c>
      <c r="AT288" s="168" t="s">
        <v>72</v>
      </c>
      <c r="AU288" s="168" t="s">
        <v>81</v>
      </c>
      <c r="AY288" s="167" t="s">
        <v>118</v>
      </c>
      <c r="BK288" s="169">
        <f>SUM(BK289:BK483)</f>
        <v>0</v>
      </c>
    </row>
    <row r="289" spans="1:65" s="2" customFormat="1" ht="14.45" customHeight="1">
      <c r="A289" s="33"/>
      <c r="B289" s="34"/>
      <c r="C289" s="172" t="s">
        <v>416</v>
      </c>
      <c r="D289" s="172" t="s">
        <v>120</v>
      </c>
      <c r="E289" s="173" t="s">
        <v>894</v>
      </c>
      <c r="F289" s="174" t="s">
        <v>895</v>
      </c>
      <c r="G289" s="175" t="s">
        <v>146</v>
      </c>
      <c r="H289" s="176">
        <v>92.3</v>
      </c>
      <c r="I289" s="177"/>
      <c r="J289" s="178">
        <f>ROUND(I289*H289,2)</f>
        <v>0</v>
      </c>
      <c r="K289" s="174" t="s">
        <v>124</v>
      </c>
      <c r="L289" s="38"/>
      <c r="M289" s="179" t="s">
        <v>19</v>
      </c>
      <c r="N289" s="180" t="s">
        <v>44</v>
      </c>
      <c r="O289" s="63"/>
      <c r="P289" s="181">
        <f>O289*H289</f>
        <v>0</v>
      </c>
      <c r="Q289" s="181">
        <v>0</v>
      </c>
      <c r="R289" s="181">
        <f>Q289*H289</f>
        <v>0</v>
      </c>
      <c r="S289" s="181">
        <v>0.7</v>
      </c>
      <c r="T289" s="182">
        <f>S289*H289</f>
        <v>64.61</v>
      </c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R289" s="183" t="s">
        <v>125</v>
      </c>
      <c r="AT289" s="183" t="s">
        <v>120</v>
      </c>
      <c r="AU289" s="183" t="s">
        <v>83</v>
      </c>
      <c r="AY289" s="16" t="s">
        <v>118</v>
      </c>
      <c r="BE289" s="184">
        <f>IF(N289="základní",J289,0)</f>
        <v>0</v>
      </c>
      <c r="BF289" s="184">
        <f>IF(N289="snížená",J289,0)</f>
        <v>0</v>
      </c>
      <c r="BG289" s="184">
        <f>IF(N289="zákl. přenesená",J289,0)</f>
        <v>0</v>
      </c>
      <c r="BH289" s="184">
        <f>IF(N289="sníž. přenesená",J289,0)</f>
        <v>0</v>
      </c>
      <c r="BI289" s="184">
        <f>IF(N289="nulová",J289,0)</f>
        <v>0</v>
      </c>
      <c r="BJ289" s="16" t="s">
        <v>81</v>
      </c>
      <c r="BK289" s="184">
        <f>ROUND(I289*H289,2)</f>
        <v>0</v>
      </c>
      <c r="BL289" s="16" t="s">
        <v>125</v>
      </c>
      <c r="BM289" s="183" t="s">
        <v>896</v>
      </c>
    </row>
    <row r="290" spans="1:65" s="2" customFormat="1" ht="11.25">
      <c r="A290" s="33"/>
      <c r="B290" s="34"/>
      <c r="C290" s="35"/>
      <c r="D290" s="185" t="s">
        <v>127</v>
      </c>
      <c r="E290" s="35"/>
      <c r="F290" s="186" t="s">
        <v>897</v>
      </c>
      <c r="G290" s="35"/>
      <c r="H290" s="35"/>
      <c r="I290" s="187"/>
      <c r="J290" s="35"/>
      <c r="K290" s="35"/>
      <c r="L290" s="38"/>
      <c r="M290" s="188"/>
      <c r="N290" s="189"/>
      <c r="O290" s="63"/>
      <c r="P290" s="63"/>
      <c r="Q290" s="63"/>
      <c r="R290" s="63"/>
      <c r="S290" s="63"/>
      <c r="T290" s="64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T290" s="16" t="s">
        <v>127</v>
      </c>
      <c r="AU290" s="16" t="s">
        <v>83</v>
      </c>
    </row>
    <row r="291" spans="1:65" s="2" customFormat="1" ht="39">
      <c r="A291" s="33"/>
      <c r="B291" s="34"/>
      <c r="C291" s="35"/>
      <c r="D291" s="185" t="s">
        <v>129</v>
      </c>
      <c r="E291" s="35"/>
      <c r="F291" s="190" t="s">
        <v>358</v>
      </c>
      <c r="G291" s="35"/>
      <c r="H291" s="35"/>
      <c r="I291" s="187"/>
      <c r="J291" s="35"/>
      <c r="K291" s="35"/>
      <c r="L291" s="38"/>
      <c r="M291" s="188"/>
      <c r="N291" s="189"/>
      <c r="O291" s="63"/>
      <c r="P291" s="63"/>
      <c r="Q291" s="63"/>
      <c r="R291" s="63"/>
      <c r="S291" s="63"/>
      <c r="T291" s="64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T291" s="16" t="s">
        <v>129</v>
      </c>
      <c r="AU291" s="16" t="s">
        <v>83</v>
      </c>
    </row>
    <row r="292" spans="1:65" s="13" customFormat="1" ht="11.25">
      <c r="B292" s="191"/>
      <c r="C292" s="192"/>
      <c r="D292" s="185" t="s">
        <v>131</v>
      </c>
      <c r="E292" s="193" t="s">
        <v>19</v>
      </c>
      <c r="F292" s="194" t="s">
        <v>898</v>
      </c>
      <c r="G292" s="192"/>
      <c r="H292" s="195">
        <v>92.3</v>
      </c>
      <c r="I292" s="196"/>
      <c r="J292" s="192"/>
      <c r="K292" s="192"/>
      <c r="L292" s="197"/>
      <c r="M292" s="198"/>
      <c r="N292" s="199"/>
      <c r="O292" s="199"/>
      <c r="P292" s="199"/>
      <c r="Q292" s="199"/>
      <c r="R292" s="199"/>
      <c r="S292" s="199"/>
      <c r="T292" s="200"/>
      <c r="AT292" s="201" t="s">
        <v>131</v>
      </c>
      <c r="AU292" s="201" t="s">
        <v>83</v>
      </c>
      <c r="AV292" s="13" t="s">
        <v>83</v>
      </c>
      <c r="AW292" s="13" t="s">
        <v>33</v>
      </c>
      <c r="AX292" s="13" t="s">
        <v>73</v>
      </c>
      <c r="AY292" s="201" t="s">
        <v>118</v>
      </c>
    </row>
    <row r="293" spans="1:65" s="2" customFormat="1" ht="14.45" customHeight="1">
      <c r="A293" s="33"/>
      <c r="B293" s="34"/>
      <c r="C293" s="172" t="s">
        <v>422</v>
      </c>
      <c r="D293" s="172" t="s">
        <v>120</v>
      </c>
      <c r="E293" s="173" t="s">
        <v>899</v>
      </c>
      <c r="F293" s="174" t="s">
        <v>900</v>
      </c>
      <c r="G293" s="175" t="s">
        <v>146</v>
      </c>
      <c r="H293" s="176">
        <v>138.93</v>
      </c>
      <c r="I293" s="177"/>
      <c r="J293" s="178">
        <f>ROUND(I293*H293,2)</f>
        <v>0</v>
      </c>
      <c r="K293" s="174" t="s">
        <v>124</v>
      </c>
      <c r="L293" s="38"/>
      <c r="M293" s="179" t="s">
        <v>19</v>
      </c>
      <c r="N293" s="180" t="s">
        <v>44</v>
      </c>
      <c r="O293" s="63"/>
      <c r="P293" s="181">
        <f>O293*H293</f>
        <v>0</v>
      </c>
      <c r="Q293" s="181">
        <v>0</v>
      </c>
      <c r="R293" s="181">
        <f>Q293*H293</f>
        <v>0</v>
      </c>
      <c r="S293" s="181">
        <v>6.5000000000000002E-2</v>
      </c>
      <c r="T293" s="182">
        <f>S293*H293</f>
        <v>9.0304500000000001</v>
      </c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R293" s="183" t="s">
        <v>125</v>
      </c>
      <c r="AT293" s="183" t="s">
        <v>120</v>
      </c>
      <c r="AU293" s="183" t="s">
        <v>83</v>
      </c>
      <c r="AY293" s="16" t="s">
        <v>118</v>
      </c>
      <c r="BE293" s="184">
        <f>IF(N293="základní",J293,0)</f>
        <v>0</v>
      </c>
      <c r="BF293" s="184">
        <f>IF(N293="snížená",J293,0)</f>
        <v>0</v>
      </c>
      <c r="BG293" s="184">
        <f>IF(N293="zákl. přenesená",J293,0)</f>
        <v>0</v>
      </c>
      <c r="BH293" s="184">
        <f>IF(N293="sníž. přenesená",J293,0)</f>
        <v>0</v>
      </c>
      <c r="BI293" s="184">
        <f>IF(N293="nulová",J293,0)</f>
        <v>0</v>
      </c>
      <c r="BJ293" s="16" t="s">
        <v>81</v>
      </c>
      <c r="BK293" s="184">
        <f>ROUND(I293*H293,2)</f>
        <v>0</v>
      </c>
      <c r="BL293" s="16" t="s">
        <v>125</v>
      </c>
      <c r="BM293" s="183" t="s">
        <v>901</v>
      </c>
    </row>
    <row r="294" spans="1:65" s="2" customFormat="1" ht="11.25">
      <c r="A294" s="33"/>
      <c r="B294" s="34"/>
      <c r="C294" s="35"/>
      <c r="D294" s="185" t="s">
        <v>127</v>
      </c>
      <c r="E294" s="35"/>
      <c r="F294" s="186" t="s">
        <v>902</v>
      </c>
      <c r="G294" s="35"/>
      <c r="H294" s="35"/>
      <c r="I294" s="187"/>
      <c r="J294" s="35"/>
      <c r="K294" s="35"/>
      <c r="L294" s="38"/>
      <c r="M294" s="188"/>
      <c r="N294" s="189"/>
      <c r="O294" s="63"/>
      <c r="P294" s="63"/>
      <c r="Q294" s="63"/>
      <c r="R294" s="63"/>
      <c r="S294" s="63"/>
      <c r="T294" s="64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T294" s="16" t="s">
        <v>127</v>
      </c>
      <c r="AU294" s="16" t="s">
        <v>83</v>
      </c>
    </row>
    <row r="295" spans="1:65" s="2" customFormat="1" ht="39">
      <c r="A295" s="33"/>
      <c r="B295" s="34"/>
      <c r="C295" s="35"/>
      <c r="D295" s="185" t="s">
        <v>129</v>
      </c>
      <c r="E295" s="35"/>
      <c r="F295" s="190" t="s">
        <v>903</v>
      </c>
      <c r="G295" s="35"/>
      <c r="H295" s="35"/>
      <c r="I295" s="187"/>
      <c r="J295" s="35"/>
      <c r="K295" s="35"/>
      <c r="L295" s="38"/>
      <c r="M295" s="188"/>
      <c r="N295" s="189"/>
      <c r="O295" s="63"/>
      <c r="P295" s="63"/>
      <c r="Q295" s="63"/>
      <c r="R295" s="63"/>
      <c r="S295" s="63"/>
      <c r="T295" s="64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T295" s="16" t="s">
        <v>129</v>
      </c>
      <c r="AU295" s="16" t="s">
        <v>83</v>
      </c>
    </row>
    <row r="296" spans="1:65" s="13" customFormat="1" ht="11.25">
      <c r="B296" s="191"/>
      <c r="C296" s="192"/>
      <c r="D296" s="185" t="s">
        <v>131</v>
      </c>
      <c r="E296" s="193" t="s">
        <v>19</v>
      </c>
      <c r="F296" s="194" t="s">
        <v>904</v>
      </c>
      <c r="G296" s="192"/>
      <c r="H296" s="195">
        <v>138.93</v>
      </c>
      <c r="I296" s="196"/>
      <c r="J296" s="192"/>
      <c r="K296" s="192"/>
      <c r="L296" s="197"/>
      <c r="M296" s="198"/>
      <c r="N296" s="199"/>
      <c r="O296" s="199"/>
      <c r="P296" s="199"/>
      <c r="Q296" s="199"/>
      <c r="R296" s="199"/>
      <c r="S296" s="199"/>
      <c r="T296" s="200"/>
      <c r="AT296" s="201" t="s">
        <v>131</v>
      </c>
      <c r="AU296" s="201" t="s">
        <v>83</v>
      </c>
      <c r="AV296" s="13" t="s">
        <v>83</v>
      </c>
      <c r="AW296" s="13" t="s">
        <v>33</v>
      </c>
      <c r="AX296" s="13" t="s">
        <v>73</v>
      </c>
      <c r="AY296" s="201" t="s">
        <v>118</v>
      </c>
    </row>
    <row r="297" spans="1:65" s="2" customFormat="1" ht="14.45" customHeight="1">
      <c r="A297" s="33"/>
      <c r="B297" s="34"/>
      <c r="C297" s="172" t="s">
        <v>427</v>
      </c>
      <c r="D297" s="172" t="s">
        <v>120</v>
      </c>
      <c r="E297" s="173" t="s">
        <v>905</v>
      </c>
      <c r="F297" s="174" t="s">
        <v>906</v>
      </c>
      <c r="G297" s="175" t="s">
        <v>232</v>
      </c>
      <c r="H297" s="176">
        <v>3.92</v>
      </c>
      <c r="I297" s="177"/>
      <c r="J297" s="178">
        <f>ROUND(I297*H297,2)</f>
        <v>0</v>
      </c>
      <c r="K297" s="174" t="s">
        <v>124</v>
      </c>
      <c r="L297" s="38"/>
      <c r="M297" s="179" t="s">
        <v>19</v>
      </c>
      <c r="N297" s="180" t="s">
        <v>44</v>
      </c>
      <c r="O297" s="63"/>
      <c r="P297" s="181">
        <f>O297*H297</f>
        <v>0</v>
      </c>
      <c r="Q297" s="181">
        <v>0</v>
      </c>
      <c r="R297" s="181">
        <f>Q297*H297</f>
        <v>0</v>
      </c>
      <c r="S297" s="181">
        <v>1.92</v>
      </c>
      <c r="T297" s="182">
        <f>S297*H297</f>
        <v>7.5263999999999998</v>
      </c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R297" s="183" t="s">
        <v>125</v>
      </c>
      <c r="AT297" s="183" t="s">
        <v>120</v>
      </c>
      <c r="AU297" s="183" t="s">
        <v>83</v>
      </c>
      <c r="AY297" s="16" t="s">
        <v>118</v>
      </c>
      <c r="BE297" s="184">
        <f>IF(N297="základní",J297,0)</f>
        <v>0</v>
      </c>
      <c r="BF297" s="184">
        <f>IF(N297="snížená",J297,0)</f>
        <v>0</v>
      </c>
      <c r="BG297" s="184">
        <f>IF(N297="zákl. přenesená",J297,0)</f>
        <v>0</v>
      </c>
      <c r="BH297" s="184">
        <f>IF(N297="sníž. přenesená",J297,0)</f>
        <v>0</v>
      </c>
      <c r="BI297" s="184">
        <f>IF(N297="nulová",J297,0)</f>
        <v>0</v>
      </c>
      <c r="BJ297" s="16" t="s">
        <v>81</v>
      </c>
      <c r="BK297" s="184">
        <f>ROUND(I297*H297,2)</f>
        <v>0</v>
      </c>
      <c r="BL297" s="16" t="s">
        <v>125</v>
      </c>
      <c r="BM297" s="183" t="s">
        <v>907</v>
      </c>
    </row>
    <row r="298" spans="1:65" s="2" customFormat="1" ht="11.25">
      <c r="A298" s="33"/>
      <c r="B298" s="34"/>
      <c r="C298" s="35"/>
      <c r="D298" s="185" t="s">
        <v>127</v>
      </c>
      <c r="E298" s="35"/>
      <c r="F298" s="186" t="s">
        <v>908</v>
      </c>
      <c r="G298" s="35"/>
      <c r="H298" s="35"/>
      <c r="I298" s="187"/>
      <c r="J298" s="35"/>
      <c r="K298" s="35"/>
      <c r="L298" s="38"/>
      <c r="M298" s="188"/>
      <c r="N298" s="189"/>
      <c r="O298" s="63"/>
      <c r="P298" s="63"/>
      <c r="Q298" s="63"/>
      <c r="R298" s="63"/>
      <c r="S298" s="63"/>
      <c r="T298" s="64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T298" s="16" t="s">
        <v>127</v>
      </c>
      <c r="AU298" s="16" t="s">
        <v>83</v>
      </c>
    </row>
    <row r="299" spans="1:65" s="2" customFormat="1" ht="39">
      <c r="A299" s="33"/>
      <c r="B299" s="34"/>
      <c r="C299" s="35"/>
      <c r="D299" s="185" t="s">
        <v>129</v>
      </c>
      <c r="E299" s="35"/>
      <c r="F299" s="190" t="s">
        <v>909</v>
      </c>
      <c r="G299" s="35"/>
      <c r="H299" s="35"/>
      <c r="I299" s="187"/>
      <c r="J299" s="35"/>
      <c r="K299" s="35"/>
      <c r="L299" s="38"/>
      <c r="M299" s="188"/>
      <c r="N299" s="189"/>
      <c r="O299" s="63"/>
      <c r="P299" s="63"/>
      <c r="Q299" s="63"/>
      <c r="R299" s="63"/>
      <c r="S299" s="63"/>
      <c r="T299" s="64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T299" s="16" t="s">
        <v>129</v>
      </c>
      <c r="AU299" s="16" t="s">
        <v>83</v>
      </c>
    </row>
    <row r="300" spans="1:65" s="13" customFormat="1" ht="11.25">
      <c r="B300" s="191"/>
      <c r="C300" s="192"/>
      <c r="D300" s="185" t="s">
        <v>131</v>
      </c>
      <c r="E300" s="193" t="s">
        <v>19</v>
      </c>
      <c r="F300" s="194" t="s">
        <v>910</v>
      </c>
      <c r="G300" s="192"/>
      <c r="H300" s="195">
        <v>3.92</v>
      </c>
      <c r="I300" s="196"/>
      <c r="J300" s="192"/>
      <c r="K300" s="192"/>
      <c r="L300" s="197"/>
      <c r="M300" s="198"/>
      <c r="N300" s="199"/>
      <c r="O300" s="199"/>
      <c r="P300" s="199"/>
      <c r="Q300" s="199"/>
      <c r="R300" s="199"/>
      <c r="S300" s="199"/>
      <c r="T300" s="200"/>
      <c r="AT300" s="201" t="s">
        <v>131</v>
      </c>
      <c r="AU300" s="201" t="s">
        <v>83</v>
      </c>
      <c r="AV300" s="13" t="s">
        <v>83</v>
      </c>
      <c r="AW300" s="13" t="s">
        <v>33</v>
      </c>
      <c r="AX300" s="13" t="s">
        <v>73</v>
      </c>
      <c r="AY300" s="201" t="s">
        <v>118</v>
      </c>
    </row>
    <row r="301" spans="1:65" s="2" customFormat="1" ht="14.45" customHeight="1">
      <c r="A301" s="33"/>
      <c r="B301" s="34"/>
      <c r="C301" s="172" t="s">
        <v>432</v>
      </c>
      <c r="D301" s="172" t="s">
        <v>120</v>
      </c>
      <c r="E301" s="173" t="s">
        <v>911</v>
      </c>
      <c r="F301" s="174" t="s">
        <v>912</v>
      </c>
      <c r="G301" s="175" t="s">
        <v>232</v>
      </c>
      <c r="H301" s="176">
        <v>31.207999999999998</v>
      </c>
      <c r="I301" s="177"/>
      <c r="J301" s="178">
        <f>ROUND(I301*H301,2)</f>
        <v>0</v>
      </c>
      <c r="K301" s="174" t="s">
        <v>124</v>
      </c>
      <c r="L301" s="38"/>
      <c r="M301" s="179" t="s">
        <v>19</v>
      </c>
      <c r="N301" s="180" t="s">
        <v>44</v>
      </c>
      <c r="O301" s="63"/>
      <c r="P301" s="181">
        <f>O301*H301</f>
        <v>0</v>
      </c>
      <c r="Q301" s="181">
        <v>0</v>
      </c>
      <c r="R301" s="181">
        <f>Q301*H301</f>
        <v>0</v>
      </c>
      <c r="S301" s="181">
        <v>0.55000000000000004</v>
      </c>
      <c r="T301" s="182">
        <f>S301*H301</f>
        <v>17.164400000000001</v>
      </c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R301" s="183" t="s">
        <v>125</v>
      </c>
      <c r="AT301" s="183" t="s">
        <v>120</v>
      </c>
      <c r="AU301" s="183" t="s">
        <v>83</v>
      </c>
      <c r="AY301" s="16" t="s">
        <v>118</v>
      </c>
      <c r="BE301" s="184">
        <f>IF(N301="základní",J301,0)</f>
        <v>0</v>
      </c>
      <c r="BF301" s="184">
        <f>IF(N301="snížená",J301,0)</f>
        <v>0</v>
      </c>
      <c r="BG301" s="184">
        <f>IF(N301="zákl. přenesená",J301,0)</f>
        <v>0</v>
      </c>
      <c r="BH301" s="184">
        <f>IF(N301="sníž. přenesená",J301,0)</f>
        <v>0</v>
      </c>
      <c r="BI301" s="184">
        <f>IF(N301="nulová",J301,0)</f>
        <v>0</v>
      </c>
      <c r="BJ301" s="16" t="s">
        <v>81</v>
      </c>
      <c r="BK301" s="184">
        <f>ROUND(I301*H301,2)</f>
        <v>0</v>
      </c>
      <c r="BL301" s="16" t="s">
        <v>125</v>
      </c>
      <c r="BM301" s="183" t="s">
        <v>913</v>
      </c>
    </row>
    <row r="302" spans="1:65" s="2" customFormat="1" ht="11.25">
      <c r="A302" s="33"/>
      <c r="B302" s="34"/>
      <c r="C302" s="35"/>
      <c r="D302" s="185" t="s">
        <v>127</v>
      </c>
      <c r="E302" s="35"/>
      <c r="F302" s="186" t="s">
        <v>914</v>
      </c>
      <c r="G302" s="35"/>
      <c r="H302" s="35"/>
      <c r="I302" s="187"/>
      <c r="J302" s="35"/>
      <c r="K302" s="35"/>
      <c r="L302" s="38"/>
      <c r="M302" s="188"/>
      <c r="N302" s="189"/>
      <c r="O302" s="63"/>
      <c r="P302" s="63"/>
      <c r="Q302" s="63"/>
      <c r="R302" s="63"/>
      <c r="S302" s="63"/>
      <c r="T302" s="64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T302" s="16" t="s">
        <v>127</v>
      </c>
      <c r="AU302" s="16" t="s">
        <v>83</v>
      </c>
    </row>
    <row r="303" spans="1:65" s="2" customFormat="1" ht="39">
      <c r="A303" s="33"/>
      <c r="B303" s="34"/>
      <c r="C303" s="35"/>
      <c r="D303" s="185" t="s">
        <v>129</v>
      </c>
      <c r="E303" s="35"/>
      <c r="F303" s="190" t="s">
        <v>909</v>
      </c>
      <c r="G303" s="35"/>
      <c r="H303" s="35"/>
      <c r="I303" s="187"/>
      <c r="J303" s="35"/>
      <c r="K303" s="35"/>
      <c r="L303" s="38"/>
      <c r="M303" s="188"/>
      <c r="N303" s="189"/>
      <c r="O303" s="63"/>
      <c r="P303" s="63"/>
      <c r="Q303" s="63"/>
      <c r="R303" s="63"/>
      <c r="S303" s="63"/>
      <c r="T303" s="64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T303" s="16" t="s">
        <v>129</v>
      </c>
      <c r="AU303" s="16" t="s">
        <v>83</v>
      </c>
    </row>
    <row r="304" spans="1:65" s="13" customFormat="1" ht="11.25">
      <c r="B304" s="191"/>
      <c r="C304" s="192"/>
      <c r="D304" s="185" t="s">
        <v>131</v>
      </c>
      <c r="E304" s="193" t="s">
        <v>19</v>
      </c>
      <c r="F304" s="194" t="s">
        <v>915</v>
      </c>
      <c r="G304" s="192"/>
      <c r="H304" s="195">
        <v>31.207999999999998</v>
      </c>
      <c r="I304" s="196"/>
      <c r="J304" s="192"/>
      <c r="K304" s="192"/>
      <c r="L304" s="197"/>
      <c r="M304" s="198"/>
      <c r="N304" s="199"/>
      <c r="O304" s="199"/>
      <c r="P304" s="199"/>
      <c r="Q304" s="199"/>
      <c r="R304" s="199"/>
      <c r="S304" s="199"/>
      <c r="T304" s="200"/>
      <c r="AT304" s="201" t="s">
        <v>131</v>
      </c>
      <c r="AU304" s="201" t="s">
        <v>83</v>
      </c>
      <c r="AV304" s="13" t="s">
        <v>83</v>
      </c>
      <c r="AW304" s="13" t="s">
        <v>33</v>
      </c>
      <c r="AX304" s="13" t="s">
        <v>73</v>
      </c>
      <c r="AY304" s="201" t="s">
        <v>118</v>
      </c>
    </row>
    <row r="305" spans="1:65" s="2" customFormat="1" ht="14.45" customHeight="1">
      <c r="A305" s="33"/>
      <c r="B305" s="34"/>
      <c r="C305" s="172" t="s">
        <v>436</v>
      </c>
      <c r="D305" s="172" t="s">
        <v>120</v>
      </c>
      <c r="E305" s="173" t="s">
        <v>916</v>
      </c>
      <c r="F305" s="174" t="s">
        <v>917</v>
      </c>
      <c r="G305" s="175" t="s">
        <v>219</v>
      </c>
      <c r="H305" s="176">
        <v>4</v>
      </c>
      <c r="I305" s="177"/>
      <c r="J305" s="178">
        <f>ROUND(I305*H305,2)</f>
        <v>0</v>
      </c>
      <c r="K305" s="174" t="s">
        <v>124</v>
      </c>
      <c r="L305" s="38"/>
      <c r="M305" s="179" t="s">
        <v>19</v>
      </c>
      <c r="N305" s="180" t="s">
        <v>44</v>
      </c>
      <c r="O305" s="63"/>
      <c r="P305" s="181">
        <f>O305*H305</f>
        <v>0</v>
      </c>
      <c r="Q305" s="181">
        <v>0</v>
      </c>
      <c r="R305" s="181">
        <f>Q305*H305</f>
        <v>0</v>
      </c>
      <c r="S305" s="181">
        <v>0.15</v>
      </c>
      <c r="T305" s="182">
        <f>S305*H305</f>
        <v>0.6</v>
      </c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R305" s="183" t="s">
        <v>125</v>
      </c>
      <c r="AT305" s="183" t="s">
        <v>120</v>
      </c>
      <c r="AU305" s="183" t="s">
        <v>83</v>
      </c>
      <c r="AY305" s="16" t="s">
        <v>118</v>
      </c>
      <c r="BE305" s="184">
        <f>IF(N305="základní",J305,0)</f>
        <v>0</v>
      </c>
      <c r="BF305" s="184">
        <f>IF(N305="snížená",J305,0)</f>
        <v>0</v>
      </c>
      <c r="BG305" s="184">
        <f>IF(N305="zákl. přenesená",J305,0)</f>
        <v>0</v>
      </c>
      <c r="BH305" s="184">
        <f>IF(N305="sníž. přenesená",J305,0)</f>
        <v>0</v>
      </c>
      <c r="BI305" s="184">
        <f>IF(N305="nulová",J305,0)</f>
        <v>0</v>
      </c>
      <c r="BJ305" s="16" t="s">
        <v>81</v>
      </c>
      <c r="BK305" s="184">
        <f>ROUND(I305*H305,2)</f>
        <v>0</v>
      </c>
      <c r="BL305" s="16" t="s">
        <v>125</v>
      </c>
      <c r="BM305" s="183" t="s">
        <v>918</v>
      </c>
    </row>
    <row r="306" spans="1:65" s="2" customFormat="1" ht="11.25">
      <c r="A306" s="33"/>
      <c r="B306" s="34"/>
      <c r="C306" s="35"/>
      <c r="D306" s="185" t="s">
        <v>127</v>
      </c>
      <c r="E306" s="35"/>
      <c r="F306" s="186" t="s">
        <v>919</v>
      </c>
      <c r="G306" s="35"/>
      <c r="H306" s="35"/>
      <c r="I306" s="187"/>
      <c r="J306" s="35"/>
      <c r="K306" s="35"/>
      <c r="L306" s="38"/>
      <c r="M306" s="188"/>
      <c r="N306" s="189"/>
      <c r="O306" s="63"/>
      <c r="P306" s="63"/>
      <c r="Q306" s="63"/>
      <c r="R306" s="63"/>
      <c r="S306" s="63"/>
      <c r="T306" s="64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T306" s="16" t="s">
        <v>127</v>
      </c>
      <c r="AU306" s="16" t="s">
        <v>83</v>
      </c>
    </row>
    <row r="307" spans="1:65" s="13" customFormat="1" ht="11.25">
      <c r="B307" s="191"/>
      <c r="C307" s="192"/>
      <c r="D307" s="185" t="s">
        <v>131</v>
      </c>
      <c r="E307" s="193" t="s">
        <v>19</v>
      </c>
      <c r="F307" s="194" t="s">
        <v>125</v>
      </c>
      <c r="G307" s="192"/>
      <c r="H307" s="195">
        <v>4</v>
      </c>
      <c r="I307" s="196"/>
      <c r="J307" s="192"/>
      <c r="K307" s="192"/>
      <c r="L307" s="197"/>
      <c r="M307" s="198"/>
      <c r="N307" s="199"/>
      <c r="O307" s="199"/>
      <c r="P307" s="199"/>
      <c r="Q307" s="199"/>
      <c r="R307" s="199"/>
      <c r="S307" s="199"/>
      <c r="T307" s="200"/>
      <c r="AT307" s="201" t="s">
        <v>131</v>
      </c>
      <c r="AU307" s="201" t="s">
        <v>83</v>
      </c>
      <c r="AV307" s="13" t="s">
        <v>83</v>
      </c>
      <c r="AW307" s="13" t="s">
        <v>33</v>
      </c>
      <c r="AX307" s="13" t="s">
        <v>73</v>
      </c>
      <c r="AY307" s="201" t="s">
        <v>118</v>
      </c>
    </row>
    <row r="308" spans="1:65" s="2" customFormat="1" ht="14.45" customHeight="1">
      <c r="A308" s="33"/>
      <c r="B308" s="34"/>
      <c r="C308" s="172" t="s">
        <v>441</v>
      </c>
      <c r="D308" s="172" t="s">
        <v>120</v>
      </c>
      <c r="E308" s="173" t="s">
        <v>920</v>
      </c>
      <c r="F308" s="174" t="s">
        <v>921</v>
      </c>
      <c r="G308" s="175" t="s">
        <v>219</v>
      </c>
      <c r="H308" s="176">
        <v>3</v>
      </c>
      <c r="I308" s="177"/>
      <c r="J308" s="178">
        <f>ROUND(I308*H308,2)</f>
        <v>0</v>
      </c>
      <c r="K308" s="174" t="s">
        <v>124</v>
      </c>
      <c r="L308" s="38"/>
      <c r="M308" s="179" t="s">
        <v>19</v>
      </c>
      <c r="N308" s="180" t="s">
        <v>44</v>
      </c>
      <c r="O308" s="63"/>
      <c r="P308" s="181">
        <f>O308*H308</f>
        <v>0</v>
      </c>
      <c r="Q308" s="181">
        <v>0</v>
      </c>
      <c r="R308" s="181">
        <f>Q308*H308</f>
        <v>0</v>
      </c>
      <c r="S308" s="181">
        <v>0.15</v>
      </c>
      <c r="T308" s="182">
        <f>S308*H308</f>
        <v>0.44999999999999996</v>
      </c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R308" s="183" t="s">
        <v>125</v>
      </c>
      <c r="AT308" s="183" t="s">
        <v>120</v>
      </c>
      <c r="AU308" s="183" t="s">
        <v>83</v>
      </c>
      <c r="AY308" s="16" t="s">
        <v>118</v>
      </c>
      <c r="BE308" s="184">
        <f>IF(N308="základní",J308,0)</f>
        <v>0</v>
      </c>
      <c r="BF308" s="184">
        <f>IF(N308="snížená",J308,0)</f>
        <v>0</v>
      </c>
      <c r="BG308" s="184">
        <f>IF(N308="zákl. přenesená",J308,0)</f>
        <v>0</v>
      </c>
      <c r="BH308" s="184">
        <f>IF(N308="sníž. přenesená",J308,0)</f>
        <v>0</v>
      </c>
      <c r="BI308" s="184">
        <f>IF(N308="nulová",J308,0)</f>
        <v>0</v>
      </c>
      <c r="BJ308" s="16" t="s">
        <v>81</v>
      </c>
      <c r="BK308" s="184">
        <f>ROUND(I308*H308,2)</f>
        <v>0</v>
      </c>
      <c r="BL308" s="16" t="s">
        <v>125</v>
      </c>
      <c r="BM308" s="183" t="s">
        <v>922</v>
      </c>
    </row>
    <row r="309" spans="1:65" s="2" customFormat="1" ht="11.25">
      <c r="A309" s="33"/>
      <c r="B309" s="34"/>
      <c r="C309" s="35"/>
      <c r="D309" s="185" t="s">
        <v>127</v>
      </c>
      <c r="E309" s="35"/>
      <c r="F309" s="186" t="s">
        <v>923</v>
      </c>
      <c r="G309" s="35"/>
      <c r="H309" s="35"/>
      <c r="I309" s="187"/>
      <c r="J309" s="35"/>
      <c r="K309" s="35"/>
      <c r="L309" s="38"/>
      <c r="M309" s="188"/>
      <c r="N309" s="189"/>
      <c r="O309" s="63"/>
      <c r="P309" s="63"/>
      <c r="Q309" s="63"/>
      <c r="R309" s="63"/>
      <c r="S309" s="63"/>
      <c r="T309" s="64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T309" s="16" t="s">
        <v>127</v>
      </c>
      <c r="AU309" s="16" t="s">
        <v>83</v>
      </c>
    </row>
    <row r="310" spans="1:65" s="13" customFormat="1" ht="11.25">
      <c r="B310" s="191"/>
      <c r="C310" s="192"/>
      <c r="D310" s="185" t="s">
        <v>131</v>
      </c>
      <c r="E310" s="193" t="s">
        <v>19</v>
      </c>
      <c r="F310" s="194" t="s">
        <v>138</v>
      </c>
      <c r="G310" s="192"/>
      <c r="H310" s="195">
        <v>3</v>
      </c>
      <c r="I310" s="196"/>
      <c r="J310" s="192"/>
      <c r="K310" s="192"/>
      <c r="L310" s="197"/>
      <c r="M310" s="198"/>
      <c r="N310" s="199"/>
      <c r="O310" s="199"/>
      <c r="P310" s="199"/>
      <c r="Q310" s="199"/>
      <c r="R310" s="199"/>
      <c r="S310" s="199"/>
      <c r="T310" s="200"/>
      <c r="AT310" s="201" t="s">
        <v>131</v>
      </c>
      <c r="AU310" s="201" t="s">
        <v>83</v>
      </c>
      <c r="AV310" s="13" t="s">
        <v>83</v>
      </c>
      <c r="AW310" s="13" t="s">
        <v>33</v>
      </c>
      <c r="AX310" s="13" t="s">
        <v>73</v>
      </c>
      <c r="AY310" s="201" t="s">
        <v>118</v>
      </c>
    </row>
    <row r="311" spans="1:65" s="2" customFormat="1" ht="14.45" customHeight="1">
      <c r="A311" s="33"/>
      <c r="B311" s="34"/>
      <c r="C311" s="172" t="s">
        <v>446</v>
      </c>
      <c r="D311" s="172" t="s">
        <v>120</v>
      </c>
      <c r="E311" s="173" t="s">
        <v>924</v>
      </c>
      <c r="F311" s="174" t="s">
        <v>925</v>
      </c>
      <c r="G311" s="175" t="s">
        <v>146</v>
      </c>
      <c r="H311" s="176">
        <v>92.3</v>
      </c>
      <c r="I311" s="177"/>
      <c r="J311" s="178">
        <f>ROUND(I311*H311,2)</f>
        <v>0</v>
      </c>
      <c r="K311" s="174" t="s">
        <v>124</v>
      </c>
      <c r="L311" s="38"/>
      <c r="M311" s="179" t="s">
        <v>19</v>
      </c>
      <c r="N311" s="180" t="s">
        <v>44</v>
      </c>
      <c r="O311" s="63"/>
      <c r="P311" s="181">
        <f>O311*H311</f>
        <v>0</v>
      </c>
      <c r="Q311" s="181">
        <v>1.3999999999999999E-4</v>
      </c>
      <c r="R311" s="181">
        <f>Q311*H311</f>
        <v>1.2921999999999998E-2</v>
      </c>
      <c r="S311" s="181">
        <v>0</v>
      </c>
      <c r="T311" s="182">
        <f>S311*H311</f>
        <v>0</v>
      </c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R311" s="183" t="s">
        <v>125</v>
      </c>
      <c r="AT311" s="183" t="s">
        <v>120</v>
      </c>
      <c r="AU311" s="183" t="s">
        <v>83</v>
      </c>
      <c r="AY311" s="16" t="s">
        <v>118</v>
      </c>
      <c r="BE311" s="184">
        <f>IF(N311="základní",J311,0)</f>
        <v>0</v>
      </c>
      <c r="BF311" s="184">
        <f>IF(N311="snížená",J311,0)</f>
        <v>0</v>
      </c>
      <c r="BG311" s="184">
        <f>IF(N311="zákl. přenesená",J311,0)</f>
        <v>0</v>
      </c>
      <c r="BH311" s="184">
        <f>IF(N311="sníž. přenesená",J311,0)</f>
        <v>0</v>
      </c>
      <c r="BI311" s="184">
        <f>IF(N311="nulová",J311,0)</f>
        <v>0</v>
      </c>
      <c r="BJ311" s="16" t="s">
        <v>81</v>
      </c>
      <c r="BK311" s="184">
        <f>ROUND(I311*H311,2)</f>
        <v>0</v>
      </c>
      <c r="BL311" s="16" t="s">
        <v>125</v>
      </c>
      <c r="BM311" s="183" t="s">
        <v>926</v>
      </c>
    </row>
    <row r="312" spans="1:65" s="2" customFormat="1" ht="11.25">
      <c r="A312" s="33"/>
      <c r="B312" s="34"/>
      <c r="C312" s="35"/>
      <c r="D312" s="185" t="s">
        <v>127</v>
      </c>
      <c r="E312" s="35"/>
      <c r="F312" s="186" t="s">
        <v>927</v>
      </c>
      <c r="G312" s="35"/>
      <c r="H312" s="35"/>
      <c r="I312" s="187"/>
      <c r="J312" s="35"/>
      <c r="K312" s="35"/>
      <c r="L312" s="38"/>
      <c r="M312" s="188"/>
      <c r="N312" s="189"/>
      <c r="O312" s="63"/>
      <c r="P312" s="63"/>
      <c r="Q312" s="63"/>
      <c r="R312" s="63"/>
      <c r="S312" s="63"/>
      <c r="T312" s="64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T312" s="16" t="s">
        <v>127</v>
      </c>
      <c r="AU312" s="16" t="s">
        <v>83</v>
      </c>
    </row>
    <row r="313" spans="1:65" s="2" customFormat="1" ht="68.25">
      <c r="A313" s="33"/>
      <c r="B313" s="34"/>
      <c r="C313" s="35"/>
      <c r="D313" s="185" t="s">
        <v>129</v>
      </c>
      <c r="E313" s="35"/>
      <c r="F313" s="190" t="s">
        <v>928</v>
      </c>
      <c r="G313" s="35"/>
      <c r="H313" s="35"/>
      <c r="I313" s="187"/>
      <c r="J313" s="35"/>
      <c r="K313" s="35"/>
      <c r="L313" s="38"/>
      <c r="M313" s="188"/>
      <c r="N313" s="189"/>
      <c r="O313" s="63"/>
      <c r="P313" s="63"/>
      <c r="Q313" s="63"/>
      <c r="R313" s="63"/>
      <c r="S313" s="63"/>
      <c r="T313" s="64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T313" s="16" t="s">
        <v>129</v>
      </c>
      <c r="AU313" s="16" t="s">
        <v>83</v>
      </c>
    </row>
    <row r="314" spans="1:65" s="13" customFormat="1" ht="11.25">
      <c r="B314" s="191"/>
      <c r="C314" s="192"/>
      <c r="D314" s="185" t="s">
        <v>131</v>
      </c>
      <c r="E314" s="193" t="s">
        <v>19</v>
      </c>
      <c r="F314" s="194" t="s">
        <v>929</v>
      </c>
      <c r="G314" s="192"/>
      <c r="H314" s="195">
        <v>92.3</v>
      </c>
      <c r="I314" s="196"/>
      <c r="J314" s="192"/>
      <c r="K314" s="192"/>
      <c r="L314" s="197"/>
      <c r="M314" s="198"/>
      <c r="N314" s="199"/>
      <c r="O314" s="199"/>
      <c r="P314" s="199"/>
      <c r="Q314" s="199"/>
      <c r="R314" s="199"/>
      <c r="S314" s="199"/>
      <c r="T314" s="200"/>
      <c r="AT314" s="201" t="s">
        <v>131</v>
      </c>
      <c r="AU314" s="201" t="s">
        <v>83</v>
      </c>
      <c r="AV314" s="13" t="s">
        <v>83</v>
      </c>
      <c r="AW314" s="13" t="s">
        <v>33</v>
      </c>
      <c r="AX314" s="13" t="s">
        <v>73</v>
      </c>
      <c r="AY314" s="201" t="s">
        <v>118</v>
      </c>
    </row>
    <row r="315" spans="1:65" s="2" customFormat="1" ht="14.45" customHeight="1">
      <c r="A315" s="33"/>
      <c r="B315" s="34"/>
      <c r="C315" s="202" t="s">
        <v>452</v>
      </c>
      <c r="D315" s="202" t="s">
        <v>178</v>
      </c>
      <c r="E315" s="203" t="s">
        <v>930</v>
      </c>
      <c r="F315" s="204" t="s">
        <v>931</v>
      </c>
      <c r="G315" s="205" t="s">
        <v>146</v>
      </c>
      <c r="H315" s="206">
        <v>93.685000000000002</v>
      </c>
      <c r="I315" s="207"/>
      <c r="J315" s="208">
        <f>ROUND(I315*H315,2)</f>
        <v>0</v>
      </c>
      <c r="K315" s="204" t="s">
        <v>124</v>
      </c>
      <c r="L315" s="209"/>
      <c r="M315" s="210" t="s">
        <v>19</v>
      </c>
      <c r="N315" s="211" t="s">
        <v>44</v>
      </c>
      <c r="O315" s="63"/>
      <c r="P315" s="181">
        <f>O315*H315</f>
        <v>0</v>
      </c>
      <c r="Q315" s="181">
        <v>0.23</v>
      </c>
      <c r="R315" s="181">
        <f>Q315*H315</f>
        <v>21.547550000000001</v>
      </c>
      <c r="S315" s="181">
        <v>0</v>
      </c>
      <c r="T315" s="182">
        <f>S315*H315</f>
        <v>0</v>
      </c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R315" s="183" t="s">
        <v>170</v>
      </c>
      <c r="AT315" s="183" t="s">
        <v>178</v>
      </c>
      <c r="AU315" s="183" t="s">
        <v>83</v>
      </c>
      <c r="AY315" s="16" t="s">
        <v>118</v>
      </c>
      <c r="BE315" s="184">
        <f>IF(N315="základní",J315,0)</f>
        <v>0</v>
      </c>
      <c r="BF315" s="184">
        <f>IF(N315="snížená",J315,0)</f>
        <v>0</v>
      </c>
      <c r="BG315" s="184">
        <f>IF(N315="zákl. přenesená",J315,0)</f>
        <v>0</v>
      </c>
      <c r="BH315" s="184">
        <f>IF(N315="sníž. přenesená",J315,0)</f>
        <v>0</v>
      </c>
      <c r="BI315" s="184">
        <f>IF(N315="nulová",J315,0)</f>
        <v>0</v>
      </c>
      <c r="BJ315" s="16" t="s">
        <v>81</v>
      </c>
      <c r="BK315" s="184">
        <f>ROUND(I315*H315,2)</f>
        <v>0</v>
      </c>
      <c r="BL315" s="16" t="s">
        <v>125</v>
      </c>
      <c r="BM315" s="183" t="s">
        <v>932</v>
      </c>
    </row>
    <row r="316" spans="1:65" s="2" customFormat="1" ht="11.25">
      <c r="A316" s="33"/>
      <c r="B316" s="34"/>
      <c r="C316" s="35"/>
      <c r="D316" s="185" t="s">
        <v>127</v>
      </c>
      <c r="E316" s="35"/>
      <c r="F316" s="186" t="s">
        <v>931</v>
      </c>
      <c r="G316" s="35"/>
      <c r="H316" s="35"/>
      <c r="I316" s="187"/>
      <c r="J316" s="35"/>
      <c r="K316" s="35"/>
      <c r="L316" s="38"/>
      <c r="M316" s="188"/>
      <c r="N316" s="189"/>
      <c r="O316" s="63"/>
      <c r="P316" s="63"/>
      <c r="Q316" s="63"/>
      <c r="R316" s="63"/>
      <c r="S316" s="63"/>
      <c r="T316" s="64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T316" s="16" t="s">
        <v>127</v>
      </c>
      <c r="AU316" s="16" t="s">
        <v>83</v>
      </c>
    </row>
    <row r="317" spans="1:65" s="13" customFormat="1" ht="11.25">
      <c r="B317" s="191"/>
      <c r="C317" s="192"/>
      <c r="D317" s="185" t="s">
        <v>131</v>
      </c>
      <c r="E317" s="192"/>
      <c r="F317" s="194" t="s">
        <v>933</v>
      </c>
      <c r="G317" s="192"/>
      <c r="H317" s="195">
        <v>93.685000000000002</v>
      </c>
      <c r="I317" s="196"/>
      <c r="J317" s="192"/>
      <c r="K317" s="192"/>
      <c r="L317" s="197"/>
      <c r="M317" s="198"/>
      <c r="N317" s="199"/>
      <c r="O317" s="199"/>
      <c r="P317" s="199"/>
      <c r="Q317" s="199"/>
      <c r="R317" s="199"/>
      <c r="S317" s="199"/>
      <c r="T317" s="200"/>
      <c r="AT317" s="201" t="s">
        <v>131</v>
      </c>
      <c r="AU317" s="201" t="s">
        <v>83</v>
      </c>
      <c r="AV317" s="13" t="s">
        <v>83</v>
      </c>
      <c r="AW317" s="13" t="s">
        <v>4</v>
      </c>
      <c r="AX317" s="13" t="s">
        <v>81</v>
      </c>
      <c r="AY317" s="201" t="s">
        <v>118</v>
      </c>
    </row>
    <row r="318" spans="1:65" s="2" customFormat="1" ht="14.45" customHeight="1">
      <c r="A318" s="33"/>
      <c r="B318" s="34"/>
      <c r="C318" s="172" t="s">
        <v>457</v>
      </c>
      <c r="D318" s="172" t="s">
        <v>120</v>
      </c>
      <c r="E318" s="173" t="s">
        <v>934</v>
      </c>
      <c r="F318" s="174" t="s">
        <v>935</v>
      </c>
      <c r="G318" s="175" t="s">
        <v>219</v>
      </c>
      <c r="H318" s="176">
        <v>5</v>
      </c>
      <c r="I318" s="177"/>
      <c r="J318" s="178">
        <f>ROUND(I318*H318,2)</f>
        <v>0</v>
      </c>
      <c r="K318" s="174" t="s">
        <v>124</v>
      </c>
      <c r="L318" s="38"/>
      <c r="M318" s="179" t="s">
        <v>19</v>
      </c>
      <c r="N318" s="180" t="s">
        <v>44</v>
      </c>
      <c r="O318" s="63"/>
      <c r="P318" s="181">
        <f>O318*H318</f>
        <v>0</v>
      </c>
      <c r="Q318" s="181">
        <v>1.2E-4</v>
      </c>
      <c r="R318" s="181">
        <f>Q318*H318</f>
        <v>6.0000000000000006E-4</v>
      </c>
      <c r="S318" s="181">
        <v>0</v>
      </c>
      <c r="T318" s="182">
        <f>S318*H318</f>
        <v>0</v>
      </c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R318" s="183" t="s">
        <v>125</v>
      </c>
      <c r="AT318" s="183" t="s">
        <v>120</v>
      </c>
      <c r="AU318" s="183" t="s">
        <v>83</v>
      </c>
      <c r="AY318" s="16" t="s">
        <v>118</v>
      </c>
      <c r="BE318" s="184">
        <f>IF(N318="základní",J318,0)</f>
        <v>0</v>
      </c>
      <c r="BF318" s="184">
        <f>IF(N318="snížená",J318,0)</f>
        <v>0</v>
      </c>
      <c r="BG318" s="184">
        <f>IF(N318="zákl. přenesená",J318,0)</f>
        <v>0</v>
      </c>
      <c r="BH318" s="184">
        <f>IF(N318="sníž. přenesená",J318,0)</f>
        <v>0</v>
      </c>
      <c r="BI318" s="184">
        <f>IF(N318="nulová",J318,0)</f>
        <v>0</v>
      </c>
      <c r="BJ318" s="16" t="s">
        <v>81</v>
      </c>
      <c r="BK318" s="184">
        <f>ROUND(I318*H318,2)</f>
        <v>0</v>
      </c>
      <c r="BL318" s="16" t="s">
        <v>125</v>
      </c>
      <c r="BM318" s="183" t="s">
        <v>936</v>
      </c>
    </row>
    <row r="319" spans="1:65" s="2" customFormat="1" ht="11.25">
      <c r="A319" s="33"/>
      <c r="B319" s="34"/>
      <c r="C319" s="35"/>
      <c r="D319" s="185" t="s">
        <v>127</v>
      </c>
      <c r="E319" s="35"/>
      <c r="F319" s="186" t="s">
        <v>937</v>
      </c>
      <c r="G319" s="35"/>
      <c r="H319" s="35"/>
      <c r="I319" s="187"/>
      <c r="J319" s="35"/>
      <c r="K319" s="35"/>
      <c r="L319" s="38"/>
      <c r="M319" s="188"/>
      <c r="N319" s="189"/>
      <c r="O319" s="63"/>
      <c r="P319" s="63"/>
      <c r="Q319" s="63"/>
      <c r="R319" s="63"/>
      <c r="S319" s="63"/>
      <c r="T319" s="64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T319" s="16" t="s">
        <v>127</v>
      </c>
      <c r="AU319" s="16" t="s">
        <v>83</v>
      </c>
    </row>
    <row r="320" spans="1:65" s="2" customFormat="1" ht="97.5">
      <c r="A320" s="33"/>
      <c r="B320" s="34"/>
      <c r="C320" s="35"/>
      <c r="D320" s="185" t="s">
        <v>129</v>
      </c>
      <c r="E320" s="35"/>
      <c r="F320" s="190" t="s">
        <v>938</v>
      </c>
      <c r="G320" s="35"/>
      <c r="H320" s="35"/>
      <c r="I320" s="187"/>
      <c r="J320" s="35"/>
      <c r="K320" s="35"/>
      <c r="L320" s="38"/>
      <c r="M320" s="188"/>
      <c r="N320" s="189"/>
      <c r="O320" s="63"/>
      <c r="P320" s="63"/>
      <c r="Q320" s="63"/>
      <c r="R320" s="63"/>
      <c r="S320" s="63"/>
      <c r="T320" s="64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T320" s="16" t="s">
        <v>129</v>
      </c>
      <c r="AU320" s="16" t="s">
        <v>83</v>
      </c>
    </row>
    <row r="321" spans="1:65" s="13" customFormat="1" ht="11.25">
      <c r="B321" s="191"/>
      <c r="C321" s="192"/>
      <c r="D321" s="185" t="s">
        <v>131</v>
      </c>
      <c r="E321" s="193" t="s">
        <v>19</v>
      </c>
      <c r="F321" s="194" t="s">
        <v>939</v>
      </c>
      <c r="G321" s="192"/>
      <c r="H321" s="195">
        <v>5</v>
      </c>
      <c r="I321" s="196"/>
      <c r="J321" s="192"/>
      <c r="K321" s="192"/>
      <c r="L321" s="197"/>
      <c r="M321" s="198"/>
      <c r="N321" s="199"/>
      <c r="O321" s="199"/>
      <c r="P321" s="199"/>
      <c r="Q321" s="199"/>
      <c r="R321" s="199"/>
      <c r="S321" s="199"/>
      <c r="T321" s="200"/>
      <c r="AT321" s="201" t="s">
        <v>131</v>
      </c>
      <c r="AU321" s="201" t="s">
        <v>83</v>
      </c>
      <c r="AV321" s="13" t="s">
        <v>83</v>
      </c>
      <c r="AW321" s="13" t="s">
        <v>33</v>
      </c>
      <c r="AX321" s="13" t="s">
        <v>73</v>
      </c>
      <c r="AY321" s="201" t="s">
        <v>118</v>
      </c>
    </row>
    <row r="322" spans="1:65" s="2" customFormat="1" ht="14.45" customHeight="1">
      <c r="A322" s="33"/>
      <c r="B322" s="34"/>
      <c r="C322" s="202" t="s">
        <v>462</v>
      </c>
      <c r="D322" s="202" t="s">
        <v>178</v>
      </c>
      <c r="E322" s="203" t="s">
        <v>940</v>
      </c>
      <c r="F322" s="204" t="s">
        <v>941</v>
      </c>
      <c r="G322" s="205" t="s">
        <v>219</v>
      </c>
      <c r="H322" s="206">
        <v>5</v>
      </c>
      <c r="I322" s="207"/>
      <c r="J322" s="208">
        <f>ROUND(I322*H322,2)</f>
        <v>0</v>
      </c>
      <c r="K322" s="204" t="s">
        <v>19</v>
      </c>
      <c r="L322" s="209"/>
      <c r="M322" s="210" t="s">
        <v>19</v>
      </c>
      <c r="N322" s="211" t="s">
        <v>44</v>
      </c>
      <c r="O322" s="63"/>
      <c r="P322" s="181">
        <f>O322*H322</f>
        <v>0</v>
      </c>
      <c r="Q322" s="181">
        <v>0</v>
      </c>
      <c r="R322" s="181">
        <f>Q322*H322</f>
        <v>0</v>
      </c>
      <c r="S322" s="181">
        <v>0</v>
      </c>
      <c r="T322" s="182">
        <f>S322*H322</f>
        <v>0</v>
      </c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R322" s="183" t="s">
        <v>170</v>
      </c>
      <c r="AT322" s="183" t="s">
        <v>178</v>
      </c>
      <c r="AU322" s="183" t="s">
        <v>83</v>
      </c>
      <c r="AY322" s="16" t="s">
        <v>118</v>
      </c>
      <c r="BE322" s="184">
        <f>IF(N322="základní",J322,0)</f>
        <v>0</v>
      </c>
      <c r="BF322" s="184">
        <f>IF(N322="snížená",J322,0)</f>
        <v>0</v>
      </c>
      <c r="BG322" s="184">
        <f>IF(N322="zákl. přenesená",J322,0)</f>
        <v>0</v>
      </c>
      <c r="BH322" s="184">
        <f>IF(N322="sníž. přenesená",J322,0)</f>
        <v>0</v>
      </c>
      <c r="BI322" s="184">
        <f>IF(N322="nulová",J322,0)</f>
        <v>0</v>
      </c>
      <c r="BJ322" s="16" t="s">
        <v>81</v>
      </c>
      <c r="BK322" s="184">
        <f>ROUND(I322*H322,2)</f>
        <v>0</v>
      </c>
      <c r="BL322" s="16" t="s">
        <v>125</v>
      </c>
      <c r="BM322" s="183" t="s">
        <v>942</v>
      </c>
    </row>
    <row r="323" spans="1:65" s="2" customFormat="1" ht="19.5">
      <c r="A323" s="33"/>
      <c r="B323" s="34"/>
      <c r="C323" s="35"/>
      <c r="D323" s="185" t="s">
        <v>127</v>
      </c>
      <c r="E323" s="35"/>
      <c r="F323" s="186" t="s">
        <v>943</v>
      </c>
      <c r="G323" s="35"/>
      <c r="H323" s="35"/>
      <c r="I323" s="187"/>
      <c r="J323" s="35"/>
      <c r="K323" s="35"/>
      <c r="L323" s="38"/>
      <c r="M323" s="188"/>
      <c r="N323" s="189"/>
      <c r="O323" s="63"/>
      <c r="P323" s="63"/>
      <c r="Q323" s="63"/>
      <c r="R323" s="63"/>
      <c r="S323" s="63"/>
      <c r="T323" s="64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T323" s="16" t="s">
        <v>127</v>
      </c>
      <c r="AU323" s="16" t="s">
        <v>83</v>
      </c>
    </row>
    <row r="324" spans="1:65" s="2" customFormat="1" ht="14.45" customHeight="1">
      <c r="A324" s="33"/>
      <c r="B324" s="34"/>
      <c r="C324" s="172" t="s">
        <v>467</v>
      </c>
      <c r="D324" s="172" t="s">
        <v>120</v>
      </c>
      <c r="E324" s="173" t="s">
        <v>944</v>
      </c>
      <c r="F324" s="174" t="s">
        <v>945</v>
      </c>
      <c r="G324" s="175" t="s">
        <v>146</v>
      </c>
      <c r="H324" s="176">
        <v>57.972000000000001</v>
      </c>
      <c r="I324" s="177"/>
      <c r="J324" s="178">
        <f>ROUND(I324*H324,2)</f>
        <v>0</v>
      </c>
      <c r="K324" s="174" t="s">
        <v>124</v>
      </c>
      <c r="L324" s="38"/>
      <c r="M324" s="179" t="s">
        <v>19</v>
      </c>
      <c r="N324" s="180" t="s">
        <v>44</v>
      </c>
      <c r="O324" s="63"/>
      <c r="P324" s="181">
        <f>O324*H324</f>
        <v>0</v>
      </c>
      <c r="Q324" s="181">
        <v>1.0000000000000001E-5</v>
      </c>
      <c r="R324" s="181">
        <f>Q324*H324</f>
        <v>5.7972000000000004E-4</v>
      </c>
      <c r="S324" s="181">
        <v>0</v>
      </c>
      <c r="T324" s="182">
        <f>S324*H324</f>
        <v>0</v>
      </c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R324" s="183" t="s">
        <v>125</v>
      </c>
      <c r="AT324" s="183" t="s">
        <v>120</v>
      </c>
      <c r="AU324" s="183" t="s">
        <v>83</v>
      </c>
      <c r="AY324" s="16" t="s">
        <v>118</v>
      </c>
      <c r="BE324" s="184">
        <f>IF(N324="základní",J324,0)</f>
        <v>0</v>
      </c>
      <c r="BF324" s="184">
        <f>IF(N324="snížená",J324,0)</f>
        <v>0</v>
      </c>
      <c r="BG324" s="184">
        <f>IF(N324="zákl. přenesená",J324,0)</f>
        <v>0</v>
      </c>
      <c r="BH324" s="184">
        <f>IF(N324="sníž. přenesená",J324,0)</f>
        <v>0</v>
      </c>
      <c r="BI324" s="184">
        <f>IF(N324="nulová",J324,0)</f>
        <v>0</v>
      </c>
      <c r="BJ324" s="16" t="s">
        <v>81</v>
      </c>
      <c r="BK324" s="184">
        <f>ROUND(I324*H324,2)</f>
        <v>0</v>
      </c>
      <c r="BL324" s="16" t="s">
        <v>125</v>
      </c>
      <c r="BM324" s="183" t="s">
        <v>946</v>
      </c>
    </row>
    <row r="325" spans="1:65" s="2" customFormat="1" ht="11.25">
      <c r="A325" s="33"/>
      <c r="B325" s="34"/>
      <c r="C325" s="35"/>
      <c r="D325" s="185" t="s">
        <v>127</v>
      </c>
      <c r="E325" s="35"/>
      <c r="F325" s="186" t="s">
        <v>947</v>
      </c>
      <c r="G325" s="35"/>
      <c r="H325" s="35"/>
      <c r="I325" s="187"/>
      <c r="J325" s="35"/>
      <c r="K325" s="35"/>
      <c r="L325" s="38"/>
      <c r="M325" s="188"/>
      <c r="N325" s="189"/>
      <c r="O325" s="63"/>
      <c r="P325" s="63"/>
      <c r="Q325" s="63"/>
      <c r="R325" s="63"/>
      <c r="S325" s="63"/>
      <c r="T325" s="64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T325" s="16" t="s">
        <v>127</v>
      </c>
      <c r="AU325" s="16" t="s">
        <v>83</v>
      </c>
    </row>
    <row r="326" spans="1:65" s="2" customFormat="1" ht="87.75">
      <c r="A326" s="33"/>
      <c r="B326" s="34"/>
      <c r="C326" s="35"/>
      <c r="D326" s="185" t="s">
        <v>129</v>
      </c>
      <c r="E326" s="35"/>
      <c r="F326" s="190" t="s">
        <v>948</v>
      </c>
      <c r="G326" s="35"/>
      <c r="H326" s="35"/>
      <c r="I326" s="187"/>
      <c r="J326" s="35"/>
      <c r="K326" s="35"/>
      <c r="L326" s="38"/>
      <c r="M326" s="188"/>
      <c r="N326" s="189"/>
      <c r="O326" s="63"/>
      <c r="P326" s="63"/>
      <c r="Q326" s="63"/>
      <c r="R326" s="63"/>
      <c r="S326" s="63"/>
      <c r="T326" s="64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T326" s="16" t="s">
        <v>129</v>
      </c>
      <c r="AU326" s="16" t="s">
        <v>83</v>
      </c>
    </row>
    <row r="327" spans="1:65" s="2" customFormat="1" ht="14.45" customHeight="1">
      <c r="A327" s="33"/>
      <c r="B327" s="34"/>
      <c r="C327" s="202" t="s">
        <v>472</v>
      </c>
      <c r="D327" s="202" t="s">
        <v>178</v>
      </c>
      <c r="E327" s="203" t="s">
        <v>949</v>
      </c>
      <c r="F327" s="204" t="s">
        <v>950</v>
      </c>
      <c r="G327" s="205" t="s">
        <v>146</v>
      </c>
      <c r="H327" s="206">
        <v>57.972000000000001</v>
      </c>
      <c r="I327" s="207"/>
      <c r="J327" s="208">
        <f>ROUND(I327*H327,2)</f>
        <v>0</v>
      </c>
      <c r="K327" s="204" t="s">
        <v>124</v>
      </c>
      <c r="L327" s="209"/>
      <c r="M327" s="210" t="s">
        <v>19</v>
      </c>
      <c r="N327" s="211" t="s">
        <v>44</v>
      </c>
      <c r="O327" s="63"/>
      <c r="P327" s="181">
        <f>O327*H327</f>
        <v>0</v>
      </c>
      <c r="Q327" s="181">
        <v>3.3E-3</v>
      </c>
      <c r="R327" s="181">
        <f>Q327*H327</f>
        <v>0.19130759999999999</v>
      </c>
      <c r="S327" s="181">
        <v>0</v>
      </c>
      <c r="T327" s="182">
        <f>S327*H327</f>
        <v>0</v>
      </c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R327" s="183" t="s">
        <v>170</v>
      </c>
      <c r="AT327" s="183" t="s">
        <v>178</v>
      </c>
      <c r="AU327" s="183" t="s">
        <v>83</v>
      </c>
      <c r="AY327" s="16" t="s">
        <v>118</v>
      </c>
      <c r="BE327" s="184">
        <f>IF(N327="základní",J327,0)</f>
        <v>0</v>
      </c>
      <c r="BF327" s="184">
        <f>IF(N327="snížená",J327,0)</f>
        <v>0</v>
      </c>
      <c r="BG327" s="184">
        <f>IF(N327="zákl. přenesená",J327,0)</f>
        <v>0</v>
      </c>
      <c r="BH327" s="184">
        <f>IF(N327="sníž. přenesená",J327,0)</f>
        <v>0</v>
      </c>
      <c r="BI327" s="184">
        <f>IF(N327="nulová",J327,0)</f>
        <v>0</v>
      </c>
      <c r="BJ327" s="16" t="s">
        <v>81</v>
      </c>
      <c r="BK327" s="184">
        <f>ROUND(I327*H327,2)</f>
        <v>0</v>
      </c>
      <c r="BL327" s="16" t="s">
        <v>125</v>
      </c>
      <c r="BM327" s="183" t="s">
        <v>951</v>
      </c>
    </row>
    <row r="328" spans="1:65" s="2" customFormat="1" ht="11.25">
      <c r="A328" s="33"/>
      <c r="B328" s="34"/>
      <c r="C328" s="35"/>
      <c r="D328" s="185" t="s">
        <v>127</v>
      </c>
      <c r="E328" s="35"/>
      <c r="F328" s="186" t="s">
        <v>950</v>
      </c>
      <c r="G328" s="35"/>
      <c r="H328" s="35"/>
      <c r="I328" s="187"/>
      <c r="J328" s="35"/>
      <c r="K328" s="35"/>
      <c r="L328" s="38"/>
      <c r="M328" s="188"/>
      <c r="N328" s="189"/>
      <c r="O328" s="63"/>
      <c r="P328" s="63"/>
      <c r="Q328" s="63"/>
      <c r="R328" s="63"/>
      <c r="S328" s="63"/>
      <c r="T328" s="64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T328" s="16" t="s">
        <v>127</v>
      </c>
      <c r="AU328" s="16" t="s">
        <v>83</v>
      </c>
    </row>
    <row r="329" spans="1:65" s="13" customFormat="1" ht="11.25">
      <c r="B329" s="191"/>
      <c r="C329" s="192"/>
      <c r="D329" s="185" t="s">
        <v>131</v>
      </c>
      <c r="E329" s="193" t="s">
        <v>19</v>
      </c>
      <c r="F329" s="194" t="s">
        <v>952</v>
      </c>
      <c r="G329" s="192"/>
      <c r="H329" s="195">
        <v>57.972000000000001</v>
      </c>
      <c r="I329" s="196"/>
      <c r="J329" s="192"/>
      <c r="K329" s="192"/>
      <c r="L329" s="197"/>
      <c r="M329" s="198"/>
      <c r="N329" s="199"/>
      <c r="O329" s="199"/>
      <c r="P329" s="199"/>
      <c r="Q329" s="199"/>
      <c r="R329" s="199"/>
      <c r="S329" s="199"/>
      <c r="T329" s="200"/>
      <c r="AT329" s="201" t="s">
        <v>131</v>
      </c>
      <c r="AU329" s="201" t="s">
        <v>83</v>
      </c>
      <c r="AV329" s="13" t="s">
        <v>83</v>
      </c>
      <c r="AW329" s="13" t="s">
        <v>33</v>
      </c>
      <c r="AX329" s="13" t="s">
        <v>73</v>
      </c>
      <c r="AY329" s="201" t="s">
        <v>118</v>
      </c>
    </row>
    <row r="330" spans="1:65" s="2" customFormat="1" ht="14.45" customHeight="1">
      <c r="A330" s="33"/>
      <c r="B330" s="34"/>
      <c r="C330" s="172" t="s">
        <v>477</v>
      </c>
      <c r="D330" s="172" t="s">
        <v>120</v>
      </c>
      <c r="E330" s="173" t="s">
        <v>953</v>
      </c>
      <c r="F330" s="174" t="s">
        <v>954</v>
      </c>
      <c r="G330" s="175" t="s">
        <v>146</v>
      </c>
      <c r="H330" s="176">
        <v>142.10400000000001</v>
      </c>
      <c r="I330" s="177"/>
      <c r="J330" s="178">
        <f>ROUND(I330*H330,2)</f>
        <v>0</v>
      </c>
      <c r="K330" s="174" t="s">
        <v>124</v>
      </c>
      <c r="L330" s="38"/>
      <c r="M330" s="179" t="s">
        <v>19</v>
      </c>
      <c r="N330" s="180" t="s">
        <v>44</v>
      </c>
      <c r="O330" s="63"/>
      <c r="P330" s="181">
        <f>O330*H330</f>
        <v>0</v>
      </c>
      <c r="Q330" s="181">
        <v>1.0000000000000001E-5</v>
      </c>
      <c r="R330" s="181">
        <f>Q330*H330</f>
        <v>1.4210400000000002E-3</v>
      </c>
      <c r="S330" s="181">
        <v>0</v>
      </c>
      <c r="T330" s="182">
        <f>S330*H330</f>
        <v>0</v>
      </c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R330" s="183" t="s">
        <v>125</v>
      </c>
      <c r="AT330" s="183" t="s">
        <v>120</v>
      </c>
      <c r="AU330" s="183" t="s">
        <v>83</v>
      </c>
      <c r="AY330" s="16" t="s">
        <v>118</v>
      </c>
      <c r="BE330" s="184">
        <f>IF(N330="základní",J330,0)</f>
        <v>0</v>
      </c>
      <c r="BF330" s="184">
        <f>IF(N330="snížená",J330,0)</f>
        <v>0</v>
      </c>
      <c r="BG330" s="184">
        <f>IF(N330="zákl. přenesená",J330,0)</f>
        <v>0</v>
      </c>
      <c r="BH330" s="184">
        <f>IF(N330="sníž. přenesená",J330,0)</f>
        <v>0</v>
      </c>
      <c r="BI330" s="184">
        <f>IF(N330="nulová",J330,0)</f>
        <v>0</v>
      </c>
      <c r="BJ330" s="16" t="s">
        <v>81</v>
      </c>
      <c r="BK330" s="184">
        <f>ROUND(I330*H330,2)</f>
        <v>0</v>
      </c>
      <c r="BL330" s="16" t="s">
        <v>125</v>
      </c>
      <c r="BM330" s="183" t="s">
        <v>955</v>
      </c>
    </row>
    <row r="331" spans="1:65" s="2" customFormat="1" ht="11.25">
      <c r="A331" s="33"/>
      <c r="B331" s="34"/>
      <c r="C331" s="35"/>
      <c r="D331" s="185" t="s">
        <v>127</v>
      </c>
      <c r="E331" s="35"/>
      <c r="F331" s="186" t="s">
        <v>956</v>
      </c>
      <c r="G331" s="35"/>
      <c r="H331" s="35"/>
      <c r="I331" s="187"/>
      <c r="J331" s="35"/>
      <c r="K331" s="35"/>
      <c r="L331" s="38"/>
      <c r="M331" s="188"/>
      <c r="N331" s="189"/>
      <c r="O331" s="63"/>
      <c r="P331" s="63"/>
      <c r="Q331" s="63"/>
      <c r="R331" s="63"/>
      <c r="S331" s="63"/>
      <c r="T331" s="64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T331" s="16" t="s">
        <v>127</v>
      </c>
      <c r="AU331" s="16" t="s">
        <v>83</v>
      </c>
    </row>
    <row r="332" spans="1:65" s="2" customFormat="1" ht="87.75">
      <c r="A332" s="33"/>
      <c r="B332" s="34"/>
      <c r="C332" s="35"/>
      <c r="D332" s="185" t="s">
        <v>129</v>
      </c>
      <c r="E332" s="35"/>
      <c r="F332" s="190" t="s">
        <v>948</v>
      </c>
      <c r="G332" s="35"/>
      <c r="H332" s="35"/>
      <c r="I332" s="187"/>
      <c r="J332" s="35"/>
      <c r="K332" s="35"/>
      <c r="L332" s="38"/>
      <c r="M332" s="188"/>
      <c r="N332" s="189"/>
      <c r="O332" s="63"/>
      <c r="P332" s="63"/>
      <c r="Q332" s="63"/>
      <c r="R332" s="63"/>
      <c r="S332" s="63"/>
      <c r="T332" s="64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T332" s="16" t="s">
        <v>129</v>
      </c>
      <c r="AU332" s="16" t="s">
        <v>83</v>
      </c>
    </row>
    <row r="333" spans="1:65" s="2" customFormat="1" ht="14.45" customHeight="1">
      <c r="A333" s="33"/>
      <c r="B333" s="34"/>
      <c r="C333" s="202" t="s">
        <v>483</v>
      </c>
      <c r="D333" s="202" t="s">
        <v>178</v>
      </c>
      <c r="E333" s="203" t="s">
        <v>957</v>
      </c>
      <c r="F333" s="204" t="s">
        <v>958</v>
      </c>
      <c r="G333" s="205" t="s">
        <v>146</v>
      </c>
      <c r="H333" s="206">
        <v>142.10400000000001</v>
      </c>
      <c r="I333" s="207"/>
      <c r="J333" s="208">
        <f>ROUND(I333*H333,2)</f>
        <v>0</v>
      </c>
      <c r="K333" s="204" t="s">
        <v>124</v>
      </c>
      <c r="L333" s="209"/>
      <c r="M333" s="210" t="s">
        <v>19</v>
      </c>
      <c r="N333" s="211" t="s">
        <v>44</v>
      </c>
      <c r="O333" s="63"/>
      <c r="P333" s="181">
        <f>O333*H333</f>
        <v>0</v>
      </c>
      <c r="Q333" s="181">
        <v>4.8199999999999996E-3</v>
      </c>
      <c r="R333" s="181">
        <f>Q333*H333</f>
        <v>0.68494127999999999</v>
      </c>
      <c r="S333" s="181">
        <v>0</v>
      </c>
      <c r="T333" s="182">
        <f>S333*H333</f>
        <v>0</v>
      </c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R333" s="183" t="s">
        <v>170</v>
      </c>
      <c r="AT333" s="183" t="s">
        <v>178</v>
      </c>
      <c r="AU333" s="183" t="s">
        <v>83</v>
      </c>
      <c r="AY333" s="16" t="s">
        <v>118</v>
      </c>
      <c r="BE333" s="184">
        <f>IF(N333="základní",J333,0)</f>
        <v>0</v>
      </c>
      <c r="BF333" s="184">
        <f>IF(N333="snížená",J333,0)</f>
        <v>0</v>
      </c>
      <c r="BG333" s="184">
        <f>IF(N333="zákl. přenesená",J333,0)</f>
        <v>0</v>
      </c>
      <c r="BH333" s="184">
        <f>IF(N333="sníž. přenesená",J333,0)</f>
        <v>0</v>
      </c>
      <c r="BI333" s="184">
        <f>IF(N333="nulová",J333,0)</f>
        <v>0</v>
      </c>
      <c r="BJ333" s="16" t="s">
        <v>81</v>
      </c>
      <c r="BK333" s="184">
        <f>ROUND(I333*H333,2)</f>
        <v>0</v>
      </c>
      <c r="BL333" s="16" t="s">
        <v>125</v>
      </c>
      <c r="BM333" s="183" t="s">
        <v>959</v>
      </c>
    </row>
    <row r="334" spans="1:65" s="2" customFormat="1" ht="11.25">
      <c r="A334" s="33"/>
      <c r="B334" s="34"/>
      <c r="C334" s="35"/>
      <c r="D334" s="185" t="s">
        <v>127</v>
      </c>
      <c r="E334" s="35"/>
      <c r="F334" s="186" t="s">
        <v>958</v>
      </c>
      <c r="G334" s="35"/>
      <c r="H334" s="35"/>
      <c r="I334" s="187"/>
      <c r="J334" s="35"/>
      <c r="K334" s="35"/>
      <c r="L334" s="38"/>
      <c r="M334" s="188"/>
      <c r="N334" s="189"/>
      <c r="O334" s="63"/>
      <c r="P334" s="63"/>
      <c r="Q334" s="63"/>
      <c r="R334" s="63"/>
      <c r="S334" s="63"/>
      <c r="T334" s="64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T334" s="16" t="s">
        <v>127</v>
      </c>
      <c r="AU334" s="16" t="s">
        <v>83</v>
      </c>
    </row>
    <row r="335" spans="1:65" s="13" customFormat="1" ht="11.25">
      <c r="B335" s="191"/>
      <c r="C335" s="192"/>
      <c r="D335" s="185" t="s">
        <v>131</v>
      </c>
      <c r="E335" s="193" t="s">
        <v>19</v>
      </c>
      <c r="F335" s="194" t="s">
        <v>960</v>
      </c>
      <c r="G335" s="192"/>
      <c r="H335" s="195">
        <v>142.10400000000001</v>
      </c>
      <c r="I335" s="196"/>
      <c r="J335" s="192"/>
      <c r="K335" s="192"/>
      <c r="L335" s="197"/>
      <c r="M335" s="198"/>
      <c r="N335" s="199"/>
      <c r="O335" s="199"/>
      <c r="P335" s="199"/>
      <c r="Q335" s="199"/>
      <c r="R335" s="199"/>
      <c r="S335" s="199"/>
      <c r="T335" s="200"/>
      <c r="AT335" s="201" t="s">
        <v>131</v>
      </c>
      <c r="AU335" s="201" t="s">
        <v>83</v>
      </c>
      <c r="AV335" s="13" t="s">
        <v>83</v>
      </c>
      <c r="AW335" s="13" t="s">
        <v>33</v>
      </c>
      <c r="AX335" s="13" t="s">
        <v>73</v>
      </c>
      <c r="AY335" s="201" t="s">
        <v>118</v>
      </c>
    </row>
    <row r="336" spans="1:65" s="2" customFormat="1" ht="14.45" customHeight="1">
      <c r="A336" s="33"/>
      <c r="B336" s="34"/>
      <c r="C336" s="172" t="s">
        <v>487</v>
      </c>
      <c r="D336" s="172" t="s">
        <v>120</v>
      </c>
      <c r="E336" s="173" t="s">
        <v>961</v>
      </c>
      <c r="F336" s="174" t="s">
        <v>962</v>
      </c>
      <c r="G336" s="175" t="s">
        <v>219</v>
      </c>
      <c r="H336" s="176">
        <v>21</v>
      </c>
      <c r="I336" s="177"/>
      <c r="J336" s="178">
        <f>ROUND(I336*H336,2)</f>
        <v>0</v>
      </c>
      <c r="K336" s="174" t="s">
        <v>124</v>
      </c>
      <c r="L336" s="38"/>
      <c r="M336" s="179" t="s">
        <v>19</v>
      </c>
      <c r="N336" s="180" t="s">
        <v>44</v>
      </c>
      <c r="O336" s="63"/>
      <c r="P336" s="181">
        <f>O336*H336</f>
        <v>0</v>
      </c>
      <c r="Q336" s="181">
        <v>1.8000000000000001E-4</v>
      </c>
      <c r="R336" s="181">
        <f>Q336*H336</f>
        <v>3.7800000000000004E-3</v>
      </c>
      <c r="S336" s="181">
        <v>0</v>
      </c>
      <c r="T336" s="182">
        <f>S336*H336</f>
        <v>0</v>
      </c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R336" s="183" t="s">
        <v>125</v>
      </c>
      <c r="AT336" s="183" t="s">
        <v>120</v>
      </c>
      <c r="AU336" s="183" t="s">
        <v>83</v>
      </c>
      <c r="AY336" s="16" t="s">
        <v>118</v>
      </c>
      <c r="BE336" s="184">
        <f>IF(N336="základní",J336,0)</f>
        <v>0</v>
      </c>
      <c r="BF336" s="184">
        <f>IF(N336="snížená",J336,0)</f>
        <v>0</v>
      </c>
      <c r="BG336" s="184">
        <f>IF(N336="zákl. přenesená",J336,0)</f>
        <v>0</v>
      </c>
      <c r="BH336" s="184">
        <f>IF(N336="sníž. přenesená",J336,0)</f>
        <v>0</v>
      </c>
      <c r="BI336" s="184">
        <f>IF(N336="nulová",J336,0)</f>
        <v>0</v>
      </c>
      <c r="BJ336" s="16" t="s">
        <v>81</v>
      </c>
      <c r="BK336" s="184">
        <f>ROUND(I336*H336,2)</f>
        <v>0</v>
      </c>
      <c r="BL336" s="16" t="s">
        <v>125</v>
      </c>
      <c r="BM336" s="183" t="s">
        <v>963</v>
      </c>
    </row>
    <row r="337" spans="1:65" s="2" customFormat="1" ht="11.25">
      <c r="A337" s="33"/>
      <c r="B337" s="34"/>
      <c r="C337" s="35"/>
      <c r="D337" s="185" t="s">
        <v>127</v>
      </c>
      <c r="E337" s="35"/>
      <c r="F337" s="186" t="s">
        <v>964</v>
      </c>
      <c r="G337" s="35"/>
      <c r="H337" s="35"/>
      <c r="I337" s="187"/>
      <c r="J337" s="35"/>
      <c r="K337" s="35"/>
      <c r="L337" s="38"/>
      <c r="M337" s="188"/>
      <c r="N337" s="189"/>
      <c r="O337" s="63"/>
      <c r="P337" s="63"/>
      <c r="Q337" s="63"/>
      <c r="R337" s="63"/>
      <c r="S337" s="63"/>
      <c r="T337" s="64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T337" s="16" t="s">
        <v>127</v>
      </c>
      <c r="AU337" s="16" t="s">
        <v>83</v>
      </c>
    </row>
    <row r="338" spans="1:65" s="2" customFormat="1" ht="58.5">
      <c r="A338" s="33"/>
      <c r="B338" s="34"/>
      <c r="C338" s="35"/>
      <c r="D338" s="185" t="s">
        <v>129</v>
      </c>
      <c r="E338" s="35"/>
      <c r="F338" s="190" t="s">
        <v>965</v>
      </c>
      <c r="G338" s="35"/>
      <c r="H338" s="35"/>
      <c r="I338" s="187"/>
      <c r="J338" s="35"/>
      <c r="K338" s="35"/>
      <c r="L338" s="38"/>
      <c r="M338" s="188"/>
      <c r="N338" s="189"/>
      <c r="O338" s="63"/>
      <c r="P338" s="63"/>
      <c r="Q338" s="63"/>
      <c r="R338" s="63"/>
      <c r="S338" s="63"/>
      <c r="T338" s="64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T338" s="16" t="s">
        <v>129</v>
      </c>
      <c r="AU338" s="16" t="s">
        <v>83</v>
      </c>
    </row>
    <row r="339" spans="1:65" s="2" customFormat="1" ht="14.45" customHeight="1">
      <c r="A339" s="33"/>
      <c r="B339" s="34"/>
      <c r="C339" s="202" t="s">
        <v>492</v>
      </c>
      <c r="D339" s="202" t="s">
        <v>178</v>
      </c>
      <c r="E339" s="203" t="s">
        <v>966</v>
      </c>
      <c r="F339" s="204" t="s">
        <v>967</v>
      </c>
      <c r="G339" s="205" t="s">
        <v>219</v>
      </c>
      <c r="H339" s="206">
        <v>17</v>
      </c>
      <c r="I339" s="207"/>
      <c r="J339" s="208">
        <f>ROUND(I339*H339,2)</f>
        <v>0</v>
      </c>
      <c r="K339" s="204" t="s">
        <v>19</v>
      </c>
      <c r="L339" s="209"/>
      <c r="M339" s="210" t="s">
        <v>19</v>
      </c>
      <c r="N339" s="211" t="s">
        <v>44</v>
      </c>
      <c r="O339" s="63"/>
      <c r="P339" s="181">
        <f>O339*H339</f>
        <v>0</v>
      </c>
      <c r="Q339" s="181">
        <v>0.27</v>
      </c>
      <c r="R339" s="181">
        <f>Q339*H339</f>
        <v>4.59</v>
      </c>
      <c r="S339" s="181">
        <v>0</v>
      </c>
      <c r="T339" s="182">
        <f>S339*H339</f>
        <v>0</v>
      </c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R339" s="183" t="s">
        <v>170</v>
      </c>
      <c r="AT339" s="183" t="s">
        <v>178</v>
      </c>
      <c r="AU339" s="183" t="s">
        <v>83</v>
      </c>
      <c r="AY339" s="16" t="s">
        <v>118</v>
      </c>
      <c r="BE339" s="184">
        <f>IF(N339="základní",J339,0)</f>
        <v>0</v>
      </c>
      <c r="BF339" s="184">
        <f>IF(N339="snížená",J339,0)</f>
        <v>0</v>
      </c>
      <c r="BG339" s="184">
        <f>IF(N339="zákl. přenesená",J339,0)</f>
        <v>0</v>
      </c>
      <c r="BH339" s="184">
        <f>IF(N339="sníž. přenesená",J339,0)</f>
        <v>0</v>
      </c>
      <c r="BI339" s="184">
        <f>IF(N339="nulová",J339,0)</f>
        <v>0</v>
      </c>
      <c r="BJ339" s="16" t="s">
        <v>81</v>
      </c>
      <c r="BK339" s="184">
        <f>ROUND(I339*H339,2)</f>
        <v>0</v>
      </c>
      <c r="BL339" s="16" t="s">
        <v>125</v>
      </c>
      <c r="BM339" s="183" t="s">
        <v>968</v>
      </c>
    </row>
    <row r="340" spans="1:65" s="2" customFormat="1" ht="11.25">
      <c r="A340" s="33"/>
      <c r="B340" s="34"/>
      <c r="C340" s="35"/>
      <c r="D340" s="185" t="s">
        <v>127</v>
      </c>
      <c r="E340" s="35"/>
      <c r="F340" s="186" t="s">
        <v>967</v>
      </c>
      <c r="G340" s="35"/>
      <c r="H340" s="35"/>
      <c r="I340" s="187"/>
      <c r="J340" s="35"/>
      <c r="K340" s="35"/>
      <c r="L340" s="38"/>
      <c r="M340" s="188"/>
      <c r="N340" s="189"/>
      <c r="O340" s="63"/>
      <c r="P340" s="63"/>
      <c r="Q340" s="63"/>
      <c r="R340" s="63"/>
      <c r="S340" s="63"/>
      <c r="T340" s="64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T340" s="16" t="s">
        <v>127</v>
      </c>
      <c r="AU340" s="16" t="s">
        <v>83</v>
      </c>
    </row>
    <row r="341" spans="1:65" s="13" customFormat="1" ht="11.25">
      <c r="B341" s="191"/>
      <c r="C341" s="192"/>
      <c r="D341" s="185" t="s">
        <v>131</v>
      </c>
      <c r="E341" s="193" t="s">
        <v>19</v>
      </c>
      <c r="F341" s="194" t="s">
        <v>229</v>
      </c>
      <c r="G341" s="192"/>
      <c r="H341" s="195">
        <v>17</v>
      </c>
      <c r="I341" s="196"/>
      <c r="J341" s="192"/>
      <c r="K341" s="192"/>
      <c r="L341" s="197"/>
      <c r="M341" s="198"/>
      <c r="N341" s="199"/>
      <c r="O341" s="199"/>
      <c r="P341" s="199"/>
      <c r="Q341" s="199"/>
      <c r="R341" s="199"/>
      <c r="S341" s="199"/>
      <c r="T341" s="200"/>
      <c r="AT341" s="201" t="s">
        <v>131</v>
      </c>
      <c r="AU341" s="201" t="s">
        <v>83</v>
      </c>
      <c r="AV341" s="13" t="s">
        <v>83</v>
      </c>
      <c r="AW341" s="13" t="s">
        <v>33</v>
      </c>
      <c r="AX341" s="13" t="s">
        <v>73</v>
      </c>
      <c r="AY341" s="201" t="s">
        <v>118</v>
      </c>
    </row>
    <row r="342" spans="1:65" s="2" customFormat="1" ht="14.45" customHeight="1">
      <c r="A342" s="33"/>
      <c r="B342" s="34"/>
      <c r="C342" s="202" t="s">
        <v>496</v>
      </c>
      <c r="D342" s="202" t="s">
        <v>178</v>
      </c>
      <c r="E342" s="203" t="s">
        <v>969</v>
      </c>
      <c r="F342" s="204" t="s">
        <v>970</v>
      </c>
      <c r="G342" s="205" t="s">
        <v>219</v>
      </c>
      <c r="H342" s="206">
        <v>4</v>
      </c>
      <c r="I342" s="207"/>
      <c r="J342" s="208">
        <f>ROUND(I342*H342,2)</f>
        <v>0</v>
      </c>
      <c r="K342" s="204" t="s">
        <v>19</v>
      </c>
      <c r="L342" s="209"/>
      <c r="M342" s="210" t="s">
        <v>19</v>
      </c>
      <c r="N342" s="211" t="s">
        <v>44</v>
      </c>
      <c r="O342" s="63"/>
      <c r="P342" s="181">
        <f>O342*H342</f>
        <v>0</v>
      </c>
      <c r="Q342" s="181">
        <v>0.27</v>
      </c>
      <c r="R342" s="181">
        <f>Q342*H342</f>
        <v>1.08</v>
      </c>
      <c r="S342" s="181">
        <v>0</v>
      </c>
      <c r="T342" s="182">
        <f>S342*H342</f>
        <v>0</v>
      </c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R342" s="183" t="s">
        <v>170</v>
      </c>
      <c r="AT342" s="183" t="s">
        <v>178</v>
      </c>
      <c r="AU342" s="183" t="s">
        <v>83</v>
      </c>
      <c r="AY342" s="16" t="s">
        <v>118</v>
      </c>
      <c r="BE342" s="184">
        <f>IF(N342="základní",J342,0)</f>
        <v>0</v>
      </c>
      <c r="BF342" s="184">
        <f>IF(N342="snížená",J342,0)</f>
        <v>0</v>
      </c>
      <c r="BG342" s="184">
        <f>IF(N342="zákl. přenesená",J342,0)</f>
        <v>0</v>
      </c>
      <c r="BH342" s="184">
        <f>IF(N342="sníž. přenesená",J342,0)</f>
        <v>0</v>
      </c>
      <c r="BI342" s="184">
        <f>IF(N342="nulová",J342,0)</f>
        <v>0</v>
      </c>
      <c r="BJ342" s="16" t="s">
        <v>81</v>
      </c>
      <c r="BK342" s="184">
        <f>ROUND(I342*H342,2)</f>
        <v>0</v>
      </c>
      <c r="BL342" s="16" t="s">
        <v>125</v>
      </c>
      <c r="BM342" s="183" t="s">
        <v>971</v>
      </c>
    </row>
    <row r="343" spans="1:65" s="2" customFormat="1" ht="11.25">
      <c r="A343" s="33"/>
      <c r="B343" s="34"/>
      <c r="C343" s="35"/>
      <c r="D343" s="185" t="s">
        <v>127</v>
      </c>
      <c r="E343" s="35"/>
      <c r="F343" s="186" t="s">
        <v>972</v>
      </c>
      <c r="G343" s="35"/>
      <c r="H343" s="35"/>
      <c r="I343" s="187"/>
      <c r="J343" s="35"/>
      <c r="K343" s="35"/>
      <c r="L343" s="38"/>
      <c r="M343" s="188"/>
      <c r="N343" s="189"/>
      <c r="O343" s="63"/>
      <c r="P343" s="63"/>
      <c r="Q343" s="63"/>
      <c r="R343" s="63"/>
      <c r="S343" s="63"/>
      <c r="T343" s="64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T343" s="16" t="s">
        <v>127</v>
      </c>
      <c r="AU343" s="16" t="s">
        <v>83</v>
      </c>
    </row>
    <row r="344" spans="1:65" s="13" customFormat="1" ht="11.25">
      <c r="B344" s="191"/>
      <c r="C344" s="192"/>
      <c r="D344" s="185" t="s">
        <v>131</v>
      </c>
      <c r="E344" s="193" t="s">
        <v>19</v>
      </c>
      <c r="F344" s="194" t="s">
        <v>125</v>
      </c>
      <c r="G344" s="192"/>
      <c r="H344" s="195">
        <v>4</v>
      </c>
      <c r="I344" s="196"/>
      <c r="J344" s="192"/>
      <c r="K344" s="192"/>
      <c r="L344" s="197"/>
      <c r="M344" s="198"/>
      <c r="N344" s="199"/>
      <c r="O344" s="199"/>
      <c r="P344" s="199"/>
      <c r="Q344" s="199"/>
      <c r="R344" s="199"/>
      <c r="S344" s="199"/>
      <c r="T344" s="200"/>
      <c r="AT344" s="201" t="s">
        <v>131</v>
      </c>
      <c r="AU344" s="201" t="s">
        <v>83</v>
      </c>
      <c r="AV344" s="13" t="s">
        <v>83</v>
      </c>
      <c r="AW344" s="13" t="s">
        <v>33</v>
      </c>
      <c r="AX344" s="13" t="s">
        <v>73</v>
      </c>
      <c r="AY344" s="201" t="s">
        <v>118</v>
      </c>
    </row>
    <row r="345" spans="1:65" s="2" customFormat="1" ht="14.45" customHeight="1">
      <c r="A345" s="33"/>
      <c r="B345" s="34"/>
      <c r="C345" s="172" t="s">
        <v>501</v>
      </c>
      <c r="D345" s="172" t="s">
        <v>120</v>
      </c>
      <c r="E345" s="173" t="s">
        <v>973</v>
      </c>
      <c r="F345" s="174" t="s">
        <v>974</v>
      </c>
      <c r="G345" s="175" t="s">
        <v>219</v>
      </c>
      <c r="H345" s="176">
        <v>4</v>
      </c>
      <c r="I345" s="177"/>
      <c r="J345" s="178">
        <f>ROUND(I345*H345,2)</f>
        <v>0</v>
      </c>
      <c r="K345" s="174" t="s">
        <v>124</v>
      </c>
      <c r="L345" s="38"/>
      <c r="M345" s="179" t="s">
        <v>19</v>
      </c>
      <c r="N345" s="180" t="s">
        <v>44</v>
      </c>
      <c r="O345" s="63"/>
      <c r="P345" s="181">
        <f>O345*H345</f>
        <v>0</v>
      </c>
      <c r="Q345" s="181">
        <v>0</v>
      </c>
      <c r="R345" s="181">
        <f>Q345*H345</f>
        <v>0</v>
      </c>
      <c r="S345" s="181">
        <v>0</v>
      </c>
      <c r="T345" s="182">
        <f>S345*H345</f>
        <v>0</v>
      </c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R345" s="183" t="s">
        <v>125</v>
      </c>
      <c r="AT345" s="183" t="s">
        <v>120</v>
      </c>
      <c r="AU345" s="183" t="s">
        <v>83</v>
      </c>
      <c r="AY345" s="16" t="s">
        <v>118</v>
      </c>
      <c r="BE345" s="184">
        <f>IF(N345="základní",J345,0)</f>
        <v>0</v>
      </c>
      <c r="BF345" s="184">
        <f>IF(N345="snížená",J345,0)</f>
        <v>0</v>
      </c>
      <c r="BG345" s="184">
        <f>IF(N345="zákl. přenesená",J345,0)</f>
        <v>0</v>
      </c>
      <c r="BH345" s="184">
        <f>IF(N345="sníž. přenesená",J345,0)</f>
        <v>0</v>
      </c>
      <c r="BI345" s="184">
        <f>IF(N345="nulová",J345,0)</f>
        <v>0</v>
      </c>
      <c r="BJ345" s="16" t="s">
        <v>81</v>
      </c>
      <c r="BK345" s="184">
        <f>ROUND(I345*H345,2)</f>
        <v>0</v>
      </c>
      <c r="BL345" s="16" t="s">
        <v>125</v>
      </c>
      <c r="BM345" s="183" t="s">
        <v>975</v>
      </c>
    </row>
    <row r="346" spans="1:65" s="2" customFormat="1" ht="11.25">
      <c r="A346" s="33"/>
      <c r="B346" s="34"/>
      <c r="C346" s="35"/>
      <c r="D346" s="185" t="s">
        <v>127</v>
      </c>
      <c r="E346" s="35"/>
      <c r="F346" s="186" t="s">
        <v>976</v>
      </c>
      <c r="G346" s="35"/>
      <c r="H346" s="35"/>
      <c r="I346" s="187"/>
      <c r="J346" s="35"/>
      <c r="K346" s="35"/>
      <c r="L346" s="38"/>
      <c r="M346" s="188"/>
      <c r="N346" s="189"/>
      <c r="O346" s="63"/>
      <c r="P346" s="63"/>
      <c r="Q346" s="63"/>
      <c r="R346" s="63"/>
      <c r="S346" s="63"/>
      <c r="T346" s="64"/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T346" s="16" t="s">
        <v>127</v>
      </c>
      <c r="AU346" s="16" t="s">
        <v>83</v>
      </c>
    </row>
    <row r="347" spans="1:65" s="2" customFormat="1" ht="39">
      <c r="A347" s="33"/>
      <c r="B347" s="34"/>
      <c r="C347" s="35"/>
      <c r="D347" s="185" t="s">
        <v>129</v>
      </c>
      <c r="E347" s="35"/>
      <c r="F347" s="190" t="s">
        <v>977</v>
      </c>
      <c r="G347" s="35"/>
      <c r="H347" s="35"/>
      <c r="I347" s="187"/>
      <c r="J347" s="35"/>
      <c r="K347" s="35"/>
      <c r="L347" s="38"/>
      <c r="M347" s="188"/>
      <c r="N347" s="189"/>
      <c r="O347" s="63"/>
      <c r="P347" s="63"/>
      <c r="Q347" s="63"/>
      <c r="R347" s="63"/>
      <c r="S347" s="63"/>
      <c r="T347" s="64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T347" s="16" t="s">
        <v>129</v>
      </c>
      <c r="AU347" s="16" t="s">
        <v>83</v>
      </c>
    </row>
    <row r="348" spans="1:65" s="2" customFormat="1" ht="14.45" customHeight="1">
      <c r="A348" s="33"/>
      <c r="B348" s="34"/>
      <c r="C348" s="202" t="s">
        <v>505</v>
      </c>
      <c r="D348" s="202" t="s">
        <v>178</v>
      </c>
      <c r="E348" s="203" t="s">
        <v>978</v>
      </c>
      <c r="F348" s="204" t="s">
        <v>979</v>
      </c>
      <c r="G348" s="205" t="s">
        <v>219</v>
      </c>
      <c r="H348" s="206">
        <v>4</v>
      </c>
      <c r="I348" s="207"/>
      <c r="J348" s="208">
        <f>ROUND(I348*H348,2)</f>
        <v>0</v>
      </c>
      <c r="K348" s="204" t="s">
        <v>124</v>
      </c>
      <c r="L348" s="209"/>
      <c r="M348" s="210" t="s">
        <v>19</v>
      </c>
      <c r="N348" s="211" t="s">
        <v>44</v>
      </c>
      <c r="O348" s="63"/>
      <c r="P348" s="181">
        <f>O348*H348</f>
        <v>0</v>
      </c>
      <c r="Q348" s="181">
        <v>3.3999999999999998E-3</v>
      </c>
      <c r="R348" s="181">
        <f>Q348*H348</f>
        <v>1.3599999999999999E-2</v>
      </c>
      <c r="S348" s="181">
        <v>0</v>
      </c>
      <c r="T348" s="182">
        <f>S348*H348</f>
        <v>0</v>
      </c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R348" s="183" t="s">
        <v>170</v>
      </c>
      <c r="AT348" s="183" t="s">
        <v>178</v>
      </c>
      <c r="AU348" s="183" t="s">
        <v>83</v>
      </c>
      <c r="AY348" s="16" t="s">
        <v>118</v>
      </c>
      <c r="BE348" s="184">
        <f>IF(N348="základní",J348,0)</f>
        <v>0</v>
      </c>
      <c r="BF348" s="184">
        <f>IF(N348="snížená",J348,0)</f>
        <v>0</v>
      </c>
      <c r="BG348" s="184">
        <f>IF(N348="zákl. přenesená",J348,0)</f>
        <v>0</v>
      </c>
      <c r="BH348" s="184">
        <f>IF(N348="sníž. přenesená",J348,0)</f>
        <v>0</v>
      </c>
      <c r="BI348" s="184">
        <f>IF(N348="nulová",J348,0)</f>
        <v>0</v>
      </c>
      <c r="BJ348" s="16" t="s">
        <v>81</v>
      </c>
      <c r="BK348" s="184">
        <f>ROUND(I348*H348,2)</f>
        <v>0</v>
      </c>
      <c r="BL348" s="16" t="s">
        <v>125</v>
      </c>
      <c r="BM348" s="183" t="s">
        <v>980</v>
      </c>
    </row>
    <row r="349" spans="1:65" s="2" customFormat="1" ht="11.25">
      <c r="A349" s="33"/>
      <c r="B349" s="34"/>
      <c r="C349" s="35"/>
      <c r="D349" s="185" t="s">
        <v>127</v>
      </c>
      <c r="E349" s="35"/>
      <c r="F349" s="186" t="s">
        <v>979</v>
      </c>
      <c r="G349" s="35"/>
      <c r="H349" s="35"/>
      <c r="I349" s="187"/>
      <c r="J349" s="35"/>
      <c r="K349" s="35"/>
      <c r="L349" s="38"/>
      <c r="M349" s="188"/>
      <c r="N349" s="189"/>
      <c r="O349" s="63"/>
      <c r="P349" s="63"/>
      <c r="Q349" s="63"/>
      <c r="R349" s="63"/>
      <c r="S349" s="63"/>
      <c r="T349" s="64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T349" s="16" t="s">
        <v>127</v>
      </c>
      <c r="AU349" s="16" t="s">
        <v>83</v>
      </c>
    </row>
    <row r="350" spans="1:65" s="13" customFormat="1" ht="11.25">
      <c r="B350" s="191"/>
      <c r="C350" s="192"/>
      <c r="D350" s="185" t="s">
        <v>131</v>
      </c>
      <c r="E350" s="193" t="s">
        <v>19</v>
      </c>
      <c r="F350" s="194" t="s">
        <v>125</v>
      </c>
      <c r="G350" s="192"/>
      <c r="H350" s="195">
        <v>4</v>
      </c>
      <c r="I350" s="196"/>
      <c r="J350" s="192"/>
      <c r="K350" s="192"/>
      <c r="L350" s="197"/>
      <c r="M350" s="198"/>
      <c r="N350" s="199"/>
      <c r="O350" s="199"/>
      <c r="P350" s="199"/>
      <c r="Q350" s="199"/>
      <c r="R350" s="199"/>
      <c r="S350" s="199"/>
      <c r="T350" s="200"/>
      <c r="AT350" s="201" t="s">
        <v>131</v>
      </c>
      <c r="AU350" s="201" t="s">
        <v>83</v>
      </c>
      <c r="AV350" s="13" t="s">
        <v>83</v>
      </c>
      <c r="AW350" s="13" t="s">
        <v>33</v>
      </c>
      <c r="AX350" s="13" t="s">
        <v>73</v>
      </c>
      <c r="AY350" s="201" t="s">
        <v>118</v>
      </c>
    </row>
    <row r="351" spans="1:65" s="2" customFormat="1" ht="14.45" customHeight="1">
      <c r="A351" s="33"/>
      <c r="B351" s="34"/>
      <c r="C351" s="172" t="s">
        <v>511</v>
      </c>
      <c r="D351" s="172" t="s">
        <v>120</v>
      </c>
      <c r="E351" s="173" t="s">
        <v>981</v>
      </c>
      <c r="F351" s="174" t="s">
        <v>982</v>
      </c>
      <c r="G351" s="175" t="s">
        <v>219</v>
      </c>
      <c r="H351" s="176">
        <v>40</v>
      </c>
      <c r="I351" s="177"/>
      <c r="J351" s="178">
        <f>ROUND(I351*H351,2)</f>
        <v>0</v>
      </c>
      <c r="K351" s="174" t="s">
        <v>124</v>
      </c>
      <c r="L351" s="38"/>
      <c r="M351" s="179" t="s">
        <v>19</v>
      </c>
      <c r="N351" s="180" t="s">
        <v>44</v>
      </c>
      <c r="O351" s="63"/>
      <c r="P351" s="181">
        <f>O351*H351</f>
        <v>0</v>
      </c>
      <c r="Q351" s="181">
        <v>0</v>
      </c>
      <c r="R351" s="181">
        <f>Q351*H351</f>
        <v>0</v>
      </c>
      <c r="S351" s="181">
        <v>0</v>
      </c>
      <c r="T351" s="182">
        <f>S351*H351</f>
        <v>0</v>
      </c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R351" s="183" t="s">
        <v>125</v>
      </c>
      <c r="AT351" s="183" t="s">
        <v>120</v>
      </c>
      <c r="AU351" s="183" t="s">
        <v>83</v>
      </c>
      <c r="AY351" s="16" t="s">
        <v>118</v>
      </c>
      <c r="BE351" s="184">
        <f>IF(N351="základní",J351,0)</f>
        <v>0</v>
      </c>
      <c r="BF351" s="184">
        <f>IF(N351="snížená",J351,0)</f>
        <v>0</v>
      </c>
      <c r="BG351" s="184">
        <f>IF(N351="zákl. přenesená",J351,0)</f>
        <v>0</v>
      </c>
      <c r="BH351" s="184">
        <f>IF(N351="sníž. přenesená",J351,0)</f>
        <v>0</v>
      </c>
      <c r="BI351" s="184">
        <f>IF(N351="nulová",J351,0)</f>
        <v>0</v>
      </c>
      <c r="BJ351" s="16" t="s">
        <v>81</v>
      </c>
      <c r="BK351" s="184">
        <f>ROUND(I351*H351,2)</f>
        <v>0</v>
      </c>
      <c r="BL351" s="16" t="s">
        <v>125</v>
      </c>
      <c r="BM351" s="183" t="s">
        <v>983</v>
      </c>
    </row>
    <row r="352" spans="1:65" s="2" customFormat="1" ht="11.25">
      <c r="A352" s="33"/>
      <c r="B352" s="34"/>
      <c r="C352" s="35"/>
      <c r="D352" s="185" t="s">
        <v>127</v>
      </c>
      <c r="E352" s="35"/>
      <c r="F352" s="186" t="s">
        <v>984</v>
      </c>
      <c r="G352" s="35"/>
      <c r="H352" s="35"/>
      <c r="I352" s="187"/>
      <c r="J352" s="35"/>
      <c r="K352" s="35"/>
      <c r="L352" s="38"/>
      <c r="M352" s="188"/>
      <c r="N352" s="189"/>
      <c r="O352" s="63"/>
      <c r="P352" s="63"/>
      <c r="Q352" s="63"/>
      <c r="R352" s="63"/>
      <c r="S352" s="63"/>
      <c r="T352" s="64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T352" s="16" t="s">
        <v>127</v>
      </c>
      <c r="AU352" s="16" t="s">
        <v>83</v>
      </c>
    </row>
    <row r="353" spans="1:65" s="2" customFormat="1" ht="39">
      <c r="A353" s="33"/>
      <c r="B353" s="34"/>
      <c r="C353" s="35"/>
      <c r="D353" s="185" t="s">
        <v>129</v>
      </c>
      <c r="E353" s="35"/>
      <c r="F353" s="190" t="s">
        <v>977</v>
      </c>
      <c r="G353" s="35"/>
      <c r="H353" s="35"/>
      <c r="I353" s="187"/>
      <c r="J353" s="35"/>
      <c r="K353" s="35"/>
      <c r="L353" s="38"/>
      <c r="M353" s="188"/>
      <c r="N353" s="189"/>
      <c r="O353" s="63"/>
      <c r="P353" s="63"/>
      <c r="Q353" s="63"/>
      <c r="R353" s="63"/>
      <c r="S353" s="63"/>
      <c r="T353" s="64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T353" s="16" t="s">
        <v>129</v>
      </c>
      <c r="AU353" s="16" t="s">
        <v>83</v>
      </c>
    </row>
    <row r="354" spans="1:65" s="2" customFormat="1" ht="14.45" customHeight="1">
      <c r="A354" s="33"/>
      <c r="B354" s="34"/>
      <c r="C354" s="202" t="s">
        <v>516</v>
      </c>
      <c r="D354" s="202" t="s">
        <v>178</v>
      </c>
      <c r="E354" s="203" t="s">
        <v>985</v>
      </c>
      <c r="F354" s="204" t="s">
        <v>986</v>
      </c>
      <c r="G354" s="205" t="s">
        <v>219</v>
      </c>
      <c r="H354" s="206">
        <v>12</v>
      </c>
      <c r="I354" s="207"/>
      <c r="J354" s="208">
        <f>ROUND(I354*H354,2)</f>
        <v>0</v>
      </c>
      <c r="K354" s="204" t="s">
        <v>124</v>
      </c>
      <c r="L354" s="209"/>
      <c r="M354" s="210" t="s">
        <v>19</v>
      </c>
      <c r="N354" s="211" t="s">
        <v>44</v>
      </c>
      <c r="O354" s="63"/>
      <c r="P354" s="181">
        <f>O354*H354</f>
        <v>0</v>
      </c>
      <c r="Q354" s="181">
        <v>6.4999999999999997E-4</v>
      </c>
      <c r="R354" s="181">
        <f>Q354*H354</f>
        <v>7.7999999999999996E-3</v>
      </c>
      <c r="S354" s="181">
        <v>0</v>
      </c>
      <c r="T354" s="182">
        <f>S354*H354</f>
        <v>0</v>
      </c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R354" s="183" t="s">
        <v>170</v>
      </c>
      <c r="AT354" s="183" t="s">
        <v>178</v>
      </c>
      <c r="AU354" s="183" t="s">
        <v>83</v>
      </c>
      <c r="AY354" s="16" t="s">
        <v>118</v>
      </c>
      <c r="BE354" s="184">
        <f>IF(N354="základní",J354,0)</f>
        <v>0</v>
      </c>
      <c r="BF354" s="184">
        <f>IF(N354="snížená",J354,0)</f>
        <v>0</v>
      </c>
      <c r="BG354" s="184">
        <f>IF(N354="zákl. přenesená",J354,0)</f>
        <v>0</v>
      </c>
      <c r="BH354" s="184">
        <f>IF(N354="sníž. přenesená",J354,0)</f>
        <v>0</v>
      </c>
      <c r="BI354" s="184">
        <f>IF(N354="nulová",J354,0)</f>
        <v>0</v>
      </c>
      <c r="BJ354" s="16" t="s">
        <v>81</v>
      </c>
      <c r="BK354" s="184">
        <f>ROUND(I354*H354,2)</f>
        <v>0</v>
      </c>
      <c r="BL354" s="16" t="s">
        <v>125</v>
      </c>
      <c r="BM354" s="183" t="s">
        <v>987</v>
      </c>
    </row>
    <row r="355" spans="1:65" s="2" customFormat="1" ht="11.25">
      <c r="A355" s="33"/>
      <c r="B355" s="34"/>
      <c r="C355" s="35"/>
      <c r="D355" s="185" t="s">
        <v>127</v>
      </c>
      <c r="E355" s="35"/>
      <c r="F355" s="186" t="s">
        <v>986</v>
      </c>
      <c r="G355" s="35"/>
      <c r="H355" s="35"/>
      <c r="I355" s="187"/>
      <c r="J355" s="35"/>
      <c r="K355" s="35"/>
      <c r="L355" s="38"/>
      <c r="M355" s="188"/>
      <c r="N355" s="189"/>
      <c r="O355" s="63"/>
      <c r="P355" s="63"/>
      <c r="Q355" s="63"/>
      <c r="R355" s="63"/>
      <c r="S355" s="63"/>
      <c r="T355" s="64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T355" s="16" t="s">
        <v>127</v>
      </c>
      <c r="AU355" s="16" t="s">
        <v>83</v>
      </c>
    </row>
    <row r="356" spans="1:65" s="13" customFormat="1" ht="11.25">
      <c r="B356" s="191"/>
      <c r="C356" s="192"/>
      <c r="D356" s="185" t="s">
        <v>131</v>
      </c>
      <c r="E356" s="193" t="s">
        <v>19</v>
      </c>
      <c r="F356" s="194" t="s">
        <v>988</v>
      </c>
      <c r="G356" s="192"/>
      <c r="H356" s="195">
        <v>12</v>
      </c>
      <c r="I356" s="196"/>
      <c r="J356" s="192"/>
      <c r="K356" s="192"/>
      <c r="L356" s="197"/>
      <c r="M356" s="198"/>
      <c r="N356" s="199"/>
      <c r="O356" s="199"/>
      <c r="P356" s="199"/>
      <c r="Q356" s="199"/>
      <c r="R356" s="199"/>
      <c r="S356" s="199"/>
      <c r="T356" s="200"/>
      <c r="AT356" s="201" t="s">
        <v>131</v>
      </c>
      <c r="AU356" s="201" t="s">
        <v>83</v>
      </c>
      <c r="AV356" s="13" t="s">
        <v>83</v>
      </c>
      <c r="AW356" s="13" t="s">
        <v>33</v>
      </c>
      <c r="AX356" s="13" t="s">
        <v>73</v>
      </c>
      <c r="AY356" s="201" t="s">
        <v>118</v>
      </c>
    </row>
    <row r="357" spans="1:65" s="2" customFormat="1" ht="14.45" customHeight="1">
      <c r="A357" s="33"/>
      <c r="B357" s="34"/>
      <c r="C357" s="202" t="s">
        <v>521</v>
      </c>
      <c r="D357" s="202" t="s">
        <v>178</v>
      </c>
      <c r="E357" s="203" t="s">
        <v>989</v>
      </c>
      <c r="F357" s="204" t="s">
        <v>990</v>
      </c>
      <c r="G357" s="205" t="s">
        <v>219</v>
      </c>
      <c r="H357" s="206">
        <v>24</v>
      </c>
      <c r="I357" s="207"/>
      <c r="J357" s="208">
        <f>ROUND(I357*H357,2)</f>
        <v>0</v>
      </c>
      <c r="K357" s="204" t="s">
        <v>124</v>
      </c>
      <c r="L357" s="209"/>
      <c r="M357" s="210" t="s">
        <v>19</v>
      </c>
      <c r="N357" s="211" t="s">
        <v>44</v>
      </c>
      <c r="O357" s="63"/>
      <c r="P357" s="181">
        <f>O357*H357</f>
        <v>0</v>
      </c>
      <c r="Q357" s="181">
        <v>7.3999999999999999E-4</v>
      </c>
      <c r="R357" s="181">
        <f>Q357*H357</f>
        <v>1.7759999999999998E-2</v>
      </c>
      <c r="S357" s="181">
        <v>0</v>
      </c>
      <c r="T357" s="182">
        <f>S357*H357</f>
        <v>0</v>
      </c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R357" s="183" t="s">
        <v>170</v>
      </c>
      <c r="AT357" s="183" t="s">
        <v>178</v>
      </c>
      <c r="AU357" s="183" t="s">
        <v>83</v>
      </c>
      <c r="AY357" s="16" t="s">
        <v>118</v>
      </c>
      <c r="BE357" s="184">
        <f>IF(N357="základní",J357,0)</f>
        <v>0</v>
      </c>
      <c r="BF357" s="184">
        <f>IF(N357="snížená",J357,0)</f>
        <v>0</v>
      </c>
      <c r="BG357" s="184">
        <f>IF(N357="zákl. přenesená",J357,0)</f>
        <v>0</v>
      </c>
      <c r="BH357" s="184">
        <f>IF(N357="sníž. přenesená",J357,0)</f>
        <v>0</v>
      </c>
      <c r="BI357" s="184">
        <f>IF(N357="nulová",J357,0)</f>
        <v>0</v>
      </c>
      <c r="BJ357" s="16" t="s">
        <v>81</v>
      </c>
      <c r="BK357" s="184">
        <f>ROUND(I357*H357,2)</f>
        <v>0</v>
      </c>
      <c r="BL357" s="16" t="s">
        <v>125</v>
      </c>
      <c r="BM357" s="183" t="s">
        <v>991</v>
      </c>
    </row>
    <row r="358" spans="1:65" s="2" customFormat="1" ht="11.25">
      <c r="A358" s="33"/>
      <c r="B358" s="34"/>
      <c r="C358" s="35"/>
      <c r="D358" s="185" t="s">
        <v>127</v>
      </c>
      <c r="E358" s="35"/>
      <c r="F358" s="186" t="s">
        <v>990</v>
      </c>
      <c r="G358" s="35"/>
      <c r="H358" s="35"/>
      <c r="I358" s="187"/>
      <c r="J358" s="35"/>
      <c r="K358" s="35"/>
      <c r="L358" s="38"/>
      <c r="M358" s="188"/>
      <c r="N358" s="189"/>
      <c r="O358" s="63"/>
      <c r="P358" s="63"/>
      <c r="Q358" s="63"/>
      <c r="R358" s="63"/>
      <c r="S358" s="63"/>
      <c r="T358" s="64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T358" s="16" t="s">
        <v>127</v>
      </c>
      <c r="AU358" s="16" t="s">
        <v>83</v>
      </c>
    </row>
    <row r="359" spans="1:65" s="13" customFormat="1" ht="11.25">
      <c r="B359" s="191"/>
      <c r="C359" s="192"/>
      <c r="D359" s="185" t="s">
        <v>131</v>
      </c>
      <c r="E359" s="193" t="s">
        <v>19</v>
      </c>
      <c r="F359" s="194" t="s">
        <v>992</v>
      </c>
      <c r="G359" s="192"/>
      <c r="H359" s="195">
        <v>24</v>
      </c>
      <c r="I359" s="196"/>
      <c r="J359" s="192"/>
      <c r="K359" s="192"/>
      <c r="L359" s="197"/>
      <c r="M359" s="198"/>
      <c r="N359" s="199"/>
      <c r="O359" s="199"/>
      <c r="P359" s="199"/>
      <c r="Q359" s="199"/>
      <c r="R359" s="199"/>
      <c r="S359" s="199"/>
      <c r="T359" s="200"/>
      <c r="AT359" s="201" t="s">
        <v>131</v>
      </c>
      <c r="AU359" s="201" t="s">
        <v>83</v>
      </c>
      <c r="AV359" s="13" t="s">
        <v>83</v>
      </c>
      <c r="AW359" s="13" t="s">
        <v>33</v>
      </c>
      <c r="AX359" s="13" t="s">
        <v>73</v>
      </c>
      <c r="AY359" s="201" t="s">
        <v>118</v>
      </c>
    </row>
    <row r="360" spans="1:65" s="2" customFormat="1" ht="14.45" customHeight="1">
      <c r="A360" s="33"/>
      <c r="B360" s="34"/>
      <c r="C360" s="202" t="s">
        <v>527</v>
      </c>
      <c r="D360" s="202" t="s">
        <v>178</v>
      </c>
      <c r="E360" s="203" t="s">
        <v>993</v>
      </c>
      <c r="F360" s="204" t="s">
        <v>994</v>
      </c>
      <c r="G360" s="205" t="s">
        <v>219</v>
      </c>
      <c r="H360" s="206">
        <v>4</v>
      </c>
      <c r="I360" s="207"/>
      <c r="J360" s="208">
        <f>ROUND(I360*H360,2)</f>
        <v>0</v>
      </c>
      <c r="K360" s="204" t="s">
        <v>124</v>
      </c>
      <c r="L360" s="209"/>
      <c r="M360" s="210" t="s">
        <v>19</v>
      </c>
      <c r="N360" s="211" t="s">
        <v>44</v>
      </c>
      <c r="O360" s="63"/>
      <c r="P360" s="181">
        <f>O360*H360</f>
        <v>0</v>
      </c>
      <c r="Q360" s="181">
        <v>8.0999999999999996E-4</v>
      </c>
      <c r="R360" s="181">
        <f>Q360*H360</f>
        <v>3.2399999999999998E-3</v>
      </c>
      <c r="S360" s="181">
        <v>0</v>
      </c>
      <c r="T360" s="182">
        <f>S360*H360</f>
        <v>0</v>
      </c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R360" s="183" t="s">
        <v>170</v>
      </c>
      <c r="AT360" s="183" t="s">
        <v>178</v>
      </c>
      <c r="AU360" s="183" t="s">
        <v>83</v>
      </c>
      <c r="AY360" s="16" t="s">
        <v>118</v>
      </c>
      <c r="BE360" s="184">
        <f>IF(N360="základní",J360,0)</f>
        <v>0</v>
      </c>
      <c r="BF360" s="184">
        <f>IF(N360="snížená",J360,0)</f>
        <v>0</v>
      </c>
      <c r="BG360" s="184">
        <f>IF(N360="zákl. přenesená",J360,0)</f>
        <v>0</v>
      </c>
      <c r="BH360" s="184">
        <f>IF(N360="sníž. přenesená",J360,0)</f>
        <v>0</v>
      </c>
      <c r="BI360" s="184">
        <f>IF(N360="nulová",J360,0)</f>
        <v>0</v>
      </c>
      <c r="BJ360" s="16" t="s">
        <v>81</v>
      </c>
      <c r="BK360" s="184">
        <f>ROUND(I360*H360,2)</f>
        <v>0</v>
      </c>
      <c r="BL360" s="16" t="s">
        <v>125</v>
      </c>
      <c r="BM360" s="183" t="s">
        <v>995</v>
      </c>
    </row>
    <row r="361" spans="1:65" s="2" customFormat="1" ht="11.25">
      <c r="A361" s="33"/>
      <c r="B361" s="34"/>
      <c r="C361" s="35"/>
      <c r="D361" s="185" t="s">
        <v>127</v>
      </c>
      <c r="E361" s="35"/>
      <c r="F361" s="186" t="s">
        <v>994</v>
      </c>
      <c r="G361" s="35"/>
      <c r="H361" s="35"/>
      <c r="I361" s="187"/>
      <c r="J361" s="35"/>
      <c r="K361" s="35"/>
      <c r="L361" s="38"/>
      <c r="M361" s="188"/>
      <c r="N361" s="189"/>
      <c r="O361" s="63"/>
      <c r="P361" s="63"/>
      <c r="Q361" s="63"/>
      <c r="R361" s="63"/>
      <c r="S361" s="63"/>
      <c r="T361" s="64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T361" s="16" t="s">
        <v>127</v>
      </c>
      <c r="AU361" s="16" t="s">
        <v>83</v>
      </c>
    </row>
    <row r="362" spans="1:65" s="13" customFormat="1" ht="11.25">
      <c r="B362" s="191"/>
      <c r="C362" s="192"/>
      <c r="D362" s="185" t="s">
        <v>131</v>
      </c>
      <c r="E362" s="193" t="s">
        <v>19</v>
      </c>
      <c r="F362" s="194" t="s">
        <v>125</v>
      </c>
      <c r="G362" s="192"/>
      <c r="H362" s="195">
        <v>4</v>
      </c>
      <c r="I362" s="196"/>
      <c r="J362" s="192"/>
      <c r="K362" s="192"/>
      <c r="L362" s="197"/>
      <c r="M362" s="198"/>
      <c r="N362" s="199"/>
      <c r="O362" s="199"/>
      <c r="P362" s="199"/>
      <c r="Q362" s="199"/>
      <c r="R362" s="199"/>
      <c r="S362" s="199"/>
      <c r="T362" s="200"/>
      <c r="AT362" s="201" t="s">
        <v>131</v>
      </c>
      <c r="AU362" s="201" t="s">
        <v>83</v>
      </c>
      <c r="AV362" s="13" t="s">
        <v>83</v>
      </c>
      <c r="AW362" s="13" t="s">
        <v>33</v>
      </c>
      <c r="AX362" s="13" t="s">
        <v>73</v>
      </c>
      <c r="AY362" s="201" t="s">
        <v>118</v>
      </c>
    </row>
    <row r="363" spans="1:65" s="2" customFormat="1" ht="14.45" customHeight="1">
      <c r="A363" s="33"/>
      <c r="B363" s="34"/>
      <c r="C363" s="172" t="s">
        <v>532</v>
      </c>
      <c r="D363" s="172" t="s">
        <v>120</v>
      </c>
      <c r="E363" s="173" t="s">
        <v>996</v>
      </c>
      <c r="F363" s="174" t="s">
        <v>997</v>
      </c>
      <c r="G363" s="175" t="s">
        <v>219</v>
      </c>
      <c r="H363" s="176">
        <v>16</v>
      </c>
      <c r="I363" s="177"/>
      <c r="J363" s="178">
        <f>ROUND(I363*H363,2)</f>
        <v>0</v>
      </c>
      <c r="K363" s="174" t="s">
        <v>124</v>
      </c>
      <c r="L363" s="38"/>
      <c r="M363" s="179" t="s">
        <v>19</v>
      </c>
      <c r="N363" s="180" t="s">
        <v>44</v>
      </c>
      <c r="O363" s="63"/>
      <c r="P363" s="181">
        <f>O363*H363</f>
        <v>0</v>
      </c>
      <c r="Q363" s="181">
        <v>0</v>
      </c>
      <c r="R363" s="181">
        <f>Q363*H363</f>
        <v>0</v>
      </c>
      <c r="S363" s="181">
        <v>0</v>
      </c>
      <c r="T363" s="182">
        <f>S363*H363</f>
        <v>0</v>
      </c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R363" s="183" t="s">
        <v>125</v>
      </c>
      <c r="AT363" s="183" t="s">
        <v>120</v>
      </c>
      <c r="AU363" s="183" t="s">
        <v>83</v>
      </c>
      <c r="AY363" s="16" t="s">
        <v>118</v>
      </c>
      <c r="BE363" s="184">
        <f>IF(N363="základní",J363,0)</f>
        <v>0</v>
      </c>
      <c r="BF363" s="184">
        <f>IF(N363="snížená",J363,0)</f>
        <v>0</v>
      </c>
      <c r="BG363" s="184">
        <f>IF(N363="zákl. přenesená",J363,0)</f>
        <v>0</v>
      </c>
      <c r="BH363" s="184">
        <f>IF(N363="sníž. přenesená",J363,0)</f>
        <v>0</v>
      </c>
      <c r="BI363" s="184">
        <f>IF(N363="nulová",J363,0)</f>
        <v>0</v>
      </c>
      <c r="BJ363" s="16" t="s">
        <v>81</v>
      </c>
      <c r="BK363" s="184">
        <f>ROUND(I363*H363,2)</f>
        <v>0</v>
      </c>
      <c r="BL363" s="16" t="s">
        <v>125</v>
      </c>
      <c r="BM363" s="183" t="s">
        <v>998</v>
      </c>
    </row>
    <row r="364" spans="1:65" s="2" customFormat="1" ht="11.25">
      <c r="A364" s="33"/>
      <c r="B364" s="34"/>
      <c r="C364" s="35"/>
      <c r="D364" s="185" t="s">
        <v>127</v>
      </c>
      <c r="E364" s="35"/>
      <c r="F364" s="186" t="s">
        <v>999</v>
      </c>
      <c r="G364" s="35"/>
      <c r="H364" s="35"/>
      <c r="I364" s="187"/>
      <c r="J364" s="35"/>
      <c r="K364" s="35"/>
      <c r="L364" s="38"/>
      <c r="M364" s="188"/>
      <c r="N364" s="189"/>
      <c r="O364" s="63"/>
      <c r="P364" s="63"/>
      <c r="Q364" s="63"/>
      <c r="R364" s="63"/>
      <c r="S364" s="63"/>
      <c r="T364" s="64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T364" s="16" t="s">
        <v>127</v>
      </c>
      <c r="AU364" s="16" t="s">
        <v>83</v>
      </c>
    </row>
    <row r="365" spans="1:65" s="2" customFormat="1" ht="39">
      <c r="A365" s="33"/>
      <c r="B365" s="34"/>
      <c r="C365" s="35"/>
      <c r="D365" s="185" t="s">
        <v>129</v>
      </c>
      <c r="E365" s="35"/>
      <c r="F365" s="190" t="s">
        <v>977</v>
      </c>
      <c r="G365" s="35"/>
      <c r="H365" s="35"/>
      <c r="I365" s="187"/>
      <c r="J365" s="35"/>
      <c r="K365" s="35"/>
      <c r="L365" s="38"/>
      <c r="M365" s="188"/>
      <c r="N365" s="189"/>
      <c r="O365" s="63"/>
      <c r="P365" s="63"/>
      <c r="Q365" s="63"/>
      <c r="R365" s="63"/>
      <c r="S365" s="63"/>
      <c r="T365" s="64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T365" s="16" t="s">
        <v>129</v>
      </c>
      <c r="AU365" s="16" t="s">
        <v>83</v>
      </c>
    </row>
    <row r="366" spans="1:65" s="2" customFormat="1" ht="14.45" customHeight="1">
      <c r="A366" s="33"/>
      <c r="B366" s="34"/>
      <c r="C366" s="202" t="s">
        <v>536</v>
      </c>
      <c r="D366" s="202" t="s">
        <v>178</v>
      </c>
      <c r="E366" s="203" t="s">
        <v>1000</v>
      </c>
      <c r="F366" s="204" t="s">
        <v>1001</v>
      </c>
      <c r="G366" s="205" t="s">
        <v>219</v>
      </c>
      <c r="H366" s="206">
        <v>4</v>
      </c>
      <c r="I366" s="207"/>
      <c r="J366" s="208">
        <f>ROUND(I366*H366,2)</f>
        <v>0</v>
      </c>
      <c r="K366" s="204" t="s">
        <v>124</v>
      </c>
      <c r="L366" s="209"/>
      <c r="M366" s="210" t="s">
        <v>19</v>
      </c>
      <c r="N366" s="211" t="s">
        <v>44</v>
      </c>
      <c r="O366" s="63"/>
      <c r="P366" s="181">
        <f>O366*H366</f>
        <v>0</v>
      </c>
      <c r="Q366" s="181">
        <v>1.92E-3</v>
      </c>
      <c r="R366" s="181">
        <f>Q366*H366</f>
        <v>7.6800000000000002E-3</v>
      </c>
      <c r="S366" s="181">
        <v>0</v>
      </c>
      <c r="T366" s="182">
        <f>S366*H366</f>
        <v>0</v>
      </c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R366" s="183" t="s">
        <v>170</v>
      </c>
      <c r="AT366" s="183" t="s">
        <v>178</v>
      </c>
      <c r="AU366" s="183" t="s">
        <v>83</v>
      </c>
      <c r="AY366" s="16" t="s">
        <v>118</v>
      </c>
      <c r="BE366" s="184">
        <f>IF(N366="základní",J366,0)</f>
        <v>0</v>
      </c>
      <c r="BF366" s="184">
        <f>IF(N366="snížená",J366,0)</f>
        <v>0</v>
      </c>
      <c r="BG366" s="184">
        <f>IF(N366="zákl. přenesená",J366,0)</f>
        <v>0</v>
      </c>
      <c r="BH366" s="184">
        <f>IF(N366="sníž. přenesená",J366,0)</f>
        <v>0</v>
      </c>
      <c r="BI366" s="184">
        <f>IF(N366="nulová",J366,0)</f>
        <v>0</v>
      </c>
      <c r="BJ366" s="16" t="s">
        <v>81</v>
      </c>
      <c r="BK366" s="184">
        <f>ROUND(I366*H366,2)</f>
        <v>0</v>
      </c>
      <c r="BL366" s="16" t="s">
        <v>125</v>
      </c>
      <c r="BM366" s="183" t="s">
        <v>1002</v>
      </c>
    </row>
    <row r="367" spans="1:65" s="2" customFormat="1" ht="11.25">
      <c r="A367" s="33"/>
      <c r="B367" s="34"/>
      <c r="C367" s="35"/>
      <c r="D367" s="185" t="s">
        <v>127</v>
      </c>
      <c r="E367" s="35"/>
      <c r="F367" s="186" t="s">
        <v>1001</v>
      </c>
      <c r="G367" s="35"/>
      <c r="H367" s="35"/>
      <c r="I367" s="187"/>
      <c r="J367" s="35"/>
      <c r="K367" s="35"/>
      <c r="L367" s="38"/>
      <c r="M367" s="188"/>
      <c r="N367" s="189"/>
      <c r="O367" s="63"/>
      <c r="P367" s="63"/>
      <c r="Q367" s="63"/>
      <c r="R367" s="63"/>
      <c r="S367" s="63"/>
      <c r="T367" s="64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T367" s="16" t="s">
        <v>127</v>
      </c>
      <c r="AU367" s="16" t="s">
        <v>83</v>
      </c>
    </row>
    <row r="368" spans="1:65" s="13" customFormat="1" ht="11.25">
      <c r="B368" s="191"/>
      <c r="C368" s="192"/>
      <c r="D368" s="185" t="s">
        <v>131</v>
      </c>
      <c r="E368" s="193" t="s">
        <v>19</v>
      </c>
      <c r="F368" s="194" t="s">
        <v>1003</v>
      </c>
      <c r="G368" s="192"/>
      <c r="H368" s="195">
        <v>4</v>
      </c>
      <c r="I368" s="196"/>
      <c r="J368" s="192"/>
      <c r="K368" s="192"/>
      <c r="L368" s="197"/>
      <c r="M368" s="198"/>
      <c r="N368" s="199"/>
      <c r="O368" s="199"/>
      <c r="P368" s="199"/>
      <c r="Q368" s="199"/>
      <c r="R368" s="199"/>
      <c r="S368" s="199"/>
      <c r="T368" s="200"/>
      <c r="AT368" s="201" t="s">
        <v>131</v>
      </c>
      <c r="AU368" s="201" t="s">
        <v>83</v>
      </c>
      <c r="AV368" s="13" t="s">
        <v>83</v>
      </c>
      <c r="AW368" s="13" t="s">
        <v>33</v>
      </c>
      <c r="AX368" s="13" t="s">
        <v>73</v>
      </c>
      <c r="AY368" s="201" t="s">
        <v>118</v>
      </c>
    </row>
    <row r="369" spans="1:65" s="2" customFormat="1" ht="14.45" customHeight="1">
      <c r="A369" s="33"/>
      <c r="B369" s="34"/>
      <c r="C369" s="202" t="s">
        <v>541</v>
      </c>
      <c r="D369" s="202" t="s">
        <v>178</v>
      </c>
      <c r="E369" s="203" t="s">
        <v>1004</v>
      </c>
      <c r="F369" s="204" t="s">
        <v>1005</v>
      </c>
      <c r="G369" s="205" t="s">
        <v>219</v>
      </c>
      <c r="H369" s="206">
        <v>4</v>
      </c>
      <c r="I369" s="207"/>
      <c r="J369" s="208">
        <f>ROUND(I369*H369,2)</f>
        <v>0</v>
      </c>
      <c r="K369" s="204" t="s">
        <v>124</v>
      </c>
      <c r="L369" s="209"/>
      <c r="M369" s="210" t="s">
        <v>19</v>
      </c>
      <c r="N369" s="211" t="s">
        <v>44</v>
      </c>
      <c r="O369" s="63"/>
      <c r="P369" s="181">
        <f>O369*H369</f>
        <v>0</v>
      </c>
      <c r="Q369" s="181">
        <v>2.2300000000000002E-3</v>
      </c>
      <c r="R369" s="181">
        <f>Q369*H369</f>
        <v>8.9200000000000008E-3</v>
      </c>
      <c r="S369" s="181">
        <v>0</v>
      </c>
      <c r="T369" s="182">
        <f>S369*H369</f>
        <v>0</v>
      </c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R369" s="183" t="s">
        <v>170</v>
      </c>
      <c r="AT369" s="183" t="s">
        <v>178</v>
      </c>
      <c r="AU369" s="183" t="s">
        <v>83</v>
      </c>
      <c r="AY369" s="16" t="s">
        <v>118</v>
      </c>
      <c r="BE369" s="184">
        <f>IF(N369="základní",J369,0)</f>
        <v>0</v>
      </c>
      <c r="BF369" s="184">
        <f>IF(N369="snížená",J369,0)</f>
        <v>0</v>
      </c>
      <c r="BG369" s="184">
        <f>IF(N369="zákl. přenesená",J369,0)</f>
        <v>0</v>
      </c>
      <c r="BH369" s="184">
        <f>IF(N369="sníž. přenesená",J369,0)</f>
        <v>0</v>
      </c>
      <c r="BI369" s="184">
        <f>IF(N369="nulová",J369,0)</f>
        <v>0</v>
      </c>
      <c r="BJ369" s="16" t="s">
        <v>81</v>
      </c>
      <c r="BK369" s="184">
        <f>ROUND(I369*H369,2)</f>
        <v>0</v>
      </c>
      <c r="BL369" s="16" t="s">
        <v>125</v>
      </c>
      <c r="BM369" s="183" t="s">
        <v>1006</v>
      </c>
    </row>
    <row r="370" spans="1:65" s="2" customFormat="1" ht="11.25">
      <c r="A370" s="33"/>
      <c r="B370" s="34"/>
      <c r="C370" s="35"/>
      <c r="D370" s="185" t="s">
        <v>127</v>
      </c>
      <c r="E370" s="35"/>
      <c r="F370" s="186" t="s">
        <v>1005</v>
      </c>
      <c r="G370" s="35"/>
      <c r="H370" s="35"/>
      <c r="I370" s="187"/>
      <c r="J370" s="35"/>
      <c r="K370" s="35"/>
      <c r="L370" s="38"/>
      <c r="M370" s="188"/>
      <c r="N370" s="189"/>
      <c r="O370" s="63"/>
      <c r="P370" s="63"/>
      <c r="Q370" s="63"/>
      <c r="R370" s="63"/>
      <c r="S370" s="63"/>
      <c r="T370" s="64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T370" s="16" t="s">
        <v>127</v>
      </c>
      <c r="AU370" s="16" t="s">
        <v>83</v>
      </c>
    </row>
    <row r="371" spans="1:65" s="13" customFormat="1" ht="11.25">
      <c r="B371" s="191"/>
      <c r="C371" s="192"/>
      <c r="D371" s="185" t="s">
        <v>131</v>
      </c>
      <c r="E371" s="193" t="s">
        <v>19</v>
      </c>
      <c r="F371" s="194" t="s">
        <v>1003</v>
      </c>
      <c r="G371" s="192"/>
      <c r="H371" s="195">
        <v>4</v>
      </c>
      <c r="I371" s="196"/>
      <c r="J371" s="192"/>
      <c r="K371" s="192"/>
      <c r="L371" s="197"/>
      <c r="M371" s="198"/>
      <c r="N371" s="199"/>
      <c r="O371" s="199"/>
      <c r="P371" s="199"/>
      <c r="Q371" s="199"/>
      <c r="R371" s="199"/>
      <c r="S371" s="199"/>
      <c r="T371" s="200"/>
      <c r="AT371" s="201" t="s">
        <v>131</v>
      </c>
      <c r="AU371" s="201" t="s">
        <v>83</v>
      </c>
      <c r="AV371" s="13" t="s">
        <v>83</v>
      </c>
      <c r="AW371" s="13" t="s">
        <v>33</v>
      </c>
      <c r="AX371" s="13" t="s">
        <v>73</v>
      </c>
      <c r="AY371" s="201" t="s">
        <v>118</v>
      </c>
    </row>
    <row r="372" spans="1:65" s="2" customFormat="1" ht="14.45" customHeight="1">
      <c r="A372" s="33"/>
      <c r="B372" s="34"/>
      <c r="C372" s="202" t="s">
        <v>545</v>
      </c>
      <c r="D372" s="202" t="s">
        <v>178</v>
      </c>
      <c r="E372" s="203" t="s">
        <v>1007</v>
      </c>
      <c r="F372" s="204" t="s">
        <v>1008</v>
      </c>
      <c r="G372" s="205" t="s">
        <v>219</v>
      </c>
      <c r="H372" s="206">
        <v>8</v>
      </c>
      <c r="I372" s="207"/>
      <c r="J372" s="208">
        <f>ROUND(I372*H372,2)</f>
        <v>0</v>
      </c>
      <c r="K372" s="204" t="s">
        <v>19</v>
      </c>
      <c r="L372" s="209"/>
      <c r="M372" s="210" t="s">
        <v>19</v>
      </c>
      <c r="N372" s="211" t="s">
        <v>44</v>
      </c>
      <c r="O372" s="63"/>
      <c r="P372" s="181">
        <f>O372*H372</f>
        <v>0</v>
      </c>
      <c r="Q372" s="181">
        <v>2.2300000000000002E-3</v>
      </c>
      <c r="R372" s="181">
        <f>Q372*H372</f>
        <v>1.7840000000000002E-2</v>
      </c>
      <c r="S372" s="181">
        <v>0</v>
      </c>
      <c r="T372" s="182">
        <f>S372*H372</f>
        <v>0</v>
      </c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R372" s="183" t="s">
        <v>170</v>
      </c>
      <c r="AT372" s="183" t="s">
        <v>178</v>
      </c>
      <c r="AU372" s="183" t="s">
        <v>83</v>
      </c>
      <c r="AY372" s="16" t="s">
        <v>118</v>
      </c>
      <c r="BE372" s="184">
        <f>IF(N372="základní",J372,0)</f>
        <v>0</v>
      </c>
      <c r="BF372" s="184">
        <f>IF(N372="snížená",J372,0)</f>
        <v>0</v>
      </c>
      <c r="BG372" s="184">
        <f>IF(N372="zákl. přenesená",J372,0)</f>
        <v>0</v>
      </c>
      <c r="BH372" s="184">
        <f>IF(N372="sníž. přenesená",J372,0)</f>
        <v>0</v>
      </c>
      <c r="BI372" s="184">
        <f>IF(N372="nulová",J372,0)</f>
        <v>0</v>
      </c>
      <c r="BJ372" s="16" t="s">
        <v>81</v>
      </c>
      <c r="BK372" s="184">
        <f>ROUND(I372*H372,2)</f>
        <v>0</v>
      </c>
      <c r="BL372" s="16" t="s">
        <v>125</v>
      </c>
      <c r="BM372" s="183" t="s">
        <v>1009</v>
      </c>
    </row>
    <row r="373" spans="1:65" s="2" customFormat="1" ht="11.25">
      <c r="A373" s="33"/>
      <c r="B373" s="34"/>
      <c r="C373" s="35"/>
      <c r="D373" s="185" t="s">
        <v>127</v>
      </c>
      <c r="E373" s="35"/>
      <c r="F373" s="186" t="s">
        <v>1008</v>
      </c>
      <c r="G373" s="35"/>
      <c r="H373" s="35"/>
      <c r="I373" s="187"/>
      <c r="J373" s="35"/>
      <c r="K373" s="35"/>
      <c r="L373" s="38"/>
      <c r="M373" s="188"/>
      <c r="N373" s="189"/>
      <c r="O373" s="63"/>
      <c r="P373" s="63"/>
      <c r="Q373" s="63"/>
      <c r="R373" s="63"/>
      <c r="S373" s="63"/>
      <c r="T373" s="64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T373" s="16" t="s">
        <v>127</v>
      </c>
      <c r="AU373" s="16" t="s">
        <v>83</v>
      </c>
    </row>
    <row r="374" spans="1:65" s="13" customFormat="1" ht="11.25">
      <c r="B374" s="191"/>
      <c r="C374" s="192"/>
      <c r="D374" s="185" t="s">
        <v>131</v>
      </c>
      <c r="E374" s="193" t="s">
        <v>19</v>
      </c>
      <c r="F374" s="194" t="s">
        <v>1010</v>
      </c>
      <c r="G374" s="192"/>
      <c r="H374" s="195">
        <v>8</v>
      </c>
      <c r="I374" s="196"/>
      <c r="J374" s="192"/>
      <c r="K374" s="192"/>
      <c r="L374" s="197"/>
      <c r="M374" s="198"/>
      <c r="N374" s="199"/>
      <c r="O374" s="199"/>
      <c r="P374" s="199"/>
      <c r="Q374" s="199"/>
      <c r="R374" s="199"/>
      <c r="S374" s="199"/>
      <c r="T374" s="200"/>
      <c r="AT374" s="201" t="s">
        <v>131</v>
      </c>
      <c r="AU374" s="201" t="s">
        <v>83</v>
      </c>
      <c r="AV374" s="13" t="s">
        <v>83</v>
      </c>
      <c r="AW374" s="13" t="s">
        <v>33</v>
      </c>
      <c r="AX374" s="13" t="s">
        <v>73</v>
      </c>
      <c r="AY374" s="201" t="s">
        <v>118</v>
      </c>
    </row>
    <row r="375" spans="1:65" s="2" customFormat="1" ht="14.45" customHeight="1">
      <c r="A375" s="33"/>
      <c r="B375" s="34"/>
      <c r="C375" s="172" t="s">
        <v>550</v>
      </c>
      <c r="D375" s="172" t="s">
        <v>120</v>
      </c>
      <c r="E375" s="173" t="s">
        <v>1011</v>
      </c>
      <c r="F375" s="174" t="s">
        <v>1012</v>
      </c>
      <c r="G375" s="175" t="s">
        <v>219</v>
      </c>
      <c r="H375" s="176">
        <v>29</v>
      </c>
      <c r="I375" s="177"/>
      <c r="J375" s="178">
        <f>ROUND(I375*H375,2)</f>
        <v>0</v>
      </c>
      <c r="K375" s="174" t="s">
        <v>124</v>
      </c>
      <c r="L375" s="38"/>
      <c r="M375" s="179" t="s">
        <v>19</v>
      </c>
      <c r="N375" s="180" t="s">
        <v>44</v>
      </c>
      <c r="O375" s="63"/>
      <c r="P375" s="181">
        <f>O375*H375</f>
        <v>0</v>
      </c>
      <c r="Q375" s="181">
        <v>0</v>
      </c>
      <c r="R375" s="181">
        <f>Q375*H375</f>
        <v>0</v>
      </c>
      <c r="S375" s="181">
        <v>0</v>
      </c>
      <c r="T375" s="182">
        <f>S375*H375</f>
        <v>0</v>
      </c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R375" s="183" t="s">
        <v>125</v>
      </c>
      <c r="AT375" s="183" t="s">
        <v>120</v>
      </c>
      <c r="AU375" s="183" t="s">
        <v>83</v>
      </c>
      <c r="AY375" s="16" t="s">
        <v>118</v>
      </c>
      <c r="BE375" s="184">
        <f>IF(N375="základní",J375,0)</f>
        <v>0</v>
      </c>
      <c r="BF375" s="184">
        <f>IF(N375="snížená",J375,0)</f>
        <v>0</v>
      </c>
      <c r="BG375" s="184">
        <f>IF(N375="zákl. přenesená",J375,0)</f>
        <v>0</v>
      </c>
      <c r="BH375" s="184">
        <f>IF(N375="sníž. přenesená",J375,0)</f>
        <v>0</v>
      </c>
      <c r="BI375" s="184">
        <f>IF(N375="nulová",J375,0)</f>
        <v>0</v>
      </c>
      <c r="BJ375" s="16" t="s">
        <v>81</v>
      </c>
      <c r="BK375" s="184">
        <f>ROUND(I375*H375,2)</f>
        <v>0</v>
      </c>
      <c r="BL375" s="16" t="s">
        <v>125</v>
      </c>
      <c r="BM375" s="183" t="s">
        <v>1013</v>
      </c>
    </row>
    <row r="376" spans="1:65" s="2" customFormat="1" ht="11.25">
      <c r="A376" s="33"/>
      <c r="B376" s="34"/>
      <c r="C376" s="35"/>
      <c r="D376" s="185" t="s">
        <v>127</v>
      </c>
      <c r="E376" s="35"/>
      <c r="F376" s="186" t="s">
        <v>1014</v>
      </c>
      <c r="G376" s="35"/>
      <c r="H376" s="35"/>
      <c r="I376" s="187"/>
      <c r="J376" s="35"/>
      <c r="K376" s="35"/>
      <c r="L376" s="38"/>
      <c r="M376" s="188"/>
      <c r="N376" s="189"/>
      <c r="O376" s="63"/>
      <c r="P376" s="63"/>
      <c r="Q376" s="63"/>
      <c r="R376" s="63"/>
      <c r="S376" s="63"/>
      <c r="T376" s="64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T376" s="16" t="s">
        <v>127</v>
      </c>
      <c r="AU376" s="16" t="s">
        <v>83</v>
      </c>
    </row>
    <row r="377" spans="1:65" s="2" customFormat="1" ht="39">
      <c r="A377" s="33"/>
      <c r="B377" s="34"/>
      <c r="C377" s="35"/>
      <c r="D377" s="185" t="s">
        <v>129</v>
      </c>
      <c r="E377" s="35"/>
      <c r="F377" s="190" t="s">
        <v>977</v>
      </c>
      <c r="G377" s="35"/>
      <c r="H377" s="35"/>
      <c r="I377" s="187"/>
      <c r="J377" s="35"/>
      <c r="K377" s="35"/>
      <c r="L377" s="38"/>
      <c r="M377" s="188"/>
      <c r="N377" s="189"/>
      <c r="O377" s="63"/>
      <c r="P377" s="63"/>
      <c r="Q377" s="63"/>
      <c r="R377" s="63"/>
      <c r="S377" s="63"/>
      <c r="T377" s="64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T377" s="16" t="s">
        <v>129</v>
      </c>
      <c r="AU377" s="16" t="s">
        <v>83</v>
      </c>
    </row>
    <row r="378" spans="1:65" s="2" customFormat="1" ht="14.45" customHeight="1">
      <c r="A378" s="33"/>
      <c r="B378" s="34"/>
      <c r="C378" s="202" t="s">
        <v>554</v>
      </c>
      <c r="D378" s="202" t="s">
        <v>178</v>
      </c>
      <c r="E378" s="203" t="s">
        <v>1015</v>
      </c>
      <c r="F378" s="204" t="s">
        <v>1016</v>
      </c>
      <c r="G378" s="205" t="s">
        <v>219</v>
      </c>
      <c r="H378" s="206">
        <v>8</v>
      </c>
      <c r="I378" s="207"/>
      <c r="J378" s="208">
        <f>ROUND(I378*H378,2)</f>
        <v>0</v>
      </c>
      <c r="K378" s="204" t="s">
        <v>124</v>
      </c>
      <c r="L378" s="209"/>
      <c r="M378" s="210" t="s">
        <v>19</v>
      </c>
      <c r="N378" s="211" t="s">
        <v>44</v>
      </c>
      <c r="O378" s="63"/>
      <c r="P378" s="181">
        <f>O378*H378</f>
        <v>0</v>
      </c>
      <c r="Q378" s="181">
        <v>1.32E-3</v>
      </c>
      <c r="R378" s="181">
        <f>Q378*H378</f>
        <v>1.056E-2</v>
      </c>
      <c r="S378" s="181">
        <v>0</v>
      </c>
      <c r="T378" s="182">
        <f>S378*H378</f>
        <v>0</v>
      </c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R378" s="183" t="s">
        <v>170</v>
      </c>
      <c r="AT378" s="183" t="s">
        <v>178</v>
      </c>
      <c r="AU378" s="183" t="s">
        <v>83</v>
      </c>
      <c r="AY378" s="16" t="s">
        <v>118</v>
      </c>
      <c r="BE378" s="184">
        <f>IF(N378="základní",J378,0)</f>
        <v>0</v>
      </c>
      <c r="BF378" s="184">
        <f>IF(N378="snížená",J378,0)</f>
        <v>0</v>
      </c>
      <c r="BG378" s="184">
        <f>IF(N378="zákl. přenesená",J378,0)</f>
        <v>0</v>
      </c>
      <c r="BH378" s="184">
        <f>IF(N378="sníž. přenesená",J378,0)</f>
        <v>0</v>
      </c>
      <c r="BI378" s="184">
        <f>IF(N378="nulová",J378,0)</f>
        <v>0</v>
      </c>
      <c r="BJ378" s="16" t="s">
        <v>81</v>
      </c>
      <c r="BK378" s="184">
        <f>ROUND(I378*H378,2)</f>
        <v>0</v>
      </c>
      <c r="BL378" s="16" t="s">
        <v>125</v>
      </c>
      <c r="BM378" s="183" t="s">
        <v>1017</v>
      </c>
    </row>
    <row r="379" spans="1:65" s="2" customFormat="1" ht="11.25">
      <c r="A379" s="33"/>
      <c r="B379" s="34"/>
      <c r="C379" s="35"/>
      <c r="D379" s="185" t="s">
        <v>127</v>
      </c>
      <c r="E379" s="35"/>
      <c r="F379" s="186" t="s">
        <v>1016</v>
      </c>
      <c r="G379" s="35"/>
      <c r="H379" s="35"/>
      <c r="I379" s="187"/>
      <c r="J379" s="35"/>
      <c r="K379" s="35"/>
      <c r="L379" s="38"/>
      <c r="M379" s="188"/>
      <c r="N379" s="189"/>
      <c r="O379" s="63"/>
      <c r="P379" s="63"/>
      <c r="Q379" s="63"/>
      <c r="R379" s="63"/>
      <c r="S379" s="63"/>
      <c r="T379" s="64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T379" s="16" t="s">
        <v>127</v>
      </c>
      <c r="AU379" s="16" t="s">
        <v>83</v>
      </c>
    </row>
    <row r="380" spans="1:65" s="13" customFormat="1" ht="11.25">
      <c r="B380" s="191"/>
      <c r="C380" s="192"/>
      <c r="D380" s="185" t="s">
        <v>131</v>
      </c>
      <c r="E380" s="193" t="s">
        <v>19</v>
      </c>
      <c r="F380" s="194" t="s">
        <v>170</v>
      </c>
      <c r="G380" s="192"/>
      <c r="H380" s="195">
        <v>8</v>
      </c>
      <c r="I380" s="196"/>
      <c r="J380" s="192"/>
      <c r="K380" s="192"/>
      <c r="L380" s="197"/>
      <c r="M380" s="198"/>
      <c r="N380" s="199"/>
      <c r="O380" s="199"/>
      <c r="P380" s="199"/>
      <c r="Q380" s="199"/>
      <c r="R380" s="199"/>
      <c r="S380" s="199"/>
      <c r="T380" s="200"/>
      <c r="AT380" s="201" t="s">
        <v>131</v>
      </c>
      <c r="AU380" s="201" t="s">
        <v>83</v>
      </c>
      <c r="AV380" s="13" t="s">
        <v>83</v>
      </c>
      <c r="AW380" s="13" t="s">
        <v>33</v>
      </c>
      <c r="AX380" s="13" t="s">
        <v>73</v>
      </c>
      <c r="AY380" s="201" t="s">
        <v>118</v>
      </c>
    </row>
    <row r="381" spans="1:65" s="2" customFormat="1" ht="14.45" customHeight="1">
      <c r="A381" s="33"/>
      <c r="B381" s="34"/>
      <c r="C381" s="202" t="s">
        <v>559</v>
      </c>
      <c r="D381" s="202" t="s">
        <v>178</v>
      </c>
      <c r="E381" s="203" t="s">
        <v>1018</v>
      </c>
      <c r="F381" s="204" t="s">
        <v>1019</v>
      </c>
      <c r="G381" s="205" t="s">
        <v>219</v>
      </c>
      <c r="H381" s="206">
        <v>21</v>
      </c>
      <c r="I381" s="207"/>
      <c r="J381" s="208">
        <f>ROUND(I381*H381,2)</f>
        <v>0</v>
      </c>
      <c r="K381" s="204" t="s">
        <v>19</v>
      </c>
      <c r="L381" s="209"/>
      <c r="M381" s="210" t="s">
        <v>19</v>
      </c>
      <c r="N381" s="211" t="s">
        <v>44</v>
      </c>
      <c r="O381" s="63"/>
      <c r="P381" s="181">
        <f>O381*H381</f>
        <v>0</v>
      </c>
      <c r="Q381" s="181">
        <v>1.31E-3</v>
      </c>
      <c r="R381" s="181">
        <f>Q381*H381</f>
        <v>2.751E-2</v>
      </c>
      <c r="S381" s="181">
        <v>0</v>
      </c>
      <c r="T381" s="182">
        <f>S381*H381</f>
        <v>0</v>
      </c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R381" s="183" t="s">
        <v>170</v>
      </c>
      <c r="AT381" s="183" t="s">
        <v>178</v>
      </c>
      <c r="AU381" s="183" t="s">
        <v>83</v>
      </c>
      <c r="AY381" s="16" t="s">
        <v>118</v>
      </c>
      <c r="BE381" s="184">
        <f>IF(N381="základní",J381,0)</f>
        <v>0</v>
      </c>
      <c r="BF381" s="184">
        <f>IF(N381="snížená",J381,0)</f>
        <v>0</v>
      </c>
      <c r="BG381" s="184">
        <f>IF(N381="zákl. přenesená",J381,0)</f>
        <v>0</v>
      </c>
      <c r="BH381" s="184">
        <f>IF(N381="sníž. přenesená",J381,0)</f>
        <v>0</v>
      </c>
      <c r="BI381" s="184">
        <f>IF(N381="nulová",J381,0)</f>
        <v>0</v>
      </c>
      <c r="BJ381" s="16" t="s">
        <v>81</v>
      </c>
      <c r="BK381" s="184">
        <f>ROUND(I381*H381,2)</f>
        <v>0</v>
      </c>
      <c r="BL381" s="16" t="s">
        <v>125</v>
      </c>
      <c r="BM381" s="183" t="s">
        <v>1020</v>
      </c>
    </row>
    <row r="382" spans="1:65" s="2" customFormat="1" ht="11.25">
      <c r="A382" s="33"/>
      <c r="B382" s="34"/>
      <c r="C382" s="35"/>
      <c r="D382" s="185" t="s">
        <v>127</v>
      </c>
      <c r="E382" s="35"/>
      <c r="F382" s="186" t="s">
        <v>1019</v>
      </c>
      <c r="G382" s="35"/>
      <c r="H382" s="35"/>
      <c r="I382" s="187"/>
      <c r="J382" s="35"/>
      <c r="K382" s="35"/>
      <c r="L382" s="38"/>
      <c r="M382" s="188"/>
      <c r="N382" s="189"/>
      <c r="O382" s="63"/>
      <c r="P382" s="63"/>
      <c r="Q382" s="63"/>
      <c r="R382" s="63"/>
      <c r="S382" s="63"/>
      <c r="T382" s="64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T382" s="16" t="s">
        <v>127</v>
      </c>
      <c r="AU382" s="16" t="s">
        <v>83</v>
      </c>
    </row>
    <row r="383" spans="1:65" s="13" customFormat="1" ht="11.25">
      <c r="B383" s="191"/>
      <c r="C383" s="192"/>
      <c r="D383" s="185" t="s">
        <v>131</v>
      </c>
      <c r="E383" s="193" t="s">
        <v>19</v>
      </c>
      <c r="F383" s="194" t="s">
        <v>7</v>
      </c>
      <c r="G383" s="192"/>
      <c r="H383" s="195">
        <v>21</v>
      </c>
      <c r="I383" s="196"/>
      <c r="J383" s="192"/>
      <c r="K383" s="192"/>
      <c r="L383" s="197"/>
      <c r="M383" s="198"/>
      <c r="N383" s="199"/>
      <c r="O383" s="199"/>
      <c r="P383" s="199"/>
      <c r="Q383" s="199"/>
      <c r="R383" s="199"/>
      <c r="S383" s="199"/>
      <c r="T383" s="200"/>
      <c r="AT383" s="201" t="s">
        <v>131</v>
      </c>
      <c r="AU383" s="201" t="s">
        <v>83</v>
      </c>
      <c r="AV383" s="13" t="s">
        <v>83</v>
      </c>
      <c r="AW383" s="13" t="s">
        <v>33</v>
      </c>
      <c r="AX383" s="13" t="s">
        <v>73</v>
      </c>
      <c r="AY383" s="201" t="s">
        <v>118</v>
      </c>
    </row>
    <row r="384" spans="1:65" s="2" customFormat="1" ht="14.45" customHeight="1">
      <c r="A384" s="33"/>
      <c r="B384" s="34"/>
      <c r="C384" s="172" t="s">
        <v>563</v>
      </c>
      <c r="D384" s="172" t="s">
        <v>120</v>
      </c>
      <c r="E384" s="173" t="s">
        <v>1021</v>
      </c>
      <c r="F384" s="174" t="s">
        <v>1022</v>
      </c>
      <c r="G384" s="175" t="s">
        <v>219</v>
      </c>
      <c r="H384" s="176">
        <v>9</v>
      </c>
      <c r="I384" s="177"/>
      <c r="J384" s="178">
        <f>ROUND(I384*H384,2)</f>
        <v>0</v>
      </c>
      <c r="K384" s="174" t="s">
        <v>124</v>
      </c>
      <c r="L384" s="38"/>
      <c r="M384" s="179" t="s">
        <v>19</v>
      </c>
      <c r="N384" s="180" t="s">
        <v>44</v>
      </c>
      <c r="O384" s="63"/>
      <c r="P384" s="181">
        <f>O384*H384</f>
        <v>0</v>
      </c>
      <c r="Q384" s="181">
        <v>3.0200000000000001E-3</v>
      </c>
      <c r="R384" s="181">
        <f>Q384*H384</f>
        <v>2.7180000000000003E-2</v>
      </c>
      <c r="S384" s="181">
        <v>0</v>
      </c>
      <c r="T384" s="182">
        <f>S384*H384</f>
        <v>0</v>
      </c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R384" s="183" t="s">
        <v>125</v>
      </c>
      <c r="AT384" s="183" t="s">
        <v>120</v>
      </c>
      <c r="AU384" s="183" t="s">
        <v>83</v>
      </c>
      <c r="AY384" s="16" t="s">
        <v>118</v>
      </c>
      <c r="BE384" s="184">
        <f>IF(N384="základní",J384,0)</f>
        <v>0</v>
      </c>
      <c r="BF384" s="184">
        <f>IF(N384="snížená",J384,0)</f>
        <v>0</v>
      </c>
      <c r="BG384" s="184">
        <f>IF(N384="zákl. přenesená",J384,0)</f>
        <v>0</v>
      </c>
      <c r="BH384" s="184">
        <f>IF(N384="sníž. přenesená",J384,0)</f>
        <v>0</v>
      </c>
      <c r="BI384" s="184">
        <f>IF(N384="nulová",J384,0)</f>
        <v>0</v>
      </c>
      <c r="BJ384" s="16" t="s">
        <v>81</v>
      </c>
      <c r="BK384" s="184">
        <f>ROUND(I384*H384,2)</f>
        <v>0</v>
      </c>
      <c r="BL384" s="16" t="s">
        <v>125</v>
      </c>
      <c r="BM384" s="183" t="s">
        <v>1023</v>
      </c>
    </row>
    <row r="385" spans="1:65" s="2" customFormat="1" ht="11.25">
      <c r="A385" s="33"/>
      <c r="B385" s="34"/>
      <c r="C385" s="35"/>
      <c r="D385" s="185" t="s">
        <v>127</v>
      </c>
      <c r="E385" s="35"/>
      <c r="F385" s="186" t="s">
        <v>1024</v>
      </c>
      <c r="G385" s="35"/>
      <c r="H385" s="35"/>
      <c r="I385" s="187"/>
      <c r="J385" s="35"/>
      <c r="K385" s="35"/>
      <c r="L385" s="38"/>
      <c r="M385" s="188"/>
      <c r="N385" s="189"/>
      <c r="O385" s="63"/>
      <c r="P385" s="63"/>
      <c r="Q385" s="63"/>
      <c r="R385" s="63"/>
      <c r="S385" s="63"/>
      <c r="T385" s="64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T385" s="16" t="s">
        <v>127</v>
      </c>
      <c r="AU385" s="16" t="s">
        <v>83</v>
      </c>
    </row>
    <row r="386" spans="1:65" s="2" customFormat="1" ht="87.75">
      <c r="A386" s="33"/>
      <c r="B386" s="34"/>
      <c r="C386" s="35"/>
      <c r="D386" s="185" t="s">
        <v>129</v>
      </c>
      <c r="E386" s="35"/>
      <c r="F386" s="190" t="s">
        <v>1025</v>
      </c>
      <c r="G386" s="35"/>
      <c r="H386" s="35"/>
      <c r="I386" s="187"/>
      <c r="J386" s="35"/>
      <c r="K386" s="35"/>
      <c r="L386" s="38"/>
      <c r="M386" s="188"/>
      <c r="N386" s="189"/>
      <c r="O386" s="63"/>
      <c r="P386" s="63"/>
      <c r="Q386" s="63"/>
      <c r="R386" s="63"/>
      <c r="S386" s="63"/>
      <c r="T386" s="64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T386" s="16" t="s">
        <v>129</v>
      </c>
      <c r="AU386" s="16" t="s">
        <v>83</v>
      </c>
    </row>
    <row r="387" spans="1:65" s="2" customFormat="1" ht="14.45" customHeight="1">
      <c r="A387" s="33"/>
      <c r="B387" s="34"/>
      <c r="C387" s="202" t="s">
        <v>568</v>
      </c>
      <c r="D387" s="202" t="s">
        <v>178</v>
      </c>
      <c r="E387" s="203" t="s">
        <v>1026</v>
      </c>
      <c r="F387" s="204" t="s">
        <v>1027</v>
      </c>
      <c r="G387" s="205" t="s">
        <v>219</v>
      </c>
      <c r="H387" s="206">
        <v>9</v>
      </c>
      <c r="I387" s="207"/>
      <c r="J387" s="208">
        <f>ROUND(I387*H387,2)</f>
        <v>0</v>
      </c>
      <c r="K387" s="204" t="s">
        <v>19</v>
      </c>
      <c r="L387" s="209"/>
      <c r="M387" s="210" t="s">
        <v>19</v>
      </c>
      <c r="N387" s="211" t="s">
        <v>44</v>
      </c>
      <c r="O387" s="63"/>
      <c r="P387" s="181">
        <f>O387*H387</f>
        <v>0</v>
      </c>
      <c r="Q387" s="181">
        <v>0</v>
      </c>
      <c r="R387" s="181">
        <f>Q387*H387</f>
        <v>0</v>
      </c>
      <c r="S387" s="181">
        <v>0</v>
      </c>
      <c r="T387" s="182">
        <f>S387*H387</f>
        <v>0</v>
      </c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R387" s="183" t="s">
        <v>170</v>
      </c>
      <c r="AT387" s="183" t="s">
        <v>178</v>
      </c>
      <c r="AU387" s="183" t="s">
        <v>83</v>
      </c>
      <c r="AY387" s="16" t="s">
        <v>118</v>
      </c>
      <c r="BE387" s="184">
        <f>IF(N387="základní",J387,0)</f>
        <v>0</v>
      </c>
      <c r="BF387" s="184">
        <f>IF(N387="snížená",J387,0)</f>
        <v>0</v>
      </c>
      <c r="BG387" s="184">
        <f>IF(N387="zákl. přenesená",J387,0)</f>
        <v>0</v>
      </c>
      <c r="BH387" s="184">
        <f>IF(N387="sníž. přenesená",J387,0)</f>
        <v>0</v>
      </c>
      <c r="BI387" s="184">
        <f>IF(N387="nulová",J387,0)</f>
        <v>0</v>
      </c>
      <c r="BJ387" s="16" t="s">
        <v>81</v>
      </c>
      <c r="BK387" s="184">
        <f>ROUND(I387*H387,2)</f>
        <v>0</v>
      </c>
      <c r="BL387" s="16" t="s">
        <v>125</v>
      </c>
      <c r="BM387" s="183" t="s">
        <v>1028</v>
      </c>
    </row>
    <row r="388" spans="1:65" s="2" customFormat="1" ht="11.25">
      <c r="A388" s="33"/>
      <c r="B388" s="34"/>
      <c r="C388" s="35"/>
      <c r="D388" s="185" t="s">
        <v>127</v>
      </c>
      <c r="E388" s="35"/>
      <c r="F388" s="186" t="s">
        <v>1027</v>
      </c>
      <c r="G388" s="35"/>
      <c r="H388" s="35"/>
      <c r="I388" s="187"/>
      <c r="J388" s="35"/>
      <c r="K388" s="35"/>
      <c r="L388" s="38"/>
      <c r="M388" s="188"/>
      <c r="N388" s="189"/>
      <c r="O388" s="63"/>
      <c r="P388" s="63"/>
      <c r="Q388" s="63"/>
      <c r="R388" s="63"/>
      <c r="S388" s="63"/>
      <c r="T388" s="64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T388" s="16" t="s">
        <v>127</v>
      </c>
      <c r="AU388" s="16" t="s">
        <v>83</v>
      </c>
    </row>
    <row r="389" spans="1:65" s="13" customFormat="1" ht="11.25">
      <c r="B389" s="191"/>
      <c r="C389" s="192"/>
      <c r="D389" s="185" t="s">
        <v>131</v>
      </c>
      <c r="E389" s="193" t="s">
        <v>19</v>
      </c>
      <c r="F389" s="194" t="s">
        <v>177</v>
      </c>
      <c r="G389" s="192"/>
      <c r="H389" s="195">
        <v>9</v>
      </c>
      <c r="I389" s="196"/>
      <c r="J389" s="192"/>
      <c r="K389" s="192"/>
      <c r="L389" s="197"/>
      <c r="M389" s="198"/>
      <c r="N389" s="199"/>
      <c r="O389" s="199"/>
      <c r="P389" s="199"/>
      <c r="Q389" s="199"/>
      <c r="R389" s="199"/>
      <c r="S389" s="199"/>
      <c r="T389" s="200"/>
      <c r="AT389" s="201" t="s">
        <v>131</v>
      </c>
      <c r="AU389" s="201" t="s">
        <v>83</v>
      </c>
      <c r="AV389" s="13" t="s">
        <v>83</v>
      </c>
      <c r="AW389" s="13" t="s">
        <v>33</v>
      </c>
      <c r="AX389" s="13" t="s">
        <v>73</v>
      </c>
      <c r="AY389" s="201" t="s">
        <v>118</v>
      </c>
    </row>
    <row r="390" spans="1:65" s="2" customFormat="1" ht="14.45" customHeight="1">
      <c r="A390" s="33"/>
      <c r="B390" s="34"/>
      <c r="C390" s="172" t="s">
        <v>573</v>
      </c>
      <c r="D390" s="172" t="s">
        <v>120</v>
      </c>
      <c r="E390" s="173" t="s">
        <v>1029</v>
      </c>
      <c r="F390" s="174" t="s">
        <v>1030</v>
      </c>
      <c r="G390" s="175" t="s">
        <v>219</v>
      </c>
      <c r="H390" s="176">
        <v>3</v>
      </c>
      <c r="I390" s="177"/>
      <c r="J390" s="178">
        <f>ROUND(I390*H390,2)</f>
        <v>0</v>
      </c>
      <c r="K390" s="174" t="s">
        <v>124</v>
      </c>
      <c r="L390" s="38"/>
      <c r="M390" s="179" t="s">
        <v>19</v>
      </c>
      <c r="N390" s="180" t="s">
        <v>44</v>
      </c>
      <c r="O390" s="63"/>
      <c r="P390" s="181">
        <f>O390*H390</f>
        <v>0</v>
      </c>
      <c r="Q390" s="181">
        <v>0.21734000000000001</v>
      </c>
      <c r="R390" s="181">
        <f>Q390*H390</f>
        <v>0.65202000000000004</v>
      </c>
      <c r="S390" s="181">
        <v>0</v>
      </c>
      <c r="T390" s="182">
        <f>S390*H390</f>
        <v>0</v>
      </c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R390" s="183" t="s">
        <v>125</v>
      </c>
      <c r="AT390" s="183" t="s">
        <v>120</v>
      </c>
      <c r="AU390" s="183" t="s">
        <v>83</v>
      </c>
      <c r="AY390" s="16" t="s">
        <v>118</v>
      </c>
      <c r="BE390" s="184">
        <f>IF(N390="základní",J390,0)</f>
        <v>0</v>
      </c>
      <c r="BF390" s="184">
        <f>IF(N390="snížená",J390,0)</f>
        <v>0</v>
      </c>
      <c r="BG390" s="184">
        <f>IF(N390="zákl. přenesená",J390,0)</f>
        <v>0</v>
      </c>
      <c r="BH390" s="184">
        <f>IF(N390="sníž. přenesená",J390,0)</f>
        <v>0</v>
      </c>
      <c r="BI390" s="184">
        <f>IF(N390="nulová",J390,0)</f>
        <v>0</v>
      </c>
      <c r="BJ390" s="16" t="s">
        <v>81</v>
      </c>
      <c r="BK390" s="184">
        <f>ROUND(I390*H390,2)</f>
        <v>0</v>
      </c>
      <c r="BL390" s="16" t="s">
        <v>125</v>
      </c>
      <c r="BM390" s="183" t="s">
        <v>1031</v>
      </c>
    </row>
    <row r="391" spans="1:65" s="2" customFormat="1" ht="11.25">
      <c r="A391" s="33"/>
      <c r="B391" s="34"/>
      <c r="C391" s="35"/>
      <c r="D391" s="185" t="s">
        <v>127</v>
      </c>
      <c r="E391" s="35"/>
      <c r="F391" s="186" t="s">
        <v>1032</v>
      </c>
      <c r="G391" s="35"/>
      <c r="H391" s="35"/>
      <c r="I391" s="187"/>
      <c r="J391" s="35"/>
      <c r="K391" s="35"/>
      <c r="L391" s="38"/>
      <c r="M391" s="188"/>
      <c r="N391" s="189"/>
      <c r="O391" s="63"/>
      <c r="P391" s="63"/>
      <c r="Q391" s="63"/>
      <c r="R391" s="63"/>
      <c r="S391" s="63"/>
      <c r="T391" s="64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T391" s="16" t="s">
        <v>127</v>
      </c>
      <c r="AU391" s="16" t="s">
        <v>83</v>
      </c>
    </row>
    <row r="392" spans="1:65" s="2" customFormat="1" ht="136.5">
      <c r="A392" s="33"/>
      <c r="B392" s="34"/>
      <c r="C392" s="35"/>
      <c r="D392" s="185" t="s">
        <v>129</v>
      </c>
      <c r="E392" s="35"/>
      <c r="F392" s="190" t="s">
        <v>1033</v>
      </c>
      <c r="G392" s="35"/>
      <c r="H392" s="35"/>
      <c r="I392" s="187"/>
      <c r="J392" s="35"/>
      <c r="K392" s="35"/>
      <c r="L392" s="38"/>
      <c r="M392" s="188"/>
      <c r="N392" s="189"/>
      <c r="O392" s="63"/>
      <c r="P392" s="63"/>
      <c r="Q392" s="63"/>
      <c r="R392" s="63"/>
      <c r="S392" s="63"/>
      <c r="T392" s="64"/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T392" s="16" t="s">
        <v>129</v>
      </c>
      <c r="AU392" s="16" t="s">
        <v>83</v>
      </c>
    </row>
    <row r="393" spans="1:65" s="2" customFormat="1" ht="14.45" customHeight="1">
      <c r="A393" s="33"/>
      <c r="B393" s="34"/>
      <c r="C393" s="202" t="s">
        <v>578</v>
      </c>
      <c r="D393" s="202" t="s">
        <v>178</v>
      </c>
      <c r="E393" s="203" t="s">
        <v>1034</v>
      </c>
      <c r="F393" s="204" t="s">
        <v>1035</v>
      </c>
      <c r="G393" s="205" t="s">
        <v>219</v>
      </c>
      <c r="H393" s="206">
        <v>3</v>
      </c>
      <c r="I393" s="207"/>
      <c r="J393" s="208">
        <f>ROUND(I393*H393,2)</f>
        <v>0</v>
      </c>
      <c r="K393" s="204" t="s">
        <v>19</v>
      </c>
      <c r="L393" s="209"/>
      <c r="M393" s="210" t="s">
        <v>19</v>
      </c>
      <c r="N393" s="211" t="s">
        <v>44</v>
      </c>
      <c r="O393" s="63"/>
      <c r="P393" s="181">
        <f>O393*H393</f>
        <v>0</v>
      </c>
      <c r="Q393" s="181">
        <v>0.11799999999999999</v>
      </c>
      <c r="R393" s="181">
        <f>Q393*H393</f>
        <v>0.35399999999999998</v>
      </c>
      <c r="S393" s="181">
        <v>0</v>
      </c>
      <c r="T393" s="182">
        <f>S393*H393</f>
        <v>0</v>
      </c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R393" s="183" t="s">
        <v>170</v>
      </c>
      <c r="AT393" s="183" t="s">
        <v>178</v>
      </c>
      <c r="AU393" s="183" t="s">
        <v>83</v>
      </c>
      <c r="AY393" s="16" t="s">
        <v>118</v>
      </c>
      <c r="BE393" s="184">
        <f>IF(N393="základní",J393,0)</f>
        <v>0</v>
      </c>
      <c r="BF393" s="184">
        <f>IF(N393="snížená",J393,0)</f>
        <v>0</v>
      </c>
      <c r="BG393" s="184">
        <f>IF(N393="zákl. přenesená",J393,0)</f>
        <v>0</v>
      </c>
      <c r="BH393" s="184">
        <f>IF(N393="sníž. přenesená",J393,0)</f>
        <v>0</v>
      </c>
      <c r="BI393" s="184">
        <f>IF(N393="nulová",J393,0)</f>
        <v>0</v>
      </c>
      <c r="BJ393" s="16" t="s">
        <v>81</v>
      </c>
      <c r="BK393" s="184">
        <f>ROUND(I393*H393,2)</f>
        <v>0</v>
      </c>
      <c r="BL393" s="16" t="s">
        <v>125</v>
      </c>
      <c r="BM393" s="183" t="s">
        <v>1036</v>
      </c>
    </row>
    <row r="394" spans="1:65" s="2" customFormat="1" ht="97.5">
      <c r="A394" s="33"/>
      <c r="B394" s="34"/>
      <c r="C394" s="35"/>
      <c r="D394" s="185" t="s">
        <v>127</v>
      </c>
      <c r="E394" s="35"/>
      <c r="F394" s="186" t="s">
        <v>1037</v>
      </c>
      <c r="G394" s="35"/>
      <c r="H394" s="35"/>
      <c r="I394" s="187"/>
      <c r="J394" s="35"/>
      <c r="K394" s="35"/>
      <c r="L394" s="38"/>
      <c r="M394" s="188"/>
      <c r="N394" s="189"/>
      <c r="O394" s="63"/>
      <c r="P394" s="63"/>
      <c r="Q394" s="63"/>
      <c r="R394" s="63"/>
      <c r="S394" s="63"/>
      <c r="T394" s="64"/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T394" s="16" t="s">
        <v>127</v>
      </c>
      <c r="AU394" s="16" t="s">
        <v>83</v>
      </c>
    </row>
    <row r="395" spans="1:65" s="13" customFormat="1" ht="11.25">
      <c r="B395" s="191"/>
      <c r="C395" s="192"/>
      <c r="D395" s="185" t="s">
        <v>131</v>
      </c>
      <c r="E395" s="193" t="s">
        <v>19</v>
      </c>
      <c r="F395" s="194" t="s">
        <v>1038</v>
      </c>
      <c r="G395" s="192"/>
      <c r="H395" s="195">
        <v>3</v>
      </c>
      <c r="I395" s="196"/>
      <c r="J395" s="192"/>
      <c r="K395" s="192"/>
      <c r="L395" s="197"/>
      <c r="M395" s="198"/>
      <c r="N395" s="199"/>
      <c r="O395" s="199"/>
      <c r="P395" s="199"/>
      <c r="Q395" s="199"/>
      <c r="R395" s="199"/>
      <c r="S395" s="199"/>
      <c r="T395" s="200"/>
      <c r="AT395" s="201" t="s">
        <v>131</v>
      </c>
      <c r="AU395" s="201" t="s">
        <v>83</v>
      </c>
      <c r="AV395" s="13" t="s">
        <v>83</v>
      </c>
      <c r="AW395" s="13" t="s">
        <v>33</v>
      </c>
      <c r="AX395" s="13" t="s">
        <v>73</v>
      </c>
      <c r="AY395" s="201" t="s">
        <v>118</v>
      </c>
    </row>
    <row r="396" spans="1:65" s="2" customFormat="1" ht="14.45" customHeight="1">
      <c r="A396" s="33"/>
      <c r="B396" s="34"/>
      <c r="C396" s="172" t="s">
        <v>583</v>
      </c>
      <c r="D396" s="172" t="s">
        <v>120</v>
      </c>
      <c r="E396" s="173" t="s">
        <v>1039</v>
      </c>
      <c r="F396" s="174" t="s">
        <v>1040</v>
      </c>
      <c r="G396" s="175" t="s">
        <v>219</v>
      </c>
      <c r="H396" s="176">
        <v>1</v>
      </c>
      <c r="I396" s="177"/>
      <c r="J396" s="178">
        <f>ROUND(I396*H396,2)</f>
        <v>0</v>
      </c>
      <c r="K396" s="174" t="s">
        <v>124</v>
      </c>
      <c r="L396" s="38"/>
      <c r="M396" s="179" t="s">
        <v>19</v>
      </c>
      <c r="N396" s="180" t="s">
        <v>44</v>
      </c>
      <c r="O396" s="63"/>
      <c r="P396" s="181">
        <f>O396*H396</f>
        <v>0</v>
      </c>
      <c r="Q396" s="181">
        <v>6.6E-3</v>
      </c>
      <c r="R396" s="181">
        <f>Q396*H396</f>
        <v>6.6E-3</v>
      </c>
      <c r="S396" s="181">
        <v>0</v>
      </c>
      <c r="T396" s="182">
        <f>S396*H396</f>
        <v>0</v>
      </c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R396" s="183" t="s">
        <v>125</v>
      </c>
      <c r="AT396" s="183" t="s">
        <v>120</v>
      </c>
      <c r="AU396" s="183" t="s">
        <v>83</v>
      </c>
      <c r="AY396" s="16" t="s">
        <v>118</v>
      </c>
      <c r="BE396" s="184">
        <f>IF(N396="základní",J396,0)</f>
        <v>0</v>
      </c>
      <c r="BF396" s="184">
        <f>IF(N396="snížená",J396,0)</f>
        <v>0</v>
      </c>
      <c r="BG396" s="184">
        <f>IF(N396="zákl. přenesená",J396,0)</f>
        <v>0</v>
      </c>
      <c r="BH396" s="184">
        <f>IF(N396="sníž. přenesená",J396,0)</f>
        <v>0</v>
      </c>
      <c r="BI396" s="184">
        <f>IF(N396="nulová",J396,0)</f>
        <v>0</v>
      </c>
      <c r="BJ396" s="16" t="s">
        <v>81</v>
      </c>
      <c r="BK396" s="184">
        <f>ROUND(I396*H396,2)</f>
        <v>0</v>
      </c>
      <c r="BL396" s="16" t="s">
        <v>125</v>
      </c>
      <c r="BM396" s="183" t="s">
        <v>1041</v>
      </c>
    </row>
    <row r="397" spans="1:65" s="2" customFormat="1" ht="11.25">
      <c r="A397" s="33"/>
      <c r="B397" s="34"/>
      <c r="C397" s="35"/>
      <c r="D397" s="185" t="s">
        <v>127</v>
      </c>
      <c r="E397" s="35"/>
      <c r="F397" s="186" t="s">
        <v>1042</v>
      </c>
      <c r="G397" s="35"/>
      <c r="H397" s="35"/>
      <c r="I397" s="187"/>
      <c r="J397" s="35"/>
      <c r="K397" s="35"/>
      <c r="L397" s="38"/>
      <c r="M397" s="188"/>
      <c r="N397" s="189"/>
      <c r="O397" s="63"/>
      <c r="P397" s="63"/>
      <c r="Q397" s="63"/>
      <c r="R397" s="63"/>
      <c r="S397" s="63"/>
      <c r="T397" s="64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T397" s="16" t="s">
        <v>127</v>
      </c>
      <c r="AU397" s="16" t="s">
        <v>83</v>
      </c>
    </row>
    <row r="398" spans="1:65" s="2" customFormat="1" ht="29.25">
      <c r="A398" s="33"/>
      <c r="B398" s="34"/>
      <c r="C398" s="35"/>
      <c r="D398" s="185" t="s">
        <v>129</v>
      </c>
      <c r="E398" s="35"/>
      <c r="F398" s="190" t="s">
        <v>1043</v>
      </c>
      <c r="G398" s="35"/>
      <c r="H398" s="35"/>
      <c r="I398" s="187"/>
      <c r="J398" s="35"/>
      <c r="K398" s="35"/>
      <c r="L398" s="38"/>
      <c r="M398" s="188"/>
      <c r="N398" s="189"/>
      <c r="O398" s="63"/>
      <c r="P398" s="63"/>
      <c r="Q398" s="63"/>
      <c r="R398" s="63"/>
      <c r="S398" s="63"/>
      <c r="T398" s="64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T398" s="16" t="s">
        <v>129</v>
      </c>
      <c r="AU398" s="16" t="s">
        <v>83</v>
      </c>
    </row>
    <row r="399" spans="1:65" s="2" customFormat="1" ht="14.45" customHeight="1">
      <c r="A399" s="33"/>
      <c r="B399" s="34"/>
      <c r="C399" s="202" t="s">
        <v>587</v>
      </c>
      <c r="D399" s="202" t="s">
        <v>178</v>
      </c>
      <c r="E399" s="203" t="s">
        <v>1044</v>
      </c>
      <c r="F399" s="204" t="s">
        <v>1045</v>
      </c>
      <c r="G399" s="205" t="s">
        <v>219</v>
      </c>
      <c r="H399" s="206">
        <v>1</v>
      </c>
      <c r="I399" s="207"/>
      <c r="J399" s="208">
        <f>ROUND(I399*H399,2)</f>
        <v>0</v>
      </c>
      <c r="K399" s="204" t="s">
        <v>124</v>
      </c>
      <c r="L399" s="209"/>
      <c r="M399" s="210" t="s">
        <v>19</v>
      </c>
      <c r="N399" s="211" t="s">
        <v>44</v>
      </c>
      <c r="O399" s="63"/>
      <c r="P399" s="181">
        <f>O399*H399</f>
        <v>0</v>
      </c>
      <c r="Q399" s="181">
        <v>6.8000000000000005E-2</v>
      </c>
      <c r="R399" s="181">
        <f>Q399*H399</f>
        <v>6.8000000000000005E-2</v>
      </c>
      <c r="S399" s="181">
        <v>0</v>
      </c>
      <c r="T399" s="182">
        <f>S399*H399</f>
        <v>0</v>
      </c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R399" s="183" t="s">
        <v>170</v>
      </c>
      <c r="AT399" s="183" t="s">
        <v>178</v>
      </c>
      <c r="AU399" s="183" t="s">
        <v>83</v>
      </c>
      <c r="AY399" s="16" t="s">
        <v>118</v>
      </c>
      <c r="BE399" s="184">
        <f>IF(N399="základní",J399,0)</f>
        <v>0</v>
      </c>
      <c r="BF399" s="184">
        <f>IF(N399="snížená",J399,0)</f>
        <v>0</v>
      </c>
      <c r="BG399" s="184">
        <f>IF(N399="zákl. přenesená",J399,0)</f>
        <v>0</v>
      </c>
      <c r="BH399" s="184">
        <f>IF(N399="sníž. přenesená",J399,0)</f>
        <v>0</v>
      </c>
      <c r="BI399" s="184">
        <f>IF(N399="nulová",J399,0)</f>
        <v>0</v>
      </c>
      <c r="BJ399" s="16" t="s">
        <v>81</v>
      </c>
      <c r="BK399" s="184">
        <f>ROUND(I399*H399,2)</f>
        <v>0</v>
      </c>
      <c r="BL399" s="16" t="s">
        <v>125</v>
      </c>
      <c r="BM399" s="183" t="s">
        <v>1046</v>
      </c>
    </row>
    <row r="400" spans="1:65" s="2" customFormat="1" ht="11.25">
      <c r="A400" s="33"/>
      <c r="B400" s="34"/>
      <c r="C400" s="35"/>
      <c r="D400" s="185" t="s">
        <v>127</v>
      </c>
      <c r="E400" s="35"/>
      <c r="F400" s="186" t="s">
        <v>1045</v>
      </c>
      <c r="G400" s="35"/>
      <c r="H400" s="35"/>
      <c r="I400" s="187"/>
      <c r="J400" s="35"/>
      <c r="K400" s="35"/>
      <c r="L400" s="38"/>
      <c r="M400" s="188"/>
      <c r="N400" s="189"/>
      <c r="O400" s="63"/>
      <c r="P400" s="63"/>
      <c r="Q400" s="63"/>
      <c r="R400" s="63"/>
      <c r="S400" s="63"/>
      <c r="T400" s="64"/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T400" s="16" t="s">
        <v>127</v>
      </c>
      <c r="AU400" s="16" t="s">
        <v>83</v>
      </c>
    </row>
    <row r="401" spans="1:65" s="13" customFormat="1" ht="11.25">
      <c r="B401" s="191"/>
      <c r="C401" s="192"/>
      <c r="D401" s="185" t="s">
        <v>131</v>
      </c>
      <c r="E401" s="193" t="s">
        <v>19</v>
      </c>
      <c r="F401" s="194" t="s">
        <v>1047</v>
      </c>
      <c r="G401" s="192"/>
      <c r="H401" s="195">
        <v>1</v>
      </c>
      <c r="I401" s="196"/>
      <c r="J401" s="192"/>
      <c r="K401" s="192"/>
      <c r="L401" s="197"/>
      <c r="M401" s="198"/>
      <c r="N401" s="199"/>
      <c r="O401" s="199"/>
      <c r="P401" s="199"/>
      <c r="Q401" s="199"/>
      <c r="R401" s="199"/>
      <c r="S401" s="199"/>
      <c r="T401" s="200"/>
      <c r="AT401" s="201" t="s">
        <v>131</v>
      </c>
      <c r="AU401" s="201" t="s">
        <v>83</v>
      </c>
      <c r="AV401" s="13" t="s">
        <v>83</v>
      </c>
      <c r="AW401" s="13" t="s">
        <v>33</v>
      </c>
      <c r="AX401" s="13" t="s">
        <v>73</v>
      </c>
      <c r="AY401" s="201" t="s">
        <v>118</v>
      </c>
    </row>
    <row r="402" spans="1:65" s="2" customFormat="1" ht="14.45" customHeight="1">
      <c r="A402" s="33"/>
      <c r="B402" s="34"/>
      <c r="C402" s="172" t="s">
        <v>595</v>
      </c>
      <c r="D402" s="172" t="s">
        <v>120</v>
      </c>
      <c r="E402" s="173" t="s">
        <v>1048</v>
      </c>
      <c r="F402" s="174" t="s">
        <v>1049</v>
      </c>
      <c r="G402" s="175" t="s">
        <v>219</v>
      </c>
      <c r="H402" s="176">
        <v>5</v>
      </c>
      <c r="I402" s="177"/>
      <c r="J402" s="178">
        <f>ROUND(I402*H402,2)</f>
        <v>0</v>
      </c>
      <c r="K402" s="174" t="s">
        <v>124</v>
      </c>
      <c r="L402" s="38"/>
      <c r="M402" s="179" t="s">
        <v>19</v>
      </c>
      <c r="N402" s="180" t="s">
        <v>44</v>
      </c>
      <c r="O402" s="63"/>
      <c r="P402" s="181">
        <f>O402*H402</f>
        <v>0</v>
      </c>
      <c r="Q402" s="181">
        <v>6.6E-3</v>
      </c>
      <c r="R402" s="181">
        <f>Q402*H402</f>
        <v>3.3000000000000002E-2</v>
      </c>
      <c r="S402" s="181">
        <v>0</v>
      </c>
      <c r="T402" s="182">
        <f>S402*H402</f>
        <v>0</v>
      </c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R402" s="183" t="s">
        <v>125</v>
      </c>
      <c r="AT402" s="183" t="s">
        <v>120</v>
      </c>
      <c r="AU402" s="183" t="s">
        <v>83</v>
      </c>
      <c r="AY402" s="16" t="s">
        <v>118</v>
      </c>
      <c r="BE402" s="184">
        <f>IF(N402="základní",J402,0)</f>
        <v>0</v>
      </c>
      <c r="BF402" s="184">
        <f>IF(N402="snížená",J402,0)</f>
        <v>0</v>
      </c>
      <c r="BG402" s="184">
        <f>IF(N402="zákl. přenesená",J402,0)</f>
        <v>0</v>
      </c>
      <c r="BH402" s="184">
        <f>IF(N402="sníž. přenesená",J402,0)</f>
        <v>0</v>
      </c>
      <c r="BI402" s="184">
        <f>IF(N402="nulová",J402,0)</f>
        <v>0</v>
      </c>
      <c r="BJ402" s="16" t="s">
        <v>81</v>
      </c>
      <c r="BK402" s="184">
        <f>ROUND(I402*H402,2)</f>
        <v>0</v>
      </c>
      <c r="BL402" s="16" t="s">
        <v>125</v>
      </c>
      <c r="BM402" s="183" t="s">
        <v>1050</v>
      </c>
    </row>
    <row r="403" spans="1:65" s="2" customFormat="1" ht="11.25">
      <c r="A403" s="33"/>
      <c r="B403" s="34"/>
      <c r="C403" s="35"/>
      <c r="D403" s="185" t="s">
        <v>127</v>
      </c>
      <c r="E403" s="35"/>
      <c r="F403" s="186" t="s">
        <v>1051</v>
      </c>
      <c r="G403" s="35"/>
      <c r="H403" s="35"/>
      <c r="I403" s="187"/>
      <c r="J403" s="35"/>
      <c r="K403" s="35"/>
      <c r="L403" s="38"/>
      <c r="M403" s="188"/>
      <c r="N403" s="189"/>
      <c r="O403" s="63"/>
      <c r="P403" s="63"/>
      <c r="Q403" s="63"/>
      <c r="R403" s="63"/>
      <c r="S403" s="63"/>
      <c r="T403" s="64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T403" s="16" t="s">
        <v>127</v>
      </c>
      <c r="AU403" s="16" t="s">
        <v>83</v>
      </c>
    </row>
    <row r="404" spans="1:65" s="2" customFormat="1" ht="29.25">
      <c r="A404" s="33"/>
      <c r="B404" s="34"/>
      <c r="C404" s="35"/>
      <c r="D404" s="185" t="s">
        <v>129</v>
      </c>
      <c r="E404" s="35"/>
      <c r="F404" s="190" t="s">
        <v>1043</v>
      </c>
      <c r="G404" s="35"/>
      <c r="H404" s="35"/>
      <c r="I404" s="187"/>
      <c r="J404" s="35"/>
      <c r="K404" s="35"/>
      <c r="L404" s="38"/>
      <c r="M404" s="188"/>
      <c r="N404" s="189"/>
      <c r="O404" s="63"/>
      <c r="P404" s="63"/>
      <c r="Q404" s="63"/>
      <c r="R404" s="63"/>
      <c r="S404" s="63"/>
      <c r="T404" s="64"/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T404" s="16" t="s">
        <v>129</v>
      </c>
      <c r="AU404" s="16" t="s">
        <v>83</v>
      </c>
    </row>
    <row r="405" spans="1:65" s="2" customFormat="1" ht="14.45" customHeight="1">
      <c r="A405" s="33"/>
      <c r="B405" s="34"/>
      <c r="C405" s="202" t="s">
        <v>602</v>
      </c>
      <c r="D405" s="202" t="s">
        <v>178</v>
      </c>
      <c r="E405" s="203" t="s">
        <v>1052</v>
      </c>
      <c r="F405" s="204" t="s">
        <v>1053</v>
      </c>
      <c r="G405" s="205" t="s">
        <v>219</v>
      </c>
      <c r="H405" s="206">
        <v>5</v>
      </c>
      <c r="I405" s="207"/>
      <c r="J405" s="208">
        <f>ROUND(I405*H405,2)</f>
        <v>0</v>
      </c>
      <c r="K405" s="204" t="s">
        <v>124</v>
      </c>
      <c r="L405" s="209"/>
      <c r="M405" s="210" t="s">
        <v>19</v>
      </c>
      <c r="N405" s="211" t="s">
        <v>44</v>
      </c>
      <c r="O405" s="63"/>
      <c r="P405" s="181">
        <f>O405*H405</f>
        <v>0</v>
      </c>
      <c r="Q405" s="181">
        <v>8.1000000000000003E-2</v>
      </c>
      <c r="R405" s="181">
        <f>Q405*H405</f>
        <v>0.40500000000000003</v>
      </c>
      <c r="S405" s="181">
        <v>0</v>
      </c>
      <c r="T405" s="182">
        <f>S405*H405</f>
        <v>0</v>
      </c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R405" s="183" t="s">
        <v>170</v>
      </c>
      <c r="AT405" s="183" t="s">
        <v>178</v>
      </c>
      <c r="AU405" s="183" t="s">
        <v>83</v>
      </c>
      <c r="AY405" s="16" t="s">
        <v>118</v>
      </c>
      <c r="BE405" s="184">
        <f>IF(N405="základní",J405,0)</f>
        <v>0</v>
      </c>
      <c r="BF405" s="184">
        <f>IF(N405="snížená",J405,0)</f>
        <v>0</v>
      </c>
      <c r="BG405" s="184">
        <f>IF(N405="zákl. přenesená",J405,0)</f>
        <v>0</v>
      </c>
      <c r="BH405" s="184">
        <f>IF(N405="sníž. přenesená",J405,0)</f>
        <v>0</v>
      </c>
      <c r="BI405" s="184">
        <f>IF(N405="nulová",J405,0)</f>
        <v>0</v>
      </c>
      <c r="BJ405" s="16" t="s">
        <v>81</v>
      </c>
      <c r="BK405" s="184">
        <f>ROUND(I405*H405,2)</f>
        <v>0</v>
      </c>
      <c r="BL405" s="16" t="s">
        <v>125</v>
      </c>
      <c r="BM405" s="183" t="s">
        <v>1054</v>
      </c>
    </row>
    <row r="406" spans="1:65" s="2" customFormat="1" ht="11.25">
      <c r="A406" s="33"/>
      <c r="B406" s="34"/>
      <c r="C406" s="35"/>
      <c r="D406" s="185" t="s">
        <v>127</v>
      </c>
      <c r="E406" s="35"/>
      <c r="F406" s="186" t="s">
        <v>1053</v>
      </c>
      <c r="G406" s="35"/>
      <c r="H406" s="35"/>
      <c r="I406" s="187"/>
      <c r="J406" s="35"/>
      <c r="K406" s="35"/>
      <c r="L406" s="38"/>
      <c r="M406" s="188"/>
      <c r="N406" s="189"/>
      <c r="O406" s="63"/>
      <c r="P406" s="63"/>
      <c r="Q406" s="63"/>
      <c r="R406" s="63"/>
      <c r="S406" s="63"/>
      <c r="T406" s="64"/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T406" s="16" t="s">
        <v>127</v>
      </c>
      <c r="AU406" s="16" t="s">
        <v>83</v>
      </c>
    </row>
    <row r="407" spans="1:65" s="13" customFormat="1" ht="11.25">
      <c r="B407" s="191"/>
      <c r="C407" s="192"/>
      <c r="D407" s="185" t="s">
        <v>131</v>
      </c>
      <c r="E407" s="193" t="s">
        <v>19</v>
      </c>
      <c r="F407" s="194" t="s">
        <v>1055</v>
      </c>
      <c r="G407" s="192"/>
      <c r="H407" s="195">
        <v>5</v>
      </c>
      <c r="I407" s="196"/>
      <c r="J407" s="192"/>
      <c r="K407" s="192"/>
      <c r="L407" s="197"/>
      <c r="M407" s="198"/>
      <c r="N407" s="199"/>
      <c r="O407" s="199"/>
      <c r="P407" s="199"/>
      <c r="Q407" s="199"/>
      <c r="R407" s="199"/>
      <c r="S407" s="199"/>
      <c r="T407" s="200"/>
      <c r="AT407" s="201" t="s">
        <v>131</v>
      </c>
      <c r="AU407" s="201" t="s">
        <v>83</v>
      </c>
      <c r="AV407" s="13" t="s">
        <v>83</v>
      </c>
      <c r="AW407" s="13" t="s">
        <v>33</v>
      </c>
      <c r="AX407" s="13" t="s">
        <v>73</v>
      </c>
      <c r="AY407" s="201" t="s">
        <v>118</v>
      </c>
    </row>
    <row r="408" spans="1:65" s="2" customFormat="1" ht="14.45" customHeight="1">
      <c r="A408" s="33"/>
      <c r="B408" s="34"/>
      <c r="C408" s="172" t="s">
        <v>609</v>
      </c>
      <c r="D408" s="172" t="s">
        <v>120</v>
      </c>
      <c r="E408" s="173" t="s">
        <v>1056</v>
      </c>
      <c r="F408" s="174" t="s">
        <v>1057</v>
      </c>
      <c r="G408" s="175" t="s">
        <v>219</v>
      </c>
      <c r="H408" s="176">
        <v>2</v>
      </c>
      <c r="I408" s="177"/>
      <c r="J408" s="178">
        <f>ROUND(I408*H408,2)</f>
        <v>0</v>
      </c>
      <c r="K408" s="174" t="s">
        <v>124</v>
      </c>
      <c r="L408" s="38"/>
      <c r="M408" s="179" t="s">
        <v>19</v>
      </c>
      <c r="N408" s="180" t="s">
        <v>44</v>
      </c>
      <c r="O408" s="63"/>
      <c r="P408" s="181">
        <f>O408*H408</f>
        <v>0</v>
      </c>
      <c r="Q408" s="181">
        <v>1.248E-2</v>
      </c>
      <c r="R408" s="181">
        <f>Q408*H408</f>
        <v>2.496E-2</v>
      </c>
      <c r="S408" s="181">
        <v>0</v>
      </c>
      <c r="T408" s="182">
        <f>S408*H408</f>
        <v>0</v>
      </c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R408" s="183" t="s">
        <v>125</v>
      </c>
      <c r="AT408" s="183" t="s">
        <v>120</v>
      </c>
      <c r="AU408" s="183" t="s">
        <v>83</v>
      </c>
      <c r="AY408" s="16" t="s">
        <v>118</v>
      </c>
      <c r="BE408" s="184">
        <f>IF(N408="základní",J408,0)</f>
        <v>0</v>
      </c>
      <c r="BF408" s="184">
        <f>IF(N408="snížená",J408,0)</f>
        <v>0</v>
      </c>
      <c r="BG408" s="184">
        <f>IF(N408="zákl. přenesená",J408,0)</f>
        <v>0</v>
      </c>
      <c r="BH408" s="184">
        <f>IF(N408="sníž. přenesená",J408,0)</f>
        <v>0</v>
      </c>
      <c r="BI408" s="184">
        <f>IF(N408="nulová",J408,0)</f>
        <v>0</v>
      </c>
      <c r="BJ408" s="16" t="s">
        <v>81</v>
      </c>
      <c r="BK408" s="184">
        <f>ROUND(I408*H408,2)</f>
        <v>0</v>
      </c>
      <c r="BL408" s="16" t="s">
        <v>125</v>
      </c>
      <c r="BM408" s="183" t="s">
        <v>1058</v>
      </c>
    </row>
    <row r="409" spans="1:65" s="2" customFormat="1" ht="11.25">
      <c r="A409" s="33"/>
      <c r="B409" s="34"/>
      <c r="C409" s="35"/>
      <c r="D409" s="185" t="s">
        <v>127</v>
      </c>
      <c r="E409" s="35"/>
      <c r="F409" s="186" t="s">
        <v>1057</v>
      </c>
      <c r="G409" s="35"/>
      <c r="H409" s="35"/>
      <c r="I409" s="187"/>
      <c r="J409" s="35"/>
      <c r="K409" s="35"/>
      <c r="L409" s="38"/>
      <c r="M409" s="188"/>
      <c r="N409" s="189"/>
      <c r="O409" s="63"/>
      <c r="P409" s="63"/>
      <c r="Q409" s="63"/>
      <c r="R409" s="63"/>
      <c r="S409" s="63"/>
      <c r="T409" s="64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T409" s="16" t="s">
        <v>127</v>
      </c>
      <c r="AU409" s="16" t="s">
        <v>83</v>
      </c>
    </row>
    <row r="410" spans="1:65" s="2" customFormat="1" ht="39">
      <c r="A410" s="33"/>
      <c r="B410" s="34"/>
      <c r="C410" s="35"/>
      <c r="D410" s="185" t="s">
        <v>129</v>
      </c>
      <c r="E410" s="35"/>
      <c r="F410" s="190" t="s">
        <v>1059</v>
      </c>
      <c r="G410" s="35"/>
      <c r="H410" s="35"/>
      <c r="I410" s="187"/>
      <c r="J410" s="35"/>
      <c r="K410" s="35"/>
      <c r="L410" s="38"/>
      <c r="M410" s="188"/>
      <c r="N410" s="189"/>
      <c r="O410" s="63"/>
      <c r="P410" s="63"/>
      <c r="Q410" s="63"/>
      <c r="R410" s="63"/>
      <c r="S410" s="63"/>
      <c r="T410" s="64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T410" s="16" t="s">
        <v>129</v>
      </c>
      <c r="AU410" s="16" t="s">
        <v>83</v>
      </c>
    </row>
    <row r="411" spans="1:65" s="2" customFormat="1" ht="14.45" customHeight="1">
      <c r="A411" s="33"/>
      <c r="B411" s="34"/>
      <c r="C411" s="202" t="s">
        <v>614</v>
      </c>
      <c r="D411" s="202" t="s">
        <v>178</v>
      </c>
      <c r="E411" s="203" t="s">
        <v>1060</v>
      </c>
      <c r="F411" s="204" t="s">
        <v>1061</v>
      </c>
      <c r="G411" s="205" t="s">
        <v>219</v>
      </c>
      <c r="H411" s="206">
        <v>2</v>
      </c>
      <c r="I411" s="207"/>
      <c r="J411" s="208">
        <f>ROUND(I411*H411,2)</f>
        <v>0</v>
      </c>
      <c r="K411" s="204" t="s">
        <v>124</v>
      </c>
      <c r="L411" s="209"/>
      <c r="M411" s="210" t="s">
        <v>19</v>
      </c>
      <c r="N411" s="211" t="s">
        <v>44</v>
      </c>
      <c r="O411" s="63"/>
      <c r="P411" s="181">
        <f>O411*H411</f>
        <v>0</v>
      </c>
      <c r="Q411" s="181">
        <v>0.58499999999999996</v>
      </c>
      <c r="R411" s="181">
        <f>Q411*H411</f>
        <v>1.17</v>
      </c>
      <c r="S411" s="181">
        <v>0</v>
      </c>
      <c r="T411" s="182">
        <f>S411*H411</f>
        <v>0</v>
      </c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R411" s="183" t="s">
        <v>170</v>
      </c>
      <c r="AT411" s="183" t="s">
        <v>178</v>
      </c>
      <c r="AU411" s="183" t="s">
        <v>83</v>
      </c>
      <c r="AY411" s="16" t="s">
        <v>118</v>
      </c>
      <c r="BE411" s="184">
        <f>IF(N411="základní",J411,0)</f>
        <v>0</v>
      </c>
      <c r="BF411" s="184">
        <f>IF(N411="snížená",J411,0)</f>
        <v>0</v>
      </c>
      <c r="BG411" s="184">
        <f>IF(N411="zákl. přenesená",J411,0)</f>
        <v>0</v>
      </c>
      <c r="BH411" s="184">
        <f>IF(N411="sníž. přenesená",J411,0)</f>
        <v>0</v>
      </c>
      <c r="BI411" s="184">
        <f>IF(N411="nulová",J411,0)</f>
        <v>0</v>
      </c>
      <c r="BJ411" s="16" t="s">
        <v>81</v>
      </c>
      <c r="BK411" s="184">
        <f>ROUND(I411*H411,2)</f>
        <v>0</v>
      </c>
      <c r="BL411" s="16" t="s">
        <v>125</v>
      </c>
      <c r="BM411" s="183" t="s">
        <v>1062</v>
      </c>
    </row>
    <row r="412" spans="1:65" s="2" customFormat="1" ht="11.25">
      <c r="A412" s="33"/>
      <c r="B412" s="34"/>
      <c r="C412" s="35"/>
      <c r="D412" s="185" t="s">
        <v>127</v>
      </c>
      <c r="E412" s="35"/>
      <c r="F412" s="186" t="s">
        <v>1061</v>
      </c>
      <c r="G412" s="35"/>
      <c r="H412" s="35"/>
      <c r="I412" s="187"/>
      <c r="J412" s="35"/>
      <c r="K412" s="35"/>
      <c r="L412" s="38"/>
      <c r="M412" s="188"/>
      <c r="N412" s="189"/>
      <c r="O412" s="63"/>
      <c r="P412" s="63"/>
      <c r="Q412" s="63"/>
      <c r="R412" s="63"/>
      <c r="S412" s="63"/>
      <c r="T412" s="64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T412" s="16" t="s">
        <v>127</v>
      </c>
      <c r="AU412" s="16" t="s">
        <v>83</v>
      </c>
    </row>
    <row r="413" spans="1:65" s="13" customFormat="1" ht="11.25">
      <c r="B413" s="191"/>
      <c r="C413" s="192"/>
      <c r="D413" s="185" t="s">
        <v>131</v>
      </c>
      <c r="E413" s="193" t="s">
        <v>19</v>
      </c>
      <c r="F413" s="194" t="s">
        <v>1063</v>
      </c>
      <c r="G413" s="192"/>
      <c r="H413" s="195">
        <v>2</v>
      </c>
      <c r="I413" s="196"/>
      <c r="J413" s="192"/>
      <c r="K413" s="192"/>
      <c r="L413" s="197"/>
      <c r="M413" s="198"/>
      <c r="N413" s="199"/>
      <c r="O413" s="199"/>
      <c r="P413" s="199"/>
      <c r="Q413" s="199"/>
      <c r="R413" s="199"/>
      <c r="S413" s="199"/>
      <c r="T413" s="200"/>
      <c r="AT413" s="201" t="s">
        <v>131</v>
      </c>
      <c r="AU413" s="201" t="s">
        <v>83</v>
      </c>
      <c r="AV413" s="13" t="s">
        <v>83</v>
      </c>
      <c r="AW413" s="13" t="s">
        <v>33</v>
      </c>
      <c r="AX413" s="13" t="s">
        <v>73</v>
      </c>
      <c r="AY413" s="201" t="s">
        <v>118</v>
      </c>
    </row>
    <row r="414" spans="1:65" s="2" customFormat="1" ht="14.45" customHeight="1">
      <c r="A414" s="33"/>
      <c r="B414" s="34"/>
      <c r="C414" s="172" t="s">
        <v>619</v>
      </c>
      <c r="D414" s="172" t="s">
        <v>120</v>
      </c>
      <c r="E414" s="173" t="s">
        <v>1064</v>
      </c>
      <c r="F414" s="174" t="s">
        <v>1065</v>
      </c>
      <c r="G414" s="175" t="s">
        <v>219</v>
      </c>
      <c r="H414" s="176">
        <v>1</v>
      </c>
      <c r="I414" s="177"/>
      <c r="J414" s="178">
        <f>ROUND(I414*H414,2)</f>
        <v>0</v>
      </c>
      <c r="K414" s="174" t="s">
        <v>124</v>
      </c>
      <c r="L414" s="38"/>
      <c r="M414" s="179" t="s">
        <v>19</v>
      </c>
      <c r="N414" s="180" t="s">
        <v>44</v>
      </c>
      <c r="O414" s="63"/>
      <c r="P414" s="181">
        <f>O414*H414</f>
        <v>0</v>
      </c>
      <c r="Q414" s="181">
        <v>3.9269999999999999E-2</v>
      </c>
      <c r="R414" s="181">
        <f>Q414*H414</f>
        <v>3.9269999999999999E-2</v>
      </c>
      <c r="S414" s="181">
        <v>0</v>
      </c>
      <c r="T414" s="182">
        <f>S414*H414</f>
        <v>0</v>
      </c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R414" s="183" t="s">
        <v>125</v>
      </c>
      <c r="AT414" s="183" t="s">
        <v>120</v>
      </c>
      <c r="AU414" s="183" t="s">
        <v>83</v>
      </c>
      <c r="AY414" s="16" t="s">
        <v>118</v>
      </c>
      <c r="BE414" s="184">
        <f>IF(N414="základní",J414,0)</f>
        <v>0</v>
      </c>
      <c r="BF414" s="184">
        <f>IF(N414="snížená",J414,0)</f>
        <v>0</v>
      </c>
      <c r="BG414" s="184">
        <f>IF(N414="zákl. přenesená",J414,0)</f>
        <v>0</v>
      </c>
      <c r="BH414" s="184">
        <f>IF(N414="sníž. přenesená",J414,0)</f>
        <v>0</v>
      </c>
      <c r="BI414" s="184">
        <f>IF(N414="nulová",J414,0)</f>
        <v>0</v>
      </c>
      <c r="BJ414" s="16" t="s">
        <v>81</v>
      </c>
      <c r="BK414" s="184">
        <f>ROUND(I414*H414,2)</f>
        <v>0</v>
      </c>
      <c r="BL414" s="16" t="s">
        <v>125</v>
      </c>
      <c r="BM414" s="183" t="s">
        <v>1066</v>
      </c>
    </row>
    <row r="415" spans="1:65" s="2" customFormat="1" ht="11.25">
      <c r="A415" s="33"/>
      <c r="B415" s="34"/>
      <c r="C415" s="35"/>
      <c r="D415" s="185" t="s">
        <v>127</v>
      </c>
      <c r="E415" s="35"/>
      <c r="F415" s="186" t="s">
        <v>1065</v>
      </c>
      <c r="G415" s="35"/>
      <c r="H415" s="35"/>
      <c r="I415" s="187"/>
      <c r="J415" s="35"/>
      <c r="K415" s="35"/>
      <c r="L415" s="38"/>
      <c r="M415" s="188"/>
      <c r="N415" s="189"/>
      <c r="O415" s="63"/>
      <c r="P415" s="63"/>
      <c r="Q415" s="63"/>
      <c r="R415" s="63"/>
      <c r="S415" s="63"/>
      <c r="T415" s="64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T415" s="16" t="s">
        <v>127</v>
      </c>
      <c r="AU415" s="16" t="s">
        <v>83</v>
      </c>
    </row>
    <row r="416" spans="1:65" s="2" customFormat="1" ht="39">
      <c r="A416" s="33"/>
      <c r="B416" s="34"/>
      <c r="C416" s="35"/>
      <c r="D416" s="185" t="s">
        <v>129</v>
      </c>
      <c r="E416" s="35"/>
      <c r="F416" s="190" t="s">
        <v>1059</v>
      </c>
      <c r="G416" s="35"/>
      <c r="H416" s="35"/>
      <c r="I416" s="187"/>
      <c r="J416" s="35"/>
      <c r="K416" s="35"/>
      <c r="L416" s="38"/>
      <c r="M416" s="188"/>
      <c r="N416" s="189"/>
      <c r="O416" s="63"/>
      <c r="P416" s="63"/>
      <c r="Q416" s="63"/>
      <c r="R416" s="63"/>
      <c r="S416" s="63"/>
      <c r="T416" s="64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T416" s="16" t="s">
        <v>129</v>
      </c>
      <c r="AU416" s="16" t="s">
        <v>83</v>
      </c>
    </row>
    <row r="417" spans="1:65" s="2" customFormat="1" ht="14.45" customHeight="1">
      <c r="A417" s="33"/>
      <c r="B417" s="34"/>
      <c r="C417" s="202" t="s">
        <v>623</v>
      </c>
      <c r="D417" s="202" t="s">
        <v>178</v>
      </c>
      <c r="E417" s="203" t="s">
        <v>1067</v>
      </c>
      <c r="F417" s="204" t="s">
        <v>1068</v>
      </c>
      <c r="G417" s="205" t="s">
        <v>219</v>
      </c>
      <c r="H417" s="206">
        <v>1</v>
      </c>
      <c r="I417" s="207"/>
      <c r="J417" s="208">
        <f>ROUND(I417*H417,2)</f>
        <v>0</v>
      </c>
      <c r="K417" s="204" t="s">
        <v>19</v>
      </c>
      <c r="L417" s="209"/>
      <c r="M417" s="210" t="s">
        <v>19</v>
      </c>
      <c r="N417" s="211" t="s">
        <v>44</v>
      </c>
      <c r="O417" s="63"/>
      <c r="P417" s="181">
        <f>O417*H417</f>
        <v>0</v>
      </c>
      <c r="Q417" s="181">
        <v>1.0900000000000001</v>
      </c>
      <c r="R417" s="181">
        <f>Q417*H417</f>
        <v>1.0900000000000001</v>
      </c>
      <c r="S417" s="181">
        <v>0</v>
      </c>
      <c r="T417" s="182">
        <f>S417*H417</f>
        <v>0</v>
      </c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R417" s="183" t="s">
        <v>170</v>
      </c>
      <c r="AT417" s="183" t="s">
        <v>178</v>
      </c>
      <c r="AU417" s="183" t="s">
        <v>83</v>
      </c>
      <c r="AY417" s="16" t="s">
        <v>118</v>
      </c>
      <c r="BE417" s="184">
        <f>IF(N417="základní",J417,0)</f>
        <v>0</v>
      </c>
      <c r="BF417" s="184">
        <f>IF(N417="snížená",J417,0)</f>
        <v>0</v>
      </c>
      <c r="BG417" s="184">
        <f>IF(N417="zákl. přenesená",J417,0)</f>
        <v>0</v>
      </c>
      <c r="BH417" s="184">
        <f>IF(N417="sníž. přenesená",J417,0)</f>
        <v>0</v>
      </c>
      <c r="BI417" s="184">
        <f>IF(N417="nulová",J417,0)</f>
        <v>0</v>
      </c>
      <c r="BJ417" s="16" t="s">
        <v>81</v>
      </c>
      <c r="BK417" s="184">
        <f>ROUND(I417*H417,2)</f>
        <v>0</v>
      </c>
      <c r="BL417" s="16" t="s">
        <v>125</v>
      </c>
      <c r="BM417" s="183" t="s">
        <v>1069</v>
      </c>
    </row>
    <row r="418" spans="1:65" s="2" customFormat="1" ht="11.25">
      <c r="A418" s="33"/>
      <c r="B418" s="34"/>
      <c r="C418" s="35"/>
      <c r="D418" s="185" t="s">
        <v>127</v>
      </c>
      <c r="E418" s="35"/>
      <c r="F418" s="186" t="s">
        <v>1068</v>
      </c>
      <c r="G418" s="35"/>
      <c r="H418" s="35"/>
      <c r="I418" s="187"/>
      <c r="J418" s="35"/>
      <c r="K418" s="35"/>
      <c r="L418" s="38"/>
      <c r="M418" s="188"/>
      <c r="N418" s="189"/>
      <c r="O418" s="63"/>
      <c r="P418" s="63"/>
      <c r="Q418" s="63"/>
      <c r="R418" s="63"/>
      <c r="S418" s="63"/>
      <c r="T418" s="64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T418" s="16" t="s">
        <v>127</v>
      </c>
      <c r="AU418" s="16" t="s">
        <v>83</v>
      </c>
    </row>
    <row r="419" spans="1:65" s="13" customFormat="1" ht="11.25">
      <c r="B419" s="191"/>
      <c r="C419" s="192"/>
      <c r="D419" s="185" t="s">
        <v>131</v>
      </c>
      <c r="E419" s="193" t="s">
        <v>19</v>
      </c>
      <c r="F419" s="194" t="s">
        <v>1047</v>
      </c>
      <c r="G419" s="192"/>
      <c r="H419" s="195">
        <v>1</v>
      </c>
      <c r="I419" s="196"/>
      <c r="J419" s="192"/>
      <c r="K419" s="192"/>
      <c r="L419" s="197"/>
      <c r="M419" s="198"/>
      <c r="N419" s="199"/>
      <c r="O419" s="199"/>
      <c r="P419" s="199"/>
      <c r="Q419" s="199"/>
      <c r="R419" s="199"/>
      <c r="S419" s="199"/>
      <c r="T419" s="200"/>
      <c r="AT419" s="201" t="s">
        <v>131</v>
      </c>
      <c r="AU419" s="201" t="s">
        <v>83</v>
      </c>
      <c r="AV419" s="13" t="s">
        <v>83</v>
      </c>
      <c r="AW419" s="13" t="s">
        <v>33</v>
      </c>
      <c r="AX419" s="13" t="s">
        <v>73</v>
      </c>
      <c r="AY419" s="201" t="s">
        <v>118</v>
      </c>
    </row>
    <row r="420" spans="1:65" s="2" customFormat="1" ht="14.45" customHeight="1">
      <c r="A420" s="33"/>
      <c r="B420" s="34"/>
      <c r="C420" s="172" t="s">
        <v>628</v>
      </c>
      <c r="D420" s="172" t="s">
        <v>120</v>
      </c>
      <c r="E420" s="173" t="s">
        <v>1070</v>
      </c>
      <c r="F420" s="174" t="s">
        <v>1071</v>
      </c>
      <c r="G420" s="175" t="s">
        <v>219</v>
      </c>
      <c r="H420" s="176">
        <v>9</v>
      </c>
      <c r="I420" s="177"/>
      <c r="J420" s="178">
        <f>ROUND(I420*H420,2)</f>
        <v>0</v>
      </c>
      <c r="K420" s="174" t="s">
        <v>124</v>
      </c>
      <c r="L420" s="38"/>
      <c r="M420" s="179" t="s">
        <v>19</v>
      </c>
      <c r="N420" s="180" t="s">
        <v>44</v>
      </c>
      <c r="O420" s="63"/>
      <c r="P420" s="181">
        <f>O420*H420</f>
        <v>0</v>
      </c>
      <c r="Q420" s="181">
        <v>1.0189999999999999E-2</v>
      </c>
      <c r="R420" s="181">
        <f>Q420*H420</f>
        <v>9.171E-2</v>
      </c>
      <c r="S420" s="181">
        <v>0</v>
      </c>
      <c r="T420" s="182">
        <f>S420*H420</f>
        <v>0</v>
      </c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R420" s="183" t="s">
        <v>125</v>
      </c>
      <c r="AT420" s="183" t="s">
        <v>120</v>
      </c>
      <c r="AU420" s="183" t="s">
        <v>83</v>
      </c>
      <c r="AY420" s="16" t="s">
        <v>118</v>
      </c>
      <c r="BE420" s="184">
        <f>IF(N420="základní",J420,0)</f>
        <v>0</v>
      </c>
      <c r="BF420" s="184">
        <f>IF(N420="snížená",J420,0)</f>
        <v>0</v>
      </c>
      <c r="BG420" s="184">
        <f>IF(N420="zákl. přenesená",J420,0)</f>
        <v>0</v>
      </c>
      <c r="BH420" s="184">
        <f>IF(N420="sníž. přenesená",J420,0)</f>
        <v>0</v>
      </c>
      <c r="BI420" s="184">
        <f>IF(N420="nulová",J420,0)</f>
        <v>0</v>
      </c>
      <c r="BJ420" s="16" t="s">
        <v>81</v>
      </c>
      <c r="BK420" s="184">
        <f>ROUND(I420*H420,2)</f>
        <v>0</v>
      </c>
      <c r="BL420" s="16" t="s">
        <v>125</v>
      </c>
      <c r="BM420" s="183" t="s">
        <v>1072</v>
      </c>
    </row>
    <row r="421" spans="1:65" s="2" customFormat="1" ht="11.25">
      <c r="A421" s="33"/>
      <c r="B421" s="34"/>
      <c r="C421" s="35"/>
      <c r="D421" s="185" t="s">
        <v>127</v>
      </c>
      <c r="E421" s="35"/>
      <c r="F421" s="186" t="s">
        <v>1071</v>
      </c>
      <c r="G421" s="35"/>
      <c r="H421" s="35"/>
      <c r="I421" s="187"/>
      <c r="J421" s="35"/>
      <c r="K421" s="35"/>
      <c r="L421" s="38"/>
      <c r="M421" s="188"/>
      <c r="N421" s="189"/>
      <c r="O421" s="63"/>
      <c r="P421" s="63"/>
      <c r="Q421" s="63"/>
      <c r="R421" s="63"/>
      <c r="S421" s="63"/>
      <c r="T421" s="64"/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T421" s="16" t="s">
        <v>127</v>
      </c>
      <c r="AU421" s="16" t="s">
        <v>83</v>
      </c>
    </row>
    <row r="422" spans="1:65" s="2" customFormat="1" ht="39">
      <c r="A422" s="33"/>
      <c r="B422" s="34"/>
      <c r="C422" s="35"/>
      <c r="D422" s="185" t="s">
        <v>129</v>
      </c>
      <c r="E422" s="35"/>
      <c r="F422" s="190" t="s">
        <v>1059</v>
      </c>
      <c r="G422" s="35"/>
      <c r="H422" s="35"/>
      <c r="I422" s="187"/>
      <c r="J422" s="35"/>
      <c r="K422" s="35"/>
      <c r="L422" s="38"/>
      <c r="M422" s="188"/>
      <c r="N422" s="189"/>
      <c r="O422" s="63"/>
      <c r="P422" s="63"/>
      <c r="Q422" s="63"/>
      <c r="R422" s="63"/>
      <c r="S422" s="63"/>
      <c r="T422" s="64"/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T422" s="16" t="s">
        <v>129</v>
      </c>
      <c r="AU422" s="16" t="s">
        <v>83</v>
      </c>
    </row>
    <row r="423" spans="1:65" s="2" customFormat="1" ht="14.45" customHeight="1">
      <c r="A423" s="33"/>
      <c r="B423" s="34"/>
      <c r="C423" s="202" t="s">
        <v>633</v>
      </c>
      <c r="D423" s="202" t="s">
        <v>178</v>
      </c>
      <c r="E423" s="203" t="s">
        <v>1073</v>
      </c>
      <c r="F423" s="204" t="s">
        <v>1074</v>
      </c>
      <c r="G423" s="205" t="s">
        <v>219</v>
      </c>
      <c r="H423" s="206">
        <v>2</v>
      </c>
      <c r="I423" s="207"/>
      <c r="J423" s="208">
        <f>ROUND(I423*H423,2)</f>
        <v>0</v>
      </c>
      <c r="K423" s="204" t="s">
        <v>124</v>
      </c>
      <c r="L423" s="209"/>
      <c r="M423" s="210" t="s">
        <v>19</v>
      </c>
      <c r="N423" s="211" t="s">
        <v>44</v>
      </c>
      <c r="O423" s="63"/>
      <c r="P423" s="181">
        <f>O423*H423</f>
        <v>0</v>
      </c>
      <c r="Q423" s="181">
        <v>0.254</v>
      </c>
      <c r="R423" s="181">
        <f>Q423*H423</f>
        <v>0.50800000000000001</v>
      </c>
      <c r="S423" s="181">
        <v>0</v>
      </c>
      <c r="T423" s="182">
        <f>S423*H423</f>
        <v>0</v>
      </c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R423" s="183" t="s">
        <v>170</v>
      </c>
      <c r="AT423" s="183" t="s">
        <v>178</v>
      </c>
      <c r="AU423" s="183" t="s">
        <v>83</v>
      </c>
      <c r="AY423" s="16" t="s">
        <v>118</v>
      </c>
      <c r="BE423" s="184">
        <f>IF(N423="základní",J423,0)</f>
        <v>0</v>
      </c>
      <c r="BF423" s="184">
        <f>IF(N423="snížená",J423,0)</f>
        <v>0</v>
      </c>
      <c r="BG423" s="184">
        <f>IF(N423="zákl. přenesená",J423,0)</f>
        <v>0</v>
      </c>
      <c r="BH423" s="184">
        <f>IF(N423="sníž. přenesená",J423,0)</f>
        <v>0</v>
      </c>
      <c r="BI423" s="184">
        <f>IF(N423="nulová",J423,0)</f>
        <v>0</v>
      </c>
      <c r="BJ423" s="16" t="s">
        <v>81</v>
      </c>
      <c r="BK423" s="184">
        <f>ROUND(I423*H423,2)</f>
        <v>0</v>
      </c>
      <c r="BL423" s="16" t="s">
        <v>125</v>
      </c>
      <c r="BM423" s="183" t="s">
        <v>1075</v>
      </c>
    </row>
    <row r="424" spans="1:65" s="2" customFormat="1" ht="11.25">
      <c r="A424" s="33"/>
      <c r="B424" s="34"/>
      <c r="C424" s="35"/>
      <c r="D424" s="185" t="s">
        <v>127</v>
      </c>
      <c r="E424" s="35"/>
      <c r="F424" s="186" t="s">
        <v>1074</v>
      </c>
      <c r="G424" s="35"/>
      <c r="H424" s="35"/>
      <c r="I424" s="187"/>
      <c r="J424" s="35"/>
      <c r="K424" s="35"/>
      <c r="L424" s="38"/>
      <c r="M424" s="188"/>
      <c r="N424" s="189"/>
      <c r="O424" s="63"/>
      <c r="P424" s="63"/>
      <c r="Q424" s="63"/>
      <c r="R424" s="63"/>
      <c r="S424" s="63"/>
      <c r="T424" s="64"/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T424" s="16" t="s">
        <v>127</v>
      </c>
      <c r="AU424" s="16" t="s">
        <v>83</v>
      </c>
    </row>
    <row r="425" spans="1:65" s="13" customFormat="1" ht="11.25">
      <c r="B425" s="191"/>
      <c r="C425" s="192"/>
      <c r="D425" s="185" t="s">
        <v>131</v>
      </c>
      <c r="E425" s="193" t="s">
        <v>19</v>
      </c>
      <c r="F425" s="194" t="s">
        <v>1063</v>
      </c>
      <c r="G425" s="192"/>
      <c r="H425" s="195">
        <v>2</v>
      </c>
      <c r="I425" s="196"/>
      <c r="J425" s="192"/>
      <c r="K425" s="192"/>
      <c r="L425" s="197"/>
      <c r="M425" s="198"/>
      <c r="N425" s="199"/>
      <c r="O425" s="199"/>
      <c r="P425" s="199"/>
      <c r="Q425" s="199"/>
      <c r="R425" s="199"/>
      <c r="S425" s="199"/>
      <c r="T425" s="200"/>
      <c r="AT425" s="201" t="s">
        <v>131</v>
      </c>
      <c r="AU425" s="201" t="s">
        <v>83</v>
      </c>
      <c r="AV425" s="13" t="s">
        <v>83</v>
      </c>
      <c r="AW425" s="13" t="s">
        <v>33</v>
      </c>
      <c r="AX425" s="13" t="s">
        <v>73</v>
      </c>
      <c r="AY425" s="201" t="s">
        <v>118</v>
      </c>
    </row>
    <row r="426" spans="1:65" s="2" customFormat="1" ht="14.45" customHeight="1">
      <c r="A426" s="33"/>
      <c r="B426" s="34"/>
      <c r="C426" s="202" t="s">
        <v>638</v>
      </c>
      <c r="D426" s="202" t="s">
        <v>178</v>
      </c>
      <c r="E426" s="203" t="s">
        <v>1076</v>
      </c>
      <c r="F426" s="204" t="s">
        <v>1077</v>
      </c>
      <c r="G426" s="205" t="s">
        <v>219</v>
      </c>
      <c r="H426" s="206">
        <v>2</v>
      </c>
      <c r="I426" s="207"/>
      <c r="J426" s="208">
        <f>ROUND(I426*H426,2)</f>
        <v>0</v>
      </c>
      <c r="K426" s="204" t="s">
        <v>124</v>
      </c>
      <c r="L426" s="209"/>
      <c r="M426" s="210" t="s">
        <v>19</v>
      </c>
      <c r="N426" s="211" t="s">
        <v>44</v>
      </c>
      <c r="O426" s="63"/>
      <c r="P426" s="181">
        <f>O426*H426</f>
        <v>0</v>
      </c>
      <c r="Q426" s="181">
        <v>0.50600000000000001</v>
      </c>
      <c r="R426" s="181">
        <f>Q426*H426</f>
        <v>1.012</v>
      </c>
      <c r="S426" s="181">
        <v>0</v>
      </c>
      <c r="T426" s="182">
        <f>S426*H426</f>
        <v>0</v>
      </c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R426" s="183" t="s">
        <v>170</v>
      </c>
      <c r="AT426" s="183" t="s">
        <v>178</v>
      </c>
      <c r="AU426" s="183" t="s">
        <v>83</v>
      </c>
      <c r="AY426" s="16" t="s">
        <v>118</v>
      </c>
      <c r="BE426" s="184">
        <f>IF(N426="základní",J426,0)</f>
        <v>0</v>
      </c>
      <c r="BF426" s="184">
        <f>IF(N426="snížená",J426,0)</f>
        <v>0</v>
      </c>
      <c r="BG426" s="184">
        <f>IF(N426="zákl. přenesená",J426,0)</f>
        <v>0</v>
      </c>
      <c r="BH426" s="184">
        <f>IF(N426="sníž. přenesená",J426,0)</f>
        <v>0</v>
      </c>
      <c r="BI426" s="184">
        <f>IF(N426="nulová",J426,0)</f>
        <v>0</v>
      </c>
      <c r="BJ426" s="16" t="s">
        <v>81</v>
      </c>
      <c r="BK426" s="184">
        <f>ROUND(I426*H426,2)</f>
        <v>0</v>
      </c>
      <c r="BL426" s="16" t="s">
        <v>125</v>
      </c>
      <c r="BM426" s="183" t="s">
        <v>1078</v>
      </c>
    </row>
    <row r="427" spans="1:65" s="2" customFormat="1" ht="11.25">
      <c r="A427" s="33"/>
      <c r="B427" s="34"/>
      <c r="C427" s="35"/>
      <c r="D427" s="185" t="s">
        <v>127</v>
      </c>
      <c r="E427" s="35"/>
      <c r="F427" s="186" t="s">
        <v>1077</v>
      </c>
      <c r="G427" s="35"/>
      <c r="H427" s="35"/>
      <c r="I427" s="187"/>
      <c r="J427" s="35"/>
      <c r="K427" s="35"/>
      <c r="L427" s="38"/>
      <c r="M427" s="188"/>
      <c r="N427" s="189"/>
      <c r="O427" s="63"/>
      <c r="P427" s="63"/>
      <c r="Q427" s="63"/>
      <c r="R427" s="63"/>
      <c r="S427" s="63"/>
      <c r="T427" s="64"/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T427" s="16" t="s">
        <v>127</v>
      </c>
      <c r="AU427" s="16" t="s">
        <v>83</v>
      </c>
    </row>
    <row r="428" spans="1:65" s="13" customFormat="1" ht="11.25">
      <c r="B428" s="191"/>
      <c r="C428" s="192"/>
      <c r="D428" s="185" t="s">
        <v>131</v>
      </c>
      <c r="E428" s="193" t="s">
        <v>19</v>
      </c>
      <c r="F428" s="194" t="s">
        <v>1063</v>
      </c>
      <c r="G428" s="192"/>
      <c r="H428" s="195">
        <v>2</v>
      </c>
      <c r="I428" s="196"/>
      <c r="J428" s="192"/>
      <c r="K428" s="192"/>
      <c r="L428" s="197"/>
      <c r="M428" s="198"/>
      <c r="N428" s="199"/>
      <c r="O428" s="199"/>
      <c r="P428" s="199"/>
      <c r="Q428" s="199"/>
      <c r="R428" s="199"/>
      <c r="S428" s="199"/>
      <c r="T428" s="200"/>
      <c r="AT428" s="201" t="s">
        <v>131</v>
      </c>
      <c r="AU428" s="201" t="s">
        <v>83</v>
      </c>
      <c r="AV428" s="13" t="s">
        <v>83</v>
      </c>
      <c r="AW428" s="13" t="s">
        <v>33</v>
      </c>
      <c r="AX428" s="13" t="s">
        <v>73</v>
      </c>
      <c r="AY428" s="201" t="s">
        <v>118</v>
      </c>
    </row>
    <row r="429" spans="1:65" s="2" customFormat="1" ht="14.45" customHeight="1">
      <c r="A429" s="33"/>
      <c r="B429" s="34"/>
      <c r="C429" s="202" t="s">
        <v>643</v>
      </c>
      <c r="D429" s="202" t="s">
        <v>178</v>
      </c>
      <c r="E429" s="203" t="s">
        <v>1079</v>
      </c>
      <c r="F429" s="204" t="s">
        <v>1080</v>
      </c>
      <c r="G429" s="205" t="s">
        <v>219</v>
      </c>
      <c r="H429" s="206">
        <v>3</v>
      </c>
      <c r="I429" s="207"/>
      <c r="J429" s="208">
        <f>ROUND(I429*H429,2)</f>
        <v>0</v>
      </c>
      <c r="K429" s="204" t="s">
        <v>124</v>
      </c>
      <c r="L429" s="209"/>
      <c r="M429" s="210" t="s">
        <v>19</v>
      </c>
      <c r="N429" s="211" t="s">
        <v>44</v>
      </c>
      <c r="O429" s="63"/>
      <c r="P429" s="181">
        <f>O429*H429</f>
        <v>0</v>
      </c>
      <c r="Q429" s="181">
        <v>1.0129999999999999</v>
      </c>
      <c r="R429" s="181">
        <f>Q429*H429</f>
        <v>3.0389999999999997</v>
      </c>
      <c r="S429" s="181">
        <v>0</v>
      </c>
      <c r="T429" s="182">
        <f>S429*H429</f>
        <v>0</v>
      </c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R429" s="183" t="s">
        <v>170</v>
      </c>
      <c r="AT429" s="183" t="s">
        <v>178</v>
      </c>
      <c r="AU429" s="183" t="s">
        <v>83</v>
      </c>
      <c r="AY429" s="16" t="s">
        <v>118</v>
      </c>
      <c r="BE429" s="184">
        <f>IF(N429="základní",J429,0)</f>
        <v>0</v>
      </c>
      <c r="BF429" s="184">
        <f>IF(N429="snížená",J429,0)</f>
        <v>0</v>
      </c>
      <c r="BG429" s="184">
        <f>IF(N429="zákl. přenesená",J429,0)</f>
        <v>0</v>
      </c>
      <c r="BH429" s="184">
        <f>IF(N429="sníž. přenesená",J429,0)</f>
        <v>0</v>
      </c>
      <c r="BI429" s="184">
        <f>IF(N429="nulová",J429,0)</f>
        <v>0</v>
      </c>
      <c r="BJ429" s="16" t="s">
        <v>81</v>
      </c>
      <c r="BK429" s="184">
        <f>ROUND(I429*H429,2)</f>
        <v>0</v>
      </c>
      <c r="BL429" s="16" t="s">
        <v>125</v>
      </c>
      <c r="BM429" s="183" t="s">
        <v>1081</v>
      </c>
    </row>
    <row r="430" spans="1:65" s="2" customFormat="1" ht="11.25">
      <c r="A430" s="33"/>
      <c r="B430" s="34"/>
      <c r="C430" s="35"/>
      <c r="D430" s="185" t="s">
        <v>127</v>
      </c>
      <c r="E430" s="35"/>
      <c r="F430" s="186" t="s">
        <v>1080</v>
      </c>
      <c r="G430" s="35"/>
      <c r="H430" s="35"/>
      <c r="I430" s="187"/>
      <c r="J430" s="35"/>
      <c r="K430" s="35"/>
      <c r="L430" s="38"/>
      <c r="M430" s="188"/>
      <c r="N430" s="189"/>
      <c r="O430" s="63"/>
      <c r="P430" s="63"/>
      <c r="Q430" s="63"/>
      <c r="R430" s="63"/>
      <c r="S430" s="63"/>
      <c r="T430" s="64"/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T430" s="16" t="s">
        <v>127</v>
      </c>
      <c r="AU430" s="16" t="s">
        <v>83</v>
      </c>
    </row>
    <row r="431" spans="1:65" s="13" customFormat="1" ht="11.25">
      <c r="B431" s="191"/>
      <c r="C431" s="192"/>
      <c r="D431" s="185" t="s">
        <v>131</v>
      </c>
      <c r="E431" s="193" t="s">
        <v>19</v>
      </c>
      <c r="F431" s="194" t="s">
        <v>1038</v>
      </c>
      <c r="G431" s="192"/>
      <c r="H431" s="195">
        <v>3</v>
      </c>
      <c r="I431" s="196"/>
      <c r="J431" s="192"/>
      <c r="K431" s="192"/>
      <c r="L431" s="197"/>
      <c r="M431" s="198"/>
      <c r="N431" s="199"/>
      <c r="O431" s="199"/>
      <c r="P431" s="199"/>
      <c r="Q431" s="199"/>
      <c r="R431" s="199"/>
      <c r="S431" s="199"/>
      <c r="T431" s="200"/>
      <c r="AT431" s="201" t="s">
        <v>131</v>
      </c>
      <c r="AU431" s="201" t="s">
        <v>83</v>
      </c>
      <c r="AV431" s="13" t="s">
        <v>83</v>
      </c>
      <c r="AW431" s="13" t="s">
        <v>33</v>
      </c>
      <c r="AX431" s="13" t="s">
        <v>73</v>
      </c>
      <c r="AY431" s="201" t="s">
        <v>118</v>
      </c>
    </row>
    <row r="432" spans="1:65" s="2" customFormat="1" ht="14.45" customHeight="1">
      <c r="A432" s="33"/>
      <c r="B432" s="34"/>
      <c r="C432" s="202" t="s">
        <v>647</v>
      </c>
      <c r="D432" s="202" t="s">
        <v>178</v>
      </c>
      <c r="E432" s="203" t="s">
        <v>1082</v>
      </c>
      <c r="F432" s="204" t="s">
        <v>1083</v>
      </c>
      <c r="G432" s="205" t="s">
        <v>219</v>
      </c>
      <c r="H432" s="206">
        <v>2</v>
      </c>
      <c r="I432" s="207"/>
      <c r="J432" s="208">
        <f>ROUND(I432*H432,2)</f>
        <v>0</v>
      </c>
      <c r="K432" s="204" t="s">
        <v>19</v>
      </c>
      <c r="L432" s="209"/>
      <c r="M432" s="210" t="s">
        <v>19</v>
      </c>
      <c r="N432" s="211" t="s">
        <v>44</v>
      </c>
      <c r="O432" s="63"/>
      <c r="P432" s="181">
        <f>O432*H432</f>
        <v>0</v>
      </c>
      <c r="Q432" s="181">
        <v>1.8</v>
      </c>
      <c r="R432" s="181">
        <f>Q432*H432</f>
        <v>3.6</v>
      </c>
      <c r="S432" s="181">
        <v>0</v>
      </c>
      <c r="T432" s="182">
        <f>S432*H432</f>
        <v>0</v>
      </c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R432" s="183" t="s">
        <v>170</v>
      </c>
      <c r="AT432" s="183" t="s">
        <v>178</v>
      </c>
      <c r="AU432" s="183" t="s">
        <v>83</v>
      </c>
      <c r="AY432" s="16" t="s">
        <v>118</v>
      </c>
      <c r="BE432" s="184">
        <f>IF(N432="základní",J432,0)</f>
        <v>0</v>
      </c>
      <c r="BF432" s="184">
        <f>IF(N432="snížená",J432,0)</f>
        <v>0</v>
      </c>
      <c r="BG432" s="184">
        <f>IF(N432="zákl. přenesená",J432,0)</f>
        <v>0</v>
      </c>
      <c r="BH432" s="184">
        <f>IF(N432="sníž. přenesená",J432,0)</f>
        <v>0</v>
      </c>
      <c r="BI432" s="184">
        <f>IF(N432="nulová",J432,0)</f>
        <v>0</v>
      </c>
      <c r="BJ432" s="16" t="s">
        <v>81</v>
      </c>
      <c r="BK432" s="184">
        <f>ROUND(I432*H432,2)</f>
        <v>0</v>
      </c>
      <c r="BL432" s="16" t="s">
        <v>125</v>
      </c>
      <c r="BM432" s="183" t="s">
        <v>1084</v>
      </c>
    </row>
    <row r="433" spans="1:65" s="2" customFormat="1" ht="11.25">
      <c r="A433" s="33"/>
      <c r="B433" s="34"/>
      <c r="C433" s="35"/>
      <c r="D433" s="185" t="s">
        <v>127</v>
      </c>
      <c r="E433" s="35"/>
      <c r="F433" s="186" t="s">
        <v>1083</v>
      </c>
      <c r="G433" s="35"/>
      <c r="H433" s="35"/>
      <c r="I433" s="187"/>
      <c r="J433" s="35"/>
      <c r="K433" s="35"/>
      <c r="L433" s="38"/>
      <c r="M433" s="188"/>
      <c r="N433" s="189"/>
      <c r="O433" s="63"/>
      <c r="P433" s="63"/>
      <c r="Q433" s="63"/>
      <c r="R433" s="63"/>
      <c r="S433" s="63"/>
      <c r="T433" s="64"/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T433" s="16" t="s">
        <v>127</v>
      </c>
      <c r="AU433" s="16" t="s">
        <v>83</v>
      </c>
    </row>
    <row r="434" spans="1:65" s="13" customFormat="1" ht="11.25">
      <c r="B434" s="191"/>
      <c r="C434" s="192"/>
      <c r="D434" s="185" t="s">
        <v>131</v>
      </c>
      <c r="E434" s="193" t="s">
        <v>19</v>
      </c>
      <c r="F434" s="194" t="s">
        <v>1063</v>
      </c>
      <c r="G434" s="192"/>
      <c r="H434" s="195">
        <v>2</v>
      </c>
      <c r="I434" s="196"/>
      <c r="J434" s="192"/>
      <c r="K434" s="192"/>
      <c r="L434" s="197"/>
      <c r="M434" s="198"/>
      <c r="N434" s="199"/>
      <c r="O434" s="199"/>
      <c r="P434" s="199"/>
      <c r="Q434" s="199"/>
      <c r="R434" s="199"/>
      <c r="S434" s="199"/>
      <c r="T434" s="200"/>
      <c r="AT434" s="201" t="s">
        <v>131</v>
      </c>
      <c r="AU434" s="201" t="s">
        <v>83</v>
      </c>
      <c r="AV434" s="13" t="s">
        <v>83</v>
      </c>
      <c r="AW434" s="13" t="s">
        <v>33</v>
      </c>
      <c r="AX434" s="13" t="s">
        <v>73</v>
      </c>
      <c r="AY434" s="201" t="s">
        <v>118</v>
      </c>
    </row>
    <row r="435" spans="1:65" s="2" customFormat="1" ht="14.45" customHeight="1">
      <c r="A435" s="33"/>
      <c r="B435" s="34"/>
      <c r="C435" s="172" t="s">
        <v>651</v>
      </c>
      <c r="D435" s="172" t="s">
        <v>120</v>
      </c>
      <c r="E435" s="173" t="s">
        <v>1085</v>
      </c>
      <c r="F435" s="174" t="s">
        <v>1086</v>
      </c>
      <c r="G435" s="175" t="s">
        <v>219</v>
      </c>
      <c r="H435" s="176">
        <v>3</v>
      </c>
      <c r="I435" s="177"/>
      <c r="J435" s="178">
        <f>ROUND(I435*H435,2)</f>
        <v>0</v>
      </c>
      <c r="K435" s="174" t="s">
        <v>124</v>
      </c>
      <c r="L435" s="38"/>
      <c r="M435" s="179" t="s">
        <v>19</v>
      </c>
      <c r="N435" s="180" t="s">
        <v>44</v>
      </c>
      <c r="O435" s="63"/>
      <c r="P435" s="181">
        <f>O435*H435</f>
        <v>0</v>
      </c>
      <c r="Q435" s="181">
        <v>2.8539999999999999E-2</v>
      </c>
      <c r="R435" s="181">
        <f>Q435*H435</f>
        <v>8.5620000000000002E-2</v>
      </c>
      <c r="S435" s="181">
        <v>0</v>
      </c>
      <c r="T435" s="182">
        <f>S435*H435</f>
        <v>0</v>
      </c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R435" s="183" t="s">
        <v>125</v>
      </c>
      <c r="AT435" s="183" t="s">
        <v>120</v>
      </c>
      <c r="AU435" s="183" t="s">
        <v>83</v>
      </c>
      <c r="AY435" s="16" t="s">
        <v>118</v>
      </c>
      <c r="BE435" s="184">
        <f>IF(N435="základní",J435,0)</f>
        <v>0</v>
      </c>
      <c r="BF435" s="184">
        <f>IF(N435="snížená",J435,0)</f>
        <v>0</v>
      </c>
      <c r="BG435" s="184">
        <f>IF(N435="zákl. přenesená",J435,0)</f>
        <v>0</v>
      </c>
      <c r="BH435" s="184">
        <f>IF(N435="sníž. přenesená",J435,0)</f>
        <v>0</v>
      </c>
      <c r="BI435" s="184">
        <f>IF(N435="nulová",J435,0)</f>
        <v>0</v>
      </c>
      <c r="BJ435" s="16" t="s">
        <v>81</v>
      </c>
      <c r="BK435" s="184">
        <f>ROUND(I435*H435,2)</f>
        <v>0</v>
      </c>
      <c r="BL435" s="16" t="s">
        <v>125</v>
      </c>
      <c r="BM435" s="183" t="s">
        <v>1087</v>
      </c>
    </row>
    <row r="436" spans="1:65" s="2" customFormat="1" ht="11.25">
      <c r="A436" s="33"/>
      <c r="B436" s="34"/>
      <c r="C436" s="35"/>
      <c r="D436" s="185" t="s">
        <v>127</v>
      </c>
      <c r="E436" s="35"/>
      <c r="F436" s="186" t="s">
        <v>1086</v>
      </c>
      <c r="G436" s="35"/>
      <c r="H436" s="35"/>
      <c r="I436" s="187"/>
      <c r="J436" s="35"/>
      <c r="K436" s="35"/>
      <c r="L436" s="38"/>
      <c r="M436" s="188"/>
      <c r="N436" s="189"/>
      <c r="O436" s="63"/>
      <c r="P436" s="63"/>
      <c r="Q436" s="63"/>
      <c r="R436" s="63"/>
      <c r="S436" s="63"/>
      <c r="T436" s="64"/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T436" s="16" t="s">
        <v>127</v>
      </c>
      <c r="AU436" s="16" t="s">
        <v>83</v>
      </c>
    </row>
    <row r="437" spans="1:65" s="2" customFormat="1" ht="39">
      <c r="A437" s="33"/>
      <c r="B437" s="34"/>
      <c r="C437" s="35"/>
      <c r="D437" s="185" t="s">
        <v>129</v>
      </c>
      <c r="E437" s="35"/>
      <c r="F437" s="190" t="s">
        <v>1059</v>
      </c>
      <c r="G437" s="35"/>
      <c r="H437" s="35"/>
      <c r="I437" s="187"/>
      <c r="J437" s="35"/>
      <c r="K437" s="35"/>
      <c r="L437" s="38"/>
      <c r="M437" s="188"/>
      <c r="N437" s="189"/>
      <c r="O437" s="63"/>
      <c r="P437" s="63"/>
      <c r="Q437" s="63"/>
      <c r="R437" s="63"/>
      <c r="S437" s="63"/>
      <c r="T437" s="64"/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T437" s="16" t="s">
        <v>129</v>
      </c>
      <c r="AU437" s="16" t="s">
        <v>83</v>
      </c>
    </row>
    <row r="438" spans="1:65" s="2" customFormat="1" ht="14.45" customHeight="1">
      <c r="A438" s="33"/>
      <c r="B438" s="34"/>
      <c r="C438" s="202" t="s">
        <v>655</v>
      </c>
      <c r="D438" s="202" t="s">
        <v>178</v>
      </c>
      <c r="E438" s="203" t="s">
        <v>1088</v>
      </c>
      <c r="F438" s="204" t="s">
        <v>1089</v>
      </c>
      <c r="G438" s="205" t="s">
        <v>219</v>
      </c>
      <c r="H438" s="206">
        <v>2</v>
      </c>
      <c r="I438" s="207"/>
      <c r="J438" s="208">
        <f>ROUND(I438*H438,2)</f>
        <v>0</v>
      </c>
      <c r="K438" s="204" t="s">
        <v>124</v>
      </c>
      <c r="L438" s="209"/>
      <c r="M438" s="210" t="s">
        <v>19</v>
      </c>
      <c r="N438" s="211" t="s">
        <v>44</v>
      </c>
      <c r="O438" s="63"/>
      <c r="P438" s="181">
        <f>O438*H438</f>
        <v>0</v>
      </c>
      <c r="Q438" s="181">
        <v>1.87</v>
      </c>
      <c r="R438" s="181">
        <f>Q438*H438</f>
        <v>3.74</v>
      </c>
      <c r="S438" s="181">
        <v>0</v>
      </c>
      <c r="T438" s="182">
        <f>S438*H438</f>
        <v>0</v>
      </c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R438" s="183" t="s">
        <v>170</v>
      </c>
      <c r="AT438" s="183" t="s">
        <v>178</v>
      </c>
      <c r="AU438" s="183" t="s">
        <v>83</v>
      </c>
      <c r="AY438" s="16" t="s">
        <v>118</v>
      </c>
      <c r="BE438" s="184">
        <f>IF(N438="základní",J438,0)</f>
        <v>0</v>
      </c>
      <c r="BF438" s="184">
        <f>IF(N438="snížená",J438,0)</f>
        <v>0</v>
      </c>
      <c r="BG438" s="184">
        <f>IF(N438="zákl. přenesená",J438,0)</f>
        <v>0</v>
      </c>
      <c r="BH438" s="184">
        <f>IF(N438="sníž. přenesená",J438,0)</f>
        <v>0</v>
      </c>
      <c r="BI438" s="184">
        <f>IF(N438="nulová",J438,0)</f>
        <v>0</v>
      </c>
      <c r="BJ438" s="16" t="s">
        <v>81</v>
      </c>
      <c r="BK438" s="184">
        <f>ROUND(I438*H438,2)</f>
        <v>0</v>
      </c>
      <c r="BL438" s="16" t="s">
        <v>125</v>
      </c>
      <c r="BM438" s="183" t="s">
        <v>1090</v>
      </c>
    </row>
    <row r="439" spans="1:65" s="2" customFormat="1" ht="11.25">
      <c r="A439" s="33"/>
      <c r="B439" s="34"/>
      <c r="C439" s="35"/>
      <c r="D439" s="185" t="s">
        <v>127</v>
      </c>
      <c r="E439" s="35"/>
      <c r="F439" s="186" t="s">
        <v>1089</v>
      </c>
      <c r="G439" s="35"/>
      <c r="H439" s="35"/>
      <c r="I439" s="187"/>
      <c r="J439" s="35"/>
      <c r="K439" s="35"/>
      <c r="L439" s="38"/>
      <c r="M439" s="188"/>
      <c r="N439" s="189"/>
      <c r="O439" s="63"/>
      <c r="P439" s="63"/>
      <c r="Q439" s="63"/>
      <c r="R439" s="63"/>
      <c r="S439" s="63"/>
      <c r="T439" s="64"/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T439" s="16" t="s">
        <v>127</v>
      </c>
      <c r="AU439" s="16" t="s">
        <v>83</v>
      </c>
    </row>
    <row r="440" spans="1:65" s="13" customFormat="1" ht="11.25">
      <c r="B440" s="191"/>
      <c r="C440" s="192"/>
      <c r="D440" s="185" t="s">
        <v>131</v>
      </c>
      <c r="E440" s="193" t="s">
        <v>19</v>
      </c>
      <c r="F440" s="194" t="s">
        <v>1063</v>
      </c>
      <c r="G440" s="192"/>
      <c r="H440" s="195">
        <v>2</v>
      </c>
      <c r="I440" s="196"/>
      <c r="J440" s="192"/>
      <c r="K440" s="192"/>
      <c r="L440" s="197"/>
      <c r="M440" s="198"/>
      <c r="N440" s="199"/>
      <c r="O440" s="199"/>
      <c r="P440" s="199"/>
      <c r="Q440" s="199"/>
      <c r="R440" s="199"/>
      <c r="S440" s="199"/>
      <c r="T440" s="200"/>
      <c r="AT440" s="201" t="s">
        <v>131</v>
      </c>
      <c r="AU440" s="201" t="s">
        <v>83</v>
      </c>
      <c r="AV440" s="13" t="s">
        <v>83</v>
      </c>
      <c r="AW440" s="13" t="s">
        <v>33</v>
      </c>
      <c r="AX440" s="13" t="s">
        <v>73</v>
      </c>
      <c r="AY440" s="201" t="s">
        <v>118</v>
      </c>
    </row>
    <row r="441" spans="1:65" s="2" customFormat="1" ht="14.45" customHeight="1">
      <c r="A441" s="33"/>
      <c r="B441" s="34"/>
      <c r="C441" s="202" t="s">
        <v>661</v>
      </c>
      <c r="D441" s="202" t="s">
        <v>178</v>
      </c>
      <c r="E441" s="203" t="s">
        <v>1091</v>
      </c>
      <c r="F441" s="204" t="s">
        <v>1092</v>
      </c>
      <c r="G441" s="205" t="s">
        <v>219</v>
      </c>
      <c r="H441" s="206">
        <v>1</v>
      </c>
      <c r="I441" s="207"/>
      <c r="J441" s="208">
        <f>ROUND(I441*H441,2)</f>
        <v>0</v>
      </c>
      <c r="K441" s="204" t="s">
        <v>19</v>
      </c>
      <c r="L441" s="209"/>
      <c r="M441" s="210" t="s">
        <v>19</v>
      </c>
      <c r="N441" s="211" t="s">
        <v>44</v>
      </c>
      <c r="O441" s="63"/>
      <c r="P441" s="181">
        <f>O441*H441</f>
        <v>0</v>
      </c>
      <c r="Q441" s="181">
        <v>5.75</v>
      </c>
      <c r="R441" s="181">
        <f>Q441*H441</f>
        <v>5.75</v>
      </c>
      <c r="S441" s="181">
        <v>0</v>
      </c>
      <c r="T441" s="182">
        <f>S441*H441</f>
        <v>0</v>
      </c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R441" s="183" t="s">
        <v>170</v>
      </c>
      <c r="AT441" s="183" t="s">
        <v>178</v>
      </c>
      <c r="AU441" s="183" t="s">
        <v>83</v>
      </c>
      <c r="AY441" s="16" t="s">
        <v>118</v>
      </c>
      <c r="BE441" s="184">
        <f>IF(N441="základní",J441,0)</f>
        <v>0</v>
      </c>
      <c r="BF441" s="184">
        <f>IF(N441="snížená",J441,0)</f>
        <v>0</v>
      </c>
      <c r="BG441" s="184">
        <f>IF(N441="zákl. přenesená",J441,0)</f>
        <v>0</v>
      </c>
      <c r="BH441" s="184">
        <f>IF(N441="sníž. přenesená",J441,0)</f>
        <v>0</v>
      </c>
      <c r="BI441" s="184">
        <f>IF(N441="nulová",J441,0)</f>
        <v>0</v>
      </c>
      <c r="BJ441" s="16" t="s">
        <v>81</v>
      </c>
      <c r="BK441" s="184">
        <f>ROUND(I441*H441,2)</f>
        <v>0</v>
      </c>
      <c r="BL441" s="16" t="s">
        <v>125</v>
      </c>
      <c r="BM441" s="183" t="s">
        <v>1093</v>
      </c>
    </row>
    <row r="442" spans="1:65" s="2" customFormat="1" ht="11.25">
      <c r="A442" s="33"/>
      <c r="B442" s="34"/>
      <c r="C442" s="35"/>
      <c r="D442" s="185" t="s">
        <v>127</v>
      </c>
      <c r="E442" s="35"/>
      <c r="F442" s="186" t="s">
        <v>1092</v>
      </c>
      <c r="G442" s="35"/>
      <c r="H442" s="35"/>
      <c r="I442" s="187"/>
      <c r="J442" s="35"/>
      <c r="K442" s="35"/>
      <c r="L442" s="38"/>
      <c r="M442" s="188"/>
      <c r="N442" s="189"/>
      <c r="O442" s="63"/>
      <c r="P442" s="63"/>
      <c r="Q442" s="63"/>
      <c r="R442" s="63"/>
      <c r="S442" s="63"/>
      <c r="T442" s="64"/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T442" s="16" t="s">
        <v>127</v>
      </c>
      <c r="AU442" s="16" t="s">
        <v>83</v>
      </c>
    </row>
    <row r="443" spans="1:65" s="13" customFormat="1" ht="11.25">
      <c r="B443" s="191"/>
      <c r="C443" s="192"/>
      <c r="D443" s="185" t="s">
        <v>131</v>
      </c>
      <c r="E443" s="193" t="s">
        <v>19</v>
      </c>
      <c r="F443" s="194" t="s">
        <v>1047</v>
      </c>
      <c r="G443" s="192"/>
      <c r="H443" s="195">
        <v>1</v>
      </c>
      <c r="I443" s="196"/>
      <c r="J443" s="192"/>
      <c r="K443" s="192"/>
      <c r="L443" s="197"/>
      <c r="M443" s="198"/>
      <c r="N443" s="199"/>
      <c r="O443" s="199"/>
      <c r="P443" s="199"/>
      <c r="Q443" s="199"/>
      <c r="R443" s="199"/>
      <c r="S443" s="199"/>
      <c r="T443" s="200"/>
      <c r="AT443" s="201" t="s">
        <v>131</v>
      </c>
      <c r="AU443" s="201" t="s">
        <v>83</v>
      </c>
      <c r="AV443" s="13" t="s">
        <v>83</v>
      </c>
      <c r="AW443" s="13" t="s">
        <v>33</v>
      </c>
      <c r="AX443" s="13" t="s">
        <v>73</v>
      </c>
      <c r="AY443" s="201" t="s">
        <v>118</v>
      </c>
    </row>
    <row r="444" spans="1:65" s="2" customFormat="1" ht="14.45" customHeight="1">
      <c r="A444" s="33"/>
      <c r="B444" s="34"/>
      <c r="C444" s="202" t="s">
        <v>667</v>
      </c>
      <c r="D444" s="202" t="s">
        <v>178</v>
      </c>
      <c r="E444" s="203" t="s">
        <v>1094</v>
      </c>
      <c r="F444" s="204" t="s">
        <v>1095</v>
      </c>
      <c r="G444" s="205" t="s">
        <v>219</v>
      </c>
      <c r="H444" s="206">
        <v>9</v>
      </c>
      <c r="I444" s="207"/>
      <c r="J444" s="208">
        <f>ROUND(I444*H444,2)</f>
        <v>0</v>
      </c>
      <c r="K444" s="204" t="s">
        <v>124</v>
      </c>
      <c r="L444" s="209"/>
      <c r="M444" s="210" t="s">
        <v>19</v>
      </c>
      <c r="N444" s="211" t="s">
        <v>44</v>
      </c>
      <c r="O444" s="63"/>
      <c r="P444" s="181">
        <f>O444*H444</f>
        <v>0</v>
      </c>
      <c r="Q444" s="181">
        <v>2E-3</v>
      </c>
      <c r="R444" s="181">
        <f>Q444*H444</f>
        <v>1.8000000000000002E-2</v>
      </c>
      <c r="S444" s="181">
        <v>0</v>
      </c>
      <c r="T444" s="182">
        <f>S444*H444</f>
        <v>0</v>
      </c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R444" s="183" t="s">
        <v>170</v>
      </c>
      <c r="AT444" s="183" t="s">
        <v>178</v>
      </c>
      <c r="AU444" s="183" t="s">
        <v>83</v>
      </c>
      <c r="AY444" s="16" t="s">
        <v>118</v>
      </c>
      <c r="BE444" s="184">
        <f>IF(N444="základní",J444,0)</f>
        <v>0</v>
      </c>
      <c r="BF444" s="184">
        <f>IF(N444="snížená",J444,0)</f>
        <v>0</v>
      </c>
      <c r="BG444" s="184">
        <f>IF(N444="zákl. přenesená",J444,0)</f>
        <v>0</v>
      </c>
      <c r="BH444" s="184">
        <f>IF(N444="sníž. přenesená",J444,0)</f>
        <v>0</v>
      </c>
      <c r="BI444" s="184">
        <f>IF(N444="nulová",J444,0)</f>
        <v>0</v>
      </c>
      <c r="BJ444" s="16" t="s">
        <v>81</v>
      </c>
      <c r="BK444" s="184">
        <f>ROUND(I444*H444,2)</f>
        <v>0</v>
      </c>
      <c r="BL444" s="16" t="s">
        <v>125</v>
      </c>
      <c r="BM444" s="183" t="s">
        <v>1096</v>
      </c>
    </row>
    <row r="445" spans="1:65" s="2" customFormat="1" ht="11.25">
      <c r="A445" s="33"/>
      <c r="B445" s="34"/>
      <c r="C445" s="35"/>
      <c r="D445" s="185" t="s">
        <v>127</v>
      </c>
      <c r="E445" s="35"/>
      <c r="F445" s="186" t="s">
        <v>1095</v>
      </c>
      <c r="G445" s="35"/>
      <c r="H445" s="35"/>
      <c r="I445" s="187"/>
      <c r="J445" s="35"/>
      <c r="K445" s="35"/>
      <c r="L445" s="38"/>
      <c r="M445" s="188"/>
      <c r="N445" s="189"/>
      <c r="O445" s="63"/>
      <c r="P445" s="63"/>
      <c r="Q445" s="63"/>
      <c r="R445" s="63"/>
      <c r="S445" s="63"/>
      <c r="T445" s="64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T445" s="16" t="s">
        <v>127</v>
      </c>
      <c r="AU445" s="16" t="s">
        <v>83</v>
      </c>
    </row>
    <row r="446" spans="1:65" s="13" customFormat="1" ht="11.25">
      <c r="B446" s="191"/>
      <c r="C446" s="192"/>
      <c r="D446" s="185" t="s">
        <v>131</v>
      </c>
      <c r="E446" s="193" t="s">
        <v>19</v>
      </c>
      <c r="F446" s="194" t="s">
        <v>1097</v>
      </c>
      <c r="G446" s="192"/>
      <c r="H446" s="195">
        <v>9</v>
      </c>
      <c r="I446" s="196"/>
      <c r="J446" s="192"/>
      <c r="K446" s="192"/>
      <c r="L446" s="197"/>
      <c r="M446" s="198"/>
      <c r="N446" s="199"/>
      <c r="O446" s="199"/>
      <c r="P446" s="199"/>
      <c r="Q446" s="199"/>
      <c r="R446" s="199"/>
      <c r="S446" s="199"/>
      <c r="T446" s="200"/>
      <c r="AT446" s="201" t="s">
        <v>131</v>
      </c>
      <c r="AU446" s="201" t="s">
        <v>83</v>
      </c>
      <c r="AV446" s="13" t="s">
        <v>83</v>
      </c>
      <c r="AW446" s="13" t="s">
        <v>33</v>
      </c>
      <c r="AX446" s="13" t="s">
        <v>73</v>
      </c>
      <c r="AY446" s="201" t="s">
        <v>118</v>
      </c>
    </row>
    <row r="447" spans="1:65" s="2" customFormat="1" ht="14.45" customHeight="1">
      <c r="A447" s="33"/>
      <c r="B447" s="34"/>
      <c r="C447" s="202" t="s">
        <v>674</v>
      </c>
      <c r="D447" s="202" t="s">
        <v>178</v>
      </c>
      <c r="E447" s="203" t="s">
        <v>1098</v>
      </c>
      <c r="F447" s="204" t="s">
        <v>1099</v>
      </c>
      <c r="G447" s="205" t="s">
        <v>219</v>
      </c>
      <c r="H447" s="206">
        <v>3</v>
      </c>
      <c r="I447" s="207"/>
      <c r="J447" s="208">
        <f>ROUND(I447*H447,2)</f>
        <v>0</v>
      </c>
      <c r="K447" s="204" t="s">
        <v>124</v>
      </c>
      <c r="L447" s="209"/>
      <c r="M447" s="210" t="s">
        <v>19</v>
      </c>
      <c r="N447" s="211" t="s">
        <v>44</v>
      </c>
      <c r="O447" s="63"/>
      <c r="P447" s="181">
        <f>O447*H447</f>
        <v>0</v>
      </c>
      <c r="Q447" s="181">
        <v>4.0000000000000001E-3</v>
      </c>
      <c r="R447" s="181">
        <f>Q447*H447</f>
        <v>1.2E-2</v>
      </c>
      <c r="S447" s="181">
        <v>0</v>
      </c>
      <c r="T447" s="182">
        <f>S447*H447</f>
        <v>0</v>
      </c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R447" s="183" t="s">
        <v>170</v>
      </c>
      <c r="AT447" s="183" t="s">
        <v>178</v>
      </c>
      <c r="AU447" s="183" t="s">
        <v>83</v>
      </c>
      <c r="AY447" s="16" t="s">
        <v>118</v>
      </c>
      <c r="BE447" s="184">
        <f>IF(N447="základní",J447,0)</f>
        <v>0</v>
      </c>
      <c r="BF447" s="184">
        <f>IF(N447="snížená",J447,0)</f>
        <v>0</v>
      </c>
      <c r="BG447" s="184">
        <f>IF(N447="zákl. přenesená",J447,0)</f>
        <v>0</v>
      </c>
      <c r="BH447" s="184">
        <f>IF(N447="sníž. přenesená",J447,0)</f>
        <v>0</v>
      </c>
      <c r="BI447" s="184">
        <f>IF(N447="nulová",J447,0)</f>
        <v>0</v>
      </c>
      <c r="BJ447" s="16" t="s">
        <v>81</v>
      </c>
      <c r="BK447" s="184">
        <f>ROUND(I447*H447,2)</f>
        <v>0</v>
      </c>
      <c r="BL447" s="16" t="s">
        <v>125</v>
      </c>
      <c r="BM447" s="183" t="s">
        <v>1100</v>
      </c>
    </row>
    <row r="448" spans="1:65" s="2" customFormat="1" ht="11.25">
      <c r="A448" s="33"/>
      <c r="B448" s="34"/>
      <c r="C448" s="35"/>
      <c r="D448" s="185" t="s">
        <v>127</v>
      </c>
      <c r="E448" s="35"/>
      <c r="F448" s="186" t="s">
        <v>1099</v>
      </c>
      <c r="G448" s="35"/>
      <c r="H448" s="35"/>
      <c r="I448" s="187"/>
      <c r="J448" s="35"/>
      <c r="K448" s="35"/>
      <c r="L448" s="38"/>
      <c r="M448" s="188"/>
      <c r="N448" s="189"/>
      <c r="O448" s="63"/>
      <c r="P448" s="63"/>
      <c r="Q448" s="63"/>
      <c r="R448" s="63"/>
      <c r="S448" s="63"/>
      <c r="T448" s="64"/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T448" s="16" t="s">
        <v>127</v>
      </c>
      <c r="AU448" s="16" t="s">
        <v>83</v>
      </c>
    </row>
    <row r="449" spans="1:65" s="13" customFormat="1" ht="11.25">
      <c r="B449" s="191"/>
      <c r="C449" s="192"/>
      <c r="D449" s="185" t="s">
        <v>131</v>
      </c>
      <c r="E449" s="193" t="s">
        <v>19</v>
      </c>
      <c r="F449" s="194" t="s">
        <v>1038</v>
      </c>
      <c r="G449" s="192"/>
      <c r="H449" s="195">
        <v>3</v>
      </c>
      <c r="I449" s="196"/>
      <c r="J449" s="192"/>
      <c r="K449" s="192"/>
      <c r="L449" s="197"/>
      <c r="M449" s="198"/>
      <c r="N449" s="199"/>
      <c r="O449" s="199"/>
      <c r="P449" s="199"/>
      <c r="Q449" s="199"/>
      <c r="R449" s="199"/>
      <c r="S449" s="199"/>
      <c r="T449" s="200"/>
      <c r="AT449" s="201" t="s">
        <v>131</v>
      </c>
      <c r="AU449" s="201" t="s">
        <v>83</v>
      </c>
      <c r="AV449" s="13" t="s">
        <v>83</v>
      </c>
      <c r="AW449" s="13" t="s">
        <v>33</v>
      </c>
      <c r="AX449" s="13" t="s">
        <v>73</v>
      </c>
      <c r="AY449" s="201" t="s">
        <v>118</v>
      </c>
    </row>
    <row r="450" spans="1:65" s="2" customFormat="1" ht="14.45" customHeight="1">
      <c r="A450" s="33"/>
      <c r="B450" s="34"/>
      <c r="C450" s="172" t="s">
        <v>681</v>
      </c>
      <c r="D450" s="172" t="s">
        <v>120</v>
      </c>
      <c r="E450" s="173" t="s">
        <v>1101</v>
      </c>
      <c r="F450" s="174" t="s">
        <v>1102</v>
      </c>
      <c r="G450" s="175" t="s">
        <v>232</v>
      </c>
      <c r="H450" s="176">
        <v>7.8049999999999997</v>
      </c>
      <c r="I450" s="177"/>
      <c r="J450" s="178">
        <f>ROUND(I450*H450,2)</f>
        <v>0</v>
      </c>
      <c r="K450" s="174" t="s">
        <v>124</v>
      </c>
      <c r="L450" s="38"/>
      <c r="M450" s="179" t="s">
        <v>19</v>
      </c>
      <c r="N450" s="180" t="s">
        <v>44</v>
      </c>
      <c r="O450" s="63"/>
      <c r="P450" s="181">
        <f>O450*H450</f>
        <v>0</v>
      </c>
      <c r="Q450" s="181">
        <v>0</v>
      </c>
      <c r="R450" s="181">
        <f>Q450*H450</f>
        <v>0</v>
      </c>
      <c r="S450" s="181">
        <v>0</v>
      </c>
      <c r="T450" s="182">
        <f>S450*H450</f>
        <v>0</v>
      </c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R450" s="183" t="s">
        <v>125</v>
      </c>
      <c r="AT450" s="183" t="s">
        <v>120</v>
      </c>
      <c r="AU450" s="183" t="s">
        <v>83</v>
      </c>
      <c r="AY450" s="16" t="s">
        <v>118</v>
      </c>
      <c r="BE450" s="184">
        <f>IF(N450="základní",J450,0)</f>
        <v>0</v>
      </c>
      <c r="BF450" s="184">
        <f>IF(N450="snížená",J450,0)</f>
        <v>0</v>
      </c>
      <c r="BG450" s="184">
        <f>IF(N450="zákl. přenesená",J450,0)</f>
        <v>0</v>
      </c>
      <c r="BH450" s="184">
        <f>IF(N450="sníž. přenesená",J450,0)</f>
        <v>0</v>
      </c>
      <c r="BI450" s="184">
        <f>IF(N450="nulová",J450,0)</f>
        <v>0</v>
      </c>
      <c r="BJ450" s="16" t="s">
        <v>81</v>
      </c>
      <c r="BK450" s="184">
        <f>ROUND(I450*H450,2)</f>
        <v>0</v>
      </c>
      <c r="BL450" s="16" t="s">
        <v>125</v>
      </c>
      <c r="BM450" s="183" t="s">
        <v>1103</v>
      </c>
    </row>
    <row r="451" spans="1:65" s="2" customFormat="1" ht="11.25">
      <c r="A451" s="33"/>
      <c r="B451" s="34"/>
      <c r="C451" s="35"/>
      <c r="D451" s="185" t="s">
        <v>127</v>
      </c>
      <c r="E451" s="35"/>
      <c r="F451" s="186" t="s">
        <v>1104</v>
      </c>
      <c r="G451" s="35"/>
      <c r="H451" s="35"/>
      <c r="I451" s="187"/>
      <c r="J451" s="35"/>
      <c r="K451" s="35"/>
      <c r="L451" s="38"/>
      <c r="M451" s="188"/>
      <c r="N451" s="189"/>
      <c r="O451" s="63"/>
      <c r="P451" s="63"/>
      <c r="Q451" s="63"/>
      <c r="R451" s="63"/>
      <c r="S451" s="63"/>
      <c r="T451" s="64"/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T451" s="16" t="s">
        <v>127</v>
      </c>
      <c r="AU451" s="16" t="s">
        <v>83</v>
      </c>
    </row>
    <row r="452" spans="1:65" s="2" customFormat="1" ht="39">
      <c r="A452" s="33"/>
      <c r="B452" s="34"/>
      <c r="C452" s="35"/>
      <c r="D452" s="185" t="s">
        <v>129</v>
      </c>
      <c r="E452" s="35"/>
      <c r="F452" s="190" t="s">
        <v>1105</v>
      </c>
      <c r="G452" s="35"/>
      <c r="H452" s="35"/>
      <c r="I452" s="187"/>
      <c r="J452" s="35"/>
      <c r="K452" s="35"/>
      <c r="L452" s="38"/>
      <c r="M452" s="188"/>
      <c r="N452" s="189"/>
      <c r="O452" s="63"/>
      <c r="P452" s="63"/>
      <c r="Q452" s="63"/>
      <c r="R452" s="63"/>
      <c r="S452" s="63"/>
      <c r="T452" s="64"/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T452" s="16" t="s">
        <v>129</v>
      </c>
      <c r="AU452" s="16" t="s">
        <v>83</v>
      </c>
    </row>
    <row r="453" spans="1:65" s="13" customFormat="1" ht="11.25">
      <c r="B453" s="191"/>
      <c r="C453" s="192"/>
      <c r="D453" s="185" t="s">
        <v>131</v>
      </c>
      <c r="E453" s="193" t="s">
        <v>19</v>
      </c>
      <c r="F453" s="194" t="s">
        <v>1106</v>
      </c>
      <c r="G453" s="192"/>
      <c r="H453" s="195">
        <v>7.8049999999999997</v>
      </c>
      <c r="I453" s="196"/>
      <c r="J453" s="192"/>
      <c r="K453" s="192"/>
      <c r="L453" s="197"/>
      <c r="M453" s="198"/>
      <c r="N453" s="199"/>
      <c r="O453" s="199"/>
      <c r="P453" s="199"/>
      <c r="Q453" s="199"/>
      <c r="R453" s="199"/>
      <c r="S453" s="199"/>
      <c r="T453" s="200"/>
      <c r="AT453" s="201" t="s">
        <v>131</v>
      </c>
      <c r="AU453" s="201" t="s">
        <v>83</v>
      </c>
      <c r="AV453" s="13" t="s">
        <v>83</v>
      </c>
      <c r="AW453" s="13" t="s">
        <v>33</v>
      </c>
      <c r="AX453" s="13" t="s">
        <v>73</v>
      </c>
      <c r="AY453" s="201" t="s">
        <v>118</v>
      </c>
    </row>
    <row r="454" spans="1:65" s="2" customFormat="1" ht="14.45" customHeight="1">
      <c r="A454" s="33"/>
      <c r="B454" s="34"/>
      <c r="C454" s="172" t="s">
        <v>688</v>
      </c>
      <c r="D454" s="172" t="s">
        <v>120</v>
      </c>
      <c r="E454" s="173" t="s">
        <v>1107</v>
      </c>
      <c r="F454" s="174" t="s">
        <v>1108</v>
      </c>
      <c r="G454" s="175" t="s">
        <v>123</v>
      </c>
      <c r="H454" s="176">
        <v>45.689</v>
      </c>
      <c r="I454" s="177"/>
      <c r="J454" s="178">
        <f>ROUND(I454*H454,2)</f>
        <v>0</v>
      </c>
      <c r="K454" s="174" t="s">
        <v>124</v>
      </c>
      <c r="L454" s="38"/>
      <c r="M454" s="179" t="s">
        <v>19</v>
      </c>
      <c r="N454" s="180" t="s">
        <v>44</v>
      </c>
      <c r="O454" s="63"/>
      <c r="P454" s="181">
        <f>O454*H454</f>
        <v>0</v>
      </c>
      <c r="Q454" s="181">
        <v>4.0200000000000001E-3</v>
      </c>
      <c r="R454" s="181">
        <f>Q454*H454</f>
        <v>0.18366978</v>
      </c>
      <c r="S454" s="181">
        <v>0</v>
      </c>
      <c r="T454" s="182">
        <f>S454*H454</f>
        <v>0</v>
      </c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R454" s="183" t="s">
        <v>125</v>
      </c>
      <c r="AT454" s="183" t="s">
        <v>120</v>
      </c>
      <c r="AU454" s="183" t="s">
        <v>83</v>
      </c>
      <c r="AY454" s="16" t="s">
        <v>118</v>
      </c>
      <c r="BE454" s="184">
        <f>IF(N454="základní",J454,0)</f>
        <v>0</v>
      </c>
      <c r="BF454" s="184">
        <f>IF(N454="snížená",J454,0)</f>
        <v>0</v>
      </c>
      <c r="BG454" s="184">
        <f>IF(N454="zákl. přenesená",J454,0)</f>
        <v>0</v>
      </c>
      <c r="BH454" s="184">
        <f>IF(N454="sníž. přenesená",J454,0)</f>
        <v>0</v>
      </c>
      <c r="BI454" s="184">
        <f>IF(N454="nulová",J454,0)</f>
        <v>0</v>
      </c>
      <c r="BJ454" s="16" t="s">
        <v>81</v>
      </c>
      <c r="BK454" s="184">
        <f>ROUND(I454*H454,2)</f>
        <v>0</v>
      </c>
      <c r="BL454" s="16" t="s">
        <v>125</v>
      </c>
      <c r="BM454" s="183" t="s">
        <v>1109</v>
      </c>
    </row>
    <row r="455" spans="1:65" s="2" customFormat="1" ht="11.25">
      <c r="A455" s="33"/>
      <c r="B455" s="34"/>
      <c r="C455" s="35"/>
      <c r="D455" s="185" t="s">
        <v>127</v>
      </c>
      <c r="E455" s="35"/>
      <c r="F455" s="186" t="s">
        <v>1110</v>
      </c>
      <c r="G455" s="35"/>
      <c r="H455" s="35"/>
      <c r="I455" s="187"/>
      <c r="J455" s="35"/>
      <c r="K455" s="35"/>
      <c r="L455" s="38"/>
      <c r="M455" s="188"/>
      <c r="N455" s="189"/>
      <c r="O455" s="63"/>
      <c r="P455" s="63"/>
      <c r="Q455" s="63"/>
      <c r="R455" s="63"/>
      <c r="S455" s="63"/>
      <c r="T455" s="64"/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T455" s="16" t="s">
        <v>127</v>
      </c>
      <c r="AU455" s="16" t="s">
        <v>83</v>
      </c>
    </row>
    <row r="456" spans="1:65" s="13" customFormat="1" ht="11.25">
      <c r="B456" s="191"/>
      <c r="C456" s="192"/>
      <c r="D456" s="185" t="s">
        <v>131</v>
      </c>
      <c r="E456" s="193" t="s">
        <v>19</v>
      </c>
      <c r="F456" s="194" t="s">
        <v>1111</v>
      </c>
      <c r="G456" s="192"/>
      <c r="H456" s="195">
        <v>45.689</v>
      </c>
      <c r="I456" s="196"/>
      <c r="J456" s="192"/>
      <c r="K456" s="192"/>
      <c r="L456" s="197"/>
      <c r="M456" s="198"/>
      <c r="N456" s="199"/>
      <c r="O456" s="199"/>
      <c r="P456" s="199"/>
      <c r="Q456" s="199"/>
      <c r="R456" s="199"/>
      <c r="S456" s="199"/>
      <c r="T456" s="200"/>
      <c r="AT456" s="201" t="s">
        <v>131</v>
      </c>
      <c r="AU456" s="201" t="s">
        <v>83</v>
      </c>
      <c r="AV456" s="13" t="s">
        <v>83</v>
      </c>
      <c r="AW456" s="13" t="s">
        <v>33</v>
      </c>
      <c r="AX456" s="13" t="s">
        <v>73</v>
      </c>
      <c r="AY456" s="201" t="s">
        <v>118</v>
      </c>
    </row>
    <row r="457" spans="1:65" s="2" customFormat="1" ht="14.45" customHeight="1">
      <c r="A457" s="33"/>
      <c r="B457" s="34"/>
      <c r="C457" s="172" t="s">
        <v>697</v>
      </c>
      <c r="D457" s="172" t="s">
        <v>120</v>
      </c>
      <c r="E457" s="173" t="s">
        <v>668</v>
      </c>
      <c r="F457" s="174" t="s">
        <v>669</v>
      </c>
      <c r="G457" s="175" t="s">
        <v>146</v>
      </c>
      <c r="H457" s="176">
        <v>231.23</v>
      </c>
      <c r="I457" s="177"/>
      <c r="J457" s="178">
        <f>ROUND(I457*H457,2)</f>
        <v>0</v>
      </c>
      <c r="K457" s="174" t="s">
        <v>124</v>
      </c>
      <c r="L457" s="38"/>
      <c r="M457" s="179" t="s">
        <v>19</v>
      </c>
      <c r="N457" s="180" t="s">
        <v>44</v>
      </c>
      <c r="O457" s="63"/>
      <c r="P457" s="181">
        <f>O457*H457</f>
        <v>0</v>
      </c>
      <c r="Q457" s="181">
        <v>6.9999999999999994E-5</v>
      </c>
      <c r="R457" s="181">
        <f>Q457*H457</f>
        <v>1.6186099999999998E-2</v>
      </c>
      <c r="S457" s="181">
        <v>0</v>
      </c>
      <c r="T457" s="182">
        <f>S457*H457</f>
        <v>0</v>
      </c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R457" s="183" t="s">
        <v>125</v>
      </c>
      <c r="AT457" s="183" t="s">
        <v>120</v>
      </c>
      <c r="AU457" s="183" t="s">
        <v>83</v>
      </c>
      <c r="AY457" s="16" t="s">
        <v>118</v>
      </c>
      <c r="BE457" s="184">
        <f>IF(N457="základní",J457,0)</f>
        <v>0</v>
      </c>
      <c r="BF457" s="184">
        <f>IF(N457="snížená",J457,0)</f>
        <v>0</v>
      </c>
      <c r="BG457" s="184">
        <f>IF(N457="zákl. přenesená",J457,0)</f>
        <v>0</v>
      </c>
      <c r="BH457" s="184">
        <f>IF(N457="sníž. přenesená",J457,0)</f>
        <v>0</v>
      </c>
      <c r="BI457" s="184">
        <f>IF(N457="nulová",J457,0)</f>
        <v>0</v>
      </c>
      <c r="BJ457" s="16" t="s">
        <v>81</v>
      </c>
      <c r="BK457" s="184">
        <f>ROUND(I457*H457,2)</f>
        <v>0</v>
      </c>
      <c r="BL457" s="16" t="s">
        <v>125</v>
      </c>
      <c r="BM457" s="183" t="s">
        <v>1112</v>
      </c>
    </row>
    <row r="458" spans="1:65" s="2" customFormat="1" ht="11.25">
      <c r="A458" s="33"/>
      <c r="B458" s="34"/>
      <c r="C458" s="35"/>
      <c r="D458" s="185" t="s">
        <v>127</v>
      </c>
      <c r="E458" s="35"/>
      <c r="F458" s="186" t="s">
        <v>671</v>
      </c>
      <c r="G458" s="35"/>
      <c r="H458" s="35"/>
      <c r="I458" s="187"/>
      <c r="J458" s="35"/>
      <c r="K458" s="35"/>
      <c r="L458" s="38"/>
      <c r="M458" s="188"/>
      <c r="N458" s="189"/>
      <c r="O458" s="63"/>
      <c r="P458" s="63"/>
      <c r="Q458" s="63"/>
      <c r="R458" s="63"/>
      <c r="S458" s="63"/>
      <c r="T458" s="64"/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T458" s="16" t="s">
        <v>127</v>
      </c>
      <c r="AU458" s="16" t="s">
        <v>83</v>
      </c>
    </row>
    <row r="459" spans="1:65" s="13" customFormat="1" ht="11.25">
      <c r="B459" s="191"/>
      <c r="C459" s="192"/>
      <c r="D459" s="185" t="s">
        <v>131</v>
      </c>
      <c r="E459" s="193" t="s">
        <v>19</v>
      </c>
      <c r="F459" s="194" t="s">
        <v>1113</v>
      </c>
      <c r="G459" s="192"/>
      <c r="H459" s="195">
        <v>231.23</v>
      </c>
      <c r="I459" s="196"/>
      <c r="J459" s="192"/>
      <c r="K459" s="192"/>
      <c r="L459" s="197"/>
      <c r="M459" s="198"/>
      <c r="N459" s="199"/>
      <c r="O459" s="199"/>
      <c r="P459" s="199"/>
      <c r="Q459" s="199"/>
      <c r="R459" s="199"/>
      <c r="S459" s="199"/>
      <c r="T459" s="200"/>
      <c r="AT459" s="201" t="s">
        <v>131</v>
      </c>
      <c r="AU459" s="201" t="s">
        <v>83</v>
      </c>
      <c r="AV459" s="13" t="s">
        <v>83</v>
      </c>
      <c r="AW459" s="13" t="s">
        <v>33</v>
      </c>
      <c r="AX459" s="13" t="s">
        <v>73</v>
      </c>
      <c r="AY459" s="201" t="s">
        <v>118</v>
      </c>
    </row>
    <row r="460" spans="1:65" s="2" customFormat="1" ht="14.45" customHeight="1">
      <c r="A460" s="33"/>
      <c r="B460" s="34"/>
      <c r="C460" s="172" t="s">
        <v>703</v>
      </c>
      <c r="D460" s="172" t="s">
        <v>120</v>
      </c>
      <c r="E460" s="173" t="s">
        <v>1114</v>
      </c>
      <c r="F460" s="174" t="s">
        <v>1115</v>
      </c>
      <c r="G460" s="175" t="s">
        <v>146</v>
      </c>
      <c r="H460" s="176">
        <v>138.93</v>
      </c>
      <c r="I460" s="177"/>
      <c r="J460" s="178">
        <f>ROUND(I460*H460,2)</f>
        <v>0</v>
      </c>
      <c r="K460" s="174" t="s">
        <v>124</v>
      </c>
      <c r="L460" s="38"/>
      <c r="M460" s="179" t="s">
        <v>19</v>
      </c>
      <c r="N460" s="180" t="s">
        <v>44</v>
      </c>
      <c r="O460" s="63"/>
      <c r="P460" s="181">
        <f>O460*H460</f>
        <v>0</v>
      </c>
      <c r="Q460" s="181">
        <v>0</v>
      </c>
      <c r="R460" s="181">
        <f>Q460*H460</f>
        <v>0</v>
      </c>
      <c r="S460" s="181">
        <v>0</v>
      </c>
      <c r="T460" s="182">
        <f>S460*H460</f>
        <v>0</v>
      </c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R460" s="183" t="s">
        <v>125</v>
      </c>
      <c r="AT460" s="183" t="s">
        <v>120</v>
      </c>
      <c r="AU460" s="183" t="s">
        <v>83</v>
      </c>
      <c r="AY460" s="16" t="s">
        <v>118</v>
      </c>
      <c r="BE460" s="184">
        <f>IF(N460="základní",J460,0)</f>
        <v>0</v>
      </c>
      <c r="BF460" s="184">
        <f>IF(N460="snížená",J460,0)</f>
        <v>0</v>
      </c>
      <c r="BG460" s="184">
        <f>IF(N460="zákl. přenesená",J460,0)</f>
        <v>0</v>
      </c>
      <c r="BH460" s="184">
        <f>IF(N460="sníž. přenesená",J460,0)</f>
        <v>0</v>
      </c>
      <c r="BI460" s="184">
        <f>IF(N460="nulová",J460,0)</f>
        <v>0</v>
      </c>
      <c r="BJ460" s="16" t="s">
        <v>81</v>
      </c>
      <c r="BK460" s="184">
        <f>ROUND(I460*H460,2)</f>
        <v>0</v>
      </c>
      <c r="BL460" s="16" t="s">
        <v>125</v>
      </c>
      <c r="BM460" s="183" t="s">
        <v>1116</v>
      </c>
    </row>
    <row r="461" spans="1:65" s="2" customFormat="1" ht="11.25">
      <c r="A461" s="33"/>
      <c r="B461" s="34"/>
      <c r="C461" s="35"/>
      <c r="D461" s="185" t="s">
        <v>127</v>
      </c>
      <c r="E461" s="35"/>
      <c r="F461" s="186" t="s">
        <v>1117</v>
      </c>
      <c r="G461" s="35"/>
      <c r="H461" s="35"/>
      <c r="I461" s="187"/>
      <c r="J461" s="35"/>
      <c r="K461" s="35"/>
      <c r="L461" s="38"/>
      <c r="M461" s="188"/>
      <c r="N461" s="189"/>
      <c r="O461" s="63"/>
      <c r="P461" s="63"/>
      <c r="Q461" s="63"/>
      <c r="R461" s="63"/>
      <c r="S461" s="63"/>
      <c r="T461" s="64"/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T461" s="16" t="s">
        <v>127</v>
      </c>
      <c r="AU461" s="16" t="s">
        <v>83</v>
      </c>
    </row>
    <row r="462" spans="1:65" s="2" customFormat="1" ht="87.75">
      <c r="A462" s="33"/>
      <c r="B462" s="34"/>
      <c r="C462" s="35"/>
      <c r="D462" s="185" t="s">
        <v>129</v>
      </c>
      <c r="E462" s="35"/>
      <c r="F462" s="190" t="s">
        <v>607</v>
      </c>
      <c r="G462" s="35"/>
      <c r="H462" s="35"/>
      <c r="I462" s="187"/>
      <c r="J462" s="35"/>
      <c r="K462" s="35"/>
      <c r="L462" s="38"/>
      <c r="M462" s="188"/>
      <c r="N462" s="189"/>
      <c r="O462" s="63"/>
      <c r="P462" s="63"/>
      <c r="Q462" s="63"/>
      <c r="R462" s="63"/>
      <c r="S462" s="63"/>
      <c r="T462" s="64"/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T462" s="16" t="s">
        <v>129</v>
      </c>
      <c r="AU462" s="16" t="s">
        <v>83</v>
      </c>
    </row>
    <row r="463" spans="1:65" s="13" customFormat="1" ht="11.25">
      <c r="B463" s="191"/>
      <c r="C463" s="192"/>
      <c r="D463" s="185" t="s">
        <v>131</v>
      </c>
      <c r="E463" s="193" t="s">
        <v>19</v>
      </c>
      <c r="F463" s="194" t="s">
        <v>1118</v>
      </c>
      <c r="G463" s="192"/>
      <c r="H463" s="195">
        <v>138.93</v>
      </c>
      <c r="I463" s="196"/>
      <c r="J463" s="192"/>
      <c r="K463" s="192"/>
      <c r="L463" s="197"/>
      <c r="M463" s="198"/>
      <c r="N463" s="199"/>
      <c r="O463" s="199"/>
      <c r="P463" s="199"/>
      <c r="Q463" s="199"/>
      <c r="R463" s="199"/>
      <c r="S463" s="199"/>
      <c r="T463" s="200"/>
      <c r="AT463" s="201" t="s">
        <v>131</v>
      </c>
      <c r="AU463" s="201" t="s">
        <v>83</v>
      </c>
      <c r="AV463" s="13" t="s">
        <v>83</v>
      </c>
      <c r="AW463" s="13" t="s">
        <v>33</v>
      </c>
      <c r="AX463" s="13" t="s">
        <v>73</v>
      </c>
      <c r="AY463" s="201" t="s">
        <v>118</v>
      </c>
    </row>
    <row r="464" spans="1:65" s="2" customFormat="1" ht="14.45" customHeight="1">
      <c r="A464" s="33"/>
      <c r="B464" s="34"/>
      <c r="C464" s="172" t="s">
        <v>709</v>
      </c>
      <c r="D464" s="172" t="s">
        <v>120</v>
      </c>
      <c r="E464" s="173" t="s">
        <v>1119</v>
      </c>
      <c r="F464" s="174" t="s">
        <v>1120</v>
      </c>
      <c r="G464" s="175" t="s">
        <v>146</v>
      </c>
      <c r="H464" s="176">
        <v>92.3</v>
      </c>
      <c r="I464" s="177"/>
      <c r="J464" s="178">
        <f>ROUND(I464*H464,2)</f>
        <v>0</v>
      </c>
      <c r="K464" s="174" t="s">
        <v>124</v>
      </c>
      <c r="L464" s="38"/>
      <c r="M464" s="179" t="s">
        <v>19</v>
      </c>
      <c r="N464" s="180" t="s">
        <v>44</v>
      </c>
      <c r="O464" s="63"/>
      <c r="P464" s="181">
        <f>O464*H464</f>
        <v>0</v>
      </c>
      <c r="Q464" s="181">
        <v>0</v>
      </c>
      <c r="R464" s="181">
        <f>Q464*H464</f>
        <v>0</v>
      </c>
      <c r="S464" s="181">
        <v>0</v>
      </c>
      <c r="T464" s="182">
        <f>S464*H464</f>
        <v>0</v>
      </c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R464" s="183" t="s">
        <v>125</v>
      </c>
      <c r="AT464" s="183" t="s">
        <v>120</v>
      </c>
      <c r="AU464" s="183" t="s">
        <v>83</v>
      </c>
      <c r="AY464" s="16" t="s">
        <v>118</v>
      </c>
      <c r="BE464" s="184">
        <f>IF(N464="základní",J464,0)</f>
        <v>0</v>
      </c>
      <c r="BF464" s="184">
        <f>IF(N464="snížená",J464,0)</f>
        <v>0</v>
      </c>
      <c r="BG464" s="184">
        <f>IF(N464="zákl. přenesená",J464,0)</f>
        <v>0</v>
      </c>
      <c r="BH464" s="184">
        <f>IF(N464="sníž. přenesená",J464,0)</f>
        <v>0</v>
      </c>
      <c r="BI464" s="184">
        <f>IF(N464="nulová",J464,0)</f>
        <v>0</v>
      </c>
      <c r="BJ464" s="16" t="s">
        <v>81</v>
      </c>
      <c r="BK464" s="184">
        <f>ROUND(I464*H464,2)</f>
        <v>0</v>
      </c>
      <c r="BL464" s="16" t="s">
        <v>125</v>
      </c>
      <c r="BM464" s="183" t="s">
        <v>1121</v>
      </c>
    </row>
    <row r="465" spans="1:65" s="2" customFormat="1" ht="11.25">
      <c r="A465" s="33"/>
      <c r="B465" s="34"/>
      <c r="C465" s="35"/>
      <c r="D465" s="185" t="s">
        <v>127</v>
      </c>
      <c r="E465" s="35"/>
      <c r="F465" s="186" t="s">
        <v>1122</v>
      </c>
      <c r="G465" s="35"/>
      <c r="H465" s="35"/>
      <c r="I465" s="187"/>
      <c r="J465" s="35"/>
      <c r="K465" s="35"/>
      <c r="L465" s="38"/>
      <c r="M465" s="188"/>
      <c r="N465" s="189"/>
      <c r="O465" s="63"/>
      <c r="P465" s="63"/>
      <c r="Q465" s="63"/>
      <c r="R465" s="63"/>
      <c r="S465" s="63"/>
      <c r="T465" s="64"/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T465" s="16" t="s">
        <v>127</v>
      </c>
      <c r="AU465" s="16" t="s">
        <v>83</v>
      </c>
    </row>
    <row r="466" spans="1:65" s="2" customFormat="1" ht="87.75">
      <c r="A466" s="33"/>
      <c r="B466" s="34"/>
      <c r="C466" s="35"/>
      <c r="D466" s="185" t="s">
        <v>129</v>
      </c>
      <c r="E466" s="35"/>
      <c r="F466" s="190" t="s">
        <v>607</v>
      </c>
      <c r="G466" s="35"/>
      <c r="H466" s="35"/>
      <c r="I466" s="187"/>
      <c r="J466" s="35"/>
      <c r="K466" s="35"/>
      <c r="L466" s="38"/>
      <c r="M466" s="188"/>
      <c r="N466" s="189"/>
      <c r="O466" s="63"/>
      <c r="P466" s="63"/>
      <c r="Q466" s="63"/>
      <c r="R466" s="63"/>
      <c r="S466" s="63"/>
      <c r="T466" s="64"/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T466" s="16" t="s">
        <v>129</v>
      </c>
      <c r="AU466" s="16" t="s">
        <v>83</v>
      </c>
    </row>
    <row r="467" spans="1:65" s="13" customFormat="1" ht="11.25">
      <c r="B467" s="191"/>
      <c r="C467" s="192"/>
      <c r="D467" s="185" t="s">
        <v>131</v>
      </c>
      <c r="E467" s="193" t="s">
        <v>19</v>
      </c>
      <c r="F467" s="194" t="s">
        <v>898</v>
      </c>
      <c r="G467" s="192"/>
      <c r="H467" s="195">
        <v>92.3</v>
      </c>
      <c r="I467" s="196"/>
      <c r="J467" s="192"/>
      <c r="K467" s="192"/>
      <c r="L467" s="197"/>
      <c r="M467" s="198"/>
      <c r="N467" s="199"/>
      <c r="O467" s="199"/>
      <c r="P467" s="199"/>
      <c r="Q467" s="199"/>
      <c r="R467" s="199"/>
      <c r="S467" s="199"/>
      <c r="T467" s="200"/>
      <c r="AT467" s="201" t="s">
        <v>131</v>
      </c>
      <c r="AU467" s="201" t="s">
        <v>83</v>
      </c>
      <c r="AV467" s="13" t="s">
        <v>83</v>
      </c>
      <c r="AW467" s="13" t="s">
        <v>33</v>
      </c>
      <c r="AX467" s="13" t="s">
        <v>73</v>
      </c>
      <c r="AY467" s="201" t="s">
        <v>118</v>
      </c>
    </row>
    <row r="468" spans="1:65" s="2" customFormat="1" ht="14.45" customHeight="1">
      <c r="A468" s="33"/>
      <c r="B468" s="34"/>
      <c r="C468" s="172" t="s">
        <v>715</v>
      </c>
      <c r="D468" s="172" t="s">
        <v>120</v>
      </c>
      <c r="E468" s="173" t="s">
        <v>1123</v>
      </c>
      <c r="F468" s="174" t="s">
        <v>1124</v>
      </c>
      <c r="G468" s="175" t="s">
        <v>813</v>
      </c>
      <c r="H468" s="176">
        <v>1</v>
      </c>
      <c r="I468" s="177"/>
      <c r="J468" s="178">
        <f>ROUND(I468*H468,2)</f>
        <v>0</v>
      </c>
      <c r="K468" s="174" t="s">
        <v>19</v>
      </c>
      <c r="L468" s="38"/>
      <c r="M468" s="179" t="s">
        <v>19</v>
      </c>
      <c r="N468" s="180" t="s">
        <v>44</v>
      </c>
      <c r="O468" s="63"/>
      <c r="P468" s="181">
        <f>O468*H468</f>
        <v>0</v>
      </c>
      <c r="Q468" s="181">
        <v>0.47094000000000003</v>
      </c>
      <c r="R468" s="181">
        <f>Q468*H468</f>
        <v>0.47094000000000003</v>
      </c>
      <c r="S468" s="181">
        <v>0</v>
      </c>
      <c r="T468" s="182">
        <f>S468*H468</f>
        <v>0</v>
      </c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R468" s="183" t="s">
        <v>125</v>
      </c>
      <c r="AT468" s="183" t="s">
        <v>120</v>
      </c>
      <c r="AU468" s="183" t="s">
        <v>83</v>
      </c>
      <c r="AY468" s="16" t="s">
        <v>118</v>
      </c>
      <c r="BE468" s="184">
        <f>IF(N468="základní",J468,0)</f>
        <v>0</v>
      </c>
      <c r="BF468" s="184">
        <f>IF(N468="snížená",J468,0)</f>
        <v>0</v>
      </c>
      <c r="BG468" s="184">
        <f>IF(N468="zákl. přenesená",J468,0)</f>
        <v>0</v>
      </c>
      <c r="BH468" s="184">
        <f>IF(N468="sníž. přenesená",J468,0)</f>
        <v>0</v>
      </c>
      <c r="BI468" s="184">
        <f>IF(N468="nulová",J468,0)</f>
        <v>0</v>
      </c>
      <c r="BJ468" s="16" t="s">
        <v>81</v>
      </c>
      <c r="BK468" s="184">
        <f>ROUND(I468*H468,2)</f>
        <v>0</v>
      </c>
      <c r="BL468" s="16" t="s">
        <v>125</v>
      </c>
      <c r="BM468" s="183" t="s">
        <v>1125</v>
      </c>
    </row>
    <row r="469" spans="1:65" s="2" customFormat="1" ht="11.25">
      <c r="A469" s="33"/>
      <c r="B469" s="34"/>
      <c r="C469" s="35"/>
      <c r="D469" s="185" t="s">
        <v>127</v>
      </c>
      <c r="E469" s="35"/>
      <c r="F469" s="186" t="s">
        <v>1126</v>
      </c>
      <c r="G469" s="35"/>
      <c r="H469" s="35"/>
      <c r="I469" s="187"/>
      <c r="J469" s="35"/>
      <c r="K469" s="35"/>
      <c r="L469" s="38"/>
      <c r="M469" s="188"/>
      <c r="N469" s="189"/>
      <c r="O469" s="63"/>
      <c r="P469" s="63"/>
      <c r="Q469" s="63"/>
      <c r="R469" s="63"/>
      <c r="S469" s="63"/>
      <c r="T469" s="64"/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T469" s="16" t="s">
        <v>127</v>
      </c>
      <c r="AU469" s="16" t="s">
        <v>83</v>
      </c>
    </row>
    <row r="470" spans="1:65" s="2" customFormat="1" ht="87.75">
      <c r="A470" s="33"/>
      <c r="B470" s="34"/>
      <c r="C470" s="35"/>
      <c r="D470" s="185" t="s">
        <v>129</v>
      </c>
      <c r="E470" s="35"/>
      <c r="F470" s="190" t="s">
        <v>607</v>
      </c>
      <c r="G470" s="35"/>
      <c r="H470" s="35"/>
      <c r="I470" s="187"/>
      <c r="J470" s="35"/>
      <c r="K470" s="35"/>
      <c r="L470" s="38"/>
      <c r="M470" s="188"/>
      <c r="N470" s="189"/>
      <c r="O470" s="63"/>
      <c r="P470" s="63"/>
      <c r="Q470" s="63"/>
      <c r="R470" s="63"/>
      <c r="S470" s="63"/>
      <c r="T470" s="64"/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T470" s="16" t="s">
        <v>129</v>
      </c>
      <c r="AU470" s="16" t="s">
        <v>83</v>
      </c>
    </row>
    <row r="471" spans="1:65" s="2" customFormat="1" ht="14.45" customHeight="1">
      <c r="A471" s="33"/>
      <c r="B471" s="34"/>
      <c r="C471" s="172" t="s">
        <v>721</v>
      </c>
      <c r="D471" s="172" t="s">
        <v>120</v>
      </c>
      <c r="E471" s="173" t="s">
        <v>1127</v>
      </c>
      <c r="F471" s="174" t="s">
        <v>1128</v>
      </c>
      <c r="G471" s="175" t="s">
        <v>813</v>
      </c>
      <c r="H471" s="176">
        <v>1</v>
      </c>
      <c r="I471" s="177"/>
      <c r="J471" s="178">
        <f>ROUND(I471*H471,2)</f>
        <v>0</v>
      </c>
      <c r="K471" s="174" t="s">
        <v>19</v>
      </c>
      <c r="L471" s="38"/>
      <c r="M471" s="179" t="s">
        <v>19</v>
      </c>
      <c r="N471" s="180" t="s">
        <v>44</v>
      </c>
      <c r="O471" s="63"/>
      <c r="P471" s="181">
        <f>O471*H471</f>
        <v>0</v>
      </c>
      <c r="Q471" s="181">
        <v>3.0000000000000001E-5</v>
      </c>
      <c r="R471" s="181">
        <f>Q471*H471</f>
        <v>3.0000000000000001E-5</v>
      </c>
      <c r="S471" s="181">
        <v>0</v>
      </c>
      <c r="T471" s="182">
        <f>S471*H471</f>
        <v>0</v>
      </c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R471" s="183" t="s">
        <v>125</v>
      </c>
      <c r="AT471" s="183" t="s">
        <v>120</v>
      </c>
      <c r="AU471" s="183" t="s">
        <v>83</v>
      </c>
      <c r="AY471" s="16" t="s">
        <v>118</v>
      </c>
      <c r="BE471" s="184">
        <f>IF(N471="základní",J471,0)</f>
        <v>0</v>
      </c>
      <c r="BF471" s="184">
        <f>IF(N471="snížená",J471,0)</f>
        <v>0</v>
      </c>
      <c r="BG471" s="184">
        <f>IF(N471="zákl. přenesená",J471,0)</f>
        <v>0</v>
      </c>
      <c r="BH471" s="184">
        <f>IF(N471="sníž. přenesená",J471,0)</f>
        <v>0</v>
      </c>
      <c r="BI471" s="184">
        <f>IF(N471="nulová",J471,0)</f>
        <v>0</v>
      </c>
      <c r="BJ471" s="16" t="s">
        <v>81</v>
      </c>
      <c r="BK471" s="184">
        <f>ROUND(I471*H471,2)</f>
        <v>0</v>
      </c>
      <c r="BL471" s="16" t="s">
        <v>125</v>
      </c>
      <c r="BM471" s="183" t="s">
        <v>1129</v>
      </c>
    </row>
    <row r="472" spans="1:65" s="2" customFormat="1" ht="11.25">
      <c r="A472" s="33"/>
      <c r="B472" s="34"/>
      <c r="C472" s="35"/>
      <c r="D472" s="185" t="s">
        <v>127</v>
      </c>
      <c r="E472" s="35"/>
      <c r="F472" s="186" t="s">
        <v>1128</v>
      </c>
      <c r="G472" s="35"/>
      <c r="H472" s="35"/>
      <c r="I472" s="187"/>
      <c r="J472" s="35"/>
      <c r="K472" s="35"/>
      <c r="L472" s="38"/>
      <c r="M472" s="188"/>
      <c r="N472" s="189"/>
      <c r="O472" s="63"/>
      <c r="P472" s="63"/>
      <c r="Q472" s="63"/>
      <c r="R472" s="63"/>
      <c r="S472" s="63"/>
      <c r="T472" s="64"/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T472" s="16" t="s">
        <v>127</v>
      </c>
      <c r="AU472" s="16" t="s">
        <v>83</v>
      </c>
    </row>
    <row r="473" spans="1:65" s="2" customFormat="1" ht="195">
      <c r="A473" s="33"/>
      <c r="B473" s="34"/>
      <c r="C473" s="35"/>
      <c r="D473" s="185" t="s">
        <v>129</v>
      </c>
      <c r="E473" s="35"/>
      <c r="F473" s="190" t="s">
        <v>753</v>
      </c>
      <c r="G473" s="35"/>
      <c r="H473" s="35"/>
      <c r="I473" s="187"/>
      <c r="J473" s="35"/>
      <c r="K473" s="35"/>
      <c r="L473" s="38"/>
      <c r="M473" s="188"/>
      <c r="N473" s="189"/>
      <c r="O473" s="63"/>
      <c r="P473" s="63"/>
      <c r="Q473" s="63"/>
      <c r="R473" s="63"/>
      <c r="S473" s="63"/>
      <c r="T473" s="64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T473" s="16" t="s">
        <v>129</v>
      </c>
      <c r="AU473" s="16" t="s">
        <v>83</v>
      </c>
    </row>
    <row r="474" spans="1:65" s="2" customFormat="1" ht="14.45" customHeight="1">
      <c r="A474" s="33"/>
      <c r="B474" s="34"/>
      <c r="C474" s="172" t="s">
        <v>728</v>
      </c>
      <c r="D474" s="172" t="s">
        <v>120</v>
      </c>
      <c r="E474" s="173" t="s">
        <v>1130</v>
      </c>
      <c r="F474" s="174" t="s">
        <v>1131</v>
      </c>
      <c r="G474" s="175" t="s">
        <v>1132</v>
      </c>
      <c r="H474" s="176">
        <v>45</v>
      </c>
      <c r="I474" s="177"/>
      <c r="J474" s="178">
        <f>ROUND(I474*H474,2)</f>
        <v>0</v>
      </c>
      <c r="K474" s="174" t="s">
        <v>124</v>
      </c>
      <c r="L474" s="38"/>
      <c r="M474" s="179" t="s">
        <v>19</v>
      </c>
      <c r="N474" s="180" t="s">
        <v>44</v>
      </c>
      <c r="O474" s="63"/>
      <c r="P474" s="181">
        <f>O474*H474</f>
        <v>0</v>
      </c>
      <c r="Q474" s="181">
        <v>0</v>
      </c>
      <c r="R474" s="181">
        <f>Q474*H474</f>
        <v>0</v>
      </c>
      <c r="S474" s="181">
        <v>0</v>
      </c>
      <c r="T474" s="182">
        <f>S474*H474</f>
        <v>0</v>
      </c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R474" s="183" t="s">
        <v>125</v>
      </c>
      <c r="AT474" s="183" t="s">
        <v>120</v>
      </c>
      <c r="AU474" s="183" t="s">
        <v>83</v>
      </c>
      <c r="AY474" s="16" t="s">
        <v>118</v>
      </c>
      <c r="BE474" s="184">
        <f>IF(N474="základní",J474,0)</f>
        <v>0</v>
      </c>
      <c r="BF474" s="184">
        <f>IF(N474="snížená",J474,0)</f>
        <v>0</v>
      </c>
      <c r="BG474" s="184">
        <f>IF(N474="zákl. přenesená",J474,0)</f>
        <v>0</v>
      </c>
      <c r="BH474" s="184">
        <f>IF(N474="sníž. přenesená",J474,0)</f>
        <v>0</v>
      </c>
      <c r="BI474" s="184">
        <f>IF(N474="nulová",J474,0)</f>
        <v>0</v>
      </c>
      <c r="BJ474" s="16" t="s">
        <v>81</v>
      </c>
      <c r="BK474" s="184">
        <f>ROUND(I474*H474,2)</f>
        <v>0</v>
      </c>
      <c r="BL474" s="16" t="s">
        <v>125</v>
      </c>
      <c r="BM474" s="183" t="s">
        <v>1133</v>
      </c>
    </row>
    <row r="475" spans="1:65" s="2" customFormat="1" ht="11.25">
      <c r="A475" s="33"/>
      <c r="B475" s="34"/>
      <c r="C475" s="35"/>
      <c r="D475" s="185" t="s">
        <v>127</v>
      </c>
      <c r="E475" s="35"/>
      <c r="F475" s="186" t="s">
        <v>1134</v>
      </c>
      <c r="G475" s="35"/>
      <c r="H475" s="35"/>
      <c r="I475" s="187"/>
      <c r="J475" s="35"/>
      <c r="K475" s="35"/>
      <c r="L475" s="38"/>
      <c r="M475" s="188"/>
      <c r="N475" s="189"/>
      <c r="O475" s="63"/>
      <c r="P475" s="63"/>
      <c r="Q475" s="63"/>
      <c r="R475" s="63"/>
      <c r="S475" s="63"/>
      <c r="T475" s="64"/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T475" s="16" t="s">
        <v>127</v>
      </c>
      <c r="AU475" s="16" t="s">
        <v>83</v>
      </c>
    </row>
    <row r="476" spans="1:65" s="2" customFormat="1" ht="126.75">
      <c r="A476" s="33"/>
      <c r="B476" s="34"/>
      <c r="C476" s="35"/>
      <c r="D476" s="185" t="s">
        <v>129</v>
      </c>
      <c r="E476" s="35"/>
      <c r="F476" s="190" t="s">
        <v>1135</v>
      </c>
      <c r="G476" s="35"/>
      <c r="H476" s="35"/>
      <c r="I476" s="187"/>
      <c r="J476" s="35"/>
      <c r="K476" s="35"/>
      <c r="L476" s="38"/>
      <c r="M476" s="188"/>
      <c r="N476" s="189"/>
      <c r="O476" s="63"/>
      <c r="P476" s="63"/>
      <c r="Q476" s="63"/>
      <c r="R476" s="63"/>
      <c r="S476" s="63"/>
      <c r="T476" s="64"/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T476" s="16" t="s">
        <v>129</v>
      </c>
      <c r="AU476" s="16" t="s">
        <v>83</v>
      </c>
    </row>
    <row r="477" spans="1:65" s="2" customFormat="1" ht="14.45" customHeight="1">
      <c r="A477" s="33"/>
      <c r="B477" s="34"/>
      <c r="C477" s="172" t="s">
        <v>733</v>
      </c>
      <c r="D477" s="172" t="s">
        <v>120</v>
      </c>
      <c r="E477" s="173" t="s">
        <v>1136</v>
      </c>
      <c r="F477" s="174" t="s">
        <v>1137</v>
      </c>
      <c r="G477" s="175" t="s">
        <v>219</v>
      </c>
      <c r="H477" s="176">
        <v>16</v>
      </c>
      <c r="I477" s="177"/>
      <c r="J477" s="178">
        <f>ROUND(I477*H477,2)</f>
        <v>0</v>
      </c>
      <c r="K477" s="174" t="s">
        <v>124</v>
      </c>
      <c r="L477" s="38"/>
      <c r="M477" s="179" t="s">
        <v>19</v>
      </c>
      <c r="N477" s="180" t="s">
        <v>44</v>
      </c>
      <c r="O477" s="63"/>
      <c r="P477" s="181">
        <f>O477*H477</f>
        <v>0</v>
      </c>
      <c r="Q477" s="181">
        <v>3.09E-2</v>
      </c>
      <c r="R477" s="181">
        <f>Q477*H477</f>
        <v>0.49440000000000001</v>
      </c>
      <c r="S477" s="181">
        <v>0</v>
      </c>
      <c r="T477" s="182">
        <f>S477*H477</f>
        <v>0</v>
      </c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R477" s="183" t="s">
        <v>224</v>
      </c>
      <c r="AT477" s="183" t="s">
        <v>120</v>
      </c>
      <c r="AU477" s="183" t="s">
        <v>83</v>
      </c>
      <c r="AY477" s="16" t="s">
        <v>118</v>
      </c>
      <c r="BE477" s="184">
        <f>IF(N477="základní",J477,0)</f>
        <v>0</v>
      </c>
      <c r="BF477" s="184">
        <f>IF(N477="snížená",J477,0)</f>
        <v>0</v>
      </c>
      <c r="BG477" s="184">
        <f>IF(N477="zákl. přenesená",J477,0)</f>
        <v>0</v>
      </c>
      <c r="BH477" s="184">
        <f>IF(N477="sníž. přenesená",J477,0)</f>
        <v>0</v>
      </c>
      <c r="BI477" s="184">
        <f>IF(N477="nulová",J477,0)</f>
        <v>0</v>
      </c>
      <c r="BJ477" s="16" t="s">
        <v>81</v>
      </c>
      <c r="BK477" s="184">
        <f>ROUND(I477*H477,2)</f>
        <v>0</v>
      </c>
      <c r="BL477" s="16" t="s">
        <v>224</v>
      </c>
      <c r="BM477" s="183" t="s">
        <v>1138</v>
      </c>
    </row>
    <row r="478" spans="1:65" s="2" customFormat="1" ht="11.25">
      <c r="A478" s="33"/>
      <c r="B478" s="34"/>
      <c r="C478" s="35"/>
      <c r="D478" s="185" t="s">
        <v>127</v>
      </c>
      <c r="E478" s="35"/>
      <c r="F478" s="186" t="s">
        <v>1139</v>
      </c>
      <c r="G478" s="35"/>
      <c r="H478" s="35"/>
      <c r="I478" s="187"/>
      <c r="J478" s="35"/>
      <c r="K478" s="35"/>
      <c r="L478" s="38"/>
      <c r="M478" s="188"/>
      <c r="N478" s="189"/>
      <c r="O478" s="63"/>
      <c r="P478" s="63"/>
      <c r="Q478" s="63"/>
      <c r="R478" s="63"/>
      <c r="S478" s="63"/>
      <c r="T478" s="64"/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T478" s="16" t="s">
        <v>127</v>
      </c>
      <c r="AU478" s="16" t="s">
        <v>83</v>
      </c>
    </row>
    <row r="479" spans="1:65" s="13" customFormat="1" ht="11.25">
      <c r="B479" s="191"/>
      <c r="C479" s="192"/>
      <c r="D479" s="185" t="s">
        <v>131</v>
      </c>
      <c r="E479" s="193" t="s">
        <v>19</v>
      </c>
      <c r="F479" s="194" t="s">
        <v>224</v>
      </c>
      <c r="G479" s="192"/>
      <c r="H479" s="195">
        <v>16</v>
      </c>
      <c r="I479" s="196"/>
      <c r="J479" s="192"/>
      <c r="K479" s="192"/>
      <c r="L479" s="197"/>
      <c r="M479" s="198"/>
      <c r="N479" s="199"/>
      <c r="O479" s="199"/>
      <c r="P479" s="199"/>
      <c r="Q479" s="199"/>
      <c r="R479" s="199"/>
      <c r="S479" s="199"/>
      <c r="T479" s="200"/>
      <c r="AT479" s="201" t="s">
        <v>131</v>
      </c>
      <c r="AU479" s="201" t="s">
        <v>83</v>
      </c>
      <c r="AV479" s="13" t="s">
        <v>83</v>
      </c>
      <c r="AW479" s="13" t="s">
        <v>33</v>
      </c>
      <c r="AX479" s="13" t="s">
        <v>73</v>
      </c>
      <c r="AY479" s="201" t="s">
        <v>118</v>
      </c>
    </row>
    <row r="480" spans="1:65" s="2" customFormat="1" ht="14.45" customHeight="1">
      <c r="A480" s="33"/>
      <c r="B480" s="34"/>
      <c r="C480" s="172" t="s">
        <v>740</v>
      </c>
      <c r="D480" s="172" t="s">
        <v>120</v>
      </c>
      <c r="E480" s="173" t="s">
        <v>1140</v>
      </c>
      <c r="F480" s="174" t="s">
        <v>1141</v>
      </c>
      <c r="G480" s="175" t="s">
        <v>146</v>
      </c>
      <c r="H480" s="176">
        <v>92.3</v>
      </c>
      <c r="I480" s="177"/>
      <c r="J480" s="178">
        <f>ROUND(I480*H480,2)</f>
        <v>0</v>
      </c>
      <c r="K480" s="174" t="s">
        <v>124</v>
      </c>
      <c r="L480" s="38"/>
      <c r="M480" s="179" t="s">
        <v>19</v>
      </c>
      <c r="N480" s="180" t="s">
        <v>44</v>
      </c>
      <c r="O480" s="63"/>
      <c r="P480" s="181">
        <f>O480*H480</f>
        <v>0</v>
      </c>
      <c r="Q480" s="181">
        <v>0</v>
      </c>
      <c r="R480" s="181">
        <f>Q480*H480</f>
        <v>0</v>
      </c>
      <c r="S480" s="181">
        <v>0</v>
      </c>
      <c r="T480" s="182">
        <f>S480*H480</f>
        <v>0</v>
      </c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R480" s="183" t="s">
        <v>125</v>
      </c>
      <c r="AT480" s="183" t="s">
        <v>120</v>
      </c>
      <c r="AU480" s="183" t="s">
        <v>83</v>
      </c>
      <c r="AY480" s="16" t="s">
        <v>118</v>
      </c>
      <c r="BE480" s="184">
        <f>IF(N480="základní",J480,0)</f>
        <v>0</v>
      </c>
      <c r="BF480" s="184">
        <f>IF(N480="snížená",J480,0)</f>
        <v>0</v>
      </c>
      <c r="BG480" s="184">
        <f>IF(N480="zákl. přenesená",J480,0)</f>
        <v>0</v>
      </c>
      <c r="BH480" s="184">
        <f>IF(N480="sníž. přenesená",J480,0)</f>
        <v>0</v>
      </c>
      <c r="BI480" s="184">
        <f>IF(N480="nulová",J480,0)</f>
        <v>0</v>
      </c>
      <c r="BJ480" s="16" t="s">
        <v>81</v>
      </c>
      <c r="BK480" s="184">
        <f>ROUND(I480*H480,2)</f>
        <v>0</v>
      </c>
      <c r="BL480" s="16" t="s">
        <v>125</v>
      </c>
      <c r="BM480" s="183" t="s">
        <v>1142</v>
      </c>
    </row>
    <row r="481" spans="1:65" s="2" customFormat="1" ht="11.25">
      <c r="A481" s="33"/>
      <c r="B481" s="34"/>
      <c r="C481" s="35"/>
      <c r="D481" s="185" t="s">
        <v>127</v>
      </c>
      <c r="E481" s="35"/>
      <c r="F481" s="186" t="s">
        <v>1143</v>
      </c>
      <c r="G481" s="35"/>
      <c r="H481" s="35"/>
      <c r="I481" s="187"/>
      <c r="J481" s="35"/>
      <c r="K481" s="35"/>
      <c r="L481" s="38"/>
      <c r="M481" s="188"/>
      <c r="N481" s="189"/>
      <c r="O481" s="63"/>
      <c r="P481" s="63"/>
      <c r="Q481" s="63"/>
      <c r="R481" s="63"/>
      <c r="S481" s="63"/>
      <c r="T481" s="64"/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T481" s="16" t="s">
        <v>127</v>
      </c>
      <c r="AU481" s="16" t="s">
        <v>83</v>
      </c>
    </row>
    <row r="482" spans="1:65" s="2" customFormat="1" ht="29.25">
      <c r="A482" s="33"/>
      <c r="B482" s="34"/>
      <c r="C482" s="35"/>
      <c r="D482" s="185" t="s">
        <v>129</v>
      </c>
      <c r="E482" s="35"/>
      <c r="F482" s="190" t="s">
        <v>1144</v>
      </c>
      <c r="G482" s="35"/>
      <c r="H482" s="35"/>
      <c r="I482" s="187"/>
      <c r="J482" s="35"/>
      <c r="K482" s="35"/>
      <c r="L482" s="38"/>
      <c r="M482" s="188"/>
      <c r="N482" s="189"/>
      <c r="O482" s="63"/>
      <c r="P482" s="63"/>
      <c r="Q482" s="63"/>
      <c r="R482" s="63"/>
      <c r="S482" s="63"/>
      <c r="T482" s="64"/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T482" s="16" t="s">
        <v>129</v>
      </c>
      <c r="AU482" s="16" t="s">
        <v>83</v>
      </c>
    </row>
    <row r="483" spans="1:65" s="13" customFormat="1" ht="11.25">
      <c r="B483" s="191"/>
      <c r="C483" s="192"/>
      <c r="D483" s="185" t="s">
        <v>131</v>
      </c>
      <c r="E483" s="193" t="s">
        <v>19</v>
      </c>
      <c r="F483" s="194" t="s">
        <v>898</v>
      </c>
      <c r="G483" s="192"/>
      <c r="H483" s="195">
        <v>92.3</v>
      </c>
      <c r="I483" s="196"/>
      <c r="J483" s="192"/>
      <c r="K483" s="192"/>
      <c r="L483" s="197"/>
      <c r="M483" s="198"/>
      <c r="N483" s="199"/>
      <c r="O483" s="199"/>
      <c r="P483" s="199"/>
      <c r="Q483" s="199"/>
      <c r="R483" s="199"/>
      <c r="S483" s="199"/>
      <c r="T483" s="200"/>
      <c r="AT483" s="201" t="s">
        <v>131</v>
      </c>
      <c r="AU483" s="201" t="s">
        <v>83</v>
      </c>
      <c r="AV483" s="13" t="s">
        <v>83</v>
      </c>
      <c r="AW483" s="13" t="s">
        <v>33</v>
      </c>
      <c r="AX483" s="13" t="s">
        <v>73</v>
      </c>
      <c r="AY483" s="201" t="s">
        <v>118</v>
      </c>
    </row>
    <row r="484" spans="1:65" s="12" customFormat="1" ht="22.9" customHeight="1">
      <c r="B484" s="156"/>
      <c r="C484" s="157"/>
      <c r="D484" s="158" t="s">
        <v>72</v>
      </c>
      <c r="E484" s="170" t="s">
        <v>623</v>
      </c>
      <c r="F484" s="170" t="s">
        <v>1145</v>
      </c>
      <c r="G484" s="157"/>
      <c r="H484" s="157"/>
      <c r="I484" s="160"/>
      <c r="J484" s="171">
        <f>BK484</f>
        <v>0</v>
      </c>
      <c r="K484" s="157"/>
      <c r="L484" s="162"/>
      <c r="M484" s="163"/>
      <c r="N484" s="164"/>
      <c r="O484" s="164"/>
      <c r="P484" s="165">
        <f>SUM(P485:P512)</f>
        <v>0</v>
      </c>
      <c r="Q484" s="164"/>
      <c r="R484" s="165">
        <f>SUM(R485:R512)</f>
        <v>3.9153600000000006</v>
      </c>
      <c r="S484" s="164"/>
      <c r="T484" s="166">
        <f>SUM(T485:T512)</f>
        <v>0</v>
      </c>
      <c r="AR484" s="167" t="s">
        <v>81</v>
      </c>
      <c r="AT484" s="168" t="s">
        <v>72</v>
      </c>
      <c r="AU484" s="168" t="s">
        <v>81</v>
      </c>
      <c r="AY484" s="167" t="s">
        <v>118</v>
      </c>
      <c r="BK484" s="169">
        <f>SUM(BK485:BK512)</f>
        <v>0</v>
      </c>
    </row>
    <row r="485" spans="1:65" s="2" customFormat="1" ht="14.45" customHeight="1">
      <c r="A485" s="33"/>
      <c r="B485" s="34"/>
      <c r="C485" s="172" t="s">
        <v>1146</v>
      </c>
      <c r="D485" s="172" t="s">
        <v>120</v>
      </c>
      <c r="E485" s="173" t="s">
        <v>1147</v>
      </c>
      <c r="F485" s="174" t="s">
        <v>1040</v>
      </c>
      <c r="G485" s="175" t="s">
        <v>219</v>
      </c>
      <c r="H485" s="176">
        <v>4</v>
      </c>
      <c r="I485" s="177"/>
      <c r="J485" s="178">
        <f>ROUND(I485*H485,2)</f>
        <v>0</v>
      </c>
      <c r="K485" s="174" t="s">
        <v>173</v>
      </c>
      <c r="L485" s="38"/>
      <c r="M485" s="179" t="s">
        <v>19</v>
      </c>
      <c r="N485" s="180" t="s">
        <v>44</v>
      </c>
      <c r="O485" s="63"/>
      <c r="P485" s="181">
        <f>O485*H485</f>
        <v>0</v>
      </c>
      <c r="Q485" s="181">
        <v>6.6E-3</v>
      </c>
      <c r="R485" s="181">
        <f>Q485*H485</f>
        <v>2.64E-2</v>
      </c>
      <c r="S485" s="181">
        <v>0</v>
      </c>
      <c r="T485" s="182">
        <f>S485*H485</f>
        <v>0</v>
      </c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R485" s="183" t="s">
        <v>125</v>
      </c>
      <c r="AT485" s="183" t="s">
        <v>120</v>
      </c>
      <c r="AU485" s="183" t="s">
        <v>83</v>
      </c>
      <c r="AY485" s="16" t="s">
        <v>118</v>
      </c>
      <c r="BE485" s="184">
        <f>IF(N485="základní",J485,0)</f>
        <v>0</v>
      </c>
      <c r="BF485" s="184">
        <f>IF(N485="snížená",J485,0)</f>
        <v>0</v>
      </c>
      <c r="BG485" s="184">
        <f>IF(N485="zákl. přenesená",J485,0)</f>
        <v>0</v>
      </c>
      <c r="BH485" s="184">
        <f>IF(N485="sníž. přenesená",J485,0)</f>
        <v>0</v>
      </c>
      <c r="BI485" s="184">
        <f>IF(N485="nulová",J485,0)</f>
        <v>0</v>
      </c>
      <c r="BJ485" s="16" t="s">
        <v>81</v>
      </c>
      <c r="BK485" s="184">
        <f>ROUND(I485*H485,2)</f>
        <v>0</v>
      </c>
      <c r="BL485" s="16" t="s">
        <v>125</v>
      </c>
      <c r="BM485" s="183" t="s">
        <v>1148</v>
      </c>
    </row>
    <row r="486" spans="1:65" s="2" customFormat="1" ht="11.25">
      <c r="A486" s="33"/>
      <c r="B486" s="34"/>
      <c r="C486" s="35"/>
      <c r="D486" s="185" t="s">
        <v>127</v>
      </c>
      <c r="E486" s="35"/>
      <c r="F486" s="186" t="s">
        <v>1042</v>
      </c>
      <c r="G486" s="35"/>
      <c r="H486" s="35"/>
      <c r="I486" s="187"/>
      <c r="J486" s="35"/>
      <c r="K486" s="35"/>
      <c r="L486" s="38"/>
      <c r="M486" s="188"/>
      <c r="N486" s="189"/>
      <c r="O486" s="63"/>
      <c r="P486" s="63"/>
      <c r="Q486" s="63"/>
      <c r="R486" s="63"/>
      <c r="S486" s="63"/>
      <c r="T486" s="64"/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T486" s="16" t="s">
        <v>127</v>
      </c>
      <c r="AU486" s="16" t="s">
        <v>83</v>
      </c>
    </row>
    <row r="487" spans="1:65" s="2" customFormat="1" ht="29.25">
      <c r="A487" s="33"/>
      <c r="B487" s="34"/>
      <c r="C487" s="35"/>
      <c r="D487" s="185" t="s">
        <v>129</v>
      </c>
      <c r="E487" s="35"/>
      <c r="F487" s="190" t="s">
        <v>1043</v>
      </c>
      <c r="G487" s="35"/>
      <c r="H487" s="35"/>
      <c r="I487" s="187"/>
      <c r="J487" s="35"/>
      <c r="K487" s="35"/>
      <c r="L487" s="38"/>
      <c r="M487" s="188"/>
      <c r="N487" s="189"/>
      <c r="O487" s="63"/>
      <c r="P487" s="63"/>
      <c r="Q487" s="63"/>
      <c r="R487" s="63"/>
      <c r="S487" s="63"/>
      <c r="T487" s="64"/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T487" s="16" t="s">
        <v>129</v>
      </c>
      <c r="AU487" s="16" t="s">
        <v>83</v>
      </c>
    </row>
    <row r="488" spans="1:65" s="2" customFormat="1" ht="14.45" customHeight="1">
      <c r="A488" s="33"/>
      <c r="B488" s="34"/>
      <c r="C488" s="202" t="s">
        <v>1149</v>
      </c>
      <c r="D488" s="202" t="s">
        <v>178</v>
      </c>
      <c r="E488" s="203" t="s">
        <v>1150</v>
      </c>
      <c r="F488" s="204" t="s">
        <v>1151</v>
      </c>
      <c r="G488" s="205" t="s">
        <v>219</v>
      </c>
      <c r="H488" s="206">
        <v>4</v>
      </c>
      <c r="I488" s="207"/>
      <c r="J488" s="208">
        <f>ROUND(I488*H488,2)</f>
        <v>0</v>
      </c>
      <c r="K488" s="204" t="s">
        <v>173</v>
      </c>
      <c r="L488" s="209"/>
      <c r="M488" s="210" t="s">
        <v>19</v>
      </c>
      <c r="N488" s="211" t="s">
        <v>44</v>
      </c>
      <c r="O488" s="63"/>
      <c r="P488" s="181">
        <f>O488*H488</f>
        <v>0</v>
      </c>
      <c r="Q488" s="181">
        <v>2.7E-2</v>
      </c>
      <c r="R488" s="181">
        <f>Q488*H488</f>
        <v>0.108</v>
      </c>
      <c r="S488" s="181">
        <v>0</v>
      </c>
      <c r="T488" s="182">
        <f>S488*H488</f>
        <v>0</v>
      </c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R488" s="183" t="s">
        <v>170</v>
      </c>
      <c r="AT488" s="183" t="s">
        <v>178</v>
      </c>
      <c r="AU488" s="183" t="s">
        <v>83</v>
      </c>
      <c r="AY488" s="16" t="s">
        <v>118</v>
      </c>
      <c r="BE488" s="184">
        <f>IF(N488="základní",J488,0)</f>
        <v>0</v>
      </c>
      <c r="BF488" s="184">
        <f>IF(N488="snížená",J488,0)</f>
        <v>0</v>
      </c>
      <c r="BG488" s="184">
        <f>IF(N488="zákl. přenesená",J488,0)</f>
        <v>0</v>
      </c>
      <c r="BH488" s="184">
        <f>IF(N488="sníž. přenesená",J488,0)</f>
        <v>0</v>
      </c>
      <c r="BI488" s="184">
        <f>IF(N488="nulová",J488,0)</f>
        <v>0</v>
      </c>
      <c r="BJ488" s="16" t="s">
        <v>81</v>
      </c>
      <c r="BK488" s="184">
        <f>ROUND(I488*H488,2)</f>
        <v>0</v>
      </c>
      <c r="BL488" s="16" t="s">
        <v>125</v>
      </c>
      <c r="BM488" s="183" t="s">
        <v>1152</v>
      </c>
    </row>
    <row r="489" spans="1:65" s="2" customFormat="1" ht="11.25">
      <c r="A489" s="33"/>
      <c r="B489" s="34"/>
      <c r="C489" s="35"/>
      <c r="D489" s="185" t="s">
        <v>127</v>
      </c>
      <c r="E489" s="35"/>
      <c r="F489" s="186" t="s">
        <v>1153</v>
      </c>
      <c r="G489" s="35"/>
      <c r="H489" s="35"/>
      <c r="I489" s="187"/>
      <c r="J489" s="35"/>
      <c r="K489" s="35"/>
      <c r="L489" s="38"/>
      <c r="M489" s="188"/>
      <c r="N489" s="189"/>
      <c r="O489" s="63"/>
      <c r="P489" s="63"/>
      <c r="Q489" s="63"/>
      <c r="R489" s="63"/>
      <c r="S489" s="63"/>
      <c r="T489" s="64"/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T489" s="16" t="s">
        <v>127</v>
      </c>
      <c r="AU489" s="16" t="s">
        <v>83</v>
      </c>
    </row>
    <row r="490" spans="1:65" s="13" customFormat="1" ht="11.25">
      <c r="B490" s="191"/>
      <c r="C490" s="192"/>
      <c r="D490" s="185" t="s">
        <v>131</v>
      </c>
      <c r="E490" s="193" t="s">
        <v>19</v>
      </c>
      <c r="F490" s="194" t="s">
        <v>1154</v>
      </c>
      <c r="G490" s="192"/>
      <c r="H490" s="195">
        <v>4</v>
      </c>
      <c r="I490" s="196"/>
      <c r="J490" s="192"/>
      <c r="K490" s="192"/>
      <c r="L490" s="197"/>
      <c r="M490" s="198"/>
      <c r="N490" s="199"/>
      <c r="O490" s="199"/>
      <c r="P490" s="199"/>
      <c r="Q490" s="199"/>
      <c r="R490" s="199"/>
      <c r="S490" s="199"/>
      <c r="T490" s="200"/>
      <c r="AT490" s="201" t="s">
        <v>131</v>
      </c>
      <c r="AU490" s="201" t="s">
        <v>83</v>
      </c>
      <c r="AV490" s="13" t="s">
        <v>83</v>
      </c>
      <c r="AW490" s="13" t="s">
        <v>33</v>
      </c>
      <c r="AX490" s="13" t="s">
        <v>73</v>
      </c>
      <c r="AY490" s="201" t="s">
        <v>118</v>
      </c>
    </row>
    <row r="491" spans="1:65" s="2" customFormat="1" ht="14.45" customHeight="1">
      <c r="A491" s="33"/>
      <c r="B491" s="34"/>
      <c r="C491" s="172" t="s">
        <v>1155</v>
      </c>
      <c r="D491" s="172" t="s">
        <v>120</v>
      </c>
      <c r="E491" s="173" t="s">
        <v>1156</v>
      </c>
      <c r="F491" s="174" t="s">
        <v>1157</v>
      </c>
      <c r="G491" s="175" t="s">
        <v>219</v>
      </c>
      <c r="H491" s="176">
        <v>4</v>
      </c>
      <c r="I491" s="177"/>
      <c r="J491" s="178">
        <f>ROUND(I491*H491,2)</f>
        <v>0</v>
      </c>
      <c r="K491" s="174" t="s">
        <v>1158</v>
      </c>
      <c r="L491" s="38"/>
      <c r="M491" s="179" t="s">
        <v>19</v>
      </c>
      <c r="N491" s="180" t="s">
        <v>44</v>
      </c>
      <c r="O491" s="63"/>
      <c r="P491" s="181">
        <f>O491*H491</f>
        <v>0</v>
      </c>
      <c r="Q491" s="181">
        <v>0.34089999999999998</v>
      </c>
      <c r="R491" s="181">
        <f>Q491*H491</f>
        <v>1.3635999999999999</v>
      </c>
      <c r="S491" s="181">
        <v>0</v>
      </c>
      <c r="T491" s="182">
        <f>S491*H491</f>
        <v>0</v>
      </c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R491" s="183" t="s">
        <v>125</v>
      </c>
      <c r="AT491" s="183" t="s">
        <v>120</v>
      </c>
      <c r="AU491" s="183" t="s">
        <v>83</v>
      </c>
      <c r="AY491" s="16" t="s">
        <v>118</v>
      </c>
      <c r="BE491" s="184">
        <f>IF(N491="základní",J491,0)</f>
        <v>0</v>
      </c>
      <c r="BF491" s="184">
        <f>IF(N491="snížená",J491,0)</f>
        <v>0</v>
      </c>
      <c r="BG491" s="184">
        <f>IF(N491="zákl. přenesená",J491,0)</f>
        <v>0</v>
      </c>
      <c r="BH491" s="184">
        <f>IF(N491="sníž. přenesená",J491,0)</f>
        <v>0</v>
      </c>
      <c r="BI491" s="184">
        <f>IF(N491="nulová",J491,0)</f>
        <v>0</v>
      </c>
      <c r="BJ491" s="16" t="s">
        <v>81</v>
      </c>
      <c r="BK491" s="184">
        <f>ROUND(I491*H491,2)</f>
        <v>0</v>
      </c>
      <c r="BL491" s="16" t="s">
        <v>125</v>
      </c>
      <c r="BM491" s="183" t="s">
        <v>1159</v>
      </c>
    </row>
    <row r="492" spans="1:65" s="2" customFormat="1" ht="11.25">
      <c r="A492" s="33"/>
      <c r="B492" s="34"/>
      <c r="C492" s="35"/>
      <c r="D492" s="185" t="s">
        <v>127</v>
      </c>
      <c r="E492" s="35"/>
      <c r="F492" s="186" t="s">
        <v>1157</v>
      </c>
      <c r="G492" s="35"/>
      <c r="H492" s="35"/>
      <c r="I492" s="187"/>
      <c r="J492" s="35"/>
      <c r="K492" s="35"/>
      <c r="L492" s="38"/>
      <c r="M492" s="188"/>
      <c r="N492" s="189"/>
      <c r="O492" s="63"/>
      <c r="P492" s="63"/>
      <c r="Q492" s="63"/>
      <c r="R492" s="63"/>
      <c r="S492" s="63"/>
      <c r="T492" s="64"/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T492" s="16" t="s">
        <v>127</v>
      </c>
      <c r="AU492" s="16" t="s">
        <v>83</v>
      </c>
    </row>
    <row r="493" spans="1:65" s="2" customFormat="1" ht="87.75">
      <c r="A493" s="33"/>
      <c r="B493" s="34"/>
      <c r="C493" s="35"/>
      <c r="D493" s="185" t="s">
        <v>129</v>
      </c>
      <c r="E493" s="35"/>
      <c r="F493" s="190" t="s">
        <v>1160</v>
      </c>
      <c r="G493" s="35"/>
      <c r="H493" s="35"/>
      <c r="I493" s="187"/>
      <c r="J493" s="35"/>
      <c r="K493" s="35"/>
      <c r="L493" s="38"/>
      <c r="M493" s="188"/>
      <c r="N493" s="189"/>
      <c r="O493" s="63"/>
      <c r="P493" s="63"/>
      <c r="Q493" s="63"/>
      <c r="R493" s="63"/>
      <c r="S493" s="63"/>
      <c r="T493" s="64"/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T493" s="16" t="s">
        <v>129</v>
      </c>
      <c r="AU493" s="16" t="s">
        <v>83</v>
      </c>
    </row>
    <row r="494" spans="1:65" s="13" customFormat="1" ht="11.25">
      <c r="B494" s="191"/>
      <c r="C494" s="192"/>
      <c r="D494" s="185" t="s">
        <v>131</v>
      </c>
      <c r="E494" s="193" t="s">
        <v>19</v>
      </c>
      <c r="F494" s="194" t="s">
        <v>1154</v>
      </c>
      <c r="G494" s="192"/>
      <c r="H494" s="195">
        <v>4</v>
      </c>
      <c r="I494" s="196"/>
      <c r="J494" s="192"/>
      <c r="K494" s="192"/>
      <c r="L494" s="197"/>
      <c r="M494" s="198"/>
      <c r="N494" s="199"/>
      <c r="O494" s="199"/>
      <c r="P494" s="199"/>
      <c r="Q494" s="199"/>
      <c r="R494" s="199"/>
      <c r="S494" s="199"/>
      <c r="T494" s="200"/>
      <c r="AT494" s="201" t="s">
        <v>131</v>
      </c>
      <c r="AU494" s="201" t="s">
        <v>83</v>
      </c>
      <c r="AV494" s="13" t="s">
        <v>83</v>
      </c>
      <c r="AW494" s="13" t="s">
        <v>33</v>
      </c>
      <c r="AX494" s="13" t="s">
        <v>81</v>
      </c>
      <c r="AY494" s="201" t="s">
        <v>118</v>
      </c>
    </row>
    <row r="495" spans="1:65" s="2" customFormat="1" ht="14.45" customHeight="1">
      <c r="A495" s="33"/>
      <c r="B495" s="34"/>
      <c r="C495" s="202" t="s">
        <v>1161</v>
      </c>
      <c r="D495" s="202" t="s">
        <v>178</v>
      </c>
      <c r="E495" s="203" t="s">
        <v>1162</v>
      </c>
      <c r="F495" s="204" t="s">
        <v>1163</v>
      </c>
      <c r="G495" s="205" t="s">
        <v>219</v>
      </c>
      <c r="H495" s="206">
        <v>4</v>
      </c>
      <c r="I495" s="207"/>
      <c r="J495" s="208">
        <f>ROUND(I495*H495,2)</f>
        <v>0</v>
      </c>
      <c r="K495" s="204" t="s">
        <v>124</v>
      </c>
      <c r="L495" s="209"/>
      <c r="M495" s="210" t="s">
        <v>19</v>
      </c>
      <c r="N495" s="211" t="s">
        <v>44</v>
      </c>
      <c r="O495" s="63"/>
      <c r="P495" s="181">
        <f>O495*H495</f>
        <v>0</v>
      </c>
      <c r="Q495" s="181">
        <v>9.7000000000000003E-2</v>
      </c>
      <c r="R495" s="181">
        <f>Q495*H495</f>
        <v>0.38800000000000001</v>
      </c>
      <c r="S495" s="181">
        <v>0</v>
      </c>
      <c r="T495" s="182">
        <f>S495*H495</f>
        <v>0</v>
      </c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R495" s="183" t="s">
        <v>170</v>
      </c>
      <c r="AT495" s="183" t="s">
        <v>178</v>
      </c>
      <c r="AU495" s="183" t="s">
        <v>83</v>
      </c>
      <c r="AY495" s="16" t="s">
        <v>118</v>
      </c>
      <c r="BE495" s="184">
        <f>IF(N495="základní",J495,0)</f>
        <v>0</v>
      </c>
      <c r="BF495" s="184">
        <f>IF(N495="snížená",J495,0)</f>
        <v>0</v>
      </c>
      <c r="BG495" s="184">
        <f>IF(N495="zákl. přenesená",J495,0)</f>
        <v>0</v>
      </c>
      <c r="BH495" s="184">
        <f>IF(N495="sníž. přenesená",J495,0)</f>
        <v>0</v>
      </c>
      <c r="BI495" s="184">
        <f>IF(N495="nulová",J495,0)</f>
        <v>0</v>
      </c>
      <c r="BJ495" s="16" t="s">
        <v>81</v>
      </c>
      <c r="BK495" s="184">
        <f>ROUND(I495*H495,2)</f>
        <v>0</v>
      </c>
      <c r="BL495" s="16" t="s">
        <v>125</v>
      </c>
      <c r="BM495" s="183" t="s">
        <v>1164</v>
      </c>
    </row>
    <row r="496" spans="1:65" s="2" customFormat="1" ht="11.25">
      <c r="A496" s="33"/>
      <c r="B496" s="34"/>
      <c r="C496" s="35"/>
      <c r="D496" s="185" t="s">
        <v>127</v>
      </c>
      <c r="E496" s="35"/>
      <c r="F496" s="186" t="s">
        <v>1163</v>
      </c>
      <c r="G496" s="35"/>
      <c r="H496" s="35"/>
      <c r="I496" s="187"/>
      <c r="J496" s="35"/>
      <c r="K496" s="35"/>
      <c r="L496" s="38"/>
      <c r="M496" s="188"/>
      <c r="N496" s="189"/>
      <c r="O496" s="63"/>
      <c r="P496" s="63"/>
      <c r="Q496" s="63"/>
      <c r="R496" s="63"/>
      <c r="S496" s="63"/>
      <c r="T496" s="64"/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T496" s="16" t="s">
        <v>127</v>
      </c>
      <c r="AU496" s="16" t="s">
        <v>83</v>
      </c>
    </row>
    <row r="497" spans="1:65" s="2" customFormat="1" ht="14.45" customHeight="1">
      <c r="A497" s="33"/>
      <c r="B497" s="34"/>
      <c r="C497" s="202" t="s">
        <v>1165</v>
      </c>
      <c r="D497" s="202" t="s">
        <v>178</v>
      </c>
      <c r="E497" s="203" t="s">
        <v>1166</v>
      </c>
      <c r="F497" s="204" t="s">
        <v>1167</v>
      </c>
      <c r="G497" s="205" t="s">
        <v>219</v>
      </c>
      <c r="H497" s="206">
        <v>4</v>
      </c>
      <c r="I497" s="207"/>
      <c r="J497" s="208">
        <f>ROUND(I497*H497,2)</f>
        <v>0</v>
      </c>
      <c r="K497" s="204" t="s">
        <v>173</v>
      </c>
      <c r="L497" s="209"/>
      <c r="M497" s="210" t="s">
        <v>19</v>
      </c>
      <c r="N497" s="211" t="s">
        <v>44</v>
      </c>
      <c r="O497" s="63"/>
      <c r="P497" s="181">
        <f>O497*H497</f>
        <v>0</v>
      </c>
      <c r="Q497" s="181">
        <v>5.7000000000000002E-2</v>
      </c>
      <c r="R497" s="181">
        <f>Q497*H497</f>
        <v>0.22800000000000001</v>
      </c>
      <c r="S497" s="181">
        <v>0</v>
      </c>
      <c r="T497" s="182">
        <f>S497*H497</f>
        <v>0</v>
      </c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R497" s="183" t="s">
        <v>170</v>
      </c>
      <c r="AT497" s="183" t="s">
        <v>178</v>
      </c>
      <c r="AU497" s="183" t="s">
        <v>83</v>
      </c>
      <c r="AY497" s="16" t="s">
        <v>118</v>
      </c>
      <c r="BE497" s="184">
        <f>IF(N497="základní",J497,0)</f>
        <v>0</v>
      </c>
      <c r="BF497" s="184">
        <f>IF(N497="snížená",J497,0)</f>
        <v>0</v>
      </c>
      <c r="BG497" s="184">
        <f>IF(N497="zákl. přenesená",J497,0)</f>
        <v>0</v>
      </c>
      <c r="BH497" s="184">
        <f>IF(N497="sníž. přenesená",J497,0)</f>
        <v>0</v>
      </c>
      <c r="BI497" s="184">
        <f>IF(N497="nulová",J497,0)</f>
        <v>0</v>
      </c>
      <c r="BJ497" s="16" t="s">
        <v>81</v>
      </c>
      <c r="BK497" s="184">
        <f>ROUND(I497*H497,2)</f>
        <v>0</v>
      </c>
      <c r="BL497" s="16" t="s">
        <v>125</v>
      </c>
      <c r="BM497" s="183" t="s">
        <v>1168</v>
      </c>
    </row>
    <row r="498" spans="1:65" s="2" customFormat="1" ht="11.25">
      <c r="A498" s="33"/>
      <c r="B498" s="34"/>
      <c r="C498" s="35"/>
      <c r="D498" s="185" t="s">
        <v>127</v>
      </c>
      <c r="E498" s="35"/>
      <c r="F498" s="186" t="s">
        <v>1169</v>
      </c>
      <c r="G498" s="35"/>
      <c r="H498" s="35"/>
      <c r="I498" s="187"/>
      <c r="J498" s="35"/>
      <c r="K498" s="35"/>
      <c r="L498" s="38"/>
      <c r="M498" s="188"/>
      <c r="N498" s="189"/>
      <c r="O498" s="63"/>
      <c r="P498" s="63"/>
      <c r="Q498" s="63"/>
      <c r="R498" s="63"/>
      <c r="S498" s="63"/>
      <c r="T498" s="64"/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T498" s="16" t="s">
        <v>127</v>
      </c>
      <c r="AU498" s="16" t="s">
        <v>83</v>
      </c>
    </row>
    <row r="499" spans="1:65" s="2" customFormat="1" ht="14.45" customHeight="1">
      <c r="A499" s="33"/>
      <c r="B499" s="34"/>
      <c r="C499" s="202" t="s">
        <v>1170</v>
      </c>
      <c r="D499" s="202" t="s">
        <v>178</v>
      </c>
      <c r="E499" s="203" t="s">
        <v>1171</v>
      </c>
      <c r="F499" s="204" t="s">
        <v>1172</v>
      </c>
      <c r="G499" s="205" t="s">
        <v>219</v>
      </c>
      <c r="H499" s="206">
        <v>4</v>
      </c>
      <c r="I499" s="207"/>
      <c r="J499" s="208">
        <f>ROUND(I499*H499,2)</f>
        <v>0</v>
      </c>
      <c r="K499" s="204" t="s">
        <v>124</v>
      </c>
      <c r="L499" s="209"/>
      <c r="M499" s="210" t="s">
        <v>19</v>
      </c>
      <c r="N499" s="211" t="s">
        <v>44</v>
      </c>
      <c r="O499" s="63"/>
      <c r="P499" s="181">
        <f>O499*H499</f>
        <v>0</v>
      </c>
      <c r="Q499" s="181">
        <v>0.111</v>
      </c>
      <c r="R499" s="181">
        <f>Q499*H499</f>
        <v>0.44400000000000001</v>
      </c>
      <c r="S499" s="181">
        <v>0</v>
      </c>
      <c r="T499" s="182">
        <f>S499*H499</f>
        <v>0</v>
      </c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R499" s="183" t="s">
        <v>170</v>
      </c>
      <c r="AT499" s="183" t="s">
        <v>178</v>
      </c>
      <c r="AU499" s="183" t="s">
        <v>83</v>
      </c>
      <c r="AY499" s="16" t="s">
        <v>118</v>
      </c>
      <c r="BE499" s="184">
        <f>IF(N499="základní",J499,0)</f>
        <v>0</v>
      </c>
      <c r="BF499" s="184">
        <f>IF(N499="snížená",J499,0)</f>
        <v>0</v>
      </c>
      <c r="BG499" s="184">
        <f>IF(N499="zákl. přenesená",J499,0)</f>
        <v>0</v>
      </c>
      <c r="BH499" s="184">
        <f>IF(N499="sníž. přenesená",J499,0)</f>
        <v>0</v>
      </c>
      <c r="BI499" s="184">
        <f>IF(N499="nulová",J499,0)</f>
        <v>0</v>
      </c>
      <c r="BJ499" s="16" t="s">
        <v>81</v>
      </c>
      <c r="BK499" s="184">
        <f>ROUND(I499*H499,2)</f>
        <v>0</v>
      </c>
      <c r="BL499" s="16" t="s">
        <v>125</v>
      </c>
      <c r="BM499" s="183" t="s">
        <v>1173</v>
      </c>
    </row>
    <row r="500" spans="1:65" s="2" customFormat="1" ht="11.25">
      <c r="A500" s="33"/>
      <c r="B500" s="34"/>
      <c r="C500" s="35"/>
      <c r="D500" s="185" t="s">
        <v>127</v>
      </c>
      <c r="E500" s="35"/>
      <c r="F500" s="186" t="s">
        <v>1172</v>
      </c>
      <c r="G500" s="35"/>
      <c r="H500" s="35"/>
      <c r="I500" s="187"/>
      <c r="J500" s="35"/>
      <c r="K500" s="35"/>
      <c r="L500" s="38"/>
      <c r="M500" s="188"/>
      <c r="N500" s="189"/>
      <c r="O500" s="63"/>
      <c r="P500" s="63"/>
      <c r="Q500" s="63"/>
      <c r="R500" s="63"/>
      <c r="S500" s="63"/>
      <c r="T500" s="64"/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T500" s="16" t="s">
        <v>127</v>
      </c>
      <c r="AU500" s="16" t="s">
        <v>83</v>
      </c>
    </row>
    <row r="501" spans="1:65" s="2" customFormat="1" ht="14.45" customHeight="1">
      <c r="A501" s="33"/>
      <c r="B501" s="34"/>
      <c r="C501" s="172" t="s">
        <v>1174</v>
      </c>
      <c r="D501" s="172" t="s">
        <v>120</v>
      </c>
      <c r="E501" s="173" t="s">
        <v>1175</v>
      </c>
      <c r="F501" s="174" t="s">
        <v>1176</v>
      </c>
      <c r="G501" s="175" t="s">
        <v>219</v>
      </c>
      <c r="H501" s="176">
        <v>4</v>
      </c>
      <c r="I501" s="177"/>
      <c r="J501" s="178">
        <f>ROUND(I501*H501,2)</f>
        <v>0</v>
      </c>
      <c r="K501" s="174" t="s">
        <v>173</v>
      </c>
      <c r="L501" s="38"/>
      <c r="M501" s="179" t="s">
        <v>19</v>
      </c>
      <c r="N501" s="180" t="s">
        <v>44</v>
      </c>
      <c r="O501" s="63"/>
      <c r="P501" s="181">
        <f>O501*H501</f>
        <v>0</v>
      </c>
      <c r="Q501" s="181">
        <v>0.21734000000000001</v>
      </c>
      <c r="R501" s="181">
        <f>Q501*H501</f>
        <v>0.86936000000000002</v>
      </c>
      <c r="S501" s="181">
        <v>0</v>
      </c>
      <c r="T501" s="182">
        <f>S501*H501</f>
        <v>0</v>
      </c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R501" s="183" t="s">
        <v>125</v>
      </c>
      <c r="AT501" s="183" t="s">
        <v>120</v>
      </c>
      <c r="AU501" s="183" t="s">
        <v>83</v>
      </c>
      <c r="AY501" s="16" t="s">
        <v>118</v>
      </c>
      <c r="BE501" s="184">
        <f>IF(N501="základní",J501,0)</f>
        <v>0</v>
      </c>
      <c r="BF501" s="184">
        <f>IF(N501="snížená",J501,0)</f>
        <v>0</v>
      </c>
      <c r="BG501" s="184">
        <f>IF(N501="zákl. přenesená",J501,0)</f>
        <v>0</v>
      </c>
      <c r="BH501" s="184">
        <f>IF(N501="sníž. přenesená",J501,0)</f>
        <v>0</v>
      </c>
      <c r="BI501" s="184">
        <f>IF(N501="nulová",J501,0)</f>
        <v>0</v>
      </c>
      <c r="BJ501" s="16" t="s">
        <v>81</v>
      </c>
      <c r="BK501" s="184">
        <f>ROUND(I501*H501,2)</f>
        <v>0</v>
      </c>
      <c r="BL501" s="16" t="s">
        <v>125</v>
      </c>
      <c r="BM501" s="183" t="s">
        <v>1177</v>
      </c>
    </row>
    <row r="502" spans="1:65" s="2" customFormat="1" ht="11.25">
      <c r="A502" s="33"/>
      <c r="B502" s="34"/>
      <c r="C502" s="35"/>
      <c r="D502" s="185" t="s">
        <v>127</v>
      </c>
      <c r="E502" s="35"/>
      <c r="F502" s="186" t="s">
        <v>1176</v>
      </c>
      <c r="G502" s="35"/>
      <c r="H502" s="35"/>
      <c r="I502" s="187"/>
      <c r="J502" s="35"/>
      <c r="K502" s="35"/>
      <c r="L502" s="38"/>
      <c r="M502" s="188"/>
      <c r="N502" s="189"/>
      <c r="O502" s="63"/>
      <c r="P502" s="63"/>
      <c r="Q502" s="63"/>
      <c r="R502" s="63"/>
      <c r="S502" s="63"/>
      <c r="T502" s="64"/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T502" s="16" t="s">
        <v>127</v>
      </c>
      <c r="AU502" s="16" t="s">
        <v>83</v>
      </c>
    </row>
    <row r="503" spans="1:65" s="2" customFormat="1" ht="39">
      <c r="A503" s="33"/>
      <c r="B503" s="34"/>
      <c r="C503" s="35"/>
      <c r="D503" s="185" t="s">
        <v>129</v>
      </c>
      <c r="E503" s="35"/>
      <c r="F503" s="190" t="s">
        <v>1178</v>
      </c>
      <c r="G503" s="35"/>
      <c r="H503" s="35"/>
      <c r="I503" s="187"/>
      <c r="J503" s="35"/>
      <c r="K503" s="35"/>
      <c r="L503" s="38"/>
      <c r="M503" s="188"/>
      <c r="N503" s="189"/>
      <c r="O503" s="63"/>
      <c r="P503" s="63"/>
      <c r="Q503" s="63"/>
      <c r="R503" s="63"/>
      <c r="S503" s="63"/>
      <c r="T503" s="64"/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T503" s="16" t="s">
        <v>129</v>
      </c>
      <c r="AU503" s="16" t="s">
        <v>83</v>
      </c>
    </row>
    <row r="504" spans="1:65" s="2" customFormat="1" ht="14.45" customHeight="1">
      <c r="A504" s="33"/>
      <c r="B504" s="34"/>
      <c r="C504" s="202" t="s">
        <v>1179</v>
      </c>
      <c r="D504" s="202" t="s">
        <v>178</v>
      </c>
      <c r="E504" s="203" t="s">
        <v>1180</v>
      </c>
      <c r="F504" s="204" t="s">
        <v>1181</v>
      </c>
      <c r="G504" s="205" t="s">
        <v>219</v>
      </c>
      <c r="H504" s="206">
        <v>4</v>
      </c>
      <c r="I504" s="207"/>
      <c r="J504" s="208">
        <f>ROUND(I504*H504,2)</f>
        <v>0</v>
      </c>
      <c r="K504" s="204" t="s">
        <v>173</v>
      </c>
      <c r="L504" s="209"/>
      <c r="M504" s="210" t="s">
        <v>19</v>
      </c>
      <c r="N504" s="211" t="s">
        <v>44</v>
      </c>
      <c r="O504" s="63"/>
      <c r="P504" s="181">
        <f>O504*H504</f>
        <v>0</v>
      </c>
      <c r="Q504" s="181">
        <v>5.8000000000000003E-2</v>
      </c>
      <c r="R504" s="181">
        <f>Q504*H504</f>
        <v>0.23200000000000001</v>
      </c>
      <c r="S504" s="181">
        <v>0</v>
      </c>
      <c r="T504" s="182">
        <f>S504*H504</f>
        <v>0</v>
      </c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R504" s="183" t="s">
        <v>170</v>
      </c>
      <c r="AT504" s="183" t="s">
        <v>178</v>
      </c>
      <c r="AU504" s="183" t="s">
        <v>83</v>
      </c>
      <c r="AY504" s="16" t="s">
        <v>118</v>
      </c>
      <c r="BE504" s="184">
        <f>IF(N504="základní",J504,0)</f>
        <v>0</v>
      </c>
      <c r="BF504" s="184">
        <f>IF(N504="snížená",J504,0)</f>
        <v>0</v>
      </c>
      <c r="BG504" s="184">
        <f>IF(N504="zákl. přenesená",J504,0)</f>
        <v>0</v>
      </c>
      <c r="BH504" s="184">
        <f>IF(N504="sníž. přenesená",J504,0)</f>
        <v>0</v>
      </c>
      <c r="BI504" s="184">
        <f>IF(N504="nulová",J504,0)</f>
        <v>0</v>
      </c>
      <c r="BJ504" s="16" t="s">
        <v>81</v>
      </c>
      <c r="BK504" s="184">
        <f>ROUND(I504*H504,2)</f>
        <v>0</v>
      </c>
      <c r="BL504" s="16" t="s">
        <v>125</v>
      </c>
      <c r="BM504" s="183" t="s">
        <v>1182</v>
      </c>
    </row>
    <row r="505" spans="1:65" s="2" customFormat="1" ht="11.25">
      <c r="A505" s="33"/>
      <c r="B505" s="34"/>
      <c r="C505" s="35"/>
      <c r="D505" s="185" t="s">
        <v>127</v>
      </c>
      <c r="E505" s="35"/>
      <c r="F505" s="186" t="s">
        <v>1183</v>
      </c>
      <c r="G505" s="35"/>
      <c r="H505" s="35"/>
      <c r="I505" s="187"/>
      <c r="J505" s="35"/>
      <c r="K505" s="35"/>
      <c r="L505" s="38"/>
      <c r="M505" s="188"/>
      <c r="N505" s="189"/>
      <c r="O505" s="63"/>
      <c r="P505" s="63"/>
      <c r="Q505" s="63"/>
      <c r="R505" s="63"/>
      <c r="S505" s="63"/>
      <c r="T505" s="64"/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T505" s="16" t="s">
        <v>127</v>
      </c>
      <c r="AU505" s="16" t="s">
        <v>83</v>
      </c>
    </row>
    <row r="506" spans="1:65" s="13" customFormat="1" ht="11.25">
      <c r="B506" s="191"/>
      <c r="C506" s="192"/>
      <c r="D506" s="185" t="s">
        <v>131</v>
      </c>
      <c r="E506" s="193" t="s">
        <v>19</v>
      </c>
      <c r="F506" s="194" t="s">
        <v>1154</v>
      </c>
      <c r="G506" s="192"/>
      <c r="H506" s="195">
        <v>4</v>
      </c>
      <c r="I506" s="196"/>
      <c r="J506" s="192"/>
      <c r="K506" s="192"/>
      <c r="L506" s="197"/>
      <c r="M506" s="198"/>
      <c r="N506" s="199"/>
      <c r="O506" s="199"/>
      <c r="P506" s="199"/>
      <c r="Q506" s="199"/>
      <c r="R506" s="199"/>
      <c r="S506" s="199"/>
      <c r="T506" s="200"/>
      <c r="AT506" s="201" t="s">
        <v>131</v>
      </c>
      <c r="AU506" s="201" t="s">
        <v>83</v>
      </c>
      <c r="AV506" s="13" t="s">
        <v>83</v>
      </c>
      <c r="AW506" s="13" t="s">
        <v>33</v>
      </c>
      <c r="AX506" s="13" t="s">
        <v>73</v>
      </c>
      <c r="AY506" s="201" t="s">
        <v>118</v>
      </c>
    </row>
    <row r="507" spans="1:65" s="2" customFormat="1" ht="14.45" customHeight="1">
      <c r="A507" s="33"/>
      <c r="B507" s="34"/>
      <c r="C507" s="202" t="s">
        <v>1184</v>
      </c>
      <c r="D507" s="202" t="s">
        <v>178</v>
      </c>
      <c r="E507" s="203" t="s">
        <v>1185</v>
      </c>
      <c r="F507" s="204" t="s">
        <v>1186</v>
      </c>
      <c r="G507" s="205" t="s">
        <v>219</v>
      </c>
      <c r="H507" s="206">
        <v>4</v>
      </c>
      <c r="I507" s="207"/>
      <c r="J507" s="208">
        <f>ROUND(I507*H507,2)</f>
        <v>0</v>
      </c>
      <c r="K507" s="204" t="s">
        <v>173</v>
      </c>
      <c r="L507" s="209"/>
      <c r="M507" s="210" t="s">
        <v>19</v>
      </c>
      <c r="N507" s="211" t="s">
        <v>44</v>
      </c>
      <c r="O507" s="63"/>
      <c r="P507" s="181">
        <f>O507*H507</f>
        <v>0</v>
      </c>
      <c r="Q507" s="181">
        <v>0.06</v>
      </c>
      <c r="R507" s="181">
        <f>Q507*H507</f>
        <v>0.24</v>
      </c>
      <c r="S507" s="181">
        <v>0</v>
      </c>
      <c r="T507" s="182">
        <f>S507*H507</f>
        <v>0</v>
      </c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R507" s="183" t="s">
        <v>170</v>
      </c>
      <c r="AT507" s="183" t="s">
        <v>178</v>
      </c>
      <c r="AU507" s="183" t="s">
        <v>83</v>
      </c>
      <c r="AY507" s="16" t="s">
        <v>118</v>
      </c>
      <c r="BE507" s="184">
        <f>IF(N507="základní",J507,0)</f>
        <v>0</v>
      </c>
      <c r="BF507" s="184">
        <f>IF(N507="snížená",J507,0)</f>
        <v>0</v>
      </c>
      <c r="BG507" s="184">
        <f>IF(N507="zákl. přenesená",J507,0)</f>
        <v>0</v>
      </c>
      <c r="BH507" s="184">
        <f>IF(N507="sníž. přenesená",J507,0)</f>
        <v>0</v>
      </c>
      <c r="BI507" s="184">
        <f>IF(N507="nulová",J507,0)</f>
        <v>0</v>
      </c>
      <c r="BJ507" s="16" t="s">
        <v>81</v>
      </c>
      <c r="BK507" s="184">
        <f>ROUND(I507*H507,2)</f>
        <v>0</v>
      </c>
      <c r="BL507" s="16" t="s">
        <v>125</v>
      </c>
      <c r="BM507" s="183" t="s">
        <v>1187</v>
      </c>
    </row>
    <row r="508" spans="1:65" s="2" customFormat="1" ht="11.25">
      <c r="A508" s="33"/>
      <c r="B508" s="34"/>
      <c r="C508" s="35"/>
      <c r="D508" s="185" t="s">
        <v>127</v>
      </c>
      <c r="E508" s="35"/>
      <c r="F508" s="186" t="s">
        <v>1188</v>
      </c>
      <c r="G508" s="35"/>
      <c r="H508" s="35"/>
      <c r="I508" s="187"/>
      <c r="J508" s="35"/>
      <c r="K508" s="35"/>
      <c r="L508" s="38"/>
      <c r="M508" s="188"/>
      <c r="N508" s="189"/>
      <c r="O508" s="63"/>
      <c r="P508" s="63"/>
      <c r="Q508" s="63"/>
      <c r="R508" s="63"/>
      <c r="S508" s="63"/>
      <c r="T508" s="64"/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T508" s="16" t="s">
        <v>127</v>
      </c>
      <c r="AU508" s="16" t="s">
        <v>83</v>
      </c>
    </row>
    <row r="509" spans="1:65" s="13" customFormat="1" ht="11.25">
      <c r="B509" s="191"/>
      <c r="C509" s="192"/>
      <c r="D509" s="185" t="s">
        <v>131</v>
      </c>
      <c r="E509" s="193" t="s">
        <v>19</v>
      </c>
      <c r="F509" s="194" t="s">
        <v>1154</v>
      </c>
      <c r="G509" s="192"/>
      <c r="H509" s="195">
        <v>4</v>
      </c>
      <c r="I509" s="196"/>
      <c r="J509" s="192"/>
      <c r="K509" s="192"/>
      <c r="L509" s="197"/>
      <c r="M509" s="198"/>
      <c r="N509" s="199"/>
      <c r="O509" s="199"/>
      <c r="P509" s="199"/>
      <c r="Q509" s="199"/>
      <c r="R509" s="199"/>
      <c r="S509" s="199"/>
      <c r="T509" s="200"/>
      <c r="AT509" s="201" t="s">
        <v>131</v>
      </c>
      <c r="AU509" s="201" t="s">
        <v>83</v>
      </c>
      <c r="AV509" s="13" t="s">
        <v>83</v>
      </c>
      <c r="AW509" s="13" t="s">
        <v>33</v>
      </c>
      <c r="AX509" s="13" t="s">
        <v>73</v>
      </c>
      <c r="AY509" s="201" t="s">
        <v>118</v>
      </c>
    </row>
    <row r="510" spans="1:65" s="2" customFormat="1" ht="14.45" customHeight="1">
      <c r="A510" s="33"/>
      <c r="B510" s="34"/>
      <c r="C510" s="202" t="s">
        <v>1189</v>
      </c>
      <c r="D510" s="202" t="s">
        <v>178</v>
      </c>
      <c r="E510" s="203" t="s">
        <v>1190</v>
      </c>
      <c r="F510" s="204" t="s">
        <v>1191</v>
      </c>
      <c r="G510" s="205" t="s">
        <v>219</v>
      </c>
      <c r="H510" s="206">
        <v>4</v>
      </c>
      <c r="I510" s="207"/>
      <c r="J510" s="208">
        <f>ROUND(I510*H510,2)</f>
        <v>0</v>
      </c>
      <c r="K510" s="204" t="s">
        <v>124</v>
      </c>
      <c r="L510" s="209"/>
      <c r="M510" s="210" t="s">
        <v>19</v>
      </c>
      <c r="N510" s="211" t="s">
        <v>44</v>
      </c>
      <c r="O510" s="63"/>
      <c r="P510" s="181">
        <f>O510*H510</f>
        <v>0</v>
      </c>
      <c r="Q510" s="181">
        <v>4.0000000000000001E-3</v>
      </c>
      <c r="R510" s="181">
        <f>Q510*H510</f>
        <v>1.6E-2</v>
      </c>
      <c r="S510" s="181">
        <v>0</v>
      </c>
      <c r="T510" s="182">
        <f>S510*H510</f>
        <v>0</v>
      </c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R510" s="183" t="s">
        <v>170</v>
      </c>
      <c r="AT510" s="183" t="s">
        <v>178</v>
      </c>
      <c r="AU510" s="183" t="s">
        <v>83</v>
      </c>
      <c r="AY510" s="16" t="s">
        <v>118</v>
      </c>
      <c r="BE510" s="184">
        <f>IF(N510="základní",J510,0)</f>
        <v>0</v>
      </c>
      <c r="BF510" s="184">
        <f>IF(N510="snížená",J510,0)</f>
        <v>0</v>
      </c>
      <c r="BG510" s="184">
        <f>IF(N510="zákl. přenesená",J510,0)</f>
        <v>0</v>
      </c>
      <c r="BH510" s="184">
        <f>IF(N510="sníž. přenesená",J510,0)</f>
        <v>0</v>
      </c>
      <c r="BI510" s="184">
        <f>IF(N510="nulová",J510,0)</f>
        <v>0</v>
      </c>
      <c r="BJ510" s="16" t="s">
        <v>81</v>
      </c>
      <c r="BK510" s="184">
        <f>ROUND(I510*H510,2)</f>
        <v>0</v>
      </c>
      <c r="BL510" s="16" t="s">
        <v>125</v>
      </c>
      <c r="BM510" s="183" t="s">
        <v>1192</v>
      </c>
    </row>
    <row r="511" spans="1:65" s="2" customFormat="1" ht="11.25">
      <c r="A511" s="33"/>
      <c r="B511" s="34"/>
      <c r="C511" s="35"/>
      <c r="D511" s="185" t="s">
        <v>127</v>
      </c>
      <c r="E511" s="35"/>
      <c r="F511" s="186" t="s">
        <v>1191</v>
      </c>
      <c r="G511" s="35"/>
      <c r="H511" s="35"/>
      <c r="I511" s="187"/>
      <c r="J511" s="35"/>
      <c r="K511" s="35"/>
      <c r="L511" s="38"/>
      <c r="M511" s="188"/>
      <c r="N511" s="189"/>
      <c r="O511" s="63"/>
      <c r="P511" s="63"/>
      <c r="Q511" s="63"/>
      <c r="R511" s="63"/>
      <c r="S511" s="63"/>
      <c r="T511" s="64"/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T511" s="16" t="s">
        <v>127</v>
      </c>
      <c r="AU511" s="16" t="s">
        <v>83</v>
      </c>
    </row>
    <row r="512" spans="1:65" s="13" customFormat="1" ht="11.25">
      <c r="B512" s="191"/>
      <c r="C512" s="192"/>
      <c r="D512" s="185" t="s">
        <v>131</v>
      </c>
      <c r="E512" s="193" t="s">
        <v>19</v>
      </c>
      <c r="F512" s="194" t="s">
        <v>1154</v>
      </c>
      <c r="G512" s="192"/>
      <c r="H512" s="195">
        <v>4</v>
      </c>
      <c r="I512" s="196"/>
      <c r="J512" s="192"/>
      <c r="K512" s="192"/>
      <c r="L512" s="197"/>
      <c r="M512" s="198"/>
      <c r="N512" s="199"/>
      <c r="O512" s="199"/>
      <c r="P512" s="199"/>
      <c r="Q512" s="199"/>
      <c r="R512" s="199"/>
      <c r="S512" s="199"/>
      <c r="T512" s="200"/>
      <c r="AT512" s="201" t="s">
        <v>131</v>
      </c>
      <c r="AU512" s="201" t="s">
        <v>83</v>
      </c>
      <c r="AV512" s="13" t="s">
        <v>83</v>
      </c>
      <c r="AW512" s="13" t="s">
        <v>33</v>
      </c>
      <c r="AX512" s="13" t="s">
        <v>73</v>
      </c>
      <c r="AY512" s="201" t="s">
        <v>118</v>
      </c>
    </row>
    <row r="513" spans="1:65" s="12" customFormat="1" ht="22.9" customHeight="1">
      <c r="B513" s="156"/>
      <c r="C513" s="157"/>
      <c r="D513" s="158" t="s">
        <v>72</v>
      </c>
      <c r="E513" s="170" t="s">
        <v>672</v>
      </c>
      <c r="F513" s="170" t="s">
        <v>673</v>
      </c>
      <c r="G513" s="157"/>
      <c r="H513" s="157"/>
      <c r="I513" s="160"/>
      <c r="J513" s="171">
        <f>BK513</f>
        <v>0</v>
      </c>
      <c r="K513" s="157"/>
      <c r="L513" s="162"/>
      <c r="M513" s="163"/>
      <c r="N513" s="164"/>
      <c r="O513" s="164"/>
      <c r="P513" s="165">
        <f>SUM(P514:P548)</f>
        <v>0</v>
      </c>
      <c r="Q513" s="164"/>
      <c r="R513" s="165">
        <f>SUM(R514:R548)</f>
        <v>0</v>
      </c>
      <c r="S513" s="164"/>
      <c r="T513" s="166">
        <f>SUM(T514:T548)</f>
        <v>0</v>
      </c>
      <c r="AR513" s="167" t="s">
        <v>81</v>
      </c>
      <c r="AT513" s="168" t="s">
        <v>72</v>
      </c>
      <c r="AU513" s="168" t="s">
        <v>81</v>
      </c>
      <c r="AY513" s="167" t="s">
        <v>118</v>
      </c>
      <c r="BK513" s="169">
        <f>SUM(BK514:BK548)</f>
        <v>0</v>
      </c>
    </row>
    <row r="514" spans="1:65" s="2" customFormat="1" ht="14.45" customHeight="1">
      <c r="A514" s="33"/>
      <c r="B514" s="34"/>
      <c r="C514" s="172" t="s">
        <v>1193</v>
      </c>
      <c r="D514" s="172" t="s">
        <v>120</v>
      </c>
      <c r="E514" s="173" t="s">
        <v>675</v>
      </c>
      <c r="F514" s="174" t="s">
        <v>676</v>
      </c>
      <c r="G514" s="175" t="s">
        <v>309</v>
      </c>
      <c r="H514" s="176">
        <v>378.93400000000003</v>
      </c>
      <c r="I514" s="177"/>
      <c r="J514" s="178">
        <f>ROUND(I514*H514,2)</f>
        <v>0</v>
      </c>
      <c r="K514" s="174" t="s">
        <v>124</v>
      </c>
      <c r="L514" s="38"/>
      <c r="M514" s="179" t="s">
        <v>19</v>
      </c>
      <c r="N514" s="180" t="s">
        <v>44</v>
      </c>
      <c r="O514" s="63"/>
      <c r="P514" s="181">
        <f>O514*H514</f>
        <v>0</v>
      </c>
      <c r="Q514" s="181">
        <v>0</v>
      </c>
      <c r="R514" s="181">
        <f>Q514*H514</f>
        <v>0</v>
      </c>
      <c r="S514" s="181">
        <v>0</v>
      </c>
      <c r="T514" s="182">
        <f>S514*H514</f>
        <v>0</v>
      </c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R514" s="183" t="s">
        <v>125</v>
      </c>
      <c r="AT514" s="183" t="s">
        <v>120</v>
      </c>
      <c r="AU514" s="183" t="s">
        <v>83</v>
      </c>
      <c r="AY514" s="16" t="s">
        <v>118</v>
      </c>
      <c r="BE514" s="184">
        <f>IF(N514="základní",J514,0)</f>
        <v>0</v>
      </c>
      <c r="BF514" s="184">
        <f>IF(N514="snížená",J514,0)</f>
        <v>0</v>
      </c>
      <c r="BG514" s="184">
        <f>IF(N514="zákl. přenesená",J514,0)</f>
        <v>0</v>
      </c>
      <c r="BH514" s="184">
        <f>IF(N514="sníž. přenesená",J514,0)</f>
        <v>0</v>
      </c>
      <c r="BI514" s="184">
        <f>IF(N514="nulová",J514,0)</f>
        <v>0</v>
      </c>
      <c r="BJ514" s="16" t="s">
        <v>81</v>
      </c>
      <c r="BK514" s="184">
        <f>ROUND(I514*H514,2)</f>
        <v>0</v>
      </c>
      <c r="BL514" s="16" t="s">
        <v>125</v>
      </c>
      <c r="BM514" s="183" t="s">
        <v>1194</v>
      </c>
    </row>
    <row r="515" spans="1:65" s="2" customFormat="1" ht="11.25">
      <c r="A515" s="33"/>
      <c r="B515" s="34"/>
      <c r="C515" s="35"/>
      <c r="D515" s="185" t="s">
        <v>127</v>
      </c>
      <c r="E515" s="35"/>
      <c r="F515" s="186" t="s">
        <v>678</v>
      </c>
      <c r="G515" s="35"/>
      <c r="H515" s="35"/>
      <c r="I515" s="187"/>
      <c r="J515" s="35"/>
      <c r="K515" s="35"/>
      <c r="L515" s="38"/>
      <c r="M515" s="188"/>
      <c r="N515" s="189"/>
      <c r="O515" s="63"/>
      <c r="P515" s="63"/>
      <c r="Q515" s="63"/>
      <c r="R515" s="63"/>
      <c r="S515" s="63"/>
      <c r="T515" s="64"/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T515" s="16" t="s">
        <v>127</v>
      </c>
      <c r="AU515" s="16" t="s">
        <v>83</v>
      </c>
    </row>
    <row r="516" spans="1:65" s="2" customFormat="1" ht="78">
      <c r="A516" s="33"/>
      <c r="B516" s="34"/>
      <c r="C516" s="35"/>
      <c r="D516" s="185" t="s">
        <v>129</v>
      </c>
      <c r="E516" s="35"/>
      <c r="F516" s="190" t="s">
        <v>679</v>
      </c>
      <c r="G516" s="35"/>
      <c r="H516" s="35"/>
      <c r="I516" s="187"/>
      <c r="J516" s="35"/>
      <c r="K516" s="35"/>
      <c r="L516" s="38"/>
      <c r="M516" s="188"/>
      <c r="N516" s="189"/>
      <c r="O516" s="63"/>
      <c r="P516" s="63"/>
      <c r="Q516" s="63"/>
      <c r="R516" s="63"/>
      <c r="S516" s="63"/>
      <c r="T516" s="64"/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T516" s="16" t="s">
        <v>129</v>
      </c>
      <c r="AU516" s="16" t="s">
        <v>83</v>
      </c>
    </row>
    <row r="517" spans="1:65" s="13" customFormat="1" ht="11.25">
      <c r="B517" s="191"/>
      <c r="C517" s="192"/>
      <c r="D517" s="185" t="s">
        <v>131</v>
      </c>
      <c r="E517" s="193" t="s">
        <v>19</v>
      </c>
      <c r="F517" s="194" t="s">
        <v>1195</v>
      </c>
      <c r="G517" s="192"/>
      <c r="H517" s="195">
        <v>378.93400000000003</v>
      </c>
      <c r="I517" s="196"/>
      <c r="J517" s="192"/>
      <c r="K517" s="192"/>
      <c r="L517" s="197"/>
      <c r="M517" s="198"/>
      <c r="N517" s="199"/>
      <c r="O517" s="199"/>
      <c r="P517" s="199"/>
      <c r="Q517" s="199"/>
      <c r="R517" s="199"/>
      <c r="S517" s="199"/>
      <c r="T517" s="200"/>
      <c r="AT517" s="201" t="s">
        <v>131</v>
      </c>
      <c r="AU517" s="201" t="s">
        <v>83</v>
      </c>
      <c r="AV517" s="13" t="s">
        <v>83</v>
      </c>
      <c r="AW517" s="13" t="s">
        <v>33</v>
      </c>
      <c r="AX517" s="13" t="s">
        <v>73</v>
      </c>
      <c r="AY517" s="201" t="s">
        <v>118</v>
      </c>
    </row>
    <row r="518" spans="1:65" s="2" customFormat="1" ht="14.45" customHeight="1">
      <c r="A518" s="33"/>
      <c r="B518" s="34"/>
      <c r="C518" s="172" t="s">
        <v>754</v>
      </c>
      <c r="D518" s="172" t="s">
        <v>120</v>
      </c>
      <c r="E518" s="173" t="s">
        <v>682</v>
      </c>
      <c r="F518" s="174" t="s">
        <v>683</v>
      </c>
      <c r="G518" s="175" t="s">
        <v>309</v>
      </c>
      <c r="H518" s="176">
        <v>1872.7919999999999</v>
      </c>
      <c r="I518" s="177"/>
      <c r="J518" s="178">
        <f>ROUND(I518*H518,2)</f>
        <v>0</v>
      </c>
      <c r="K518" s="174" t="s">
        <v>124</v>
      </c>
      <c r="L518" s="38"/>
      <c r="M518" s="179" t="s">
        <v>19</v>
      </c>
      <c r="N518" s="180" t="s">
        <v>44</v>
      </c>
      <c r="O518" s="63"/>
      <c r="P518" s="181">
        <f>O518*H518</f>
        <v>0</v>
      </c>
      <c r="Q518" s="181">
        <v>0</v>
      </c>
      <c r="R518" s="181">
        <f>Q518*H518</f>
        <v>0</v>
      </c>
      <c r="S518" s="181">
        <v>0</v>
      </c>
      <c r="T518" s="182">
        <f>S518*H518</f>
        <v>0</v>
      </c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R518" s="183" t="s">
        <v>125</v>
      </c>
      <c r="AT518" s="183" t="s">
        <v>120</v>
      </c>
      <c r="AU518" s="183" t="s">
        <v>83</v>
      </c>
      <c r="AY518" s="16" t="s">
        <v>118</v>
      </c>
      <c r="BE518" s="184">
        <f>IF(N518="základní",J518,0)</f>
        <v>0</v>
      </c>
      <c r="BF518" s="184">
        <f>IF(N518="snížená",J518,0)</f>
        <v>0</v>
      </c>
      <c r="BG518" s="184">
        <f>IF(N518="zákl. přenesená",J518,0)</f>
        <v>0</v>
      </c>
      <c r="BH518" s="184">
        <f>IF(N518="sníž. přenesená",J518,0)</f>
        <v>0</v>
      </c>
      <c r="BI518" s="184">
        <f>IF(N518="nulová",J518,0)</f>
        <v>0</v>
      </c>
      <c r="BJ518" s="16" t="s">
        <v>81</v>
      </c>
      <c r="BK518" s="184">
        <f>ROUND(I518*H518,2)</f>
        <v>0</v>
      </c>
      <c r="BL518" s="16" t="s">
        <v>125</v>
      </c>
      <c r="BM518" s="183" t="s">
        <v>1196</v>
      </c>
    </row>
    <row r="519" spans="1:65" s="2" customFormat="1" ht="11.25">
      <c r="A519" s="33"/>
      <c r="B519" s="34"/>
      <c r="C519" s="35"/>
      <c r="D519" s="185" t="s">
        <v>127</v>
      </c>
      <c r="E519" s="35"/>
      <c r="F519" s="186" t="s">
        <v>685</v>
      </c>
      <c r="G519" s="35"/>
      <c r="H519" s="35"/>
      <c r="I519" s="187"/>
      <c r="J519" s="35"/>
      <c r="K519" s="35"/>
      <c r="L519" s="38"/>
      <c r="M519" s="188"/>
      <c r="N519" s="189"/>
      <c r="O519" s="63"/>
      <c r="P519" s="63"/>
      <c r="Q519" s="63"/>
      <c r="R519" s="63"/>
      <c r="S519" s="63"/>
      <c r="T519" s="64"/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T519" s="16" t="s">
        <v>127</v>
      </c>
      <c r="AU519" s="16" t="s">
        <v>83</v>
      </c>
    </row>
    <row r="520" spans="1:65" s="2" customFormat="1" ht="78">
      <c r="A520" s="33"/>
      <c r="B520" s="34"/>
      <c r="C520" s="35"/>
      <c r="D520" s="185" t="s">
        <v>129</v>
      </c>
      <c r="E520" s="35"/>
      <c r="F520" s="190" t="s">
        <v>679</v>
      </c>
      <c r="G520" s="35"/>
      <c r="H520" s="35"/>
      <c r="I520" s="187"/>
      <c r="J520" s="35"/>
      <c r="K520" s="35"/>
      <c r="L520" s="38"/>
      <c r="M520" s="188"/>
      <c r="N520" s="189"/>
      <c r="O520" s="63"/>
      <c r="P520" s="63"/>
      <c r="Q520" s="63"/>
      <c r="R520" s="63"/>
      <c r="S520" s="63"/>
      <c r="T520" s="64"/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T520" s="16" t="s">
        <v>129</v>
      </c>
      <c r="AU520" s="16" t="s">
        <v>83</v>
      </c>
    </row>
    <row r="521" spans="1:65" s="13" customFormat="1" ht="11.25">
      <c r="B521" s="191"/>
      <c r="C521" s="192"/>
      <c r="D521" s="185" t="s">
        <v>131</v>
      </c>
      <c r="E521" s="193" t="s">
        <v>19</v>
      </c>
      <c r="F521" s="194" t="s">
        <v>1197</v>
      </c>
      <c r="G521" s="192"/>
      <c r="H521" s="195">
        <v>234.09899999999999</v>
      </c>
      <c r="I521" s="196"/>
      <c r="J521" s="192"/>
      <c r="K521" s="192"/>
      <c r="L521" s="197"/>
      <c r="M521" s="198"/>
      <c r="N521" s="199"/>
      <c r="O521" s="199"/>
      <c r="P521" s="199"/>
      <c r="Q521" s="199"/>
      <c r="R521" s="199"/>
      <c r="S521" s="199"/>
      <c r="T521" s="200"/>
      <c r="AT521" s="201" t="s">
        <v>131</v>
      </c>
      <c r="AU521" s="201" t="s">
        <v>83</v>
      </c>
      <c r="AV521" s="13" t="s">
        <v>83</v>
      </c>
      <c r="AW521" s="13" t="s">
        <v>33</v>
      </c>
      <c r="AX521" s="13" t="s">
        <v>73</v>
      </c>
      <c r="AY521" s="201" t="s">
        <v>118</v>
      </c>
    </row>
    <row r="522" spans="1:65" s="13" customFormat="1" ht="11.25">
      <c r="B522" s="191"/>
      <c r="C522" s="192"/>
      <c r="D522" s="185" t="s">
        <v>131</v>
      </c>
      <c r="E522" s="192"/>
      <c r="F522" s="194" t="s">
        <v>1198</v>
      </c>
      <c r="G522" s="192"/>
      <c r="H522" s="195">
        <v>1872.7919999999999</v>
      </c>
      <c r="I522" s="196"/>
      <c r="J522" s="192"/>
      <c r="K522" s="192"/>
      <c r="L522" s="197"/>
      <c r="M522" s="198"/>
      <c r="N522" s="199"/>
      <c r="O522" s="199"/>
      <c r="P522" s="199"/>
      <c r="Q522" s="199"/>
      <c r="R522" s="199"/>
      <c r="S522" s="199"/>
      <c r="T522" s="200"/>
      <c r="AT522" s="201" t="s">
        <v>131</v>
      </c>
      <c r="AU522" s="201" t="s">
        <v>83</v>
      </c>
      <c r="AV522" s="13" t="s">
        <v>83</v>
      </c>
      <c r="AW522" s="13" t="s">
        <v>4</v>
      </c>
      <c r="AX522" s="13" t="s">
        <v>81</v>
      </c>
      <c r="AY522" s="201" t="s">
        <v>118</v>
      </c>
    </row>
    <row r="523" spans="1:65" s="2" customFormat="1" ht="14.45" customHeight="1">
      <c r="A523" s="33"/>
      <c r="B523" s="34"/>
      <c r="C523" s="172" t="s">
        <v>1199</v>
      </c>
      <c r="D523" s="172" t="s">
        <v>120</v>
      </c>
      <c r="E523" s="173" t="s">
        <v>689</v>
      </c>
      <c r="F523" s="174" t="s">
        <v>690</v>
      </c>
      <c r="G523" s="175" t="s">
        <v>309</v>
      </c>
      <c r="H523" s="176">
        <v>141.52799999999999</v>
      </c>
      <c r="I523" s="177"/>
      <c r="J523" s="178">
        <f>ROUND(I523*H523,2)</f>
        <v>0</v>
      </c>
      <c r="K523" s="174" t="s">
        <v>124</v>
      </c>
      <c r="L523" s="38"/>
      <c r="M523" s="179" t="s">
        <v>19</v>
      </c>
      <c r="N523" s="180" t="s">
        <v>44</v>
      </c>
      <c r="O523" s="63"/>
      <c r="P523" s="181">
        <f>O523*H523</f>
        <v>0</v>
      </c>
      <c r="Q523" s="181">
        <v>0</v>
      </c>
      <c r="R523" s="181">
        <f>Q523*H523</f>
        <v>0</v>
      </c>
      <c r="S523" s="181">
        <v>0</v>
      </c>
      <c r="T523" s="182">
        <f>S523*H523</f>
        <v>0</v>
      </c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R523" s="183" t="s">
        <v>125</v>
      </c>
      <c r="AT523" s="183" t="s">
        <v>120</v>
      </c>
      <c r="AU523" s="183" t="s">
        <v>83</v>
      </c>
      <c r="AY523" s="16" t="s">
        <v>118</v>
      </c>
      <c r="BE523" s="184">
        <f>IF(N523="základní",J523,0)</f>
        <v>0</v>
      </c>
      <c r="BF523" s="184">
        <f>IF(N523="snížená",J523,0)</f>
        <v>0</v>
      </c>
      <c r="BG523" s="184">
        <f>IF(N523="zákl. přenesená",J523,0)</f>
        <v>0</v>
      </c>
      <c r="BH523" s="184">
        <f>IF(N523="sníž. přenesená",J523,0)</f>
        <v>0</v>
      </c>
      <c r="BI523" s="184">
        <f>IF(N523="nulová",J523,0)</f>
        <v>0</v>
      </c>
      <c r="BJ523" s="16" t="s">
        <v>81</v>
      </c>
      <c r="BK523" s="184">
        <f>ROUND(I523*H523,2)</f>
        <v>0</v>
      </c>
      <c r="BL523" s="16" t="s">
        <v>125</v>
      </c>
      <c r="BM523" s="183" t="s">
        <v>1200</v>
      </c>
    </row>
    <row r="524" spans="1:65" s="2" customFormat="1" ht="11.25">
      <c r="A524" s="33"/>
      <c r="B524" s="34"/>
      <c r="C524" s="35"/>
      <c r="D524" s="185" t="s">
        <v>127</v>
      </c>
      <c r="E524" s="35"/>
      <c r="F524" s="186" t="s">
        <v>692</v>
      </c>
      <c r="G524" s="35"/>
      <c r="H524" s="35"/>
      <c r="I524" s="187"/>
      <c r="J524" s="35"/>
      <c r="K524" s="35"/>
      <c r="L524" s="38"/>
      <c r="M524" s="188"/>
      <c r="N524" s="189"/>
      <c r="O524" s="63"/>
      <c r="P524" s="63"/>
      <c r="Q524" s="63"/>
      <c r="R524" s="63"/>
      <c r="S524" s="63"/>
      <c r="T524" s="64"/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T524" s="16" t="s">
        <v>127</v>
      </c>
      <c r="AU524" s="16" t="s">
        <v>83</v>
      </c>
    </row>
    <row r="525" spans="1:65" s="2" customFormat="1" ht="78">
      <c r="A525" s="33"/>
      <c r="B525" s="34"/>
      <c r="C525" s="35"/>
      <c r="D525" s="185" t="s">
        <v>129</v>
      </c>
      <c r="E525" s="35"/>
      <c r="F525" s="190" t="s">
        <v>679</v>
      </c>
      <c r="G525" s="35"/>
      <c r="H525" s="35"/>
      <c r="I525" s="187"/>
      <c r="J525" s="35"/>
      <c r="K525" s="35"/>
      <c r="L525" s="38"/>
      <c r="M525" s="188"/>
      <c r="N525" s="189"/>
      <c r="O525" s="63"/>
      <c r="P525" s="63"/>
      <c r="Q525" s="63"/>
      <c r="R525" s="63"/>
      <c r="S525" s="63"/>
      <c r="T525" s="64"/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T525" s="16" t="s">
        <v>129</v>
      </c>
      <c r="AU525" s="16" t="s">
        <v>83</v>
      </c>
    </row>
    <row r="526" spans="1:65" s="13" customFormat="1" ht="11.25">
      <c r="B526" s="191"/>
      <c r="C526" s="192"/>
      <c r="D526" s="185" t="s">
        <v>131</v>
      </c>
      <c r="E526" s="193" t="s">
        <v>19</v>
      </c>
      <c r="F526" s="194" t="s">
        <v>1201</v>
      </c>
      <c r="G526" s="192"/>
      <c r="H526" s="195">
        <v>27.329000000000001</v>
      </c>
      <c r="I526" s="196"/>
      <c r="J526" s="192"/>
      <c r="K526" s="192"/>
      <c r="L526" s="197"/>
      <c r="M526" s="198"/>
      <c r="N526" s="199"/>
      <c r="O526" s="199"/>
      <c r="P526" s="199"/>
      <c r="Q526" s="199"/>
      <c r="R526" s="199"/>
      <c r="S526" s="199"/>
      <c r="T526" s="200"/>
      <c r="AT526" s="201" t="s">
        <v>131</v>
      </c>
      <c r="AU526" s="201" t="s">
        <v>83</v>
      </c>
      <c r="AV526" s="13" t="s">
        <v>83</v>
      </c>
      <c r="AW526" s="13" t="s">
        <v>33</v>
      </c>
      <c r="AX526" s="13" t="s">
        <v>73</v>
      </c>
      <c r="AY526" s="201" t="s">
        <v>118</v>
      </c>
    </row>
    <row r="527" spans="1:65" s="13" customFormat="1" ht="11.25">
      <c r="B527" s="191"/>
      <c r="C527" s="192"/>
      <c r="D527" s="185" t="s">
        <v>131</v>
      </c>
      <c r="E527" s="193" t="s">
        <v>19</v>
      </c>
      <c r="F527" s="194" t="s">
        <v>1202</v>
      </c>
      <c r="G527" s="192"/>
      <c r="H527" s="195">
        <v>7.4089999999999998</v>
      </c>
      <c r="I527" s="196"/>
      <c r="J527" s="192"/>
      <c r="K527" s="192"/>
      <c r="L527" s="197"/>
      <c r="M527" s="198"/>
      <c r="N527" s="199"/>
      <c r="O527" s="199"/>
      <c r="P527" s="199"/>
      <c r="Q527" s="199"/>
      <c r="R527" s="199"/>
      <c r="S527" s="199"/>
      <c r="T527" s="200"/>
      <c r="AT527" s="201" t="s">
        <v>131</v>
      </c>
      <c r="AU527" s="201" t="s">
        <v>83</v>
      </c>
      <c r="AV527" s="13" t="s">
        <v>83</v>
      </c>
      <c r="AW527" s="13" t="s">
        <v>33</v>
      </c>
      <c r="AX527" s="13" t="s">
        <v>73</v>
      </c>
      <c r="AY527" s="201" t="s">
        <v>118</v>
      </c>
    </row>
    <row r="528" spans="1:65" s="13" customFormat="1" ht="11.25">
      <c r="B528" s="191"/>
      <c r="C528" s="192"/>
      <c r="D528" s="185" t="s">
        <v>131</v>
      </c>
      <c r="E528" s="193" t="s">
        <v>19</v>
      </c>
      <c r="F528" s="194" t="s">
        <v>1203</v>
      </c>
      <c r="G528" s="192"/>
      <c r="H528" s="195">
        <v>7.4089999999999998</v>
      </c>
      <c r="I528" s="196"/>
      <c r="J528" s="192"/>
      <c r="K528" s="192"/>
      <c r="L528" s="197"/>
      <c r="M528" s="198"/>
      <c r="N528" s="199"/>
      <c r="O528" s="199"/>
      <c r="P528" s="199"/>
      <c r="Q528" s="199"/>
      <c r="R528" s="199"/>
      <c r="S528" s="199"/>
      <c r="T528" s="200"/>
      <c r="AT528" s="201" t="s">
        <v>131</v>
      </c>
      <c r="AU528" s="201" t="s">
        <v>83</v>
      </c>
      <c r="AV528" s="13" t="s">
        <v>83</v>
      </c>
      <c r="AW528" s="13" t="s">
        <v>33</v>
      </c>
      <c r="AX528" s="13" t="s">
        <v>73</v>
      </c>
      <c r="AY528" s="201" t="s">
        <v>118</v>
      </c>
    </row>
    <row r="529" spans="1:65" s="13" customFormat="1" ht="11.25">
      <c r="B529" s="191"/>
      <c r="C529" s="192"/>
      <c r="D529" s="185" t="s">
        <v>131</v>
      </c>
      <c r="E529" s="193" t="s">
        <v>19</v>
      </c>
      <c r="F529" s="194" t="s">
        <v>1204</v>
      </c>
      <c r="G529" s="192"/>
      <c r="H529" s="195">
        <v>99.381</v>
      </c>
      <c r="I529" s="196"/>
      <c r="J529" s="192"/>
      <c r="K529" s="192"/>
      <c r="L529" s="197"/>
      <c r="M529" s="198"/>
      <c r="N529" s="199"/>
      <c r="O529" s="199"/>
      <c r="P529" s="199"/>
      <c r="Q529" s="199"/>
      <c r="R529" s="199"/>
      <c r="S529" s="199"/>
      <c r="T529" s="200"/>
      <c r="AT529" s="201" t="s">
        <v>131</v>
      </c>
      <c r="AU529" s="201" t="s">
        <v>83</v>
      </c>
      <c r="AV529" s="13" t="s">
        <v>83</v>
      </c>
      <c r="AW529" s="13" t="s">
        <v>33</v>
      </c>
      <c r="AX529" s="13" t="s">
        <v>73</v>
      </c>
      <c r="AY529" s="201" t="s">
        <v>118</v>
      </c>
    </row>
    <row r="530" spans="1:65" s="2" customFormat="1" ht="14.45" customHeight="1">
      <c r="A530" s="33"/>
      <c r="B530" s="34"/>
      <c r="C530" s="172" t="s">
        <v>1205</v>
      </c>
      <c r="D530" s="172" t="s">
        <v>120</v>
      </c>
      <c r="E530" s="173" t="s">
        <v>698</v>
      </c>
      <c r="F530" s="174" t="s">
        <v>699</v>
      </c>
      <c r="G530" s="175" t="s">
        <v>309</v>
      </c>
      <c r="H530" s="176">
        <v>795.048</v>
      </c>
      <c r="I530" s="177"/>
      <c r="J530" s="178">
        <f>ROUND(I530*H530,2)</f>
        <v>0</v>
      </c>
      <c r="K530" s="174" t="s">
        <v>124</v>
      </c>
      <c r="L530" s="38"/>
      <c r="M530" s="179" t="s">
        <v>19</v>
      </c>
      <c r="N530" s="180" t="s">
        <v>44</v>
      </c>
      <c r="O530" s="63"/>
      <c r="P530" s="181">
        <f>O530*H530</f>
        <v>0</v>
      </c>
      <c r="Q530" s="181">
        <v>0</v>
      </c>
      <c r="R530" s="181">
        <f>Q530*H530</f>
        <v>0</v>
      </c>
      <c r="S530" s="181">
        <v>0</v>
      </c>
      <c r="T530" s="182">
        <f>S530*H530</f>
        <v>0</v>
      </c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R530" s="183" t="s">
        <v>125</v>
      </c>
      <c r="AT530" s="183" t="s">
        <v>120</v>
      </c>
      <c r="AU530" s="183" t="s">
        <v>83</v>
      </c>
      <c r="AY530" s="16" t="s">
        <v>118</v>
      </c>
      <c r="BE530" s="184">
        <f>IF(N530="základní",J530,0)</f>
        <v>0</v>
      </c>
      <c r="BF530" s="184">
        <f>IF(N530="snížená",J530,0)</f>
        <v>0</v>
      </c>
      <c r="BG530" s="184">
        <f>IF(N530="zákl. přenesená",J530,0)</f>
        <v>0</v>
      </c>
      <c r="BH530" s="184">
        <f>IF(N530="sníž. přenesená",J530,0)</f>
        <v>0</v>
      </c>
      <c r="BI530" s="184">
        <f>IF(N530="nulová",J530,0)</f>
        <v>0</v>
      </c>
      <c r="BJ530" s="16" t="s">
        <v>81</v>
      </c>
      <c r="BK530" s="184">
        <f>ROUND(I530*H530,2)</f>
        <v>0</v>
      </c>
      <c r="BL530" s="16" t="s">
        <v>125</v>
      </c>
      <c r="BM530" s="183" t="s">
        <v>1206</v>
      </c>
    </row>
    <row r="531" spans="1:65" s="2" customFormat="1" ht="11.25">
      <c r="A531" s="33"/>
      <c r="B531" s="34"/>
      <c r="C531" s="35"/>
      <c r="D531" s="185" t="s">
        <v>127</v>
      </c>
      <c r="E531" s="35"/>
      <c r="F531" s="186" t="s">
        <v>685</v>
      </c>
      <c r="G531" s="35"/>
      <c r="H531" s="35"/>
      <c r="I531" s="187"/>
      <c r="J531" s="35"/>
      <c r="K531" s="35"/>
      <c r="L531" s="38"/>
      <c r="M531" s="188"/>
      <c r="N531" s="189"/>
      <c r="O531" s="63"/>
      <c r="P531" s="63"/>
      <c r="Q531" s="63"/>
      <c r="R531" s="63"/>
      <c r="S531" s="63"/>
      <c r="T531" s="64"/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T531" s="16" t="s">
        <v>127</v>
      </c>
      <c r="AU531" s="16" t="s">
        <v>83</v>
      </c>
    </row>
    <row r="532" spans="1:65" s="2" customFormat="1" ht="78">
      <c r="A532" s="33"/>
      <c r="B532" s="34"/>
      <c r="C532" s="35"/>
      <c r="D532" s="185" t="s">
        <v>129</v>
      </c>
      <c r="E532" s="35"/>
      <c r="F532" s="190" t="s">
        <v>679</v>
      </c>
      <c r="G532" s="35"/>
      <c r="H532" s="35"/>
      <c r="I532" s="187"/>
      <c r="J532" s="35"/>
      <c r="K532" s="35"/>
      <c r="L532" s="38"/>
      <c r="M532" s="188"/>
      <c r="N532" s="189"/>
      <c r="O532" s="63"/>
      <c r="P532" s="63"/>
      <c r="Q532" s="63"/>
      <c r="R532" s="63"/>
      <c r="S532" s="63"/>
      <c r="T532" s="64"/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T532" s="16" t="s">
        <v>129</v>
      </c>
      <c r="AU532" s="16" t="s">
        <v>83</v>
      </c>
    </row>
    <row r="533" spans="1:65" s="13" customFormat="1" ht="11.25">
      <c r="B533" s="191"/>
      <c r="C533" s="192"/>
      <c r="D533" s="185" t="s">
        <v>131</v>
      </c>
      <c r="E533" s="193" t="s">
        <v>19</v>
      </c>
      <c r="F533" s="194" t="s">
        <v>1204</v>
      </c>
      <c r="G533" s="192"/>
      <c r="H533" s="195">
        <v>99.381</v>
      </c>
      <c r="I533" s="196"/>
      <c r="J533" s="192"/>
      <c r="K533" s="192"/>
      <c r="L533" s="197"/>
      <c r="M533" s="198"/>
      <c r="N533" s="199"/>
      <c r="O533" s="199"/>
      <c r="P533" s="199"/>
      <c r="Q533" s="199"/>
      <c r="R533" s="199"/>
      <c r="S533" s="199"/>
      <c r="T533" s="200"/>
      <c r="AT533" s="201" t="s">
        <v>131</v>
      </c>
      <c r="AU533" s="201" t="s">
        <v>83</v>
      </c>
      <c r="AV533" s="13" t="s">
        <v>83</v>
      </c>
      <c r="AW533" s="13" t="s">
        <v>33</v>
      </c>
      <c r="AX533" s="13" t="s">
        <v>73</v>
      </c>
      <c r="AY533" s="201" t="s">
        <v>118</v>
      </c>
    </row>
    <row r="534" spans="1:65" s="13" customFormat="1" ht="11.25">
      <c r="B534" s="191"/>
      <c r="C534" s="192"/>
      <c r="D534" s="185" t="s">
        <v>131</v>
      </c>
      <c r="E534" s="192"/>
      <c r="F534" s="194" t="s">
        <v>1207</v>
      </c>
      <c r="G534" s="192"/>
      <c r="H534" s="195">
        <v>795.048</v>
      </c>
      <c r="I534" s="196"/>
      <c r="J534" s="192"/>
      <c r="K534" s="192"/>
      <c r="L534" s="197"/>
      <c r="M534" s="198"/>
      <c r="N534" s="199"/>
      <c r="O534" s="199"/>
      <c r="P534" s="199"/>
      <c r="Q534" s="199"/>
      <c r="R534" s="199"/>
      <c r="S534" s="199"/>
      <c r="T534" s="200"/>
      <c r="AT534" s="201" t="s">
        <v>131</v>
      </c>
      <c r="AU534" s="201" t="s">
        <v>83</v>
      </c>
      <c r="AV534" s="13" t="s">
        <v>83</v>
      </c>
      <c r="AW534" s="13" t="s">
        <v>4</v>
      </c>
      <c r="AX534" s="13" t="s">
        <v>81</v>
      </c>
      <c r="AY534" s="201" t="s">
        <v>118</v>
      </c>
    </row>
    <row r="535" spans="1:65" s="2" customFormat="1" ht="14.45" customHeight="1">
      <c r="A535" s="33"/>
      <c r="B535" s="34"/>
      <c r="C535" s="172" t="s">
        <v>1208</v>
      </c>
      <c r="D535" s="172" t="s">
        <v>120</v>
      </c>
      <c r="E535" s="173" t="s">
        <v>704</v>
      </c>
      <c r="F535" s="174" t="s">
        <v>705</v>
      </c>
      <c r="G535" s="175" t="s">
        <v>309</v>
      </c>
      <c r="H535" s="176">
        <v>7.4089999999999998</v>
      </c>
      <c r="I535" s="177"/>
      <c r="J535" s="178">
        <f>ROUND(I535*H535,2)</f>
        <v>0</v>
      </c>
      <c r="K535" s="174" t="s">
        <v>124</v>
      </c>
      <c r="L535" s="38"/>
      <c r="M535" s="179" t="s">
        <v>19</v>
      </c>
      <c r="N535" s="180" t="s">
        <v>44</v>
      </c>
      <c r="O535" s="63"/>
      <c r="P535" s="181">
        <f>O535*H535</f>
        <v>0</v>
      </c>
      <c r="Q535" s="181">
        <v>0</v>
      </c>
      <c r="R535" s="181">
        <f>Q535*H535</f>
        <v>0</v>
      </c>
      <c r="S535" s="181">
        <v>0</v>
      </c>
      <c r="T535" s="182">
        <f>S535*H535</f>
        <v>0</v>
      </c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R535" s="183" t="s">
        <v>125</v>
      </c>
      <c r="AT535" s="183" t="s">
        <v>120</v>
      </c>
      <c r="AU535" s="183" t="s">
        <v>83</v>
      </c>
      <c r="AY535" s="16" t="s">
        <v>118</v>
      </c>
      <c r="BE535" s="184">
        <f>IF(N535="základní",J535,0)</f>
        <v>0</v>
      </c>
      <c r="BF535" s="184">
        <f>IF(N535="snížená",J535,0)</f>
        <v>0</v>
      </c>
      <c r="BG535" s="184">
        <f>IF(N535="zákl. přenesená",J535,0)</f>
        <v>0</v>
      </c>
      <c r="BH535" s="184">
        <f>IF(N535="sníž. přenesená",J535,0)</f>
        <v>0</v>
      </c>
      <c r="BI535" s="184">
        <f>IF(N535="nulová",J535,0)</f>
        <v>0</v>
      </c>
      <c r="BJ535" s="16" t="s">
        <v>81</v>
      </c>
      <c r="BK535" s="184">
        <f>ROUND(I535*H535,2)</f>
        <v>0</v>
      </c>
      <c r="BL535" s="16" t="s">
        <v>125</v>
      </c>
      <c r="BM535" s="183" t="s">
        <v>1209</v>
      </c>
    </row>
    <row r="536" spans="1:65" s="2" customFormat="1" ht="11.25">
      <c r="A536" s="33"/>
      <c r="B536" s="34"/>
      <c r="C536" s="35"/>
      <c r="D536" s="185" t="s">
        <v>127</v>
      </c>
      <c r="E536" s="35"/>
      <c r="F536" s="186" t="s">
        <v>707</v>
      </c>
      <c r="G536" s="35"/>
      <c r="H536" s="35"/>
      <c r="I536" s="187"/>
      <c r="J536" s="35"/>
      <c r="K536" s="35"/>
      <c r="L536" s="38"/>
      <c r="M536" s="188"/>
      <c r="N536" s="189"/>
      <c r="O536" s="63"/>
      <c r="P536" s="63"/>
      <c r="Q536" s="63"/>
      <c r="R536" s="63"/>
      <c r="S536" s="63"/>
      <c r="T536" s="64"/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T536" s="16" t="s">
        <v>127</v>
      </c>
      <c r="AU536" s="16" t="s">
        <v>83</v>
      </c>
    </row>
    <row r="537" spans="1:65" s="2" customFormat="1" ht="39">
      <c r="A537" s="33"/>
      <c r="B537" s="34"/>
      <c r="C537" s="35"/>
      <c r="D537" s="185" t="s">
        <v>129</v>
      </c>
      <c r="E537" s="35"/>
      <c r="F537" s="190" t="s">
        <v>708</v>
      </c>
      <c r="G537" s="35"/>
      <c r="H537" s="35"/>
      <c r="I537" s="187"/>
      <c r="J537" s="35"/>
      <c r="K537" s="35"/>
      <c r="L537" s="38"/>
      <c r="M537" s="188"/>
      <c r="N537" s="189"/>
      <c r="O537" s="63"/>
      <c r="P537" s="63"/>
      <c r="Q537" s="63"/>
      <c r="R537" s="63"/>
      <c r="S537" s="63"/>
      <c r="T537" s="64"/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T537" s="16" t="s">
        <v>129</v>
      </c>
      <c r="AU537" s="16" t="s">
        <v>83</v>
      </c>
    </row>
    <row r="538" spans="1:65" s="13" customFormat="1" ht="11.25">
      <c r="B538" s="191"/>
      <c r="C538" s="192"/>
      <c r="D538" s="185" t="s">
        <v>131</v>
      </c>
      <c r="E538" s="193" t="s">
        <v>19</v>
      </c>
      <c r="F538" s="194" t="s">
        <v>1203</v>
      </c>
      <c r="G538" s="192"/>
      <c r="H538" s="195">
        <v>7.4089999999999998</v>
      </c>
      <c r="I538" s="196"/>
      <c r="J538" s="192"/>
      <c r="K538" s="192"/>
      <c r="L538" s="197"/>
      <c r="M538" s="198"/>
      <c r="N538" s="199"/>
      <c r="O538" s="199"/>
      <c r="P538" s="199"/>
      <c r="Q538" s="199"/>
      <c r="R538" s="199"/>
      <c r="S538" s="199"/>
      <c r="T538" s="200"/>
      <c r="AT538" s="201" t="s">
        <v>131</v>
      </c>
      <c r="AU538" s="201" t="s">
        <v>83</v>
      </c>
      <c r="AV538" s="13" t="s">
        <v>83</v>
      </c>
      <c r="AW538" s="13" t="s">
        <v>33</v>
      </c>
      <c r="AX538" s="13" t="s">
        <v>73</v>
      </c>
      <c r="AY538" s="201" t="s">
        <v>118</v>
      </c>
    </row>
    <row r="539" spans="1:65" s="2" customFormat="1" ht="24.2" customHeight="1">
      <c r="A539" s="33"/>
      <c r="B539" s="34"/>
      <c r="C539" s="172" t="s">
        <v>1210</v>
      </c>
      <c r="D539" s="172" t="s">
        <v>120</v>
      </c>
      <c r="E539" s="173" t="s">
        <v>1211</v>
      </c>
      <c r="F539" s="174" t="s">
        <v>1212</v>
      </c>
      <c r="G539" s="175" t="s">
        <v>309</v>
      </c>
      <c r="H539" s="176">
        <v>89.3</v>
      </c>
      <c r="I539" s="177"/>
      <c r="J539" s="178">
        <f>ROUND(I539*H539,2)</f>
        <v>0</v>
      </c>
      <c r="K539" s="174" t="s">
        <v>124</v>
      </c>
      <c r="L539" s="38"/>
      <c r="M539" s="179" t="s">
        <v>19</v>
      </c>
      <c r="N539" s="180" t="s">
        <v>44</v>
      </c>
      <c r="O539" s="63"/>
      <c r="P539" s="181">
        <f>O539*H539</f>
        <v>0</v>
      </c>
      <c r="Q539" s="181">
        <v>0</v>
      </c>
      <c r="R539" s="181">
        <f>Q539*H539</f>
        <v>0</v>
      </c>
      <c r="S539" s="181">
        <v>0</v>
      </c>
      <c r="T539" s="182">
        <f>S539*H539</f>
        <v>0</v>
      </c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R539" s="183" t="s">
        <v>125</v>
      </c>
      <c r="AT539" s="183" t="s">
        <v>120</v>
      </c>
      <c r="AU539" s="183" t="s">
        <v>83</v>
      </c>
      <c r="AY539" s="16" t="s">
        <v>118</v>
      </c>
      <c r="BE539" s="184">
        <f>IF(N539="základní",J539,0)</f>
        <v>0</v>
      </c>
      <c r="BF539" s="184">
        <f>IF(N539="snížená",J539,0)</f>
        <v>0</v>
      </c>
      <c r="BG539" s="184">
        <f>IF(N539="zákl. přenesená",J539,0)</f>
        <v>0</v>
      </c>
      <c r="BH539" s="184">
        <f>IF(N539="sníž. přenesená",J539,0)</f>
        <v>0</v>
      </c>
      <c r="BI539" s="184">
        <f>IF(N539="nulová",J539,0)</f>
        <v>0</v>
      </c>
      <c r="BJ539" s="16" t="s">
        <v>81</v>
      </c>
      <c r="BK539" s="184">
        <f>ROUND(I539*H539,2)</f>
        <v>0</v>
      </c>
      <c r="BL539" s="16" t="s">
        <v>125</v>
      </c>
      <c r="BM539" s="183" t="s">
        <v>1213</v>
      </c>
    </row>
    <row r="540" spans="1:65" s="2" customFormat="1" ht="19.5">
      <c r="A540" s="33"/>
      <c r="B540" s="34"/>
      <c r="C540" s="35"/>
      <c r="D540" s="185" t="s">
        <v>127</v>
      </c>
      <c r="E540" s="35"/>
      <c r="F540" s="186" t="s">
        <v>1214</v>
      </c>
      <c r="G540" s="35"/>
      <c r="H540" s="35"/>
      <c r="I540" s="187"/>
      <c r="J540" s="35"/>
      <c r="K540" s="35"/>
      <c r="L540" s="38"/>
      <c r="M540" s="188"/>
      <c r="N540" s="189"/>
      <c r="O540" s="63"/>
      <c r="P540" s="63"/>
      <c r="Q540" s="63"/>
      <c r="R540" s="63"/>
      <c r="S540" s="63"/>
      <c r="T540" s="64"/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T540" s="16" t="s">
        <v>127</v>
      </c>
      <c r="AU540" s="16" t="s">
        <v>83</v>
      </c>
    </row>
    <row r="541" spans="1:65" s="13" customFormat="1" ht="11.25">
      <c r="B541" s="191"/>
      <c r="C541" s="192"/>
      <c r="D541" s="185" t="s">
        <v>131</v>
      </c>
      <c r="E541" s="193" t="s">
        <v>19</v>
      </c>
      <c r="F541" s="194" t="s">
        <v>1215</v>
      </c>
      <c r="G541" s="192"/>
      <c r="H541" s="195">
        <v>89.3</v>
      </c>
      <c r="I541" s="196"/>
      <c r="J541" s="192"/>
      <c r="K541" s="192"/>
      <c r="L541" s="197"/>
      <c r="M541" s="198"/>
      <c r="N541" s="199"/>
      <c r="O541" s="199"/>
      <c r="P541" s="199"/>
      <c r="Q541" s="199"/>
      <c r="R541" s="199"/>
      <c r="S541" s="199"/>
      <c r="T541" s="200"/>
      <c r="AT541" s="201" t="s">
        <v>131</v>
      </c>
      <c r="AU541" s="201" t="s">
        <v>83</v>
      </c>
      <c r="AV541" s="13" t="s">
        <v>83</v>
      </c>
      <c r="AW541" s="13" t="s">
        <v>33</v>
      </c>
      <c r="AX541" s="13" t="s">
        <v>73</v>
      </c>
      <c r="AY541" s="201" t="s">
        <v>118</v>
      </c>
    </row>
    <row r="542" spans="1:65" s="2" customFormat="1" ht="24.2" customHeight="1">
      <c r="A542" s="33"/>
      <c r="B542" s="34"/>
      <c r="C542" s="172" t="s">
        <v>1216</v>
      </c>
      <c r="D542" s="172" t="s">
        <v>120</v>
      </c>
      <c r="E542" s="173" t="s">
        <v>716</v>
      </c>
      <c r="F542" s="174" t="s">
        <v>717</v>
      </c>
      <c r="G542" s="175" t="s">
        <v>309</v>
      </c>
      <c r="H542" s="176">
        <v>234.09899999999999</v>
      </c>
      <c r="I542" s="177"/>
      <c r="J542" s="178">
        <f>ROUND(I542*H542,2)</f>
        <v>0</v>
      </c>
      <c r="K542" s="174" t="s">
        <v>124</v>
      </c>
      <c r="L542" s="38"/>
      <c r="M542" s="179" t="s">
        <v>19</v>
      </c>
      <c r="N542" s="180" t="s">
        <v>44</v>
      </c>
      <c r="O542" s="63"/>
      <c r="P542" s="181">
        <f>O542*H542</f>
        <v>0</v>
      </c>
      <c r="Q542" s="181">
        <v>0</v>
      </c>
      <c r="R542" s="181">
        <f>Q542*H542</f>
        <v>0</v>
      </c>
      <c r="S542" s="181">
        <v>0</v>
      </c>
      <c r="T542" s="182">
        <f>S542*H542</f>
        <v>0</v>
      </c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R542" s="183" t="s">
        <v>125</v>
      </c>
      <c r="AT542" s="183" t="s">
        <v>120</v>
      </c>
      <c r="AU542" s="183" t="s">
        <v>83</v>
      </c>
      <c r="AY542" s="16" t="s">
        <v>118</v>
      </c>
      <c r="BE542" s="184">
        <f>IF(N542="základní",J542,0)</f>
        <v>0</v>
      </c>
      <c r="BF542" s="184">
        <f>IF(N542="snížená",J542,0)</f>
        <v>0</v>
      </c>
      <c r="BG542" s="184">
        <f>IF(N542="zákl. přenesená",J542,0)</f>
        <v>0</v>
      </c>
      <c r="BH542" s="184">
        <f>IF(N542="sníž. přenesená",J542,0)</f>
        <v>0</v>
      </c>
      <c r="BI542" s="184">
        <f>IF(N542="nulová",J542,0)</f>
        <v>0</v>
      </c>
      <c r="BJ542" s="16" t="s">
        <v>81</v>
      </c>
      <c r="BK542" s="184">
        <f>ROUND(I542*H542,2)</f>
        <v>0</v>
      </c>
      <c r="BL542" s="16" t="s">
        <v>125</v>
      </c>
      <c r="BM542" s="183" t="s">
        <v>1217</v>
      </c>
    </row>
    <row r="543" spans="1:65" s="2" customFormat="1" ht="19.5">
      <c r="A543" s="33"/>
      <c r="B543" s="34"/>
      <c r="C543" s="35"/>
      <c r="D543" s="185" t="s">
        <v>127</v>
      </c>
      <c r="E543" s="35"/>
      <c r="F543" s="186" t="s">
        <v>717</v>
      </c>
      <c r="G543" s="35"/>
      <c r="H543" s="35"/>
      <c r="I543" s="187"/>
      <c r="J543" s="35"/>
      <c r="K543" s="35"/>
      <c r="L543" s="38"/>
      <c r="M543" s="188"/>
      <c r="N543" s="189"/>
      <c r="O543" s="63"/>
      <c r="P543" s="63"/>
      <c r="Q543" s="63"/>
      <c r="R543" s="63"/>
      <c r="S543" s="63"/>
      <c r="T543" s="64"/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T543" s="16" t="s">
        <v>127</v>
      </c>
      <c r="AU543" s="16" t="s">
        <v>83</v>
      </c>
    </row>
    <row r="544" spans="1:65" s="13" customFormat="1" ht="11.25">
      <c r="B544" s="191"/>
      <c r="C544" s="192"/>
      <c r="D544" s="185" t="s">
        <v>131</v>
      </c>
      <c r="E544" s="193" t="s">
        <v>19</v>
      </c>
      <c r="F544" s="194" t="s">
        <v>1197</v>
      </c>
      <c r="G544" s="192"/>
      <c r="H544" s="195">
        <v>234.09899999999999</v>
      </c>
      <c r="I544" s="196"/>
      <c r="J544" s="192"/>
      <c r="K544" s="192"/>
      <c r="L544" s="197"/>
      <c r="M544" s="198"/>
      <c r="N544" s="199"/>
      <c r="O544" s="199"/>
      <c r="P544" s="199"/>
      <c r="Q544" s="199"/>
      <c r="R544" s="199"/>
      <c r="S544" s="199"/>
      <c r="T544" s="200"/>
      <c r="AT544" s="201" t="s">
        <v>131</v>
      </c>
      <c r="AU544" s="201" t="s">
        <v>83</v>
      </c>
      <c r="AV544" s="13" t="s">
        <v>83</v>
      </c>
      <c r="AW544" s="13" t="s">
        <v>33</v>
      </c>
      <c r="AX544" s="13" t="s">
        <v>73</v>
      </c>
      <c r="AY544" s="201" t="s">
        <v>118</v>
      </c>
    </row>
    <row r="545" spans="1:65" s="2" customFormat="1" ht="24.2" customHeight="1">
      <c r="A545" s="33"/>
      <c r="B545" s="34"/>
      <c r="C545" s="172" t="s">
        <v>1218</v>
      </c>
      <c r="D545" s="172" t="s">
        <v>120</v>
      </c>
      <c r="E545" s="173" t="s">
        <v>710</v>
      </c>
      <c r="F545" s="174" t="s">
        <v>711</v>
      </c>
      <c r="G545" s="175" t="s">
        <v>309</v>
      </c>
      <c r="H545" s="176">
        <v>9.0299999999999994</v>
      </c>
      <c r="I545" s="177"/>
      <c r="J545" s="178">
        <f>ROUND(I545*H545,2)</f>
        <v>0</v>
      </c>
      <c r="K545" s="174" t="s">
        <v>124</v>
      </c>
      <c r="L545" s="38"/>
      <c r="M545" s="179" t="s">
        <v>19</v>
      </c>
      <c r="N545" s="180" t="s">
        <v>44</v>
      </c>
      <c r="O545" s="63"/>
      <c r="P545" s="181">
        <f>O545*H545</f>
        <v>0</v>
      </c>
      <c r="Q545" s="181">
        <v>0</v>
      </c>
      <c r="R545" s="181">
        <f>Q545*H545</f>
        <v>0</v>
      </c>
      <c r="S545" s="181">
        <v>0</v>
      </c>
      <c r="T545" s="182">
        <f>S545*H545</f>
        <v>0</v>
      </c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R545" s="183" t="s">
        <v>125</v>
      </c>
      <c r="AT545" s="183" t="s">
        <v>120</v>
      </c>
      <c r="AU545" s="183" t="s">
        <v>83</v>
      </c>
      <c r="AY545" s="16" t="s">
        <v>118</v>
      </c>
      <c r="BE545" s="184">
        <f>IF(N545="základní",J545,0)</f>
        <v>0</v>
      </c>
      <c r="BF545" s="184">
        <f>IF(N545="snížená",J545,0)</f>
        <v>0</v>
      </c>
      <c r="BG545" s="184">
        <f>IF(N545="zákl. přenesená",J545,0)</f>
        <v>0</v>
      </c>
      <c r="BH545" s="184">
        <f>IF(N545="sníž. přenesená",J545,0)</f>
        <v>0</v>
      </c>
      <c r="BI545" s="184">
        <f>IF(N545="nulová",J545,0)</f>
        <v>0</v>
      </c>
      <c r="BJ545" s="16" t="s">
        <v>81</v>
      </c>
      <c r="BK545" s="184">
        <f>ROUND(I545*H545,2)</f>
        <v>0</v>
      </c>
      <c r="BL545" s="16" t="s">
        <v>125</v>
      </c>
      <c r="BM545" s="183" t="s">
        <v>1219</v>
      </c>
    </row>
    <row r="546" spans="1:65" s="2" customFormat="1" ht="19.5">
      <c r="A546" s="33"/>
      <c r="B546" s="34"/>
      <c r="C546" s="35"/>
      <c r="D546" s="185" t="s">
        <v>127</v>
      </c>
      <c r="E546" s="35"/>
      <c r="F546" s="186" t="s">
        <v>713</v>
      </c>
      <c r="G546" s="35"/>
      <c r="H546" s="35"/>
      <c r="I546" s="187"/>
      <c r="J546" s="35"/>
      <c r="K546" s="35"/>
      <c r="L546" s="38"/>
      <c r="M546" s="188"/>
      <c r="N546" s="189"/>
      <c r="O546" s="63"/>
      <c r="P546" s="63"/>
      <c r="Q546" s="63"/>
      <c r="R546" s="63"/>
      <c r="S546" s="63"/>
      <c r="T546" s="64"/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T546" s="16" t="s">
        <v>127</v>
      </c>
      <c r="AU546" s="16" t="s">
        <v>83</v>
      </c>
    </row>
    <row r="547" spans="1:65" s="2" customFormat="1" ht="39">
      <c r="A547" s="33"/>
      <c r="B547" s="34"/>
      <c r="C547" s="35"/>
      <c r="D547" s="185" t="s">
        <v>129</v>
      </c>
      <c r="E547" s="35"/>
      <c r="F547" s="190" t="s">
        <v>714</v>
      </c>
      <c r="G547" s="35"/>
      <c r="H547" s="35"/>
      <c r="I547" s="187"/>
      <c r="J547" s="35"/>
      <c r="K547" s="35"/>
      <c r="L547" s="38"/>
      <c r="M547" s="188"/>
      <c r="N547" s="189"/>
      <c r="O547" s="63"/>
      <c r="P547" s="63"/>
      <c r="Q547" s="63"/>
      <c r="R547" s="63"/>
      <c r="S547" s="63"/>
      <c r="T547" s="64"/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T547" s="16" t="s">
        <v>129</v>
      </c>
      <c r="AU547" s="16" t="s">
        <v>83</v>
      </c>
    </row>
    <row r="548" spans="1:65" s="13" customFormat="1" ht="11.25">
      <c r="B548" s="191"/>
      <c r="C548" s="192"/>
      <c r="D548" s="185" t="s">
        <v>131</v>
      </c>
      <c r="E548" s="193" t="s">
        <v>19</v>
      </c>
      <c r="F548" s="194" t="s">
        <v>1220</v>
      </c>
      <c r="G548" s="192"/>
      <c r="H548" s="195">
        <v>9.0299999999999994</v>
      </c>
      <c r="I548" s="196"/>
      <c r="J548" s="192"/>
      <c r="K548" s="192"/>
      <c r="L548" s="197"/>
      <c r="M548" s="198"/>
      <c r="N548" s="199"/>
      <c r="O548" s="199"/>
      <c r="P548" s="199"/>
      <c r="Q548" s="199"/>
      <c r="R548" s="199"/>
      <c r="S548" s="199"/>
      <c r="T548" s="200"/>
      <c r="AT548" s="201" t="s">
        <v>131</v>
      </c>
      <c r="AU548" s="201" t="s">
        <v>83</v>
      </c>
      <c r="AV548" s="13" t="s">
        <v>83</v>
      </c>
      <c r="AW548" s="13" t="s">
        <v>33</v>
      </c>
      <c r="AX548" s="13" t="s">
        <v>73</v>
      </c>
      <c r="AY548" s="201" t="s">
        <v>118</v>
      </c>
    </row>
    <row r="549" spans="1:65" s="12" customFormat="1" ht="22.9" customHeight="1">
      <c r="B549" s="156"/>
      <c r="C549" s="157"/>
      <c r="D549" s="158" t="s">
        <v>72</v>
      </c>
      <c r="E549" s="170" t="s">
        <v>719</v>
      </c>
      <c r="F549" s="170" t="s">
        <v>720</v>
      </c>
      <c r="G549" s="157"/>
      <c r="H549" s="157"/>
      <c r="I549" s="160"/>
      <c r="J549" s="171">
        <f>BK549</f>
        <v>0</v>
      </c>
      <c r="K549" s="157"/>
      <c r="L549" s="162"/>
      <c r="M549" s="163"/>
      <c r="N549" s="164"/>
      <c r="O549" s="164"/>
      <c r="P549" s="165">
        <f>SUM(P550:P565)</f>
        <v>0</v>
      </c>
      <c r="Q549" s="164"/>
      <c r="R549" s="165">
        <f>SUM(R550:R565)</f>
        <v>0</v>
      </c>
      <c r="S549" s="164"/>
      <c r="T549" s="166">
        <f>SUM(T550:T565)</f>
        <v>0</v>
      </c>
      <c r="AR549" s="167" t="s">
        <v>81</v>
      </c>
      <c r="AT549" s="168" t="s">
        <v>72</v>
      </c>
      <c r="AU549" s="168" t="s">
        <v>81</v>
      </c>
      <c r="AY549" s="167" t="s">
        <v>118</v>
      </c>
      <c r="BK549" s="169">
        <f>SUM(BK550:BK565)</f>
        <v>0</v>
      </c>
    </row>
    <row r="550" spans="1:65" s="2" customFormat="1" ht="14.45" customHeight="1">
      <c r="A550" s="33"/>
      <c r="B550" s="34"/>
      <c r="C550" s="172" t="s">
        <v>1221</v>
      </c>
      <c r="D550" s="172" t="s">
        <v>120</v>
      </c>
      <c r="E550" s="173" t="s">
        <v>722</v>
      </c>
      <c r="F550" s="174" t="s">
        <v>723</v>
      </c>
      <c r="G550" s="175" t="s">
        <v>309</v>
      </c>
      <c r="H550" s="176">
        <v>251.21700000000001</v>
      </c>
      <c r="I550" s="177"/>
      <c r="J550" s="178">
        <f>ROUND(I550*H550,2)</f>
        <v>0</v>
      </c>
      <c r="K550" s="174" t="s">
        <v>124</v>
      </c>
      <c r="L550" s="38"/>
      <c r="M550" s="179" t="s">
        <v>19</v>
      </c>
      <c r="N550" s="180" t="s">
        <v>44</v>
      </c>
      <c r="O550" s="63"/>
      <c r="P550" s="181">
        <f>O550*H550</f>
        <v>0</v>
      </c>
      <c r="Q550" s="181">
        <v>0</v>
      </c>
      <c r="R550" s="181">
        <f>Q550*H550</f>
        <v>0</v>
      </c>
      <c r="S550" s="181">
        <v>0</v>
      </c>
      <c r="T550" s="182">
        <f>S550*H550</f>
        <v>0</v>
      </c>
      <c r="U550" s="33"/>
      <c r="V550" s="33"/>
      <c r="W550" s="33"/>
      <c r="X550" s="33"/>
      <c r="Y550" s="33"/>
      <c r="Z550" s="33"/>
      <c r="AA550" s="33"/>
      <c r="AB550" s="33"/>
      <c r="AC550" s="33"/>
      <c r="AD550" s="33"/>
      <c r="AE550" s="33"/>
      <c r="AR550" s="183" t="s">
        <v>125</v>
      </c>
      <c r="AT550" s="183" t="s">
        <v>120</v>
      </c>
      <c r="AU550" s="183" t="s">
        <v>83</v>
      </c>
      <c r="AY550" s="16" t="s">
        <v>118</v>
      </c>
      <c r="BE550" s="184">
        <f>IF(N550="základní",J550,0)</f>
        <v>0</v>
      </c>
      <c r="BF550" s="184">
        <f>IF(N550="snížená",J550,0)</f>
        <v>0</v>
      </c>
      <c r="BG550" s="184">
        <f>IF(N550="zákl. přenesená",J550,0)</f>
        <v>0</v>
      </c>
      <c r="BH550" s="184">
        <f>IF(N550="sníž. přenesená",J550,0)</f>
        <v>0</v>
      </c>
      <c r="BI550" s="184">
        <f>IF(N550="nulová",J550,0)</f>
        <v>0</v>
      </c>
      <c r="BJ550" s="16" t="s">
        <v>81</v>
      </c>
      <c r="BK550" s="184">
        <f>ROUND(I550*H550,2)</f>
        <v>0</v>
      </c>
      <c r="BL550" s="16" t="s">
        <v>125</v>
      </c>
      <c r="BM550" s="183" t="s">
        <v>1222</v>
      </c>
    </row>
    <row r="551" spans="1:65" s="2" customFormat="1" ht="19.5">
      <c r="A551" s="33"/>
      <c r="B551" s="34"/>
      <c r="C551" s="35"/>
      <c r="D551" s="185" t="s">
        <v>127</v>
      </c>
      <c r="E551" s="35"/>
      <c r="F551" s="186" t="s">
        <v>725</v>
      </c>
      <c r="G551" s="35"/>
      <c r="H551" s="35"/>
      <c r="I551" s="187"/>
      <c r="J551" s="35"/>
      <c r="K551" s="35"/>
      <c r="L551" s="38"/>
      <c r="M551" s="188"/>
      <c r="N551" s="189"/>
      <c r="O551" s="63"/>
      <c r="P551" s="63"/>
      <c r="Q551" s="63"/>
      <c r="R551" s="63"/>
      <c r="S551" s="63"/>
      <c r="T551" s="64"/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T551" s="16" t="s">
        <v>127</v>
      </c>
      <c r="AU551" s="16" t="s">
        <v>83</v>
      </c>
    </row>
    <row r="552" spans="1:65" s="2" customFormat="1" ht="29.25">
      <c r="A552" s="33"/>
      <c r="B552" s="34"/>
      <c r="C552" s="35"/>
      <c r="D552" s="185" t="s">
        <v>129</v>
      </c>
      <c r="E552" s="35"/>
      <c r="F552" s="190" t="s">
        <v>726</v>
      </c>
      <c r="G552" s="35"/>
      <c r="H552" s="35"/>
      <c r="I552" s="187"/>
      <c r="J552" s="35"/>
      <c r="K552" s="35"/>
      <c r="L552" s="38"/>
      <c r="M552" s="188"/>
      <c r="N552" s="189"/>
      <c r="O552" s="63"/>
      <c r="P552" s="63"/>
      <c r="Q552" s="63"/>
      <c r="R552" s="63"/>
      <c r="S552" s="63"/>
      <c r="T552" s="64"/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T552" s="16" t="s">
        <v>129</v>
      </c>
      <c r="AU552" s="16" t="s">
        <v>83</v>
      </c>
    </row>
    <row r="553" spans="1:65" s="13" customFormat="1" ht="11.25">
      <c r="B553" s="191"/>
      <c r="C553" s="192"/>
      <c r="D553" s="185" t="s">
        <v>131</v>
      </c>
      <c r="E553" s="193" t="s">
        <v>19</v>
      </c>
      <c r="F553" s="194" t="s">
        <v>1223</v>
      </c>
      <c r="G553" s="192"/>
      <c r="H553" s="195">
        <v>251.21700000000001</v>
      </c>
      <c r="I553" s="196"/>
      <c r="J553" s="192"/>
      <c r="K553" s="192"/>
      <c r="L553" s="197"/>
      <c r="M553" s="198"/>
      <c r="N553" s="199"/>
      <c r="O553" s="199"/>
      <c r="P553" s="199"/>
      <c r="Q553" s="199"/>
      <c r="R553" s="199"/>
      <c r="S553" s="199"/>
      <c r="T553" s="200"/>
      <c r="AT553" s="201" t="s">
        <v>131</v>
      </c>
      <c r="AU553" s="201" t="s">
        <v>83</v>
      </c>
      <c r="AV553" s="13" t="s">
        <v>83</v>
      </c>
      <c r="AW553" s="13" t="s">
        <v>33</v>
      </c>
      <c r="AX553" s="13" t="s">
        <v>73</v>
      </c>
      <c r="AY553" s="201" t="s">
        <v>118</v>
      </c>
    </row>
    <row r="554" spans="1:65" s="2" customFormat="1" ht="14.45" customHeight="1">
      <c r="A554" s="33"/>
      <c r="B554" s="34"/>
      <c r="C554" s="172" t="s">
        <v>1224</v>
      </c>
      <c r="D554" s="172" t="s">
        <v>120</v>
      </c>
      <c r="E554" s="173" t="s">
        <v>729</v>
      </c>
      <c r="F554" s="174" t="s">
        <v>730</v>
      </c>
      <c r="G554" s="175" t="s">
        <v>309</v>
      </c>
      <c r="H554" s="176">
        <v>251.21700000000001</v>
      </c>
      <c r="I554" s="177"/>
      <c r="J554" s="178">
        <f>ROUND(I554*H554,2)</f>
        <v>0</v>
      </c>
      <c r="K554" s="174" t="s">
        <v>124</v>
      </c>
      <c r="L554" s="38"/>
      <c r="M554" s="179" t="s">
        <v>19</v>
      </c>
      <c r="N554" s="180" t="s">
        <v>44</v>
      </c>
      <c r="O554" s="63"/>
      <c r="P554" s="181">
        <f>O554*H554</f>
        <v>0</v>
      </c>
      <c r="Q554" s="181">
        <v>0</v>
      </c>
      <c r="R554" s="181">
        <f>Q554*H554</f>
        <v>0</v>
      </c>
      <c r="S554" s="181">
        <v>0</v>
      </c>
      <c r="T554" s="182">
        <f>S554*H554</f>
        <v>0</v>
      </c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R554" s="183" t="s">
        <v>125</v>
      </c>
      <c r="AT554" s="183" t="s">
        <v>120</v>
      </c>
      <c r="AU554" s="183" t="s">
        <v>83</v>
      </c>
      <c r="AY554" s="16" t="s">
        <v>118</v>
      </c>
      <c r="BE554" s="184">
        <f>IF(N554="základní",J554,0)</f>
        <v>0</v>
      </c>
      <c r="BF554" s="184">
        <f>IF(N554="snížená",J554,0)</f>
        <v>0</v>
      </c>
      <c r="BG554" s="184">
        <f>IF(N554="zákl. přenesená",J554,0)</f>
        <v>0</v>
      </c>
      <c r="BH554" s="184">
        <f>IF(N554="sníž. přenesená",J554,0)</f>
        <v>0</v>
      </c>
      <c r="BI554" s="184">
        <f>IF(N554="nulová",J554,0)</f>
        <v>0</v>
      </c>
      <c r="BJ554" s="16" t="s">
        <v>81</v>
      </c>
      <c r="BK554" s="184">
        <f>ROUND(I554*H554,2)</f>
        <v>0</v>
      </c>
      <c r="BL554" s="16" t="s">
        <v>125</v>
      </c>
      <c r="BM554" s="183" t="s">
        <v>1225</v>
      </c>
    </row>
    <row r="555" spans="1:65" s="2" customFormat="1" ht="19.5">
      <c r="A555" s="33"/>
      <c r="B555" s="34"/>
      <c r="C555" s="35"/>
      <c r="D555" s="185" t="s">
        <v>127</v>
      </c>
      <c r="E555" s="35"/>
      <c r="F555" s="186" t="s">
        <v>732</v>
      </c>
      <c r="G555" s="35"/>
      <c r="H555" s="35"/>
      <c r="I555" s="187"/>
      <c r="J555" s="35"/>
      <c r="K555" s="35"/>
      <c r="L555" s="38"/>
      <c r="M555" s="188"/>
      <c r="N555" s="189"/>
      <c r="O555" s="63"/>
      <c r="P555" s="63"/>
      <c r="Q555" s="63"/>
      <c r="R555" s="63"/>
      <c r="S555" s="63"/>
      <c r="T555" s="64"/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T555" s="16" t="s">
        <v>127</v>
      </c>
      <c r="AU555" s="16" t="s">
        <v>83</v>
      </c>
    </row>
    <row r="556" spans="1:65" s="2" customFormat="1" ht="29.25">
      <c r="A556" s="33"/>
      <c r="B556" s="34"/>
      <c r="C556" s="35"/>
      <c r="D556" s="185" t="s">
        <v>129</v>
      </c>
      <c r="E556" s="35"/>
      <c r="F556" s="190" t="s">
        <v>726</v>
      </c>
      <c r="G556" s="35"/>
      <c r="H556" s="35"/>
      <c r="I556" s="187"/>
      <c r="J556" s="35"/>
      <c r="K556" s="35"/>
      <c r="L556" s="38"/>
      <c r="M556" s="188"/>
      <c r="N556" s="189"/>
      <c r="O556" s="63"/>
      <c r="P556" s="63"/>
      <c r="Q556" s="63"/>
      <c r="R556" s="63"/>
      <c r="S556" s="63"/>
      <c r="T556" s="64"/>
      <c r="U556" s="33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T556" s="16" t="s">
        <v>129</v>
      </c>
      <c r="AU556" s="16" t="s">
        <v>83</v>
      </c>
    </row>
    <row r="557" spans="1:65" s="13" customFormat="1" ht="11.25">
      <c r="B557" s="191"/>
      <c r="C557" s="192"/>
      <c r="D557" s="185" t="s">
        <v>131</v>
      </c>
      <c r="E557" s="193" t="s">
        <v>19</v>
      </c>
      <c r="F557" s="194" t="s">
        <v>1223</v>
      </c>
      <c r="G557" s="192"/>
      <c r="H557" s="195">
        <v>251.21700000000001</v>
      </c>
      <c r="I557" s="196"/>
      <c r="J557" s="192"/>
      <c r="K557" s="192"/>
      <c r="L557" s="197"/>
      <c r="M557" s="198"/>
      <c r="N557" s="199"/>
      <c r="O557" s="199"/>
      <c r="P557" s="199"/>
      <c r="Q557" s="199"/>
      <c r="R557" s="199"/>
      <c r="S557" s="199"/>
      <c r="T557" s="200"/>
      <c r="AT557" s="201" t="s">
        <v>131</v>
      </c>
      <c r="AU557" s="201" t="s">
        <v>83</v>
      </c>
      <c r="AV557" s="13" t="s">
        <v>83</v>
      </c>
      <c r="AW557" s="13" t="s">
        <v>33</v>
      </c>
      <c r="AX557" s="13" t="s">
        <v>73</v>
      </c>
      <c r="AY557" s="201" t="s">
        <v>118</v>
      </c>
    </row>
    <row r="558" spans="1:65" s="2" customFormat="1" ht="14.45" customHeight="1">
      <c r="A558" s="33"/>
      <c r="B558" s="34"/>
      <c r="C558" s="172" t="s">
        <v>1226</v>
      </c>
      <c r="D558" s="172" t="s">
        <v>120</v>
      </c>
      <c r="E558" s="173" t="s">
        <v>1227</v>
      </c>
      <c r="F558" s="174" t="s">
        <v>1228</v>
      </c>
      <c r="G558" s="175" t="s">
        <v>309</v>
      </c>
      <c r="H558" s="176">
        <v>60.207000000000001</v>
      </c>
      <c r="I558" s="177"/>
      <c r="J558" s="178">
        <f>ROUND(I558*H558,2)</f>
        <v>0</v>
      </c>
      <c r="K558" s="174" t="s">
        <v>124</v>
      </c>
      <c r="L558" s="38"/>
      <c r="M558" s="179" t="s">
        <v>19</v>
      </c>
      <c r="N558" s="180" t="s">
        <v>44</v>
      </c>
      <c r="O558" s="63"/>
      <c r="P558" s="181">
        <f>O558*H558</f>
        <v>0</v>
      </c>
      <c r="Q558" s="181">
        <v>0</v>
      </c>
      <c r="R558" s="181">
        <f>Q558*H558</f>
        <v>0</v>
      </c>
      <c r="S558" s="181">
        <v>0</v>
      </c>
      <c r="T558" s="182">
        <f>S558*H558</f>
        <v>0</v>
      </c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R558" s="183" t="s">
        <v>125</v>
      </c>
      <c r="AT558" s="183" t="s">
        <v>120</v>
      </c>
      <c r="AU558" s="183" t="s">
        <v>83</v>
      </c>
      <c r="AY558" s="16" t="s">
        <v>118</v>
      </c>
      <c r="BE558" s="184">
        <f>IF(N558="základní",J558,0)</f>
        <v>0</v>
      </c>
      <c r="BF558" s="184">
        <f>IF(N558="snížená",J558,0)</f>
        <v>0</v>
      </c>
      <c r="BG558" s="184">
        <f>IF(N558="zákl. přenesená",J558,0)</f>
        <v>0</v>
      </c>
      <c r="BH558" s="184">
        <f>IF(N558="sníž. přenesená",J558,0)</f>
        <v>0</v>
      </c>
      <c r="BI558" s="184">
        <f>IF(N558="nulová",J558,0)</f>
        <v>0</v>
      </c>
      <c r="BJ558" s="16" t="s">
        <v>81</v>
      </c>
      <c r="BK558" s="184">
        <f>ROUND(I558*H558,2)</f>
        <v>0</v>
      </c>
      <c r="BL558" s="16" t="s">
        <v>125</v>
      </c>
      <c r="BM558" s="183" t="s">
        <v>1229</v>
      </c>
    </row>
    <row r="559" spans="1:65" s="2" customFormat="1" ht="11.25">
      <c r="A559" s="33"/>
      <c r="B559" s="34"/>
      <c r="C559" s="35"/>
      <c r="D559" s="185" t="s">
        <v>127</v>
      </c>
      <c r="E559" s="35"/>
      <c r="F559" s="186" t="s">
        <v>1230</v>
      </c>
      <c r="G559" s="35"/>
      <c r="H559" s="35"/>
      <c r="I559" s="187"/>
      <c r="J559" s="35"/>
      <c r="K559" s="35"/>
      <c r="L559" s="38"/>
      <c r="M559" s="188"/>
      <c r="N559" s="189"/>
      <c r="O559" s="63"/>
      <c r="P559" s="63"/>
      <c r="Q559" s="63"/>
      <c r="R559" s="63"/>
      <c r="S559" s="63"/>
      <c r="T559" s="64"/>
      <c r="U559" s="33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  <c r="AT559" s="16" t="s">
        <v>127</v>
      </c>
      <c r="AU559" s="16" t="s">
        <v>83</v>
      </c>
    </row>
    <row r="560" spans="1:65" s="2" customFormat="1" ht="39">
      <c r="A560" s="33"/>
      <c r="B560" s="34"/>
      <c r="C560" s="35"/>
      <c r="D560" s="185" t="s">
        <v>129</v>
      </c>
      <c r="E560" s="35"/>
      <c r="F560" s="190" t="s">
        <v>738</v>
      </c>
      <c r="G560" s="35"/>
      <c r="H560" s="35"/>
      <c r="I560" s="187"/>
      <c r="J560" s="35"/>
      <c r="K560" s="35"/>
      <c r="L560" s="38"/>
      <c r="M560" s="188"/>
      <c r="N560" s="189"/>
      <c r="O560" s="63"/>
      <c r="P560" s="63"/>
      <c r="Q560" s="63"/>
      <c r="R560" s="63"/>
      <c r="S560" s="63"/>
      <c r="T560" s="64"/>
      <c r="U560" s="33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  <c r="AT560" s="16" t="s">
        <v>129</v>
      </c>
      <c r="AU560" s="16" t="s">
        <v>83</v>
      </c>
    </row>
    <row r="561" spans="1:65" s="13" customFormat="1" ht="11.25">
      <c r="B561" s="191"/>
      <c r="C561" s="192"/>
      <c r="D561" s="185" t="s">
        <v>131</v>
      </c>
      <c r="E561" s="193" t="s">
        <v>19</v>
      </c>
      <c r="F561" s="194" t="s">
        <v>1231</v>
      </c>
      <c r="G561" s="192"/>
      <c r="H561" s="195">
        <v>60.207000000000001</v>
      </c>
      <c r="I561" s="196"/>
      <c r="J561" s="192"/>
      <c r="K561" s="192"/>
      <c r="L561" s="197"/>
      <c r="M561" s="198"/>
      <c r="N561" s="199"/>
      <c r="O561" s="199"/>
      <c r="P561" s="199"/>
      <c r="Q561" s="199"/>
      <c r="R561" s="199"/>
      <c r="S561" s="199"/>
      <c r="T561" s="200"/>
      <c r="AT561" s="201" t="s">
        <v>131</v>
      </c>
      <c r="AU561" s="201" t="s">
        <v>83</v>
      </c>
      <c r="AV561" s="13" t="s">
        <v>83</v>
      </c>
      <c r="AW561" s="13" t="s">
        <v>33</v>
      </c>
      <c r="AX561" s="13" t="s">
        <v>73</v>
      </c>
      <c r="AY561" s="201" t="s">
        <v>118</v>
      </c>
    </row>
    <row r="562" spans="1:65" s="2" customFormat="1" ht="14.45" customHeight="1">
      <c r="A562" s="33"/>
      <c r="B562" s="34"/>
      <c r="C562" s="172" t="s">
        <v>1232</v>
      </c>
      <c r="D562" s="172" t="s">
        <v>120</v>
      </c>
      <c r="E562" s="173" t="s">
        <v>1233</v>
      </c>
      <c r="F562" s="174" t="s">
        <v>1234</v>
      </c>
      <c r="G562" s="175" t="s">
        <v>309</v>
      </c>
      <c r="H562" s="176">
        <v>60.207000000000001</v>
      </c>
      <c r="I562" s="177"/>
      <c r="J562" s="178">
        <f>ROUND(I562*H562,2)</f>
        <v>0</v>
      </c>
      <c r="K562" s="174" t="s">
        <v>124</v>
      </c>
      <c r="L562" s="38"/>
      <c r="M562" s="179" t="s">
        <v>19</v>
      </c>
      <c r="N562" s="180" t="s">
        <v>44</v>
      </c>
      <c r="O562" s="63"/>
      <c r="P562" s="181">
        <f>O562*H562</f>
        <v>0</v>
      </c>
      <c r="Q562" s="181">
        <v>0</v>
      </c>
      <c r="R562" s="181">
        <f>Q562*H562</f>
        <v>0</v>
      </c>
      <c r="S562" s="181">
        <v>0</v>
      </c>
      <c r="T562" s="182">
        <f>S562*H562</f>
        <v>0</v>
      </c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R562" s="183" t="s">
        <v>125</v>
      </c>
      <c r="AT562" s="183" t="s">
        <v>120</v>
      </c>
      <c r="AU562" s="183" t="s">
        <v>83</v>
      </c>
      <c r="AY562" s="16" t="s">
        <v>118</v>
      </c>
      <c r="BE562" s="184">
        <f>IF(N562="základní",J562,0)</f>
        <v>0</v>
      </c>
      <c r="BF562" s="184">
        <f>IF(N562="snížená",J562,0)</f>
        <v>0</v>
      </c>
      <c r="BG562" s="184">
        <f>IF(N562="zákl. přenesená",J562,0)</f>
        <v>0</v>
      </c>
      <c r="BH562" s="184">
        <f>IF(N562="sníž. přenesená",J562,0)</f>
        <v>0</v>
      </c>
      <c r="BI562" s="184">
        <f>IF(N562="nulová",J562,0)</f>
        <v>0</v>
      </c>
      <c r="BJ562" s="16" t="s">
        <v>81</v>
      </c>
      <c r="BK562" s="184">
        <f>ROUND(I562*H562,2)</f>
        <v>0</v>
      </c>
      <c r="BL562" s="16" t="s">
        <v>125</v>
      </c>
      <c r="BM562" s="183" t="s">
        <v>1235</v>
      </c>
    </row>
    <row r="563" spans="1:65" s="2" customFormat="1" ht="19.5">
      <c r="A563" s="33"/>
      <c r="B563" s="34"/>
      <c r="C563" s="35"/>
      <c r="D563" s="185" t="s">
        <v>127</v>
      </c>
      <c r="E563" s="35"/>
      <c r="F563" s="186" t="s">
        <v>1236</v>
      </c>
      <c r="G563" s="35"/>
      <c r="H563" s="35"/>
      <c r="I563" s="187"/>
      <c r="J563" s="35"/>
      <c r="K563" s="35"/>
      <c r="L563" s="38"/>
      <c r="M563" s="188"/>
      <c r="N563" s="189"/>
      <c r="O563" s="63"/>
      <c r="P563" s="63"/>
      <c r="Q563" s="63"/>
      <c r="R563" s="63"/>
      <c r="S563" s="63"/>
      <c r="T563" s="64"/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T563" s="16" t="s">
        <v>127</v>
      </c>
      <c r="AU563" s="16" t="s">
        <v>83</v>
      </c>
    </row>
    <row r="564" spans="1:65" s="2" customFormat="1" ht="39">
      <c r="A564" s="33"/>
      <c r="B564" s="34"/>
      <c r="C564" s="35"/>
      <c r="D564" s="185" t="s">
        <v>129</v>
      </c>
      <c r="E564" s="35"/>
      <c r="F564" s="190" t="s">
        <v>738</v>
      </c>
      <c r="G564" s="35"/>
      <c r="H564" s="35"/>
      <c r="I564" s="187"/>
      <c r="J564" s="35"/>
      <c r="K564" s="35"/>
      <c r="L564" s="38"/>
      <c r="M564" s="188"/>
      <c r="N564" s="189"/>
      <c r="O564" s="63"/>
      <c r="P564" s="63"/>
      <c r="Q564" s="63"/>
      <c r="R564" s="63"/>
      <c r="S564" s="63"/>
      <c r="T564" s="64"/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T564" s="16" t="s">
        <v>129</v>
      </c>
      <c r="AU564" s="16" t="s">
        <v>83</v>
      </c>
    </row>
    <row r="565" spans="1:65" s="13" customFormat="1" ht="11.25">
      <c r="B565" s="191"/>
      <c r="C565" s="192"/>
      <c r="D565" s="185" t="s">
        <v>131</v>
      </c>
      <c r="E565" s="193" t="s">
        <v>19</v>
      </c>
      <c r="F565" s="194" t="s">
        <v>1231</v>
      </c>
      <c r="G565" s="192"/>
      <c r="H565" s="195">
        <v>60.207000000000001</v>
      </c>
      <c r="I565" s="196"/>
      <c r="J565" s="192"/>
      <c r="K565" s="192"/>
      <c r="L565" s="197"/>
      <c r="M565" s="212"/>
      <c r="N565" s="213"/>
      <c r="O565" s="213"/>
      <c r="P565" s="213"/>
      <c r="Q565" s="213"/>
      <c r="R565" s="213"/>
      <c r="S565" s="213"/>
      <c r="T565" s="214"/>
      <c r="AT565" s="201" t="s">
        <v>131</v>
      </c>
      <c r="AU565" s="201" t="s">
        <v>83</v>
      </c>
      <c r="AV565" s="13" t="s">
        <v>83</v>
      </c>
      <c r="AW565" s="13" t="s">
        <v>33</v>
      </c>
      <c r="AX565" s="13" t="s">
        <v>73</v>
      </c>
      <c r="AY565" s="201" t="s">
        <v>118</v>
      </c>
    </row>
    <row r="566" spans="1:65" s="2" customFormat="1" ht="6.95" customHeight="1">
      <c r="A566" s="33"/>
      <c r="B566" s="46"/>
      <c r="C566" s="47"/>
      <c r="D566" s="47"/>
      <c r="E566" s="47"/>
      <c r="F566" s="47"/>
      <c r="G566" s="47"/>
      <c r="H566" s="47"/>
      <c r="I566" s="47"/>
      <c r="J566" s="47"/>
      <c r="K566" s="47"/>
      <c r="L566" s="38"/>
      <c r="M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  <c r="AA566" s="33"/>
      <c r="AB566" s="33"/>
      <c r="AC566" s="33"/>
      <c r="AD566" s="33"/>
      <c r="AE566" s="33"/>
    </row>
  </sheetData>
  <sheetProtection algorithmName="SHA-512" hashValue="2KZaj2weQwSYoFb32PQgyE5Ooqs0UZLq20CcZdK2q7u2oFeTNiSDGhPyCJnY2CmmHvpZI2vhZilhy3tjLS/Nfw==" saltValue="cozaJ7lXxjVOTVC5S60mkmUG5/1DiIwn9iCHDyh/buqfa8/+Et60NR6I+/47YEqNMk3q3ShGlmvIpfsleA9MEw==" spinCount="100000" sheet="1" objects="1" scenarios="1" formatColumns="0" formatRows="0" autoFilter="0"/>
  <autoFilter ref="C86:K565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1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339"/>
      <c r="AT2" s="16" t="s">
        <v>89</v>
      </c>
    </row>
    <row r="3" spans="1:46" s="1" customFormat="1" ht="6.95" customHeight="1">
      <c r="B3" s="100"/>
      <c r="C3" s="101"/>
      <c r="D3" s="101"/>
      <c r="E3" s="101"/>
      <c r="F3" s="101"/>
      <c r="G3" s="101"/>
      <c r="H3" s="101"/>
      <c r="I3" s="101"/>
      <c r="J3" s="101"/>
      <c r="K3" s="101"/>
      <c r="L3" s="19"/>
      <c r="AT3" s="16" t="s">
        <v>83</v>
      </c>
    </row>
    <row r="4" spans="1:46" s="1" customFormat="1" ht="24.95" customHeight="1">
      <c r="B4" s="19"/>
      <c r="D4" s="102" t="s">
        <v>90</v>
      </c>
      <c r="L4" s="19"/>
      <c r="M4" s="103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04" t="s">
        <v>16</v>
      </c>
      <c r="L6" s="19"/>
    </row>
    <row r="7" spans="1:46" s="1" customFormat="1" ht="16.5" customHeight="1">
      <c r="B7" s="19"/>
      <c r="E7" s="340" t="str">
        <f>'Rekapitulace stavby'!K6</f>
        <v>Rekonstrukce vodovodu a kanalizace ulice Jiráskova-I.etapa</v>
      </c>
      <c r="F7" s="341"/>
      <c r="G7" s="341"/>
      <c r="H7" s="341"/>
      <c r="L7" s="19"/>
    </row>
    <row r="8" spans="1:46" s="2" customFormat="1" ht="12" customHeight="1">
      <c r="A8" s="33"/>
      <c r="B8" s="38"/>
      <c r="C8" s="33"/>
      <c r="D8" s="104" t="s">
        <v>91</v>
      </c>
      <c r="E8" s="33"/>
      <c r="F8" s="33"/>
      <c r="G8" s="33"/>
      <c r="H8" s="33"/>
      <c r="I8" s="33"/>
      <c r="J8" s="33"/>
      <c r="K8" s="33"/>
      <c r="L8" s="105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8"/>
      <c r="C9" s="33"/>
      <c r="D9" s="33"/>
      <c r="E9" s="342" t="s">
        <v>1237</v>
      </c>
      <c r="F9" s="343"/>
      <c r="G9" s="343"/>
      <c r="H9" s="343"/>
      <c r="I9" s="33"/>
      <c r="J9" s="33"/>
      <c r="K9" s="33"/>
      <c r="L9" s="105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105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04" t="s">
        <v>18</v>
      </c>
      <c r="E11" s="33"/>
      <c r="F11" s="106" t="s">
        <v>19</v>
      </c>
      <c r="G11" s="33"/>
      <c r="H11" s="33"/>
      <c r="I11" s="104" t="s">
        <v>20</v>
      </c>
      <c r="J11" s="106" t="s">
        <v>19</v>
      </c>
      <c r="K11" s="33"/>
      <c r="L11" s="105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04" t="s">
        <v>21</v>
      </c>
      <c r="E12" s="33"/>
      <c r="F12" s="106" t="s">
        <v>22</v>
      </c>
      <c r="G12" s="33"/>
      <c r="H12" s="33"/>
      <c r="I12" s="104" t="s">
        <v>23</v>
      </c>
      <c r="J12" s="107">
        <f>'Rekapitulace stavby'!AN8</f>
        <v>44375</v>
      </c>
      <c r="K12" s="33"/>
      <c r="L12" s="105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105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04" t="s">
        <v>24</v>
      </c>
      <c r="E14" s="33"/>
      <c r="F14" s="33"/>
      <c r="G14" s="33"/>
      <c r="H14" s="33"/>
      <c r="I14" s="104" t="s">
        <v>25</v>
      </c>
      <c r="J14" s="106" t="str">
        <f>IF('Rekapitulace stavby'!AN10="","",'Rekapitulace stavby'!AN10)</f>
        <v/>
      </c>
      <c r="K14" s="33"/>
      <c r="L14" s="105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06" t="str">
        <f>IF('Rekapitulace stavby'!E11="","",'Rekapitulace stavby'!E11)</f>
        <v xml:space="preserve"> </v>
      </c>
      <c r="F15" s="33"/>
      <c r="G15" s="33"/>
      <c r="H15" s="33"/>
      <c r="I15" s="104" t="s">
        <v>27</v>
      </c>
      <c r="J15" s="106" t="str">
        <f>IF('Rekapitulace stavby'!AN11="","",'Rekapitulace stavby'!AN11)</f>
        <v/>
      </c>
      <c r="K15" s="33"/>
      <c r="L15" s="105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105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04" t="s">
        <v>28</v>
      </c>
      <c r="E17" s="33"/>
      <c r="F17" s="33"/>
      <c r="G17" s="33"/>
      <c r="H17" s="33"/>
      <c r="I17" s="104" t="s">
        <v>25</v>
      </c>
      <c r="J17" s="29" t="str">
        <f>'Rekapitulace stavby'!AN13</f>
        <v>Vyplň údaj</v>
      </c>
      <c r="K17" s="33"/>
      <c r="L17" s="105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344" t="str">
        <f>'Rekapitulace stavby'!E14</f>
        <v>Vyplň údaj</v>
      </c>
      <c r="F18" s="345"/>
      <c r="G18" s="345"/>
      <c r="H18" s="345"/>
      <c r="I18" s="104" t="s">
        <v>27</v>
      </c>
      <c r="J18" s="29" t="str">
        <f>'Rekapitulace stavby'!AN14</f>
        <v>Vyplň údaj</v>
      </c>
      <c r="K18" s="33"/>
      <c r="L18" s="105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105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04" t="s">
        <v>30</v>
      </c>
      <c r="E20" s="33"/>
      <c r="F20" s="33"/>
      <c r="G20" s="33"/>
      <c r="H20" s="33"/>
      <c r="I20" s="104" t="s">
        <v>25</v>
      </c>
      <c r="J20" s="106" t="s">
        <v>31</v>
      </c>
      <c r="K20" s="33"/>
      <c r="L20" s="105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06" t="s">
        <v>32</v>
      </c>
      <c r="F21" s="33"/>
      <c r="G21" s="33"/>
      <c r="H21" s="33"/>
      <c r="I21" s="104" t="s">
        <v>27</v>
      </c>
      <c r="J21" s="106" t="s">
        <v>19</v>
      </c>
      <c r="K21" s="33"/>
      <c r="L21" s="105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105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04" t="s">
        <v>34</v>
      </c>
      <c r="E23" s="33"/>
      <c r="F23" s="33"/>
      <c r="G23" s="33"/>
      <c r="H23" s="33"/>
      <c r="I23" s="104" t="s">
        <v>25</v>
      </c>
      <c r="J23" s="106" t="s">
        <v>35</v>
      </c>
      <c r="K23" s="33"/>
      <c r="L23" s="105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06" t="s">
        <v>36</v>
      </c>
      <c r="F24" s="33"/>
      <c r="G24" s="33"/>
      <c r="H24" s="33"/>
      <c r="I24" s="104" t="s">
        <v>27</v>
      </c>
      <c r="J24" s="106" t="s">
        <v>19</v>
      </c>
      <c r="K24" s="33"/>
      <c r="L24" s="105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105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04" t="s">
        <v>37</v>
      </c>
      <c r="E26" s="33"/>
      <c r="F26" s="33"/>
      <c r="G26" s="33"/>
      <c r="H26" s="33"/>
      <c r="I26" s="33"/>
      <c r="J26" s="33"/>
      <c r="K26" s="33"/>
      <c r="L26" s="105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08"/>
      <c r="B27" s="109"/>
      <c r="C27" s="108"/>
      <c r="D27" s="108"/>
      <c r="E27" s="346" t="s">
        <v>19</v>
      </c>
      <c r="F27" s="346"/>
      <c r="G27" s="346"/>
      <c r="H27" s="346"/>
      <c r="I27" s="108"/>
      <c r="J27" s="108"/>
      <c r="K27" s="108"/>
      <c r="L27" s="110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105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1"/>
      <c r="E29" s="111"/>
      <c r="F29" s="111"/>
      <c r="G29" s="111"/>
      <c r="H29" s="111"/>
      <c r="I29" s="111"/>
      <c r="J29" s="111"/>
      <c r="K29" s="111"/>
      <c r="L29" s="105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2" t="s">
        <v>39</v>
      </c>
      <c r="E30" s="33"/>
      <c r="F30" s="33"/>
      <c r="G30" s="33"/>
      <c r="H30" s="33"/>
      <c r="I30" s="33"/>
      <c r="J30" s="113">
        <f>ROUND(J80, 2)</f>
        <v>0</v>
      </c>
      <c r="K30" s="33"/>
      <c r="L30" s="105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11"/>
      <c r="E31" s="111"/>
      <c r="F31" s="111"/>
      <c r="G31" s="111"/>
      <c r="H31" s="111"/>
      <c r="I31" s="111"/>
      <c r="J31" s="111"/>
      <c r="K31" s="111"/>
      <c r="L31" s="105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14" t="s">
        <v>41</v>
      </c>
      <c r="G32" s="33"/>
      <c r="H32" s="33"/>
      <c r="I32" s="114" t="s">
        <v>40</v>
      </c>
      <c r="J32" s="114" t="s">
        <v>42</v>
      </c>
      <c r="K32" s="33"/>
      <c r="L32" s="105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15" t="s">
        <v>43</v>
      </c>
      <c r="E33" s="104" t="s">
        <v>44</v>
      </c>
      <c r="F33" s="116">
        <f>ROUND((SUM(BE80:BE109)),  2)</f>
        <v>0</v>
      </c>
      <c r="G33" s="33"/>
      <c r="H33" s="33"/>
      <c r="I33" s="117">
        <v>0.21</v>
      </c>
      <c r="J33" s="116">
        <f>ROUND(((SUM(BE80:BE109))*I33),  2)</f>
        <v>0</v>
      </c>
      <c r="K33" s="33"/>
      <c r="L33" s="105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04" t="s">
        <v>45</v>
      </c>
      <c r="F34" s="116">
        <f>ROUND((SUM(BF80:BF109)),  2)</f>
        <v>0</v>
      </c>
      <c r="G34" s="33"/>
      <c r="H34" s="33"/>
      <c r="I34" s="117">
        <v>0.15</v>
      </c>
      <c r="J34" s="116">
        <f>ROUND(((SUM(BF80:BF109))*I34),  2)</f>
        <v>0</v>
      </c>
      <c r="K34" s="33"/>
      <c r="L34" s="105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04" t="s">
        <v>46</v>
      </c>
      <c r="F35" s="116">
        <f>ROUND((SUM(BG80:BG109)),  2)</f>
        <v>0</v>
      </c>
      <c r="G35" s="33"/>
      <c r="H35" s="33"/>
      <c r="I35" s="117">
        <v>0.21</v>
      </c>
      <c r="J35" s="116">
        <f>0</f>
        <v>0</v>
      </c>
      <c r="K35" s="33"/>
      <c r="L35" s="105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04" t="s">
        <v>47</v>
      </c>
      <c r="F36" s="116">
        <f>ROUND((SUM(BH80:BH109)),  2)</f>
        <v>0</v>
      </c>
      <c r="G36" s="33"/>
      <c r="H36" s="33"/>
      <c r="I36" s="117">
        <v>0.15</v>
      </c>
      <c r="J36" s="116">
        <f>0</f>
        <v>0</v>
      </c>
      <c r="K36" s="33"/>
      <c r="L36" s="105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04" t="s">
        <v>48</v>
      </c>
      <c r="F37" s="116">
        <f>ROUND((SUM(BI80:BI109)),  2)</f>
        <v>0</v>
      </c>
      <c r="G37" s="33"/>
      <c r="H37" s="33"/>
      <c r="I37" s="117">
        <v>0</v>
      </c>
      <c r="J37" s="116">
        <f>0</f>
        <v>0</v>
      </c>
      <c r="K37" s="33"/>
      <c r="L37" s="105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105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18"/>
      <c r="D39" s="119" t="s">
        <v>49</v>
      </c>
      <c r="E39" s="120"/>
      <c r="F39" s="120"/>
      <c r="G39" s="121" t="s">
        <v>50</v>
      </c>
      <c r="H39" s="122" t="s">
        <v>51</v>
      </c>
      <c r="I39" s="120"/>
      <c r="J39" s="123">
        <f>SUM(J30:J37)</f>
        <v>0</v>
      </c>
      <c r="K39" s="124"/>
      <c r="L39" s="105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125"/>
      <c r="C40" s="126"/>
      <c r="D40" s="126"/>
      <c r="E40" s="126"/>
      <c r="F40" s="126"/>
      <c r="G40" s="126"/>
      <c r="H40" s="126"/>
      <c r="I40" s="126"/>
      <c r="J40" s="126"/>
      <c r="K40" s="126"/>
      <c r="L40" s="105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pans="1:31" s="2" customFormat="1" ht="6.95" customHeight="1">
      <c r="A44" s="33"/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05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24.95" customHeight="1">
      <c r="A45" s="33"/>
      <c r="B45" s="34"/>
      <c r="C45" s="22" t="s">
        <v>93</v>
      </c>
      <c r="D45" s="35"/>
      <c r="E45" s="35"/>
      <c r="F45" s="35"/>
      <c r="G45" s="35"/>
      <c r="H45" s="35"/>
      <c r="I45" s="35"/>
      <c r="J45" s="35"/>
      <c r="K45" s="35"/>
      <c r="L45" s="105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6.95" customHeight="1">
      <c r="A46" s="33"/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105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12" customHeight="1">
      <c r="A47" s="33"/>
      <c r="B47" s="34"/>
      <c r="C47" s="28" t="s">
        <v>16</v>
      </c>
      <c r="D47" s="35"/>
      <c r="E47" s="35"/>
      <c r="F47" s="35"/>
      <c r="G47" s="35"/>
      <c r="H47" s="35"/>
      <c r="I47" s="35"/>
      <c r="J47" s="35"/>
      <c r="K47" s="35"/>
      <c r="L47" s="105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16.5" customHeight="1">
      <c r="A48" s="33"/>
      <c r="B48" s="34"/>
      <c r="C48" s="35"/>
      <c r="D48" s="35"/>
      <c r="E48" s="347" t="str">
        <f>E7</f>
        <v>Rekonstrukce vodovodu a kanalizace ulice Jiráskova-I.etapa</v>
      </c>
      <c r="F48" s="348"/>
      <c r="G48" s="348"/>
      <c r="H48" s="348"/>
      <c r="I48" s="35"/>
      <c r="J48" s="35"/>
      <c r="K48" s="35"/>
      <c r="L48" s="105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customHeight="1">
      <c r="A49" s="33"/>
      <c r="B49" s="34"/>
      <c r="C49" s="28" t="s">
        <v>91</v>
      </c>
      <c r="D49" s="35"/>
      <c r="E49" s="35"/>
      <c r="F49" s="35"/>
      <c r="G49" s="35"/>
      <c r="H49" s="35"/>
      <c r="I49" s="35"/>
      <c r="J49" s="35"/>
      <c r="K49" s="35"/>
      <c r="L49" s="105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6.5" customHeight="1">
      <c r="A50" s="33"/>
      <c r="B50" s="34"/>
      <c r="C50" s="35"/>
      <c r="D50" s="35"/>
      <c r="E50" s="319" t="str">
        <f>E9</f>
        <v>VRN - Vedlejší rozpočtové náklady</v>
      </c>
      <c r="F50" s="349"/>
      <c r="G50" s="349"/>
      <c r="H50" s="349"/>
      <c r="I50" s="35"/>
      <c r="J50" s="35"/>
      <c r="K50" s="35"/>
      <c r="L50" s="105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6.95" customHeight="1">
      <c r="A51" s="33"/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105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2" customHeight="1">
      <c r="A52" s="33"/>
      <c r="B52" s="34"/>
      <c r="C52" s="28" t="s">
        <v>21</v>
      </c>
      <c r="D52" s="35"/>
      <c r="E52" s="35"/>
      <c r="F52" s="26" t="str">
        <f>F12</f>
        <v>Benešov</v>
      </c>
      <c r="G52" s="35"/>
      <c r="H52" s="35"/>
      <c r="I52" s="28" t="s">
        <v>23</v>
      </c>
      <c r="J52" s="58">
        <f>IF(J12="","",J12)</f>
        <v>44375</v>
      </c>
      <c r="K52" s="35"/>
      <c r="L52" s="105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6.95" customHeight="1">
      <c r="A53" s="33"/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105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15.2" customHeight="1">
      <c r="A54" s="33"/>
      <c r="B54" s="34"/>
      <c r="C54" s="28" t="s">
        <v>24</v>
      </c>
      <c r="D54" s="35"/>
      <c r="E54" s="35"/>
      <c r="F54" s="26" t="str">
        <f>E15</f>
        <v xml:space="preserve"> </v>
      </c>
      <c r="G54" s="35"/>
      <c r="H54" s="35"/>
      <c r="I54" s="28" t="s">
        <v>30</v>
      </c>
      <c r="J54" s="31" t="str">
        <f>E21</f>
        <v>P.R.I. s.r.o.</v>
      </c>
      <c r="K54" s="35"/>
      <c r="L54" s="105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15.2" customHeight="1">
      <c r="A55" s="33"/>
      <c r="B55" s="34"/>
      <c r="C55" s="28" t="s">
        <v>28</v>
      </c>
      <c r="D55" s="35"/>
      <c r="E55" s="35"/>
      <c r="F55" s="26" t="str">
        <f>IF(E18="","",E18)</f>
        <v>Vyplň údaj</v>
      </c>
      <c r="G55" s="35"/>
      <c r="H55" s="35"/>
      <c r="I55" s="28" t="s">
        <v>34</v>
      </c>
      <c r="J55" s="31" t="str">
        <f>E24</f>
        <v>Ing. Tomáš Vyšinka</v>
      </c>
      <c r="K55" s="35"/>
      <c r="L55" s="105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0.35" customHeight="1">
      <c r="A56" s="33"/>
      <c r="B56" s="34"/>
      <c r="C56" s="35"/>
      <c r="D56" s="35"/>
      <c r="E56" s="35"/>
      <c r="F56" s="35"/>
      <c r="G56" s="35"/>
      <c r="H56" s="35"/>
      <c r="I56" s="35"/>
      <c r="J56" s="35"/>
      <c r="K56" s="35"/>
      <c r="L56" s="105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29.25" customHeight="1">
      <c r="A57" s="33"/>
      <c r="B57" s="34"/>
      <c r="C57" s="129" t="s">
        <v>94</v>
      </c>
      <c r="D57" s="130"/>
      <c r="E57" s="130"/>
      <c r="F57" s="130"/>
      <c r="G57" s="130"/>
      <c r="H57" s="130"/>
      <c r="I57" s="130"/>
      <c r="J57" s="131" t="s">
        <v>95</v>
      </c>
      <c r="K57" s="130"/>
      <c r="L57" s="105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0.35" customHeight="1">
      <c r="A58" s="33"/>
      <c r="B58" s="34"/>
      <c r="C58" s="35"/>
      <c r="D58" s="35"/>
      <c r="E58" s="35"/>
      <c r="F58" s="35"/>
      <c r="G58" s="35"/>
      <c r="H58" s="35"/>
      <c r="I58" s="35"/>
      <c r="J58" s="35"/>
      <c r="K58" s="35"/>
      <c r="L58" s="105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22.9" customHeight="1">
      <c r="A59" s="33"/>
      <c r="B59" s="34"/>
      <c r="C59" s="132" t="s">
        <v>71</v>
      </c>
      <c r="D59" s="35"/>
      <c r="E59" s="35"/>
      <c r="F59" s="35"/>
      <c r="G59" s="35"/>
      <c r="H59" s="35"/>
      <c r="I59" s="35"/>
      <c r="J59" s="76">
        <f>J80</f>
        <v>0</v>
      </c>
      <c r="K59" s="35"/>
      <c r="L59" s="105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16" t="s">
        <v>96</v>
      </c>
    </row>
    <row r="60" spans="1:47" s="9" customFormat="1" ht="24.95" customHeight="1">
      <c r="B60" s="133"/>
      <c r="C60" s="134"/>
      <c r="D60" s="135" t="s">
        <v>1237</v>
      </c>
      <c r="E60" s="136"/>
      <c r="F60" s="136"/>
      <c r="G60" s="136"/>
      <c r="H60" s="136"/>
      <c r="I60" s="136"/>
      <c r="J60" s="137">
        <f>J81</f>
        <v>0</v>
      </c>
      <c r="K60" s="134"/>
      <c r="L60" s="138"/>
    </row>
    <row r="61" spans="1:47" s="2" customFormat="1" ht="21.75" customHeight="1">
      <c r="A61" s="33"/>
      <c r="B61" s="34"/>
      <c r="C61" s="35"/>
      <c r="D61" s="35"/>
      <c r="E61" s="35"/>
      <c r="F61" s="35"/>
      <c r="G61" s="35"/>
      <c r="H61" s="35"/>
      <c r="I61" s="35"/>
      <c r="J61" s="35"/>
      <c r="K61" s="35"/>
      <c r="L61" s="105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47" s="2" customFormat="1" ht="6.95" customHeight="1">
      <c r="A62" s="33"/>
      <c r="B62" s="46"/>
      <c r="C62" s="47"/>
      <c r="D62" s="47"/>
      <c r="E62" s="47"/>
      <c r="F62" s="47"/>
      <c r="G62" s="47"/>
      <c r="H62" s="47"/>
      <c r="I62" s="47"/>
      <c r="J62" s="47"/>
      <c r="K62" s="47"/>
      <c r="L62" s="105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</row>
    <row r="66" spans="1:63" s="2" customFormat="1" ht="6.95" customHeight="1">
      <c r="A66" s="33"/>
      <c r="B66" s="48"/>
      <c r="C66" s="49"/>
      <c r="D66" s="49"/>
      <c r="E66" s="49"/>
      <c r="F66" s="49"/>
      <c r="G66" s="49"/>
      <c r="H66" s="49"/>
      <c r="I66" s="49"/>
      <c r="J66" s="49"/>
      <c r="K66" s="49"/>
      <c r="L66" s="105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</row>
    <row r="67" spans="1:63" s="2" customFormat="1" ht="24.95" customHeight="1">
      <c r="A67" s="33"/>
      <c r="B67" s="34"/>
      <c r="C67" s="22" t="s">
        <v>103</v>
      </c>
      <c r="D67" s="35"/>
      <c r="E67" s="35"/>
      <c r="F67" s="35"/>
      <c r="G67" s="35"/>
      <c r="H67" s="35"/>
      <c r="I67" s="35"/>
      <c r="J67" s="35"/>
      <c r="K67" s="35"/>
      <c r="L67" s="105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</row>
    <row r="68" spans="1:63" s="2" customFormat="1" ht="6.95" customHeight="1">
      <c r="A68" s="33"/>
      <c r="B68" s="34"/>
      <c r="C68" s="35"/>
      <c r="D68" s="35"/>
      <c r="E68" s="35"/>
      <c r="F68" s="35"/>
      <c r="G68" s="35"/>
      <c r="H68" s="35"/>
      <c r="I68" s="35"/>
      <c r="J68" s="35"/>
      <c r="K68" s="35"/>
      <c r="L68" s="105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</row>
    <row r="69" spans="1:63" s="2" customFormat="1" ht="12" customHeight="1">
      <c r="A69" s="33"/>
      <c r="B69" s="34"/>
      <c r="C69" s="28" t="s">
        <v>16</v>
      </c>
      <c r="D69" s="35"/>
      <c r="E69" s="35"/>
      <c r="F69" s="35"/>
      <c r="G69" s="35"/>
      <c r="H69" s="35"/>
      <c r="I69" s="35"/>
      <c r="J69" s="35"/>
      <c r="K69" s="35"/>
      <c r="L69" s="105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</row>
    <row r="70" spans="1:63" s="2" customFormat="1" ht="16.5" customHeight="1">
      <c r="A70" s="33"/>
      <c r="B70" s="34"/>
      <c r="C70" s="35"/>
      <c r="D70" s="35"/>
      <c r="E70" s="347" t="str">
        <f>E7</f>
        <v>Rekonstrukce vodovodu a kanalizace ulice Jiráskova-I.etapa</v>
      </c>
      <c r="F70" s="348"/>
      <c r="G70" s="348"/>
      <c r="H70" s="348"/>
      <c r="I70" s="35"/>
      <c r="J70" s="35"/>
      <c r="K70" s="35"/>
      <c r="L70" s="105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</row>
    <row r="71" spans="1:63" s="2" customFormat="1" ht="12" customHeight="1">
      <c r="A71" s="33"/>
      <c r="B71" s="34"/>
      <c r="C71" s="28" t="s">
        <v>91</v>
      </c>
      <c r="D71" s="35"/>
      <c r="E71" s="35"/>
      <c r="F71" s="35"/>
      <c r="G71" s="35"/>
      <c r="H71" s="35"/>
      <c r="I71" s="35"/>
      <c r="J71" s="35"/>
      <c r="K71" s="35"/>
      <c r="L71" s="105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</row>
    <row r="72" spans="1:63" s="2" customFormat="1" ht="16.5" customHeight="1">
      <c r="A72" s="33"/>
      <c r="B72" s="34"/>
      <c r="C72" s="35"/>
      <c r="D72" s="35"/>
      <c r="E72" s="319" t="str">
        <f>E9</f>
        <v>VRN - Vedlejší rozpočtové náklady</v>
      </c>
      <c r="F72" s="349"/>
      <c r="G72" s="349"/>
      <c r="H72" s="349"/>
      <c r="I72" s="35"/>
      <c r="J72" s="35"/>
      <c r="K72" s="35"/>
      <c r="L72" s="105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3" spans="1:63" s="2" customFormat="1" ht="6.95" customHeight="1">
      <c r="A73" s="33"/>
      <c r="B73" s="34"/>
      <c r="C73" s="35"/>
      <c r="D73" s="35"/>
      <c r="E73" s="35"/>
      <c r="F73" s="35"/>
      <c r="G73" s="35"/>
      <c r="H73" s="35"/>
      <c r="I73" s="35"/>
      <c r="J73" s="35"/>
      <c r="K73" s="35"/>
      <c r="L73" s="105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pans="1:63" s="2" customFormat="1" ht="12" customHeight="1">
      <c r="A74" s="33"/>
      <c r="B74" s="34"/>
      <c r="C74" s="28" t="s">
        <v>21</v>
      </c>
      <c r="D74" s="35"/>
      <c r="E74" s="35"/>
      <c r="F74" s="26" t="str">
        <f>F12</f>
        <v>Benešov</v>
      </c>
      <c r="G74" s="35"/>
      <c r="H74" s="35"/>
      <c r="I74" s="28" t="s">
        <v>23</v>
      </c>
      <c r="J74" s="58">
        <f>IF(J12="","",J12)</f>
        <v>44375</v>
      </c>
      <c r="K74" s="35"/>
      <c r="L74" s="105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63" s="2" customFormat="1" ht="6.95" customHeight="1">
      <c r="A75" s="33"/>
      <c r="B75" s="34"/>
      <c r="C75" s="35"/>
      <c r="D75" s="35"/>
      <c r="E75" s="35"/>
      <c r="F75" s="35"/>
      <c r="G75" s="35"/>
      <c r="H75" s="35"/>
      <c r="I75" s="35"/>
      <c r="J75" s="35"/>
      <c r="K75" s="35"/>
      <c r="L75" s="105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63" s="2" customFormat="1" ht="15.2" customHeight="1">
      <c r="A76" s="33"/>
      <c r="B76" s="34"/>
      <c r="C76" s="28" t="s">
        <v>24</v>
      </c>
      <c r="D76" s="35"/>
      <c r="E76" s="35"/>
      <c r="F76" s="26" t="str">
        <f>E15</f>
        <v xml:space="preserve"> </v>
      </c>
      <c r="G76" s="35"/>
      <c r="H76" s="35"/>
      <c r="I76" s="28" t="s">
        <v>30</v>
      </c>
      <c r="J76" s="31" t="str">
        <f>E21</f>
        <v>P.R.I. s.r.o.</v>
      </c>
      <c r="K76" s="35"/>
      <c r="L76" s="105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63" s="2" customFormat="1" ht="15.2" customHeight="1">
      <c r="A77" s="33"/>
      <c r="B77" s="34"/>
      <c r="C77" s="28" t="s">
        <v>28</v>
      </c>
      <c r="D77" s="35"/>
      <c r="E77" s="35"/>
      <c r="F77" s="26" t="str">
        <f>IF(E18="","",E18)</f>
        <v>Vyplň údaj</v>
      </c>
      <c r="G77" s="35"/>
      <c r="H77" s="35"/>
      <c r="I77" s="28" t="s">
        <v>34</v>
      </c>
      <c r="J77" s="31" t="str">
        <f>E24</f>
        <v>Ing. Tomáš Vyšinka</v>
      </c>
      <c r="K77" s="35"/>
      <c r="L77" s="105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63" s="2" customFormat="1" ht="10.35" customHeight="1">
      <c r="A78" s="33"/>
      <c r="B78" s="34"/>
      <c r="C78" s="35"/>
      <c r="D78" s="35"/>
      <c r="E78" s="35"/>
      <c r="F78" s="35"/>
      <c r="G78" s="35"/>
      <c r="H78" s="35"/>
      <c r="I78" s="35"/>
      <c r="J78" s="35"/>
      <c r="K78" s="35"/>
      <c r="L78" s="105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63" s="11" customFormat="1" ht="29.25" customHeight="1">
      <c r="A79" s="145"/>
      <c r="B79" s="146"/>
      <c r="C79" s="147" t="s">
        <v>104</v>
      </c>
      <c r="D79" s="148" t="s">
        <v>58</v>
      </c>
      <c r="E79" s="148" t="s">
        <v>54</v>
      </c>
      <c r="F79" s="148" t="s">
        <v>55</v>
      </c>
      <c r="G79" s="148" t="s">
        <v>105</v>
      </c>
      <c r="H79" s="148" t="s">
        <v>106</v>
      </c>
      <c r="I79" s="148" t="s">
        <v>107</v>
      </c>
      <c r="J79" s="148" t="s">
        <v>95</v>
      </c>
      <c r="K79" s="149" t="s">
        <v>108</v>
      </c>
      <c r="L79" s="150"/>
      <c r="M79" s="67" t="s">
        <v>19</v>
      </c>
      <c r="N79" s="68" t="s">
        <v>43</v>
      </c>
      <c r="O79" s="68" t="s">
        <v>109</v>
      </c>
      <c r="P79" s="68" t="s">
        <v>110</v>
      </c>
      <c r="Q79" s="68" t="s">
        <v>111</v>
      </c>
      <c r="R79" s="68" t="s">
        <v>112</v>
      </c>
      <c r="S79" s="68" t="s">
        <v>113</v>
      </c>
      <c r="T79" s="69" t="s">
        <v>114</v>
      </c>
      <c r="U79" s="145"/>
      <c r="V79" s="145"/>
      <c r="W79" s="145"/>
      <c r="X79" s="145"/>
      <c r="Y79" s="145"/>
      <c r="Z79" s="145"/>
      <c r="AA79" s="145"/>
      <c r="AB79" s="145"/>
      <c r="AC79" s="145"/>
      <c r="AD79" s="145"/>
      <c r="AE79" s="145"/>
    </row>
    <row r="80" spans="1:63" s="2" customFormat="1" ht="22.9" customHeight="1">
      <c r="A80" s="33"/>
      <c r="B80" s="34"/>
      <c r="C80" s="74" t="s">
        <v>115</v>
      </c>
      <c r="D80" s="35"/>
      <c r="E80" s="35"/>
      <c r="F80" s="35"/>
      <c r="G80" s="35"/>
      <c r="H80" s="35"/>
      <c r="I80" s="35"/>
      <c r="J80" s="151">
        <f>BK80</f>
        <v>0</v>
      </c>
      <c r="K80" s="35"/>
      <c r="L80" s="38"/>
      <c r="M80" s="70"/>
      <c r="N80" s="152"/>
      <c r="O80" s="71"/>
      <c r="P80" s="153">
        <f>P81</f>
        <v>0</v>
      </c>
      <c r="Q80" s="71"/>
      <c r="R80" s="153">
        <f>R81</f>
        <v>0</v>
      </c>
      <c r="S80" s="71"/>
      <c r="T80" s="154">
        <f>T81</f>
        <v>0</v>
      </c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T80" s="16" t="s">
        <v>72</v>
      </c>
      <c r="AU80" s="16" t="s">
        <v>96</v>
      </c>
      <c r="BK80" s="155">
        <f>BK81</f>
        <v>0</v>
      </c>
    </row>
    <row r="81" spans="1:65" s="12" customFormat="1" ht="25.9" customHeight="1">
      <c r="B81" s="156"/>
      <c r="C81" s="157"/>
      <c r="D81" s="158" t="s">
        <v>72</v>
      </c>
      <c r="E81" s="159" t="s">
        <v>87</v>
      </c>
      <c r="F81" s="159" t="s">
        <v>88</v>
      </c>
      <c r="G81" s="157"/>
      <c r="H81" s="157"/>
      <c r="I81" s="160"/>
      <c r="J81" s="161">
        <f>BK81</f>
        <v>0</v>
      </c>
      <c r="K81" s="157"/>
      <c r="L81" s="162"/>
      <c r="M81" s="163"/>
      <c r="N81" s="164"/>
      <c r="O81" s="164"/>
      <c r="P81" s="165">
        <f>SUM(P82:P109)</f>
        <v>0</v>
      </c>
      <c r="Q81" s="164"/>
      <c r="R81" s="165">
        <f>SUM(R82:R109)</f>
        <v>0</v>
      </c>
      <c r="S81" s="164"/>
      <c r="T81" s="166">
        <f>SUM(T82:T109)</f>
        <v>0</v>
      </c>
      <c r="AR81" s="167" t="s">
        <v>151</v>
      </c>
      <c r="AT81" s="168" t="s">
        <v>72</v>
      </c>
      <c r="AU81" s="168" t="s">
        <v>73</v>
      </c>
      <c r="AY81" s="167" t="s">
        <v>118</v>
      </c>
      <c r="BK81" s="169">
        <f>SUM(BK82:BK109)</f>
        <v>0</v>
      </c>
    </row>
    <row r="82" spans="1:65" s="2" customFormat="1" ht="14.45" customHeight="1">
      <c r="A82" s="33"/>
      <c r="B82" s="34"/>
      <c r="C82" s="172" t="s">
        <v>81</v>
      </c>
      <c r="D82" s="172" t="s">
        <v>120</v>
      </c>
      <c r="E82" s="173" t="s">
        <v>1238</v>
      </c>
      <c r="F82" s="174" t="s">
        <v>1239</v>
      </c>
      <c r="G82" s="175" t="s">
        <v>813</v>
      </c>
      <c r="H82" s="176">
        <v>1</v>
      </c>
      <c r="I82" s="177"/>
      <c r="J82" s="178">
        <f>ROUND(I82*H82,2)</f>
        <v>0</v>
      </c>
      <c r="K82" s="174" t="s">
        <v>19</v>
      </c>
      <c r="L82" s="38"/>
      <c r="M82" s="179" t="s">
        <v>19</v>
      </c>
      <c r="N82" s="180" t="s">
        <v>44</v>
      </c>
      <c r="O82" s="63"/>
      <c r="P82" s="181">
        <f>O82*H82</f>
        <v>0</v>
      </c>
      <c r="Q82" s="181">
        <v>0</v>
      </c>
      <c r="R82" s="181">
        <f>Q82*H82</f>
        <v>0</v>
      </c>
      <c r="S82" s="181">
        <v>0</v>
      </c>
      <c r="T82" s="182">
        <f>S82*H82</f>
        <v>0</v>
      </c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R82" s="183" t="s">
        <v>1240</v>
      </c>
      <c r="AT82" s="183" t="s">
        <v>120</v>
      </c>
      <c r="AU82" s="183" t="s">
        <v>81</v>
      </c>
      <c r="AY82" s="16" t="s">
        <v>118</v>
      </c>
      <c r="BE82" s="184">
        <f>IF(N82="základní",J82,0)</f>
        <v>0</v>
      </c>
      <c r="BF82" s="184">
        <f>IF(N82="snížená",J82,0)</f>
        <v>0</v>
      </c>
      <c r="BG82" s="184">
        <f>IF(N82="zákl. přenesená",J82,0)</f>
        <v>0</v>
      </c>
      <c r="BH82" s="184">
        <f>IF(N82="sníž. přenesená",J82,0)</f>
        <v>0</v>
      </c>
      <c r="BI82" s="184">
        <f>IF(N82="nulová",J82,0)</f>
        <v>0</v>
      </c>
      <c r="BJ82" s="16" t="s">
        <v>81</v>
      </c>
      <c r="BK82" s="184">
        <f>ROUND(I82*H82,2)</f>
        <v>0</v>
      </c>
      <c r="BL82" s="16" t="s">
        <v>1240</v>
      </c>
      <c r="BM82" s="183" t="s">
        <v>1241</v>
      </c>
    </row>
    <row r="83" spans="1:65" s="2" customFormat="1" ht="11.25">
      <c r="A83" s="33"/>
      <c r="B83" s="34"/>
      <c r="C83" s="35"/>
      <c r="D83" s="185" t="s">
        <v>127</v>
      </c>
      <c r="E83" s="35"/>
      <c r="F83" s="186" t="s">
        <v>1239</v>
      </c>
      <c r="G83" s="35"/>
      <c r="H83" s="35"/>
      <c r="I83" s="187"/>
      <c r="J83" s="35"/>
      <c r="K83" s="35"/>
      <c r="L83" s="38"/>
      <c r="M83" s="188"/>
      <c r="N83" s="189"/>
      <c r="O83" s="63"/>
      <c r="P83" s="63"/>
      <c r="Q83" s="63"/>
      <c r="R83" s="63"/>
      <c r="S83" s="63"/>
      <c r="T83" s="64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T83" s="16" t="s">
        <v>127</v>
      </c>
      <c r="AU83" s="16" t="s">
        <v>81</v>
      </c>
    </row>
    <row r="84" spans="1:65" s="2" customFormat="1" ht="14.45" customHeight="1">
      <c r="A84" s="33"/>
      <c r="B84" s="34"/>
      <c r="C84" s="172" t="s">
        <v>83</v>
      </c>
      <c r="D84" s="172" t="s">
        <v>120</v>
      </c>
      <c r="E84" s="173" t="s">
        <v>1242</v>
      </c>
      <c r="F84" s="174" t="s">
        <v>1243</v>
      </c>
      <c r="G84" s="175" t="s">
        <v>813</v>
      </c>
      <c r="H84" s="176">
        <v>1</v>
      </c>
      <c r="I84" s="177"/>
      <c r="J84" s="178">
        <f>ROUND(I84*H84,2)</f>
        <v>0</v>
      </c>
      <c r="K84" s="174" t="s">
        <v>19</v>
      </c>
      <c r="L84" s="38"/>
      <c r="M84" s="179" t="s">
        <v>19</v>
      </c>
      <c r="N84" s="180" t="s">
        <v>44</v>
      </c>
      <c r="O84" s="63"/>
      <c r="P84" s="181">
        <f>O84*H84</f>
        <v>0</v>
      </c>
      <c r="Q84" s="181">
        <v>0</v>
      </c>
      <c r="R84" s="181">
        <f>Q84*H84</f>
        <v>0</v>
      </c>
      <c r="S84" s="181">
        <v>0</v>
      </c>
      <c r="T84" s="182">
        <f>S84*H84</f>
        <v>0</v>
      </c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R84" s="183" t="s">
        <v>1240</v>
      </c>
      <c r="AT84" s="183" t="s">
        <v>120</v>
      </c>
      <c r="AU84" s="183" t="s">
        <v>81</v>
      </c>
      <c r="AY84" s="16" t="s">
        <v>118</v>
      </c>
      <c r="BE84" s="184">
        <f>IF(N84="základní",J84,0)</f>
        <v>0</v>
      </c>
      <c r="BF84" s="184">
        <f>IF(N84="snížená",J84,0)</f>
        <v>0</v>
      </c>
      <c r="BG84" s="184">
        <f>IF(N84="zákl. přenesená",J84,0)</f>
        <v>0</v>
      </c>
      <c r="BH84" s="184">
        <f>IF(N84="sníž. přenesená",J84,0)</f>
        <v>0</v>
      </c>
      <c r="BI84" s="184">
        <f>IF(N84="nulová",J84,0)</f>
        <v>0</v>
      </c>
      <c r="BJ84" s="16" t="s">
        <v>81</v>
      </c>
      <c r="BK84" s="184">
        <f>ROUND(I84*H84,2)</f>
        <v>0</v>
      </c>
      <c r="BL84" s="16" t="s">
        <v>1240</v>
      </c>
      <c r="BM84" s="183" t="s">
        <v>1244</v>
      </c>
    </row>
    <row r="85" spans="1:65" s="2" customFormat="1" ht="19.5">
      <c r="A85" s="33"/>
      <c r="B85" s="34"/>
      <c r="C85" s="35"/>
      <c r="D85" s="185" t="s">
        <v>127</v>
      </c>
      <c r="E85" s="35"/>
      <c r="F85" s="186" t="s">
        <v>1245</v>
      </c>
      <c r="G85" s="35"/>
      <c r="H85" s="35"/>
      <c r="I85" s="187"/>
      <c r="J85" s="35"/>
      <c r="K85" s="35"/>
      <c r="L85" s="38"/>
      <c r="M85" s="188"/>
      <c r="N85" s="189"/>
      <c r="O85" s="63"/>
      <c r="P85" s="63"/>
      <c r="Q85" s="63"/>
      <c r="R85" s="63"/>
      <c r="S85" s="63"/>
      <c r="T85" s="64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T85" s="16" t="s">
        <v>127</v>
      </c>
      <c r="AU85" s="16" t="s">
        <v>81</v>
      </c>
    </row>
    <row r="86" spans="1:65" s="2" customFormat="1" ht="14.45" customHeight="1">
      <c r="A86" s="33"/>
      <c r="B86" s="34"/>
      <c r="C86" s="172" t="s">
        <v>138</v>
      </c>
      <c r="D86" s="172" t="s">
        <v>120</v>
      </c>
      <c r="E86" s="173" t="s">
        <v>1246</v>
      </c>
      <c r="F86" s="174" t="s">
        <v>1247</v>
      </c>
      <c r="G86" s="175" t="s">
        <v>813</v>
      </c>
      <c r="H86" s="176">
        <v>1</v>
      </c>
      <c r="I86" s="177"/>
      <c r="J86" s="178">
        <f>ROUND(I86*H86,2)</f>
        <v>0</v>
      </c>
      <c r="K86" s="174" t="s">
        <v>19</v>
      </c>
      <c r="L86" s="38"/>
      <c r="M86" s="179" t="s">
        <v>19</v>
      </c>
      <c r="N86" s="180" t="s">
        <v>44</v>
      </c>
      <c r="O86" s="63"/>
      <c r="P86" s="181">
        <f>O86*H86</f>
        <v>0</v>
      </c>
      <c r="Q86" s="181">
        <v>0</v>
      </c>
      <c r="R86" s="181">
        <f>Q86*H86</f>
        <v>0</v>
      </c>
      <c r="S86" s="181">
        <v>0</v>
      </c>
      <c r="T86" s="182">
        <f>S86*H86</f>
        <v>0</v>
      </c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R86" s="183" t="s">
        <v>1240</v>
      </c>
      <c r="AT86" s="183" t="s">
        <v>120</v>
      </c>
      <c r="AU86" s="183" t="s">
        <v>81</v>
      </c>
      <c r="AY86" s="16" t="s">
        <v>118</v>
      </c>
      <c r="BE86" s="184">
        <f>IF(N86="základní",J86,0)</f>
        <v>0</v>
      </c>
      <c r="BF86" s="184">
        <f>IF(N86="snížená",J86,0)</f>
        <v>0</v>
      </c>
      <c r="BG86" s="184">
        <f>IF(N86="zákl. přenesená",J86,0)</f>
        <v>0</v>
      </c>
      <c r="BH86" s="184">
        <f>IF(N86="sníž. přenesená",J86,0)</f>
        <v>0</v>
      </c>
      <c r="BI86" s="184">
        <f>IF(N86="nulová",J86,0)</f>
        <v>0</v>
      </c>
      <c r="BJ86" s="16" t="s">
        <v>81</v>
      </c>
      <c r="BK86" s="184">
        <f>ROUND(I86*H86,2)</f>
        <v>0</v>
      </c>
      <c r="BL86" s="16" t="s">
        <v>1240</v>
      </c>
      <c r="BM86" s="183" t="s">
        <v>1248</v>
      </c>
    </row>
    <row r="87" spans="1:65" s="2" customFormat="1" ht="19.5">
      <c r="A87" s="33"/>
      <c r="B87" s="34"/>
      <c r="C87" s="35"/>
      <c r="D87" s="185" t="s">
        <v>127</v>
      </c>
      <c r="E87" s="35"/>
      <c r="F87" s="186" t="s">
        <v>1249</v>
      </c>
      <c r="G87" s="35"/>
      <c r="H87" s="35"/>
      <c r="I87" s="187"/>
      <c r="J87" s="35"/>
      <c r="K87" s="35"/>
      <c r="L87" s="38"/>
      <c r="M87" s="188"/>
      <c r="N87" s="189"/>
      <c r="O87" s="63"/>
      <c r="P87" s="63"/>
      <c r="Q87" s="63"/>
      <c r="R87" s="63"/>
      <c r="S87" s="63"/>
      <c r="T87" s="64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T87" s="16" t="s">
        <v>127</v>
      </c>
      <c r="AU87" s="16" t="s">
        <v>81</v>
      </c>
    </row>
    <row r="88" spans="1:65" s="2" customFormat="1" ht="14.45" customHeight="1">
      <c r="A88" s="33"/>
      <c r="B88" s="34"/>
      <c r="C88" s="172" t="s">
        <v>125</v>
      </c>
      <c r="D88" s="172" t="s">
        <v>120</v>
      </c>
      <c r="E88" s="173" t="s">
        <v>1250</v>
      </c>
      <c r="F88" s="174" t="s">
        <v>1251</v>
      </c>
      <c r="G88" s="175" t="s">
        <v>813</v>
      </c>
      <c r="H88" s="176">
        <v>1</v>
      </c>
      <c r="I88" s="177"/>
      <c r="J88" s="178">
        <f>ROUND(I88*H88,2)</f>
        <v>0</v>
      </c>
      <c r="K88" s="174" t="s">
        <v>19</v>
      </c>
      <c r="L88" s="38"/>
      <c r="M88" s="179" t="s">
        <v>19</v>
      </c>
      <c r="N88" s="180" t="s">
        <v>44</v>
      </c>
      <c r="O88" s="63"/>
      <c r="P88" s="181">
        <f>O88*H88</f>
        <v>0</v>
      </c>
      <c r="Q88" s="181">
        <v>0</v>
      </c>
      <c r="R88" s="181">
        <f>Q88*H88</f>
        <v>0</v>
      </c>
      <c r="S88" s="181">
        <v>0</v>
      </c>
      <c r="T88" s="182">
        <f>S88*H88</f>
        <v>0</v>
      </c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R88" s="183" t="s">
        <v>1240</v>
      </c>
      <c r="AT88" s="183" t="s">
        <v>120</v>
      </c>
      <c r="AU88" s="183" t="s">
        <v>81</v>
      </c>
      <c r="AY88" s="16" t="s">
        <v>118</v>
      </c>
      <c r="BE88" s="184">
        <f>IF(N88="základní",J88,0)</f>
        <v>0</v>
      </c>
      <c r="BF88" s="184">
        <f>IF(N88="snížená",J88,0)</f>
        <v>0</v>
      </c>
      <c r="BG88" s="184">
        <f>IF(N88="zákl. přenesená",J88,0)</f>
        <v>0</v>
      </c>
      <c r="BH88" s="184">
        <f>IF(N88="sníž. přenesená",J88,0)</f>
        <v>0</v>
      </c>
      <c r="BI88" s="184">
        <f>IF(N88="nulová",J88,0)</f>
        <v>0</v>
      </c>
      <c r="BJ88" s="16" t="s">
        <v>81</v>
      </c>
      <c r="BK88" s="184">
        <f>ROUND(I88*H88,2)</f>
        <v>0</v>
      </c>
      <c r="BL88" s="16" t="s">
        <v>1240</v>
      </c>
      <c r="BM88" s="183" t="s">
        <v>1252</v>
      </c>
    </row>
    <row r="89" spans="1:65" s="2" customFormat="1" ht="11.25">
      <c r="A89" s="33"/>
      <c r="B89" s="34"/>
      <c r="C89" s="35"/>
      <c r="D89" s="185" t="s">
        <v>127</v>
      </c>
      <c r="E89" s="35"/>
      <c r="F89" s="186" t="s">
        <v>1251</v>
      </c>
      <c r="G89" s="35"/>
      <c r="H89" s="35"/>
      <c r="I89" s="187"/>
      <c r="J89" s="35"/>
      <c r="K89" s="35"/>
      <c r="L89" s="38"/>
      <c r="M89" s="188"/>
      <c r="N89" s="189"/>
      <c r="O89" s="63"/>
      <c r="P89" s="63"/>
      <c r="Q89" s="63"/>
      <c r="R89" s="63"/>
      <c r="S89" s="63"/>
      <c r="T89" s="64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T89" s="16" t="s">
        <v>127</v>
      </c>
      <c r="AU89" s="16" t="s">
        <v>81</v>
      </c>
    </row>
    <row r="90" spans="1:65" s="2" customFormat="1" ht="14.45" customHeight="1">
      <c r="A90" s="33"/>
      <c r="B90" s="34"/>
      <c r="C90" s="172" t="s">
        <v>151</v>
      </c>
      <c r="D90" s="172" t="s">
        <v>120</v>
      </c>
      <c r="E90" s="173" t="s">
        <v>1253</v>
      </c>
      <c r="F90" s="174" t="s">
        <v>1254</v>
      </c>
      <c r="G90" s="175" t="s">
        <v>813</v>
      </c>
      <c r="H90" s="176">
        <v>1</v>
      </c>
      <c r="I90" s="177"/>
      <c r="J90" s="178">
        <f>ROUND(I90*H90,2)</f>
        <v>0</v>
      </c>
      <c r="K90" s="174" t="s">
        <v>19</v>
      </c>
      <c r="L90" s="38"/>
      <c r="M90" s="179" t="s">
        <v>19</v>
      </c>
      <c r="N90" s="180" t="s">
        <v>44</v>
      </c>
      <c r="O90" s="63"/>
      <c r="P90" s="181">
        <f>O90*H90</f>
        <v>0</v>
      </c>
      <c r="Q90" s="181">
        <v>0</v>
      </c>
      <c r="R90" s="181">
        <f>Q90*H90</f>
        <v>0</v>
      </c>
      <c r="S90" s="181">
        <v>0</v>
      </c>
      <c r="T90" s="182">
        <f>S90*H90</f>
        <v>0</v>
      </c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R90" s="183" t="s">
        <v>1240</v>
      </c>
      <c r="AT90" s="183" t="s">
        <v>120</v>
      </c>
      <c r="AU90" s="183" t="s">
        <v>81</v>
      </c>
      <c r="AY90" s="16" t="s">
        <v>118</v>
      </c>
      <c r="BE90" s="184">
        <f>IF(N90="základní",J90,0)</f>
        <v>0</v>
      </c>
      <c r="BF90" s="184">
        <f>IF(N90="snížená",J90,0)</f>
        <v>0</v>
      </c>
      <c r="BG90" s="184">
        <f>IF(N90="zákl. přenesená",J90,0)</f>
        <v>0</v>
      </c>
      <c r="BH90" s="184">
        <f>IF(N90="sníž. přenesená",J90,0)</f>
        <v>0</v>
      </c>
      <c r="BI90" s="184">
        <f>IF(N90="nulová",J90,0)</f>
        <v>0</v>
      </c>
      <c r="BJ90" s="16" t="s">
        <v>81</v>
      </c>
      <c r="BK90" s="184">
        <f>ROUND(I90*H90,2)</f>
        <v>0</v>
      </c>
      <c r="BL90" s="16" t="s">
        <v>1240</v>
      </c>
      <c r="BM90" s="183" t="s">
        <v>1255</v>
      </c>
    </row>
    <row r="91" spans="1:65" s="2" customFormat="1" ht="11.25">
      <c r="A91" s="33"/>
      <c r="B91" s="34"/>
      <c r="C91" s="35"/>
      <c r="D91" s="185" t="s">
        <v>127</v>
      </c>
      <c r="E91" s="35"/>
      <c r="F91" s="186" t="s">
        <v>1254</v>
      </c>
      <c r="G91" s="35"/>
      <c r="H91" s="35"/>
      <c r="I91" s="187"/>
      <c r="J91" s="35"/>
      <c r="K91" s="35"/>
      <c r="L91" s="38"/>
      <c r="M91" s="188"/>
      <c r="N91" s="189"/>
      <c r="O91" s="63"/>
      <c r="P91" s="63"/>
      <c r="Q91" s="63"/>
      <c r="R91" s="63"/>
      <c r="S91" s="63"/>
      <c r="T91" s="64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T91" s="16" t="s">
        <v>127</v>
      </c>
      <c r="AU91" s="16" t="s">
        <v>81</v>
      </c>
    </row>
    <row r="92" spans="1:65" s="2" customFormat="1" ht="14.45" customHeight="1">
      <c r="A92" s="33"/>
      <c r="B92" s="34"/>
      <c r="C92" s="172" t="s">
        <v>157</v>
      </c>
      <c r="D92" s="172" t="s">
        <v>120</v>
      </c>
      <c r="E92" s="173" t="s">
        <v>1256</v>
      </c>
      <c r="F92" s="174" t="s">
        <v>1257</v>
      </c>
      <c r="G92" s="175" t="s">
        <v>813</v>
      </c>
      <c r="H92" s="176">
        <v>1</v>
      </c>
      <c r="I92" s="177"/>
      <c r="J92" s="178">
        <f>ROUND(I92*H92,2)</f>
        <v>0</v>
      </c>
      <c r="K92" s="174" t="s">
        <v>19</v>
      </c>
      <c r="L92" s="38"/>
      <c r="M92" s="179" t="s">
        <v>19</v>
      </c>
      <c r="N92" s="180" t="s">
        <v>44</v>
      </c>
      <c r="O92" s="63"/>
      <c r="P92" s="181">
        <f>O92*H92</f>
        <v>0</v>
      </c>
      <c r="Q92" s="181">
        <v>0</v>
      </c>
      <c r="R92" s="181">
        <f>Q92*H92</f>
        <v>0</v>
      </c>
      <c r="S92" s="181">
        <v>0</v>
      </c>
      <c r="T92" s="182">
        <f>S92*H92</f>
        <v>0</v>
      </c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R92" s="183" t="s">
        <v>1240</v>
      </c>
      <c r="AT92" s="183" t="s">
        <v>120</v>
      </c>
      <c r="AU92" s="183" t="s">
        <v>81</v>
      </c>
      <c r="AY92" s="16" t="s">
        <v>118</v>
      </c>
      <c r="BE92" s="184">
        <f>IF(N92="základní",J92,0)</f>
        <v>0</v>
      </c>
      <c r="BF92" s="184">
        <f>IF(N92="snížená",J92,0)</f>
        <v>0</v>
      </c>
      <c r="BG92" s="184">
        <f>IF(N92="zákl. přenesená",J92,0)</f>
        <v>0</v>
      </c>
      <c r="BH92" s="184">
        <f>IF(N92="sníž. přenesená",J92,0)</f>
        <v>0</v>
      </c>
      <c r="BI92" s="184">
        <f>IF(N92="nulová",J92,0)</f>
        <v>0</v>
      </c>
      <c r="BJ92" s="16" t="s">
        <v>81</v>
      </c>
      <c r="BK92" s="184">
        <f>ROUND(I92*H92,2)</f>
        <v>0</v>
      </c>
      <c r="BL92" s="16" t="s">
        <v>1240</v>
      </c>
      <c r="BM92" s="183" t="s">
        <v>1258</v>
      </c>
    </row>
    <row r="93" spans="1:65" s="2" customFormat="1" ht="11.25">
      <c r="A93" s="33"/>
      <c r="B93" s="34"/>
      <c r="C93" s="35"/>
      <c r="D93" s="185" t="s">
        <v>127</v>
      </c>
      <c r="E93" s="35"/>
      <c r="F93" s="186" t="s">
        <v>1257</v>
      </c>
      <c r="G93" s="35"/>
      <c r="H93" s="35"/>
      <c r="I93" s="187"/>
      <c r="J93" s="35"/>
      <c r="K93" s="35"/>
      <c r="L93" s="38"/>
      <c r="M93" s="188"/>
      <c r="N93" s="189"/>
      <c r="O93" s="63"/>
      <c r="P93" s="63"/>
      <c r="Q93" s="63"/>
      <c r="R93" s="63"/>
      <c r="S93" s="63"/>
      <c r="T93" s="64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T93" s="16" t="s">
        <v>127</v>
      </c>
      <c r="AU93" s="16" t="s">
        <v>81</v>
      </c>
    </row>
    <row r="94" spans="1:65" s="2" customFormat="1" ht="14.45" customHeight="1">
      <c r="A94" s="33"/>
      <c r="B94" s="34"/>
      <c r="C94" s="172" t="s">
        <v>164</v>
      </c>
      <c r="D94" s="172" t="s">
        <v>120</v>
      </c>
      <c r="E94" s="173" t="s">
        <v>1259</v>
      </c>
      <c r="F94" s="174" t="s">
        <v>1260</v>
      </c>
      <c r="G94" s="175" t="s">
        <v>813</v>
      </c>
      <c r="H94" s="176">
        <v>1</v>
      </c>
      <c r="I94" s="177"/>
      <c r="J94" s="178">
        <f>ROUND(I94*H94,2)</f>
        <v>0</v>
      </c>
      <c r="K94" s="174" t="s">
        <v>19</v>
      </c>
      <c r="L94" s="38"/>
      <c r="M94" s="179" t="s">
        <v>19</v>
      </c>
      <c r="N94" s="180" t="s">
        <v>44</v>
      </c>
      <c r="O94" s="63"/>
      <c r="P94" s="181">
        <f>O94*H94</f>
        <v>0</v>
      </c>
      <c r="Q94" s="181">
        <v>0</v>
      </c>
      <c r="R94" s="181">
        <f>Q94*H94</f>
        <v>0</v>
      </c>
      <c r="S94" s="181">
        <v>0</v>
      </c>
      <c r="T94" s="182">
        <f>S94*H94</f>
        <v>0</v>
      </c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R94" s="183" t="s">
        <v>1240</v>
      </c>
      <c r="AT94" s="183" t="s">
        <v>120</v>
      </c>
      <c r="AU94" s="183" t="s">
        <v>81</v>
      </c>
      <c r="AY94" s="16" t="s">
        <v>118</v>
      </c>
      <c r="BE94" s="184">
        <f>IF(N94="základní",J94,0)</f>
        <v>0</v>
      </c>
      <c r="BF94" s="184">
        <f>IF(N94="snížená",J94,0)</f>
        <v>0</v>
      </c>
      <c r="BG94" s="184">
        <f>IF(N94="zákl. přenesená",J94,0)</f>
        <v>0</v>
      </c>
      <c r="BH94" s="184">
        <f>IF(N94="sníž. přenesená",J94,0)</f>
        <v>0</v>
      </c>
      <c r="BI94" s="184">
        <f>IF(N94="nulová",J94,0)</f>
        <v>0</v>
      </c>
      <c r="BJ94" s="16" t="s">
        <v>81</v>
      </c>
      <c r="BK94" s="184">
        <f>ROUND(I94*H94,2)</f>
        <v>0</v>
      </c>
      <c r="BL94" s="16" t="s">
        <v>1240</v>
      </c>
      <c r="BM94" s="183" t="s">
        <v>1261</v>
      </c>
    </row>
    <row r="95" spans="1:65" s="2" customFormat="1" ht="11.25">
      <c r="A95" s="33"/>
      <c r="B95" s="34"/>
      <c r="C95" s="35"/>
      <c r="D95" s="185" t="s">
        <v>127</v>
      </c>
      <c r="E95" s="35"/>
      <c r="F95" s="186" t="s">
        <v>1262</v>
      </c>
      <c r="G95" s="35"/>
      <c r="H95" s="35"/>
      <c r="I95" s="187"/>
      <c r="J95" s="35"/>
      <c r="K95" s="35"/>
      <c r="L95" s="38"/>
      <c r="M95" s="188"/>
      <c r="N95" s="189"/>
      <c r="O95" s="63"/>
      <c r="P95" s="63"/>
      <c r="Q95" s="63"/>
      <c r="R95" s="63"/>
      <c r="S95" s="63"/>
      <c r="T95" s="64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T95" s="16" t="s">
        <v>127</v>
      </c>
      <c r="AU95" s="16" t="s">
        <v>81</v>
      </c>
    </row>
    <row r="96" spans="1:65" s="2" customFormat="1" ht="14.45" customHeight="1">
      <c r="A96" s="33"/>
      <c r="B96" s="34"/>
      <c r="C96" s="172" t="s">
        <v>170</v>
      </c>
      <c r="D96" s="172" t="s">
        <v>120</v>
      </c>
      <c r="E96" s="173" t="s">
        <v>1263</v>
      </c>
      <c r="F96" s="174" t="s">
        <v>1264</v>
      </c>
      <c r="G96" s="175" t="s">
        <v>813</v>
      </c>
      <c r="H96" s="176">
        <v>1</v>
      </c>
      <c r="I96" s="177"/>
      <c r="J96" s="178">
        <f>ROUND(I96*H96,2)</f>
        <v>0</v>
      </c>
      <c r="K96" s="174" t="s">
        <v>19</v>
      </c>
      <c r="L96" s="38"/>
      <c r="M96" s="179" t="s">
        <v>19</v>
      </c>
      <c r="N96" s="180" t="s">
        <v>44</v>
      </c>
      <c r="O96" s="63"/>
      <c r="P96" s="181">
        <f>O96*H96</f>
        <v>0</v>
      </c>
      <c r="Q96" s="181">
        <v>0</v>
      </c>
      <c r="R96" s="181">
        <f>Q96*H96</f>
        <v>0</v>
      </c>
      <c r="S96" s="181">
        <v>0</v>
      </c>
      <c r="T96" s="182">
        <f>S96*H96</f>
        <v>0</v>
      </c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R96" s="183" t="s">
        <v>1240</v>
      </c>
      <c r="AT96" s="183" t="s">
        <v>120</v>
      </c>
      <c r="AU96" s="183" t="s">
        <v>81</v>
      </c>
      <c r="AY96" s="16" t="s">
        <v>118</v>
      </c>
      <c r="BE96" s="184">
        <f>IF(N96="základní",J96,0)</f>
        <v>0</v>
      </c>
      <c r="BF96" s="184">
        <f>IF(N96="snížená",J96,0)</f>
        <v>0</v>
      </c>
      <c r="BG96" s="184">
        <f>IF(N96="zákl. přenesená",J96,0)</f>
        <v>0</v>
      </c>
      <c r="BH96" s="184">
        <f>IF(N96="sníž. přenesená",J96,0)</f>
        <v>0</v>
      </c>
      <c r="BI96" s="184">
        <f>IF(N96="nulová",J96,0)</f>
        <v>0</v>
      </c>
      <c r="BJ96" s="16" t="s">
        <v>81</v>
      </c>
      <c r="BK96" s="184">
        <f>ROUND(I96*H96,2)</f>
        <v>0</v>
      </c>
      <c r="BL96" s="16" t="s">
        <v>1240</v>
      </c>
      <c r="BM96" s="183" t="s">
        <v>1265</v>
      </c>
    </row>
    <row r="97" spans="1:65" s="2" customFormat="1" ht="11.25">
      <c r="A97" s="33"/>
      <c r="B97" s="34"/>
      <c r="C97" s="35"/>
      <c r="D97" s="185" t="s">
        <v>127</v>
      </c>
      <c r="E97" s="35"/>
      <c r="F97" s="186" t="s">
        <v>1264</v>
      </c>
      <c r="G97" s="35"/>
      <c r="H97" s="35"/>
      <c r="I97" s="187"/>
      <c r="J97" s="35"/>
      <c r="K97" s="35"/>
      <c r="L97" s="38"/>
      <c r="M97" s="188"/>
      <c r="N97" s="189"/>
      <c r="O97" s="63"/>
      <c r="P97" s="63"/>
      <c r="Q97" s="63"/>
      <c r="R97" s="63"/>
      <c r="S97" s="63"/>
      <c r="T97" s="64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T97" s="16" t="s">
        <v>127</v>
      </c>
      <c r="AU97" s="16" t="s">
        <v>81</v>
      </c>
    </row>
    <row r="98" spans="1:65" s="2" customFormat="1" ht="14.45" customHeight="1">
      <c r="A98" s="33"/>
      <c r="B98" s="34"/>
      <c r="C98" s="172" t="s">
        <v>177</v>
      </c>
      <c r="D98" s="172" t="s">
        <v>120</v>
      </c>
      <c r="E98" s="173" t="s">
        <v>1266</v>
      </c>
      <c r="F98" s="174" t="s">
        <v>1267</v>
      </c>
      <c r="G98" s="175" t="s">
        <v>813</v>
      </c>
      <c r="H98" s="176">
        <v>1</v>
      </c>
      <c r="I98" s="177"/>
      <c r="J98" s="178">
        <f>ROUND(I98*H98,2)</f>
        <v>0</v>
      </c>
      <c r="K98" s="174" t="s">
        <v>19</v>
      </c>
      <c r="L98" s="38"/>
      <c r="M98" s="179" t="s">
        <v>19</v>
      </c>
      <c r="N98" s="180" t="s">
        <v>44</v>
      </c>
      <c r="O98" s="63"/>
      <c r="P98" s="181">
        <f>O98*H98</f>
        <v>0</v>
      </c>
      <c r="Q98" s="181">
        <v>0</v>
      </c>
      <c r="R98" s="181">
        <f>Q98*H98</f>
        <v>0</v>
      </c>
      <c r="S98" s="181">
        <v>0</v>
      </c>
      <c r="T98" s="182">
        <f>S98*H98</f>
        <v>0</v>
      </c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R98" s="183" t="s">
        <v>1240</v>
      </c>
      <c r="AT98" s="183" t="s">
        <v>120</v>
      </c>
      <c r="AU98" s="183" t="s">
        <v>81</v>
      </c>
      <c r="AY98" s="16" t="s">
        <v>118</v>
      </c>
      <c r="BE98" s="184">
        <f>IF(N98="základní",J98,0)</f>
        <v>0</v>
      </c>
      <c r="BF98" s="184">
        <f>IF(N98="snížená",J98,0)</f>
        <v>0</v>
      </c>
      <c r="BG98" s="184">
        <f>IF(N98="zákl. přenesená",J98,0)</f>
        <v>0</v>
      </c>
      <c r="BH98" s="184">
        <f>IF(N98="sníž. přenesená",J98,0)</f>
        <v>0</v>
      </c>
      <c r="BI98" s="184">
        <f>IF(N98="nulová",J98,0)</f>
        <v>0</v>
      </c>
      <c r="BJ98" s="16" t="s">
        <v>81</v>
      </c>
      <c r="BK98" s="184">
        <f>ROUND(I98*H98,2)</f>
        <v>0</v>
      </c>
      <c r="BL98" s="16" t="s">
        <v>1240</v>
      </c>
      <c r="BM98" s="183" t="s">
        <v>1268</v>
      </c>
    </row>
    <row r="99" spans="1:65" s="2" customFormat="1" ht="11.25">
      <c r="A99" s="33"/>
      <c r="B99" s="34"/>
      <c r="C99" s="35"/>
      <c r="D99" s="185" t="s">
        <v>127</v>
      </c>
      <c r="E99" s="35"/>
      <c r="F99" s="186" t="s">
        <v>1269</v>
      </c>
      <c r="G99" s="35"/>
      <c r="H99" s="35"/>
      <c r="I99" s="187"/>
      <c r="J99" s="35"/>
      <c r="K99" s="35"/>
      <c r="L99" s="38"/>
      <c r="M99" s="188"/>
      <c r="N99" s="189"/>
      <c r="O99" s="63"/>
      <c r="P99" s="63"/>
      <c r="Q99" s="63"/>
      <c r="R99" s="63"/>
      <c r="S99" s="63"/>
      <c r="T99" s="64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T99" s="16" t="s">
        <v>127</v>
      </c>
      <c r="AU99" s="16" t="s">
        <v>81</v>
      </c>
    </row>
    <row r="100" spans="1:65" s="2" customFormat="1" ht="14.45" customHeight="1">
      <c r="A100" s="33"/>
      <c r="B100" s="34"/>
      <c r="C100" s="172" t="s">
        <v>185</v>
      </c>
      <c r="D100" s="172" t="s">
        <v>120</v>
      </c>
      <c r="E100" s="173" t="s">
        <v>1270</v>
      </c>
      <c r="F100" s="174" t="s">
        <v>1271</v>
      </c>
      <c r="G100" s="175" t="s">
        <v>813</v>
      </c>
      <c r="H100" s="176">
        <v>1</v>
      </c>
      <c r="I100" s="177"/>
      <c r="J100" s="178">
        <f>ROUND(I100*H100,2)</f>
        <v>0</v>
      </c>
      <c r="K100" s="174" t="s">
        <v>124</v>
      </c>
      <c r="L100" s="38"/>
      <c r="M100" s="179" t="s">
        <v>19</v>
      </c>
      <c r="N100" s="180" t="s">
        <v>44</v>
      </c>
      <c r="O100" s="63"/>
      <c r="P100" s="181">
        <f>O100*H100</f>
        <v>0</v>
      </c>
      <c r="Q100" s="181">
        <v>0</v>
      </c>
      <c r="R100" s="181">
        <f>Q100*H100</f>
        <v>0</v>
      </c>
      <c r="S100" s="181">
        <v>0</v>
      </c>
      <c r="T100" s="182">
        <f>S100*H100</f>
        <v>0</v>
      </c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R100" s="183" t="s">
        <v>1240</v>
      </c>
      <c r="AT100" s="183" t="s">
        <v>120</v>
      </c>
      <c r="AU100" s="183" t="s">
        <v>81</v>
      </c>
      <c r="AY100" s="16" t="s">
        <v>118</v>
      </c>
      <c r="BE100" s="184">
        <f>IF(N100="základní",J100,0)</f>
        <v>0</v>
      </c>
      <c r="BF100" s="184">
        <f>IF(N100="snížená",J100,0)</f>
        <v>0</v>
      </c>
      <c r="BG100" s="184">
        <f>IF(N100="zákl. přenesená",J100,0)</f>
        <v>0</v>
      </c>
      <c r="BH100" s="184">
        <f>IF(N100="sníž. přenesená",J100,0)</f>
        <v>0</v>
      </c>
      <c r="BI100" s="184">
        <f>IF(N100="nulová",J100,0)</f>
        <v>0</v>
      </c>
      <c r="BJ100" s="16" t="s">
        <v>81</v>
      </c>
      <c r="BK100" s="184">
        <f>ROUND(I100*H100,2)</f>
        <v>0</v>
      </c>
      <c r="BL100" s="16" t="s">
        <v>1240</v>
      </c>
      <c r="BM100" s="183" t="s">
        <v>1272</v>
      </c>
    </row>
    <row r="101" spans="1:65" s="2" customFormat="1" ht="11.25">
      <c r="A101" s="33"/>
      <c r="B101" s="34"/>
      <c r="C101" s="35"/>
      <c r="D101" s="185" t="s">
        <v>127</v>
      </c>
      <c r="E101" s="35"/>
      <c r="F101" s="186" t="s">
        <v>1271</v>
      </c>
      <c r="G101" s="35"/>
      <c r="H101" s="35"/>
      <c r="I101" s="187"/>
      <c r="J101" s="35"/>
      <c r="K101" s="35"/>
      <c r="L101" s="38"/>
      <c r="M101" s="188"/>
      <c r="N101" s="189"/>
      <c r="O101" s="63"/>
      <c r="P101" s="63"/>
      <c r="Q101" s="63"/>
      <c r="R101" s="63"/>
      <c r="S101" s="63"/>
      <c r="T101" s="64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T101" s="16" t="s">
        <v>127</v>
      </c>
      <c r="AU101" s="16" t="s">
        <v>81</v>
      </c>
    </row>
    <row r="102" spans="1:65" s="2" customFormat="1" ht="14.45" customHeight="1">
      <c r="A102" s="33"/>
      <c r="B102" s="34"/>
      <c r="C102" s="172" t="s">
        <v>192</v>
      </c>
      <c r="D102" s="172" t="s">
        <v>120</v>
      </c>
      <c r="E102" s="173" t="s">
        <v>1273</v>
      </c>
      <c r="F102" s="174" t="s">
        <v>1274</v>
      </c>
      <c r="G102" s="175" t="s">
        <v>813</v>
      </c>
      <c r="H102" s="176">
        <v>1</v>
      </c>
      <c r="I102" s="177"/>
      <c r="J102" s="178">
        <f>ROUND(I102*H102,2)</f>
        <v>0</v>
      </c>
      <c r="K102" s="174" t="s">
        <v>19</v>
      </c>
      <c r="L102" s="38"/>
      <c r="M102" s="179" t="s">
        <v>19</v>
      </c>
      <c r="N102" s="180" t="s">
        <v>44</v>
      </c>
      <c r="O102" s="63"/>
      <c r="P102" s="181">
        <f>O102*H102</f>
        <v>0</v>
      </c>
      <c r="Q102" s="181">
        <v>0</v>
      </c>
      <c r="R102" s="181">
        <f>Q102*H102</f>
        <v>0</v>
      </c>
      <c r="S102" s="181">
        <v>0</v>
      </c>
      <c r="T102" s="182">
        <f>S102*H102</f>
        <v>0</v>
      </c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R102" s="183" t="s">
        <v>1240</v>
      </c>
      <c r="AT102" s="183" t="s">
        <v>120</v>
      </c>
      <c r="AU102" s="183" t="s">
        <v>81</v>
      </c>
      <c r="AY102" s="16" t="s">
        <v>118</v>
      </c>
      <c r="BE102" s="184">
        <f>IF(N102="základní",J102,0)</f>
        <v>0</v>
      </c>
      <c r="BF102" s="184">
        <f>IF(N102="snížená",J102,0)</f>
        <v>0</v>
      </c>
      <c r="BG102" s="184">
        <f>IF(N102="zákl. přenesená",J102,0)</f>
        <v>0</v>
      </c>
      <c r="BH102" s="184">
        <f>IF(N102="sníž. přenesená",J102,0)</f>
        <v>0</v>
      </c>
      <c r="BI102" s="184">
        <f>IF(N102="nulová",J102,0)</f>
        <v>0</v>
      </c>
      <c r="BJ102" s="16" t="s">
        <v>81</v>
      </c>
      <c r="BK102" s="184">
        <f>ROUND(I102*H102,2)</f>
        <v>0</v>
      </c>
      <c r="BL102" s="16" t="s">
        <v>1240</v>
      </c>
      <c r="BM102" s="183" t="s">
        <v>1275</v>
      </c>
    </row>
    <row r="103" spans="1:65" s="2" customFormat="1" ht="11.25">
      <c r="A103" s="33"/>
      <c r="B103" s="34"/>
      <c r="C103" s="35"/>
      <c r="D103" s="185" t="s">
        <v>127</v>
      </c>
      <c r="E103" s="35"/>
      <c r="F103" s="186" t="s">
        <v>1274</v>
      </c>
      <c r="G103" s="35"/>
      <c r="H103" s="35"/>
      <c r="I103" s="187"/>
      <c r="J103" s="35"/>
      <c r="K103" s="35"/>
      <c r="L103" s="38"/>
      <c r="M103" s="188"/>
      <c r="N103" s="189"/>
      <c r="O103" s="63"/>
      <c r="P103" s="63"/>
      <c r="Q103" s="63"/>
      <c r="R103" s="63"/>
      <c r="S103" s="63"/>
      <c r="T103" s="64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T103" s="16" t="s">
        <v>127</v>
      </c>
      <c r="AU103" s="16" t="s">
        <v>81</v>
      </c>
    </row>
    <row r="104" spans="1:65" s="2" customFormat="1" ht="14.45" customHeight="1">
      <c r="A104" s="33"/>
      <c r="B104" s="34"/>
      <c r="C104" s="172" t="s">
        <v>197</v>
      </c>
      <c r="D104" s="172" t="s">
        <v>120</v>
      </c>
      <c r="E104" s="173" t="s">
        <v>1276</v>
      </c>
      <c r="F104" s="174" t="s">
        <v>1277</v>
      </c>
      <c r="G104" s="175" t="s">
        <v>813</v>
      </c>
      <c r="H104" s="176">
        <v>1</v>
      </c>
      <c r="I104" s="177"/>
      <c r="J104" s="178">
        <f>ROUND(I104*H104,2)</f>
        <v>0</v>
      </c>
      <c r="K104" s="174" t="s">
        <v>19</v>
      </c>
      <c r="L104" s="38"/>
      <c r="M104" s="179" t="s">
        <v>19</v>
      </c>
      <c r="N104" s="180" t="s">
        <v>44</v>
      </c>
      <c r="O104" s="63"/>
      <c r="P104" s="181">
        <f>O104*H104</f>
        <v>0</v>
      </c>
      <c r="Q104" s="181">
        <v>0</v>
      </c>
      <c r="R104" s="181">
        <f>Q104*H104</f>
        <v>0</v>
      </c>
      <c r="S104" s="181">
        <v>0</v>
      </c>
      <c r="T104" s="182">
        <f>S104*H104</f>
        <v>0</v>
      </c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R104" s="183" t="s">
        <v>1240</v>
      </c>
      <c r="AT104" s="183" t="s">
        <v>120</v>
      </c>
      <c r="AU104" s="183" t="s">
        <v>81</v>
      </c>
      <c r="AY104" s="16" t="s">
        <v>118</v>
      </c>
      <c r="BE104" s="184">
        <f>IF(N104="základní",J104,0)</f>
        <v>0</v>
      </c>
      <c r="BF104" s="184">
        <f>IF(N104="snížená",J104,0)</f>
        <v>0</v>
      </c>
      <c r="BG104" s="184">
        <f>IF(N104="zákl. přenesená",J104,0)</f>
        <v>0</v>
      </c>
      <c r="BH104" s="184">
        <f>IF(N104="sníž. přenesená",J104,0)</f>
        <v>0</v>
      </c>
      <c r="BI104" s="184">
        <f>IF(N104="nulová",J104,0)</f>
        <v>0</v>
      </c>
      <c r="BJ104" s="16" t="s">
        <v>81</v>
      </c>
      <c r="BK104" s="184">
        <f>ROUND(I104*H104,2)</f>
        <v>0</v>
      </c>
      <c r="BL104" s="16" t="s">
        <v>1240</v>
      </c>
      <c r="BM104" s="183" t="s">
        <v>1278</v>
      </c>
    </row>
    <row r="105" spans="1:65" s="2" customFormat="1" ht="11.25">
      <c r="A105" s="33"/>
      <c r="B105" s="34"/>
      <c r="C105" s="35"/>
      <c r="D105" s="185" t="s">
        <v>127</v>
      </c>
      <c r="E105" s="35"/>
      <c r="F105" s="186" t="s">
        <v>1277</v>
      </c>
      <c r="G105" s="35"/>
      <c r="H105" s="35"/>
      <c r="I105" s="187"/>
      <c r="J105" s="35"/>
      <c r="K105" s="35"/>
      <c r="L105" s="38"/>
      <c r="M105" s="188"/>
      <c r="N105" s="189"/>
      <c r="O105" s="63"/>
      <c r="P105" s="63"/>
      <c r="Q105" s="63"/>
      <c r="R105" s="63"/>
      <c r="S105" s="63"/>
      <c r="T105" s="64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T105" s="16" t="s">
        <v>127</v>
      </c>
      <c r="AU105" s="16" t="s">
        <v>81</v>
      </c>
    </row>
    <row r="106" spans="1:65" s="2" customFormat="1" ht="14.45" customHeight="1">
      <c r="A106" s="33"/>
      <c r="B106" s="34"/>
      <c r="C106" s="172" t="s">
        <v>202</v>
      </c>
      <c r="D106" s="172" t="s">
        <v>120</v>
      </c>
      <c r="E106" s="173" t="s">
        <v>1279</v>
      </c>
      <c r="F106" s="174" t="s">
        <v>1280</v>
      </c>
      <c r="G106" s="175" t="s">
        <v>813</v>
      </c>
      <c r="H106" s="176">
        <v>1</v>
      </c>
      <c r="I106" s="177"/>
      <c r="J106" s="178">
        <f>ROUND(I106*H106,2)</f>
        <v>0</v>
      </c>
      <c r="K106" s="174" t="s">
        <v>19</v>
      </c>
      <c r="L106" s="38"/>
      <c r="M106" s="179" t="s">
        <v>19</v>
      </c>
      <c r="N106" s="180" t="s">
        <v>44</v>
      </c>
      <c r="O106" s="63"/>
      <c r="P106" s="181">
        <f>O106*H106</f>
        <v>0</v>
      </c>
      <c r="Q106" s="181">
        <v>0</v>
      </c>
      <c r="R106" s="181">
        <f>Q106*H106</f>
        <v>0</v>
      </c>
      <c r="S106" s="181">
        <v>0</v>
      </c>
      <c r="T106" s="182">
        <f>S106*H106</f>
        <v>0</v>
      </c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R106" s="183" t="s">
        <v>1240</v>
      </c>
      <c r="AT106" s="183" t="s">
        <v>120</v>
      </c>
      <c r="AU106" s="183" t="s">
        <v>81</v>
      </c>
      <c r="AY106" s="16" t="s">
        <v>118</v>
      </c>
      <c r="BE106" s="184">
        <f>IF(N106="základní",J106,0)</f>
        <v>0</v>
      </c>
      <c r="BF106" s="184">
        <f>IF(N106="snížená",J106,0)</f>
        <v>0</v>
      </c>
      <c r="BG106" s="184">
        <f>IF(N106="zákl. přenesená",J106,0)</f>
        <v>0</v>
      </c>
      <c r="BH106" s="184">
        <f>IF(N106="sníž. přenesená",J106,0)</f>
        <v>0</v>
      </c>
      <c r="BI106" s="184">
        <f>IF(N106="nulová",J106,0)</f>
        <v>0</v>
      </c>
      <c r="BJ106" s="16" t="s">
        <v>81</v>
      </c>
      <c r="BK106" s="184">
        <f>ROUND(I106*H106,2)</f>
        <v>0</v>
      </c>
      <c r="BL106" s="16" t="s">
        <v>1240</v>
      </c>
      <c r="BM106" s="183" t="s">
        <v>1281</v>
      </c>
    </row>
    <row r="107" spans="1:65" s="2" customFormat="1" ht="11.25">
      <c r="A107" s="33"/>
      <c r="B107" s="34"/>
      <c r="C107" s="35"/>
      <c r="D107" s="185" t="s">
        <v>127</v>
      </c>
      <c r="E107" s="35"/>
      <c r="F107" s="186" t="s">
        <v>1280</v>
      </c>
      <c r="G107" s="35"/>
      <c r="H107" s="35"/>
      <c r="I107" s="187"/>
      <c r="J107" s="35"/>
      <c r="K107" s="35"/>
      <c r="L107" s="38"/>
      <c r="M107" s="188"/>
      <c r="N107" s="189"/>
      <c r="O107" s="63"/>
      <c r="P107" s="63"/>
      <c r="Q107" s="63"/>
      <c r="R107" s="63"/>
      <c r="S107" s="63"/>
      <c r="T107" s="64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T107" s="16" t="s">
        <v>127</v>
      </c>
      <c r="AU107" s="16" t="s">
        <v>81</v>
      </c>
    </row>
    <row r="108" spans="1:65" s="2" customFormat="1" ht="14.45" customHeight="1">
      <c r="A108" s="33"/>
      <c r="B108" s="34"/>
      <c r="C108" s="172" t="s">
        <v>210</v>
      </c>
      <c r="D108" s="172" t="s">
        <v>120</v>
      </c>
      <c r="E108" s="173" t="s">
        <v>1282</v>
      </c>
      <c r="F108" s="174" t="s">
        <v>1283</v>
      </c>
      <c r="G108" s="175" t="s">
        <v>813</v>
      </c>
      <c r="H108" s="176">
        <v>1</v>
      </c>
      <c r="I108" s="177"/>
      <c r="J108" s="178">
        <f>ROUND(I108*H108,2)</f>
        <v>0</v>
      </c>
      <c r="K108" s="174" t="s">
        <v>19</v>
      </c>
      <c r="L108" s="38"/>
      <c r="M108" s="179" t="s">
        <v>19</v>
      </c>
      <c r="N108" s="180" t="s">
        <v>44</v>
      </c>
      <c r="O108" s="63"/>
      <c r="P108" s="181">
        <f>O108*H108</f>
        <v>0</v>
      </c>
      <c r="Q108" s="181">
        <v>0</v>
      </c>
      <c r="R108" s="181">
        <f>Q108*H108</f>
        <v>0</v>
      </c>
      <c r="S108" s="181">
        <v>0</v>
      </c>
      <c r="T108" s="182">
        <f>S108*H108</f>
        <v>0</v>
      </c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R108" s="183" t="s">
        <v>1240</v>
      </c>
      <c r="AT108" s="183" t="s">
        <v>120</v>
      </c>
      <c r="AU108" s="183" t="s">
        <v>81</v>
      </c>
      <c r="AY108" s="16" t="s">
        <v>118</v>
      </c>
      <c r="BE108" s="184">
        <f>IF(N108="základní",J108,0)</f>
        <v>0</v>
      </c>
      <c r="BF108" s="184">
        <f>IF(N108="snížená",J108,0)</f>
        <v>0</v>
      </c>
      <c r="BG108" s="184">
        <f>IF(N108="zákl. přenesená",J108,0)</f>
        <v>0</v>
      </c>
      <c r="BH108" s="184">
        <f>IF(N108="sníž. přenesená",J108,0)</f>
        <v>0</v>
      </c>
      <c r="BI108" s="184">
        <f>IF(N108="nulová",J108,0)</f>
        <v>0</v>
      </c>
      <c r="BJ108" s="16" t="s">
        <v>81</v>
      </c>
      <c r="BK108" s="184">
        <f>ROUND(I108*H108,2)</f>
        <v>0</v>
      </c>
      <c r="BL108" s="16" t="s">
        <v>1240</v>
      </c>
      <c r="BM108" s="183" t="s">
        <v>1284</v>
      </c>
    </row>
    <row r="109" spans="1:65" s="2" customFormat="1" ht="11.25">
      <c r="A109" s="33"/>
      <c r="B109" s="34"/>
      <c r="C109" s="35"/>
      <c r="D109" s="185" t="s">
        <v>127</v>
      </c>
      <c r="E109" s="35"/>
      <c r="F109" s="186" t="s">
        <v>1283</v>
      </c>
      <c r="G109" s="35"/>
      <c r="H109" s="35"/>
      <c r="I109" s="187"/>
      <c r="J109" s="35"/>
      <c r="K109" s="35"/>
      <c r="L109" s="38"/>
      <c r="M109" s="215"/>
      <c r="N109" s="216"/>
      <c r="O109" s="217"/>
      <c r="P109" s="217"/>
      <c r="Q109" s="217"/>
      <c r="R109" s="217"/>
      <c r="S109" s="217"/>
      <c r="T109" s="218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T109" s="16" t="s">
        <v>127</v>
      </c>
      <c r="AU109" s="16" t="s">
        <v>81</v>
      </c>
    </row>
    <row r="110" spans="1:65" s="2" customFormat="1" ht="6.95" customHeight="1">
      <c r="A110" s="33"/>
      <c r="B110" s="46"/>
      <c r="C110" s="47"/>
      <c r="D110" s="47"/>
      <c r="E110" s="47"/>
      <c r="F110" s="47"/>
      <c r="G110" s="47"/>
      <c r="H110" s="47"/>
      <c r="I110" s="47"/>
      <c r="J110" s="47"/>
      <c r="K110" s="47"/>
      <c r="L110" s="38"/>
      <c r="M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</sheetData>
  <sheetProtection algorithmName="SHA-512" hashValue="KNpw8Wdt7tTG15/Jo9qK5TJwheKDcmyIP/2RGYr6k/s52EyRJ+uzMRX7dLrDr7IKE34WqdcG6Lu4n8TCQq0chw==" saltValue="aGCrath/ZNQyggabHRl1CTx78mvCVMVsd2HtGBbLUNql0iHSVO95Ki5P0fMBfoui7SB6cWczRpf+kdOmaaB5bQ==" spinCount="100000" sheet="1" objects="1" scenarios="1" formatColumns="0" formatRows="0" autoFilter="0"/>
  <autoFilter ref="C79:K109"/>
  <mergeCells count="9">
    <mergeCell ref="E50:H50"/>
    <mergeCell ref="E70:H70"/>
    <mergeCell ref="E72:H7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219" customWidth="1"/>
    <col min="2" max="2" width="1.6640625" style="219" customWidth="1"/>
    <col min="3" max="4" width="5" style="219" customWidth="1"/>
    <col min="5" max="5" width="11.6640625" style="219" customWidth="1"/>
    <col min="6" max="6" width="9.1640625" style="219" customWidth="1"/>
    <col min="7" max="7" width="5" style="219" customWidth="1"/>
    <col min="8" max="8" width="77.83203125" style="219" customWidth="1"/>
    <col min="9" max="10" width="20" style="219" customWidth="1"/>
    <col min="11" max="11" width="1.6640625" style="219" customWidth="1"/>
  </cols>
  <sheetData>
    <row r="1" spans="2:11" s="1" customFormat="1" ht="37.5" customHeight="1"/>
    <row r="2" spans="2:11" s="1" customFormat="1" ht="7.5" customHeight="1">
      <c r="B2" s="220"/>
      <c r="C2" s="221"/>
      <c r="D2" s="221"/>
      <c r="E2" s="221"/>
      <c r="F2" s="221"/>
      <c r="G2" s="221"/>
      <c r="H2" s="221"/>
      <c r="I2" s="221"/>
      <c r="J2" s="221"/>
      <c r="K2" s="222"/>
    </row>
    <row r="3" spans="2:11" s="14" customFormat="1" ht="45" customHeight="1">
      <c r="B3" s="223"/>
      <c r="C3" s="351" t="s">
        <v>1285</v>
      </c>
      <c r="D3" s="351"/>
      <c r="E3" s="351"/>
      <c r="F3" s="351"/>
      <c r="G3" s="351"/>
      <c r="H3" s="351"/>
      <c r="I3" s="351"/>
      <c r="J3" s="351"/>
      <c r="K3" s="224"/>
    </row>
    <row r="4" spans="2:11" s="1" customFormat="1" ht="25.5" customHeight="1">
      <c r="B4" s="225"/>
      <c r="C4" s="356" t="s">
        <v>1286</v>
      </c>
      <c r="D4" s="356"/>
      <c r="E4" s="356"/>
      <c r="F4" s="356"/>
      <c r="G4" s="356"/>
      <c r="H4" s="356"/>
      <c r="I4" s="356"/>
      <c r="J4" s="356"/>
      <c r="K4" s="226"/>
    </row>
    <row r="5" spans="2:11" s="1" customFormat="1" ht="5.25" customHeight="1">
      <c r="B5" s="225"/>
      <c r="C5" s="227"/>
      <c r="D5" s="227"/>
      <c r="E5" s="227"/>
      <c r="F5" s="227"/>
      <c r="G5" s="227"/>
      <c r="H5" s="227"/>
      <c r="I5" s="227"/>
      <c r="J5" s="227"/>
      <c r="K5" s="226"/>
    </row>
    <row r="6" spans="2:11" s="1" customFormat="1" ht="15" customHeight="1">
      <c r="B6" s="225"/>
      <c r="C6" s="355" t="s">
        <v>1287</v>
      </c>
      <c r="D6" s="355"/>
      <c r="E6" s="355"/>
      <c r="F6" s="355"/>
      <c r="G6" s="355"/>
      <c r="H6" s="355"/>
      <c r="I6" s="355"/>
      <c r="J6" s="355"/>
      <c r="K6" s="226"/>
    </row>
    <row r="7" spans="2:11" s="1" customFormat="1" ht="15" customHeight="1">
      <c r="B7" s="229"/>
      <c r="C7" s="355" t="s">
        <v>1288</v>
      </c>
      <c r="D7" s="355"/>
      <c r="E7" s="355"/>
      <c r="F7" s="355"/>
      <c r="G7" s="355"/>
      <c r="H7" s="355"/>
      <c r="I7" s="355"/>
      <c r="J7" s="355"/>
      <c r="K7" s="226"/>
    </row>
    <row r="8" spans="2:11" s="1" customFormat="1" ht="12.75" customHeight="1">
      <c r="B8" s="229"/>
      <c r="C8" s="228"/>
      <c r="D8" s="228"/>
      <c r="E8" s="228"/>
      <c r="F8" s="228"/>
      <c r="G8" s="228"/>
      <c r="H8" s="228"/>
      <c r="I8" s="228"/>
      <c r="J8" s="228"/>
      <c r="K8" s="226"/>
    </row>
    <row r="9" spans="2:11" s="1" customFormat="1" ht="15" customHeight="1">
      <c r="B9" s="229"/>
      <c r="C9" s="355" t="s">
        <v>1289</v>
      </c>
      <c r="D9" s="355"/>
      <c r="E9" s="355"/>
      <c r="F9" s="355"/>
      <c r="G9" s="355"/>
      <c r="H9" s="355"/>
      <c r="I9" s="355"/>
      <c r="J9" s="355"/>
      <c r="K9" s="226"/>
    </row>
    <row r="10" spans="2:11" s="1" customFormat="1" ht="15" customHeight="1">
      <c r="B10" s="229"/>
      <c r="C10" s="228"/>
      <c r="D10" s="355" t="s">
        <v>1290</v>
      </c>
      <c r="E10" s="355"/>
      <c r="F10" s="355"/>
      <c r="G10" s="355"/>
      <c r="H10" s="355"/>
      <c r="I10" s="355"/>
      <c r="J10" s="355"/>
      <c r="K10" s="226"/>
    </row>
    <row r="11" spans="2:11" s="1" customFormat="1" ht="15" customHeight="1">
      <c r="B11" s="229"/>
      <c r="C11" s="230"/>
      <c r="D11" s="355" t="s">
        <v>1291</v>
      </c>
      <c r="E11" s="355"/>
      <c r="F11" s="355"/>
      <c r="G11" s="355"/>
      <c r="H11" s="355"/>
      <c r="I11" s="355"/>
      <c r="J11" s="355"/>
      <c r="K11" s="226"/>
    </row>
    <row r="12" spans="2:11" s="1" customFormat="1" ht="15" customHeight="1">
      <c r="B12" s="229"/>
      <c r="C12" s="230"/>
      <c r="D12" s="228"/>
      <c r="E12" s="228"/>
      <c r="F12" s="228"/>
      <c r="G12" s="228"/>
      <c r="H12" s="228"/>
      <c r="I12" s="228"/>
      <c r="J12" s="228"/>
      <c r="K12" s="226"/>
    </row>
    <row r="13" spans="2:11" s="1" customFormat="1" ht="15" customHeight="1">
      <c r="B13" s="229"/>
      <c r="C13" s="230"/>
      <c r="D13" s="231" t="s">
        <v>1292</v>
      </c>
      <c r="E13" s="228"/>
      <c r="F13" s="228"/>
      <c r="G13" s="228"/>
      <c r="H13" s="228"/>
      <c r="I13" s="228"/>
      <c r="J13" s="228"/>
      <c r="K13" s="226"/>
    </row>
    <row r="14" spans="2:11" s="1" customFormat="1" ht="12.75" customHeight="1">
      <c r="B14" s="229"/>
      <c r="C14" s="230"/>
      <c r="D14" s="230"/>
      <c r="E14" s="230"/>
      <c r="F14" s="230"/>
      <c r="G14" s="230"/>
      <c r="H14" s="230"/>
      <c r="I14" s="230"/>
      <c r="J14" s="230"/>
      <c r="K14" s="226"/>
    </row>
    <row r="15" spans="2:11" s="1" customFormat="1" ht="15" customHeight="1">
      <c r="B15" s="229"/>
      <c r="C15" s="230"/>
      <c r="D15" s="355" t="s">
        <v>1293</v>
      </c>
      <c r="E15" s="355"/>
      <c r="F15" s="355"/>
      <c r="G15" s="355"/>
      <c r="H15" s="355"/>
      <c r="I15" s="355"/>
      <c r="J15" s="355"/>
      <c r="K15" s="226"/>
    </row>
    <row r="16" spans="2:11" s="1" customFormat="1" ht="15" customHeight="1">
      <c r="B16" s="229"/>
      <c r="C16" s="230"/>
      <c r="D16" s="355" t="s">
        <v>1294</v>
      </c>
      <c r="E16" s="355"/>
      <c r="F16" s="355"/>
      <c r="G16" s="355"/>
      <c r="H16" s="355"/>
      <c r="I16" s="355"/>
      <c r="J16" s="355"/>
      <c r="K16" s="226"/>
    </row>
    <row r="17" spans="2:11" s="1" customFormat="1" ht="15" customHeight="1">
      <c r="B17" s="229"/>
      <c r="C17" s="230"/>
      <c r="D17" s="355" t="s">
        <v>1295</v>
      </c>
      <c r="E17" s="355"/>
      <c r="F17" s="355"/>
      <c r="G17" s="355"/>
      <c r="H17" s="355"/>
      <c r="I17" s="355"/>
      <c r="J17" s="355"/>
      <c r="K17" s="226"/>
    </row>
    <row r="18" spans="2:11" s="1" customFormat="1" ht="15" customHeight="1">
      <c r="B18" s="229"/>
      <c r="C18" s="230"/>
      <c r="D18" s="230"/>
      <c r="E18" s="232" t="s">
        <v>80</v>
      </c>
      <c r="F18" s="355" t="s">
        <v>1296</v>
      </c>
      <c r="G18" s="355"/>
      <c r="H18" s="355"/>
      <c r="I18" s="355"/>
      <c r="J18" s="355"/>
      <c r="K18" s="226"/>
    </row>
    <row r="19" spans="2:11" s="1" customFormat="1" ht="15" customHeight="1">
      <c r="B19" s="229"/>
      <c r="C19" s="230"/>
      <c r="D19" s="230"/>
      <c r="E19" s="232" t="s">
        <v>1297</v>
      </c>
      <c r="F19" s="355" t="s">
        <v>1298</v>
      </c>
      <c r="G19" s="355"/>
      <c r="H19" s="355"/>
      <c r="I19" s="355"/>
      <c r="J19" s="355"/>
      <c r="K19" s="226"/>
    </row>
    <row r="20" spans="2:11" s="1" customFormat="1" ht="15" customHeight="1">
      <c r="B20" s="229"/>
      <c r="C20" s="230"/>
      <c r="D20" s="230"/>
      <c r="E20" s="232" t="s">
        <v>1299</v>
      </c>
      <c r="F20" s="355" t="s">
        <v>1300</v>
      </c>
      <c r="G20" s="355"/>
      <c r="H20" s="355"/>
      <c r="I20" s="355"/>
      <c r="J20" s="355"/>
      <c r="K20" s="226"/>
    </row>
    <row r="21" spans="2:11" s="1" customFormat="1" ht="15" customHeight="1">
      <c r="B21" s="229"/>
      <c r="C21" s="230"/>
      <c r="D21" s="230"/>
      <c r="E21" s="232" t="s">
        <v>1301</v>
      </c>
      <c r="F21" s="355" t="s">
        <v>1302</v>
      </c>
      <c r="G21" s="355"/>
      <c r="H21" s="355"/>
      <c r="I21" s="355"/>
      <c r="J21" s="355"/>
      <c r="K21" s="226"/>
    </row>
    <row r="22" spans="2:11" s="1" customFormat="1" ht="15" customHeight="1">
      <c r="B22" s="229"/>
      <c r="C22" s="230"/>
      <c r="D22" s="230"/>
      <c r="E22" s="232" t="s">
        <v>1303</v>
      </c>
      <c r="F22" s="355" t="s">
        <v>1304</v>
      </c>
      <c r="G22" s="355"/>
      <c r="H22" s="355"/>
      <c r="I22" s="355"/>
      <c r="J22" s="355"/>
      <c r="K22" s="226"/>
    </row>
    <row r="23" spans="2:11" s="1" customFormat="1" ht="15" customHeight="1">
      <c r="B23" s="229"/>
      <c r="C23" s="230"/>
      <c r="D23" s="230"/>
      <c r="E23" s="232" t="s">
        <v>1305</v>
      </c>
      <c r="F23" s="355" t="s">
        <v>1306</v>
      </c>
      <c r="G23" s="355"/>
      <c r="H23" s="355"/>
      <c r="I23" s="355"/>
      <c r="J23" s="355"/>
      <c r="K23" s="226"/>
    </row>
    <row r="24" spans="2:11" s="1" customFormat="1" ht="12.75" customHeight="1">
      <c r="B24" s="229"/>
      <c r="C24" s="230"/>
      <c r="D24" s="230"/>
      <c r="E24" s="230"/>
      <c r="F24" s="230"/>
      <c r="G24" s="230"/>
      <c r="H24" s="230"/>
      <c r="I24" s="230"/>
      <c r="J24" s="230"/>
      <c r="K24" s="226"/>
    </row>
    <row r="25" spans="2:11" s="1" customFormat="1" ht="15" customHeight="1">
      <c r="B25" s="229"/>
      <c r="C25" s="355" t="s">
        <v>1307</v>
      </c>
      <c r="D25" s="355"/>
      <c r="E25" s="355"/>
      <c r="F25" s="355"/>
      <c r="G25" s="355"/>
      <c r="H25" s="355"/>
      <c r="I25" s="355"/>
      <c r="J25" s="355"/>
      <c r="K25" s="226"/>
    </row>
    <row r="26" spans="2:11" s="1" customFormat="1" ht="15" customHeight="1">
      <c r="B26" s="229"/>
      <c r="C26" s="355" t="s">
        <v>1308</v>
      </c>
      <c r="D26" s="355"/>
      <c r="E26" s="355"/>
      <c r="F26" s="355"/>
      <c r="G26" s="355"/>
      <c r="H26" s="355"/>
      <c r="I26" s="355"/>
      <c r="J26" s="355"/>
      <c r="K26" s="226"/>
    </row>
    <row r="27" spans="2:11" s="1" customFormat="1" ht="15" customHeight="1">
      <c r="B27" s="229"/>
      <c r="C27" s="228"/>
      <c r="D27" s="355" t="s">
        <v>1309</v>
      </c>
      <c r="E27" s="355"/>
      <c r="F27" s="355"/>
      <c r="G27" s="355"/>
      <c r="H27" s="355"/>
      <c r="I27" s="355"/>
      <c r="J27" s="355"/>
      <c r="K27" s="226"/>
    </row>
    <row r="28" spans="2:11" s="1" customFormat="1" ht="15" customHeight="1">
      <c r="B28" s="229"/>
      <c r="C28" s="230"/>
      <c r="D28" s="355" t="s">
        <v>1310</v>
      </c>
      <c r="E28" s="355"/>
      <c r="F28" s="355"/>
      <c r="G28" s="355"/>
      <c r="H28" s="355"/>
      <c r="I28" s="355"/>
      <c r="J28" s="355"/>
      <c r="K28" s="226"/>
    </row>
    <row r="29" spans="2:11" s="1" customFormat="1" ht="12.75" customHeight="1">
      <c r="B29" s="229"/>
      <c r="C29" s="230"/>
      <c r="D29" s="230"/>
      <c r="E29" s="230"/>
      <c r="F29" s="230"/>
      <c r="G29" s="230"/>
      <c r="H29" s="230"/>
      <c r="I29" s="230"/>
      <c r="J29" s="230"/>
      <c r="K29" s="226"/>
    </row>
    <row r="30" spans="2:11" s="1" customFormat="1" ht="15" customHeight="1">
      <c r="B30" s="229"/>
      <c r="C30" s="230"/>
      <c r="D30" s="355" t="s">
        <v>1311</v>
      </c>
      <c r="E30" s="355"/>
      <c r="F30" s="355"/>
      <c r="G30" s="355"/>
      <c r="H30" s="355"/>
      <c r="I30" s="355"/>
      <c r="J30" s="355"/>
      <c r="K30" s="226"/>
    </row>
    <row r="31" spans="2:11" s="1" customFormat="1" ht="15" customHeight="1">
      <c r="B31" s="229"/>
      <c r="C31" s="230"/>
      <c r="D31" s="355" t="s">
        <v>1312</v>
      </c>
      <c r="E31" s="355"/>
      <c r="F31" s="355"/>
      <c r="G31" s="355"/>
      <c r="H31" s="355"/>
      <c r="I31" s="355"/>
      <c r="J31" s="355"/>
      <c r="K31" s="226"/>
    </row>
    <row r="32" spans="2:11" s="1" customFormat="1" ht="12.75" customHeight="1">
      <c r="B32" s="229"/>
      <c r="C32" s="230"/>
      <c r="D32" s="230"/>
      <c r="E32" s="230"/>
      <c r="F32" s="230"/>
      <c r="G32" s="230"/>
      <c r="H32" s="230"/>
      <c r="I32" s="230"/>
      <c r="J32" s="230"/>
      <c r="K32" s="226"/>
    </row>
    <row r="33" spans="2:11" s="1" customFormat="1" ht="15" customHeight="1">
      <c r="B33" s="229"/>
      <c r="C33" s="230"/>
      <c r="D33" s="355" t="s">
        <v>1313</v>
      </c>
      <c r="E33" s="355"/>
      <c r="F33" s="355"/>
      <c r="G33" s="355"/>
      <c r="H33" s="355"/>
      <c r="I33" s="355"/>
      <c r="J33" s="355"/>
      <c r="K33" s="226"/>
    </row>
    <row r="34" spans="2:11" s="1" customFormat="1" ht="15" customHeight="1">
      <c r="B34" s="229"/>
      <c r="C34" s="230"/>
      <c r="D34" s="355" t="s">
        <v>1314</v>
      </c>
      <c r="E34" s="355"/>
      <c r="F34" s="355"/>
      <c r="G34" s="355"/>
      <c r="H34" s="355"/>
      <c r="I34" s="355"/>
      <c r="J34" s="355"/>
      <c r="K34" s="226"/>
    </row>
    <row r="35" spans="2:11" s="1" customFormat="1" ht="15" customHeight="1">
      <c r="B35" s="229"/>
      <c r="C35" s="230"/>
      <c r="D35" s="355" t="s">
        <v>1315</v>
      </c>
      <c r="E35" s="355"/>
      <c r="F35" s="355"/>
      <c r="G35" s="355"/>
      <c r="H35" s="355"/>
      <c r="I35" s="355"/>
      <c r="J35" s="355"/>
      <c r="K35" s="226"/>
    </row>
    <row r="36" spans="2:11" s="1" customFormat="1" ht="15" customHeight="1">
      <c r="B36" s="229"/>
      <c r="C36" s="230"/>
      <c r="D36" s="228"/>
      <c r="E36" s="231" t="s">
        <v>104</v>
      </c>
      <c r="F36" s="228"/>
      <c r="G36" s="355" t="s">
        <v>1316</v>
      </c>
      <c r="H36" s="355"/>
      <c r="I36" s="355"/>
      <c r="J36" s="355"/>
      <c r="K36" s="226"/>
    </row>
    <row r="37" spans="2:11" s="1" customFormat="1" ht="30.75" customHeight="1">
      <c r="B37" s="229"/>
      <c r="C37" s="230"/>
      <c r="D37" s="228"/>
      <c r="E37" s="231" t="s">
        <v>1317</v>
      </c>
      <c r="F37" s="228"/>
      <c r="G37" s="355" t="s">
        <v>1318</v>
      </c>
      <c r="H37" s="355"/>
      <c r="I37" s="355"/>
      <c r="J37" s="355"/>
      <c r="K37" s="226"/>
    </row>
    <row r="38" spans="2:11" s="1" customFormat="1" ht="15" customHeight="1">
      <c r="B38" s="229"/>
      <c r="C38" s="230"/>
      <c r="D38" s="228"/>
      <c r="E38" s="231" t="s">
        <v>54</v>
      </c>
      <c r="F38" s="228"/>
      <c r="G38" s="355" t="s">
        <v>1319</v>
      </c>
      <c r="H38" s="355"/>
      <c r="I38" s="355"/>
      <c r="J38" s="355"/>
      <c r="K38" s="226"/>
    </row>
    <row r="39" spans="2:11" s="1" customFormat="1" ht="15" customHeight="1">
      <c r="B39" s="229"/>
      <c r="C39" s="230"/>
      <c r="D39" s="228"/>
      <c r="E39" s="231" t="s">
        <v>55</v>
      </c>
      <c r="F39" s="228"/>
      <c r="G39" s="355" t="s">
        <v>1320</v>
      </c>
      <c r="H39" s="355"/>
      <c r="I39" s="355"/>
      <c r="J39" s="355"/>
      <c r="K39" s="226"/>
    </row>
    <row r="40" spans="2:11" s="1" customFormat="1" ht="15" customHeight="1">
      <c r="B40" s="229"/>
      <c r="C40" s="230"/>
      <c r="D40" s="228"/>
      <c r="E40" s="231" t="s">
        <v>105</v>
      </c>
      <c r="F40" s="228"/>
      <c r="G40" s="355" t="s">
        <v>1321</v>
      </c>
      <c r="H40" s="355"/>
      <c r="I40" s="355"/>
      <c r="J40" s="355"/>
      <c r="K40" s="226"/>
    </row>
    <row r="41" spans="2:11" s="1" customFormat="1" ht="15" customHeight="1">
      <c r="B41" s="229"/>
      <c r="C41" s="230"/>
      <c r="D41" s="228"/>
      <c r="E41" s="231" t="s">
        <v>106</v>
      </c>
      <c r="F41" s="228"/>
      <c r="G41" s="355" t="s">
        <v>1322</v>
      </c>
      <c r="H41" s="355"/>
      <c r="I41" s="355"/>
      <c r="J41" s="355"/>
      <c r="K41" s="226"/>
    </row>
    <row r="42" spans="2:11" s="1" customFormat="1" ht="15" customHeight="1">
      <c r="B42" s="229"/>
      <c r="C42" s="230"/>
      <c r="D42" s="228"/>
      <c r="E42" s="231" t="s">
        <v>1323</v>
      </c>
      <c r="F42" s="228"/>
      <c r="G42" s="355" t="s">
        <v>1324</v>
      </c>
      <c r="H42" s="355"/>
      <c r="I42" s="355"/>
      <c r="J42" s="355"/>
      <c r="K42" s="226"/>
    </row>
    <row r="43" spans="2:11" s="1" customFormat="1" ht="15" customHeight="1">
      <c r="B43" s="229"/>
      <c r="C43" s="230"/>
      <c r="D43" s="228"/>
      <c r="E43" s="231"/>
      <c r="F43" s="228"/>
      <c r="G43" s="355" t="s">
        <v>1325</v>
      </c>
      <c r="H43" s="355"/>
      <c r="I43" s="355"/>
      <c r="J43" s="355"/>
      <c r="K43" s="226"/>
    </row>
    <row r="44" spans="2:11" s="1" customFormat="1" ht="15" customHeight="1">
      <c r="B44" s="229"/>
      <c r="C44" s="230"/>
      <c r="D44" s="228"/>
      <c r="E44" s="231" t="s">
        <v>1326</v>
      </c>
      <c r="F44" s="228"/>
      <c r="G44" s="355" t="s">
        <v>1327</v>
      </c>
      <c r="H44" s="355"/>
      <c r="I44" s="355"/>
      <c r="J44" s="355"/>
      <c r="K44" s="226"/>
    </row>
    <row r="45" spans="2:11" s="1" customFormat="1" ht="15" customHeight="1">
      <c r="B45" s="229"/>
      <c r="C45" s="230"/>
      <c r="D45" s="228"/>
      <c r="E45" s="231" t="s">
        <v>108</v>
      </c>
      <c r="F45" s="228"/>
      <c r="G45" s="355" t="s">
        <v>1328</v>
      </c>
      <c r="H45" s="355"/>
      <c r="I45" s="355"/>
      <c r="J45" s="355"/>
      <c r="K45" s="226"/>
    </row>
    <row r="46" spans="2:11" s="1" customFormat="1" ht="12.75" customHeight="1">
      <c r="B46" s="229"/>
      <c r="C46" s="230"/>
      <c r="D46" s="228"/>
      <c r="E46" s="228"/>
      <c r="F46" s="228"/>
      <c r="G46" s="228"/>
      <c r="H46" s="228"/>
      <c r="I46" s="228"/>
      <c r="J46" s="228"/>
      <c r="K46" s="226"/>
    </row>
    <row r="47" spans="2:11" s="1" customFormat="1" ht="15" customHeight="1">
      <c r="B47" s="229"/>
      <c r="C47" s="230"/>
      <c r="D47" s="355" t="s">
        <v>1329</v>
      </c>
      <c r="E47" s="355"/>
      <c r="F47" s="355"/>
      <c r="G47" s="355"/>
      <c r="H47" s="355"/>
      <c r="I47" s="355"/>
      <c r="J47" s="355"/>
      <c r="K47" s="226"/>
    </row>
    <row r="48" spans="2:11" s="1" customFormat="1" ht="15" customHeight="1">
      <c r="B48" s="229"/>
      <c r="C48" s="230"/>
      <c r="D48" s="230"/>
      <c r="E48" s="355" t="s">
        <v>1330</v>
      </c>
      <c r="F48" s="355"/>
      <c r="G48" s="355"/>
      <c r="H48" s="355"/>
      <c r="I48" s="355"/>
      <c r="J48" s="355"/>
      <c r="K48" s="226"/>
    </row>
    <row r="49" spans="2:11" s="1" customFormat="1" ht="15" customHeight="1">
      <c r="B49" s="229"/>
      <c r="C49" s="230"/>
      <c r="D49" s="230"/>
      <c r="E49" s="355" t="s">
        <v>1331</v>
      </c>
      <c r="F49" s="355"/>
      <c r="G49" s="355"/>
      <c r="H49" s="355"/>
      <c r="I49" s="355"/>
      <c r="J49" s="355"/>
      <c r="K49" s="226"/>
    </row>
    <row r="50" spans="2:11" s="1" customFormat="1" ht="15" customHeight="1">
      <c r="B50" s="229"/>
      <c r="C50" s="230"/>
      <c r="D50" s="230"/>
      <c r="E50" s="355" t="s">
        <v>1332</v>
      </c>
      <c r="F50" s="355"/>
      <c r="G50" s="355"/>
      <c r="H50" s="355"/>
      <c r="I50" s="355"/>
      <c r="J50" s="355"/>
      <c r="K50" s="226"/>
    </row>
    <row r="51" spans="2:11" s="1" customFormat="1" ht="15" customHeight="1">
      <c r="B51" s="229"/>
      <c r="C51" s="230"/>
      <c r="D51" s="355" t="s">
        <v>1333</v>
      </c>
      <c r="E51" s="355"/>
      <c r="F51" s="355"/>
      <c r="G51" s="355"/>
      <c r="H51" s="355"/>
      <c r="I51" s="355"/>
      <c r="J51" s="355"/>
      <c r="K51" s="226"/>
    </row>
    <row r="52" spans="2:11" s="1" customFormat="1" ht="25.5" customHeight="1">
      <c r="B52" s="225"/>
      <c r="C52" s="356" t="s">
        <v>1334</v>
      </c>
      <c r="D52" s="356"/>
      <c r="E52" s="356"/>
      <c r="F52" s="356"/>
      <c r="G52" s="356"/>
      <c r="H52" s="356"/>
      <c r="I52" s="356"/>
      <c r="J52" s="356"/>
      <c r="K52" s="226"/>
    </row>
    <row r="53" spans="2:11" s="1" customFormat="1" ht="5.25" customHeight="1">
      <c r="B53" s="225"/>
      <c r="C53" s="227"/>
      <c r="D53" s="227"/>
      <c r="E53" s="227"/>
      <c r="F53" s="227"/>
      <c r="G53" s="227"/>
      <c r="H53" s="227"/>
      <c r="I53" s="227"/>
      <c r="J53" s="227"/>
      <c r="K53" s="226"/>
    </row>
    <row r="54" spans="2:11" s="1" customFormat="1" ht="15" customHeight="1">
      <c r="B54" s="225"/>
      <c r="C54" s="355" t="s">
        <v>1335</v>
      </c>
      <c r="D54" s="355"/>
      <c r="E54" s="355"/>
      <c r="F54" s="355"/>
      <c r="G54" s="355"/>
      <c r="H54" s="355"/>
      <c r="I54" s="355"/>
      <c r="J54" s="355"/>
      <c r="K54" s="226"/>
    </row>
    <row r="55" spans="2:11" s="1" customFormat="1" ht="15" customHeight="1">
      <c r="B55" s="225"/>
      <c r="C55" s="355" t="s">
        <v>1336</v>
      </c>
      <c r="D55" s="355"/>
      <c r="E55" s="355"/>
      <c r="F55" s="355"/>
      <c r="G55" s="355"/>
      <c r="H55" s="355"/>
      <c r="I55" s="355"/>
      <c r="J55" s="355"/>
      <c r="K55" s="226"/>
    </row>
    <row r="56" spans="2:11" s="1" customFormat="1" ht="12.75" customHeight="1">
      <c r="B56" s="225"/>
      <c r="C56" s="228"/>
      <c r="D56" s="228"/>
      <c r="E56" s="228"/>
      <c r="F56" s="228"/>
      <c r="G56" s="228"/>
      <c r="H56" s="228"/>
      <c r="I56" s="228"/>
      <c r="J56" s="228"/>
      <c r="K56" s="226"/>
    </row>
    <row r="57" spans="2:11" s="1" customFormat="1" ht="15" customHeight="1">
      <c r="B57" s="225"/>
      <c r="C57" s="355" t="s">
        <v>1337</v>
      </c>
      <c r="D57" s="355"/>
      <c r="E57" s="355"/>
      <c r="F57" s="355"/>
      <c r="G57" s="355"/>
      <c r="H57" s="355"/>
      <c r="I57" s="355"/>
      <c r="J57" s="355"/>
      <c r="K57" s="226"/>
    </row>
    <row r="58" spans="2:11" s="1" customFormat="1" ht="15" customHeight="1">
      <c r="B58" s="225"/>
      <c r="C58" s="230"/>
      <c r="D58" s="355" t="s">
        <v>1338</v>
      </c>
      <c r="E58" s="355"/>
      <c r="F58" s="355"/>
      <c r="G58" s="355"/>
      <c r="H58" s="355"/>
      <c r="I58" s="355"/>
      <c r="J58" s="355"/>
      <c r="K58" s="226"/>
    </row>
    <row r="59" spans="2:11" s="1" customFormat="1" ht="15" customHeight="1">
      <c r="B59" s="225"/>
      <c r="C59" s="230"/>
      <c r="D59" s="355" t="s">
        <v>1339</v>
      </c>
      <c r="E59" s="355"/>
      <c r="F59" s="355"/>
      <c r="G59" s="355"/>
      <c r="H59" s="355"/>
      <c r="I59" s="355"/>
      <c r="J59" s="355"/>
      <c r="K59" s="226"/>
    </row>
    <row r="60" spans="2:11" s="1" customFormat="1" ht="15" customHeight="1">
      <c r="B60" s="225"/>
      <c r="C60" s="230"/>
      <c r="D60" s="355" t="s">
        <v>1340</v>
      </c>
      <c r="E60" s="355"/>
      <c r="F60" s="355"/>
      <c r="G60" s="355"/>
      <c r="H60" s="355"/>
      <c r="I60" s="355"/>
      <c r="J60" s="355"/>
      <c r="K60" s="226"/>
    </row>
    <row r="61" spans="2:11" s="1" customFormat="1" ht="15" customHeight="1">
      <c r="B61" s="225"/>
      <c r="C61" s="230"/>
      <c r="D61" s="355" t="s">
        <v>1341</v>
      </c>
      <c r="E61" s="355"/>
      <c r="F61" s="355"/>
      <c r="G61" s="355"/>
      <c r="H61" s="355"/>
      <c r="I61" s="355"/>
      <c r="J61" s="355"/>
      <c r="K61" s="226"/>
    </row>
    <row r="62" spans="2:11" s="1" customFormat="1" ht="15" customHeight="1">
      <c r="B62" s="225"/>
      <c r="C62" s="230"/>
      <c r="D62" s="357" t="s">
        <v>1342</v>
      </c>
      <c r="E62" s="357"/>
      <c r="F62" s="357"/>
      <c r="G62" s="357"/>
      <c r="H62" s="357"/>
      <c r="I62" s="357"/>
      <c r="J62" s="357"/>
      <c r="K62" s="226"/>
    </row>
    <row r="63" spans="2:11" s="1" customFormat="1" ht="15" customHeight="1">
      <c r="B63" s="225"/>
      <c r="C63" s="230"/>
      <c r="D63" s="355" t="s">
        <v>1343</v>
      </c>
      <c r="E63" s="355"/>
      <c r="F63" s="355"/>
      <c r="G63" s="355"/>
      <c r="H63" s="355"/>
      <c r="I63" s="355"/>
      <c r="J63" s="355"/>
      <c r="K63" s="226"/>
    </row>
    <row r="64" spans="2:11" s="1" customFormat="1" ht="12.75" customHeight="1">
      <c r="B64" s="225"/>
      <c r="C64" s="230"/>
      <c r="D64" s="230"/>
      <c r="E64" s="233"/>
      <c r="F64" s="230"/>
      <c r="G64" s="230"/>
      <c r="H64" s="230"/>
      <c r="I64" s="230"/>
      <c r="J64" s="230"/>
      <c r="K64" s="226"/>
    </row>
    <row r="65" spans="2:11" s="1" customFormat="1" ht="15" customHeight="1">
      <c r="B65" s="225"/>
      <c r="C65" s="230"/>
      <c r="D65" s="355" t="s">
        <v>1344</v>
      </c>
      <c r="E65" s="355"/>
      <c r="F65" s="355"/>
      <c r="G65" s="355"/>
      <c r="H65" s="355"/>
      <c r="I65" s="355"/>
      <c r="J65" s="355"/>
      <c r="K65" s="226"/>
    </row>
    <row r="66" spans="2:11" s="1" customFormat="1" ht="15" customHeight="1">
      <c r="B66" s="225"/>
      <c r="C66" s="230"/>
      <c r="D66" s="357" t="s">
        <v>1345</v>
      </c>
      <c r="E66" s="357"/>
      <c r="F66" s="357"/>
      <c r="G66" s="357"/>
      <c r="H66" s="357"/>
      <c r="I66" s="357"/>
      <c r="J66" s="357"/>
      <c r="K66" s="226"/>
    </row>
    <row r="67" spans="2:11" s="1" customFormat="1" ht="15" customHeight="1">
      <c r="B67" s="225"/>
      <c r="C67" s="230"/>
      <c r="D67" s="355" t="s">
        <v>1346</v>
      </c>
      <c r="E67" s="355"/>
      <c r="F67" s="355"/>
      <c r="G67" s="355"/>
      <c r="H67" s="355"/>
      <c r="I67" s="355"/>
      <c r="J67" s="355"/>
      <c r="K67" s="226"/>
    </row>
    <row r="68" spans="2:11" s="1" customFormat="1" ht="15" customHeight="1">
      <c r="B68" s="225"/>
      <c r="C68" s="230"/>
      <c r="D68" s="355" t="s">
        <v>1347</v>
      </c>
      <c r="E68" s="355"/>
      <c r="F68" s="355"/>
      <c r="G68" s="355"/>
      <c r="H68" s="355"/>
      <c r="I68" s="355"/>
      <c r="J68" s="355"/>
      <c r="K68" s="226"/>
    </row>
    <row r="69" spans="2:11" s="1" customFormat="1" ht="15" customHeight="1">
      <c r="B69" s="225"/>
      <c r="C69" s="230"/>
      <c r="D69" s="355" t="s">
        <v>1348</v>
      </c>
      <c r="E69" s="355"/>
      <c r="F69" s="355"/>
      <c r="G69" s="355"/>
      <c r="H69" s="355"/>
      <c r="I69" s="355"/>
      <c r="J69" s="355"/>
      <c r="K69" s="226"/>
    </row>
    <row r="70" spans="2:11" s="1" customFormat="1" ht="15" customHeight="1">
      <c r="B70" s="225"/>
      <c r="C70" s="230"/>
      <c r="D70" s="355" t="s">
        <v>1349</v>
      </c>
      <c r="E70" s="355"/>
      <c r="F70" s="355"/>
      <c r="G70" s="355"/>
      <c r="H70" s="355"/>
      <c r="I70" s="355"/>
      <c r="J70" s="355"/>
      <c r="K70" s="226"/>
    </row>
    <row r="71" spans="2:11" s="1" customFormat="1" ht="12.75" customHeight="1">
      <c r="B71" s="234"/>
      <c r="C71" s="235"/>
      <c r="D71" s="235"/>
      <c r="E71" s="235"/>
      <c r="F71" s="235"/>
      <c r="G71" s="235"/>
      <c r="H71" s="235"/>
      <c r="I71" s="235"/>
      <c r="J71" s="235"/>
      <c r="K71" s="236"/>
    </row>
    <row r="72" spans="2:11" s="1" customFormat="1" ht="18.75" customHeight="1">
      <c r="B72" s="237"/>
      <c r="C72" s="237"/>
      <c r="D72" s="237"/>
      <c r="E72" s="237"/>
      <c r="F72" s="237"/>
      <c r="G72" s="237"/>
      <c r="H72" s="237"/>
      <c r="I72" s="237"/>
      <c r="J72" s="237"/>
      <c r="K72" s="238"/>
    </row>
    <row r="73" spans="2:11" s="1" customFormat="1" ht="18.75" customHeight="1">
      <c r="B73" s="238"/>
      <c r="C73" s="238"/>
      <c r="D73" s="238"/>
      <c r="E73" s="238"/>
      <c r="F73" s="238"/>
      <c r="G73" s="238"/>
      <c r="H73" s="238"/>
      <c r="I73" s="238"/>
      <c r="J73" s="238"/>
      <c r="K73" s="238"/>
    </row>
    <row r="74" spans="2:11" s="1" customFormat="1" ht="7.5" customHeight="1">
      <c r="B74" s="239"/>
      <c r="C74" s="240"/>
      <c r="D74" s="240"/>
      <c r="E74" s="240"/>
      <c r="F74" s="240"/>
      <c r="G74" s="240"/>
      <c r="H74" s="240"/>
      <c r="I74" s="240"/>
      <c r="J74" s="240"/>
      <c r="K74" s="241"/>
    </row>
    <row r="75" spans="2:11" s="1" customFormat="1" ht="45" customHeight="1">
      <c r="B75" s="242"/>
      <c r="C75" s="350" t="s">
        <v>1350</v>
      </c>
      <c r="D75" s="350"/>
      <c r="E75" s="350"/>
      <c r="F75" s="350"/>
      <c r="G75" s="350"/>
      <c r="H75" s="350"/>
      <c r="I75" s="350"/>
      <c r="J75" s="350"/>
      <c r="K75" s="243"/>
    </row>
    <row r="76" spans="2:11" s="1" customFormat="1" ht="17.25" customHeight="1">
      <c r="B76" s="242"/>
      <c r="C76" s="244" t="s">
        <v>1351</v>
      </c>
      <c r="D76" s="244"/>
      <c r="E76" s="244"/>
      <c r="F76" s="244" t="s">
        <v>1352</v>
      </c>
      <c r="G76" s="245"/>
      <c r="H76" s="244" t="s">
        <v>55</v>
      </c>
      <c r="I76" s="244" t="s">
        <v>58</v>
      </c>
      <c r="J76" s="244" t="s">
        <v>1353</v>
      </c>
      <c r="K76" s="243"/>
    </row>
    <row r="77" spans="2:11" s="1" customFormat="1" ht="17.25" customHeight="1">
      <c r="B77" s="242"/>
      <c r="C77" s="246" t="s">
        <v>1354</v>
      </c>
      <c r="D77" s="246"/>
      <c r="E77" s="246"/>
      <c r="F77" s="247" t="s">
        <v>1355</v>
      </c>
      <c r="G77" s="248"/>
      <c r="H77" s="246"/>
      <c r="I77" s="246"/>
      <c r="J77" s="246" t="s">
        <v>1356</v>
      </c>
      <c r="K77" s="243"/>
    </row>
    <row r="78" spans="2:11" s="1" customFormat="1" ht="5.25" customHeight="1">
      <c r="B78" s="242"/>
      <c r="C78" s="249"/>
      <c r="D78" s="249"/>
      <c r="E78" s="249"/>
      <c r="F78" s="249"/>
      <c r="G78" s="250"/>
      <c r="H78" s="249"/>
      <c r="I78" s="249"/>
      <c r="J78" s="249"/>
      <c r="K78" s="243"/>
    </row>
    <row r="79" spans="2:11" s="1" customFormat="1" ht="15" customHeight="1">
      <c r="B79" s="242"/>
      <c r="C79" s="231" t="s">
        <v>54</v>
      </c>
      <c r="D79" s="251"/>
      <c r="E79" s="251"/>
      <c r="F79" s="252" t="s">
        <v>1357</v>
      </c>
      <c r="G79" s="253"/>
      <c r="H79" s="231" t="s">
        <v>1358</v>
      </c>
      <c r="I79" s="231" t="s">
        <v>1359</v>
      </c>
      <c r="J79" s="231">
        <v>20</v>
      </c>
      <c r="K79" s="243"/>
    </row>
    <row r="80" spans="2:11" s="1" customFormat="1" ht="15" customHeight="1">
      <c r="B80" s="242"/>
      <c r="C80" s="231" t="s">
        <v>1360</v>
      </c>
      <c r="D80" s="231"/>
      <c r="E80" s="231"/>
      <c r="F80" s="252" t="s">
        <v>1357</v>
      </c>
      <c r="G80" s="253"/>
      <c r="H80" s="231" t="s">
        <v>1361</v>
      </c>
      <c r="I80" s="231" t="s">
        <v>1359</v>
      </c>
      <c r="J80" s="231">
        <v>120</v>
      </c>
      <c r="K80" s="243"/>
    </row>
    <row r="81" spans="2:11" s="1" customFormat="1" ht="15" customHeight="1">
      <c r="B81" s="254"/>
      <c r="C81" s="231" t="s">
        <v>1362</v>
      </c>
      <c r="D81" s="231"/>
      <c r="E81" s="231"/>
      <c r="F81" s="252" t="s">
        <v>1363</v>
      </c>
      <c r="G81" s="253"/>
      <c r="H81" s="231" t="s">
        <v>1364</v>
      </c>
      <c r="I81" s="231" t="s">
        <v>1359</v>
      </c>
      <c r="J81" s="231">
        <v>50</v>
      </c>
      <c r="K81" s="243"/>
    </row>
    <row r="82" spans="2:11" s="1" customFormat="1" ht="15" customHeight="1">
      <c r="B82" s="254"/>
      <c r="C82" s="231" t="s">
        <v>1365</v>
      </c>
      <c r="D82" s="231"/>
      <c r="E82" s="231"/>
      <c r="F82" s="252" t="s">
        <v>1357</v>
      </c>
      <c r="G82" s="253"/>
      <c r="H82" s="231" t="s">
        <v>1366</v>
      </c>
      <c r="I82" s="231" t="s">
        <v>1367</v>
      </c>
      <c r="J82" s="231"/>
      <c r="K82" s="243"/>
    </row>
    <row r="83" spans="2:11" s="1" customFormat="1" ht="15" customHeight="1">
      <c r="B83" s="254"/>
      <c r="C83" s="255" t="s">
        <v>1368</v>
      </c>
      <c r="D83" s="255"/>
      <c r="E83" s="255"/>
      <c r="F83" s="256" t="s">
        <v>1363</v>
      </c>
      <c r="G83" s="255"/>
      <c r="H83" s="255" t="s">
        <v>1369</v>
      </c>
      <c r="I83" s="255" t="s">
        <v>1359</v>
      </c>
      <c r="J83" s="255">
        <v>15</v>
      </c>
      <c r="K83" s="243"/>
    </row>
    <row r="84" spans="2:11" s="1" customFormat="1" ht="15" customHeight="1">
      <c r="B84" s="254"/>
      <c r="C84" s="255" t="s">
        <v>1370</v>
      </c>
      <c r="D84" s="255"/>
      <c r="E84" s="255"/>
      <c r="F84" s="256" t="s">
        <v>1363</v>
      </c>
      <c r="G84" s="255"/>
      <c r="H84" s="255" t="s">
        <v>1371</v>
      </c>
      <c r="I84" s="255" t="s">
        <v>1359</v>
      </c>
      <c r="J84" s="255">
        <v>15</v>
      </c>
      <c r="K84" s="243"/>
    </row>
    <row r="85" spans="2:11" s="1" customFormat="1" ht="15" customHeight="1">
      <c r="B85" s="254"/>
      <c r="C85" s="255" t="s">
        <v>1372</v>
      </c>
      <c r="D85" s="255"/>
      <c r="E85" s="255"/>
      <c r="F85" s="256" t="s">
        <v>1363</v>
      </c>
      <c r="G85" s="255"/>
      <c r="H85" s="255" t="s">
        <v>1373</v>
      </c>
      <c r="I85" s="255" t="s">
        <v>1359</v>
      </c>
      <c r="J85" s="255">
        <v>20</v>
      </c>
      <c r="K85" s="243"/>
    </row>
    <row r="86" spans="2:11" s="1" customFormat="1" ht="15" customHeight="1">
      <c r="B86" s="254"/>
      <c r="C86" s="255" t="s">
        <v>1374</v>
      </c>
      <c r="D86" s="255"/>
      <c r="E86" s="255"/>
      <c r="F86" s="256" t="s">
        <v>1363</v>
      </c>
      <c r="G86" s="255"/>
      <c r="H86" s="255" t="s">
        <v>1375</v>
      </c>
      <c r="I86" s="255" t="s">
        <v>1359</v>
      </c>
      <c r="J86" s="255">
        <v>20</v>
      </c>
      <c r="K86" s="243"/>
    </row>
    <row r="87" spans="2:11" s="1" customFormat="1" ht="15" customHeight="1">
      <c r="B87" s="254"/>
      <c r="C87" s="231" t="s">
        <v>1376</v>
      </c>
      <c r="D87" s="231"/>
      <c r="E87" s="231"/>
      <c r="F87" s="252" t="s">
        <v>1363</v>
      </c>
      <c r="G87" s="253"/>
      <c r="H87" s="231" t="s">
        <v>1377</v>
      </c>
      <c r="I87" s="231" t="s">
        <v>1359</v>
      </c>
      <c r="J87" s="231">
        <v>50</v>
      </c>
      <c r="K87" s="243"/>
    </row>
    <row r="88" spans="2:11" s="1" customFormat="1" ht="15" customHeight="1">
      <c r="B88" s="254"/>
      <c r="C88" s="231" t="s">
        <v>1378</v>
      </c>
      <c r="D88" s="231"/>
      <c r="E88" s="231"/>
      <c r="F88" s="252" t="s">
        <v>1363</v>
      </c>
      <c r="G88" s="253"/>
      <c r="H88" s="231" t="s">
        <v>1379</v>
      </c>
      <c r="I88" s="231" t="s">
        <v>1359</v>
      </c>
      <c r="J88" s="231">
        <v>20</v>
      </c>
      <c r="K88" s="243"/>
    </row>
    <row r="89" spans="2:11" s="1" customFormat="1" ht="15" customHeight="1">
      <c r="B89" s="254"/>
      <c r="C89" s="231" t="s">
        <v>1380</v>
      </c>
      <c r="D89" s="231"/>
      <c r="E89" s="231"/>
      <c r="F89" s="252" t="s">
        <v>1363</v>
      </c>
      <c r="G89" s="253"/>
      <c r="H89" s="231" t="s">
        <v>1381</v>
      </c>
      <c r="I89" s="231" t="s">
        <v>1359</v>
      </c>
      <c r="J89" s="231">
        <v>20</v>
      </c>
      <c r="K89" s="243"/>
    </row>
    <row r="90" spans="2:11" s="1" customFormat="1" ht="15" customHeight="1">
      <c r="B90" s="254"/>
      <c r="C90" s="231" t="s">
        <v>1382</v>
      </c>
      <c r="D90" s="231"/>
      <c r="E90" s="231"/>
      <c r="F90" s="252" t="s">
        <v>1363</v>
      </c>
      <c r="G90" s="253"/>
      <c r="H90" s="231" t="s">
        <v>1383</v>
      </c>
      <c r="I90" s="231" t="s">
        <v>1359</v>
      </c>
      <c r="J90" s="231">
        <v>50</v>
      </c>
      <c r="K90" s="243"/>
    </row>
    <row r="91" spans="2:11" s="1" customFormat="1" ht="15" customHeight="1">
      <c r="B91" s="254"/>
      <c r="C91" s="231" t="s">
        <v>1384</v>
      </c>
      <c r="D91" s="231"/>
      <c r="E91" s="231"/>
      <c r="F91" s="252" t="s">
        <v>1363</v>
      </c>
      <c r="G91" s="253"/>
      <c r="H91" s="231" t="s">
        <v>1384</v>
      </c>
      <c r="I91" s="231" t="s">
        <v>1359</v>
      </c>
      <c r="J91" s="231">
        <v>50</v>
      </c>
      <c r="K91" s="243"/>
    </row>
    <row r="92" spans="2:11" s="1" customFormat="1" ht="15" customHeight="1">
      <c r="B92" s="254"/>
      <c r="C92" s="231" t="s">
        <v>1385</v>
      </c>
      <c r="D92" s="231"/>
      <c r="E92" s="231"/>
      <c r="F92" s="252" t="s">
        <v>1363</v>
      </c>
      <c r="G92" s="253"/>
      <c r="H92" s="231" t="s">
        <v>1386</v>
      </c>
      <c r="I92" s="231" t="s">
        <v>1359</v>
      </c>
      <c r="J92" s="231">
        <v>255</v>
      </c>
      <c r="K92" s="243"/>
    </row>
    <row r="93" spans="2:11" s="1" customFormat="1" ht="15" customHeight="1">
      <c r="B93" s="254"/>
      <c r="C93" s="231" t="s">
        <v>1387</v>
      </c>
      <c r="D93" s="231"/>
      <c r="E93" s="231"/>
      <c r="F93" s="252" t="s">
        <v>1357</v>
      </c>
      <c r="G93" s="253"/>
      <c r="H93" s="231" t="s">
        <v>1388</v>
      </c>
      <c r="I93" s="231" t="s">
        <v>1389</v>
      </c>
      <c r="J93" s="231"/>
      <c r="K93" s="243"/>
    </row>
    <row r="94" spans="2:11" s="1" customFormat="1" ht="15" customHeight="1">
      <c r="B94" s="254"/>
      <c r="C94" s="231" t="s">
        <v>1390</v>
      </c>
      <c r="D94" s="231"/>
      <c r="E94" s="231"/>
      <c r="F94" s="252" t="s">
        <v>1357</v>
      </c>
      <c r="G94" s="253"/>
      <c r="H94" s="231" t="s">
        <v>1391</v>
      </c>
      <c r="I94" s="231" t="s">
        <v>1392</v>
      </c>
      <c r="J94" s="231"/>
      <c r="K94" s="243"/>
    </row>
    <row r="95" spans="2:11" s="1" customFormat="1" ht="15" customHeight="1">
      <c r="B95" s="254"/>
      <c r="C95" s="231" t="s">
        <v>1393</v>
      </c>
      <c r="D95" s="231"/>
      <c r="E95" s="231"/>
      <c r="F95" s="252" t="s">
        <v>1357</v>
      </c>
      <c r="G95" s="253"/>
      <c r="H95" s="231" t="s">
        <v>1393</v>
      </c>
      <c r="I95" s="231" t="s">
        <v>1392</v>
      </c>
      <c r="J95" s="231"/>
      <c r="K95" s="243"/>
    </row>
    <row r="96" spans="2:11" s="1" customFormat="1" ht="15" customHeight="1">
      <c r="B96" s="254"/>
      <c r="C96" s="231" t="s">
        <v>39</v>
      </c>
      <c r="D96" s="231"/>
      <c r="E96" s="231"/>
      <c r="F96" s="252" t="s">
        <v>1357</v>
      </c>
      <c r="G96" s="253"/>
      <c r="H96" s="231" t="s">
        <v>1394</v>
      </c>
      <c r="I96" s="231" t="s">
        <v>1392</v>
      </c>
      <c r="J96" s="231"/>
      <c r="K96" s="243"/>
    </row>
    <row r="97" spans="2:11" s="1" customFormat="1" ht="15" customHeight="1">
      <c r="B97" s="254"/>
      <c r="C97" s="231" t="s">
        <v>49</v>
      </c>
      <c r="D97" s="231"/>
      <c r="E97" s="231"/>
      <c r="F97" s="252" t="s">
        <v>1357</v>
      </c>
      <c r="G97" s="253"/>
      <c r="H97" s="231" t="s">
        <v>1395</v>
      </c>
      <c r="I97" s="231" t="s">
        <v>1392</v>
      </c>
      <c r="J97" s="231"/>
      <c r="K97" s="243"/>
    </row>
    <row r="98" spans="2:11" s="1" customFormat="1" ht="15" customHeight="1">
      <c r="B98" s="257"/>
      <c r="C98" s="258"/>
      <c r="D98" s="258"/>
      <c r="E98" s="258"/>
      <c r="F98" s="258"/>
      <c r="G98" s="258"/>
      <c r="H98" s="258"/>
      <c r="I98" s="258"/>
      <c r="J98" s="258"/>
      <c r="K98" s="259"/>
    </row>
    <row r="99" spans="2:11" s="1" customFormat="1" ht="18.75" customHeight="1">
      <c r="B99" s="260"/>
      <c r="C99" s="261"/>
      <c r="D99" s="261"/>
      <c r="E99" s="261"/>
      <c r="F99" s="261"/>
      <c r="G99" s="261"/>
      <c r="H99" s="261"/>
      <c r="I99" s="261"/>
      <c r="J99" s="261"/>
      <c r="K99" s="260"/>
    </row>
    <row r="100" spans="2:11" s="1" customFormat="1" ht="18.75" customHeight="1">
      <c r="B100" s="238"/>
      <c r="C100" s="238"/>
      <c r="D100" s="238"/>
      <c r="E100" s="238"/>
      <c r="F100" s="238"/>
      <c r="G100" s="238"/>
      <c r="H100" s="238"/>
      <c r="I100" s="238"/>
      <c r="J100" s="238"/>
      <c r="K100" s="238"/>
    </row>
    <row r="101" spans="2:11" s="1" customFormat="1" ht="7.5" customHeight="1">
      <c r="B101" s="239"/>
      <c r="C101" s="240"/>
      <c r="D101" s="240"/>
      <c r="E101" s="240"/>
      <c r="F101" s="240"/>
      <c r="G101" s="240"/>
      <c r="H101" s="240"/>
      <c r="I101" s="240"/>
      <c r="J101" s="240"/>
      <c r="K101" s="241"/>
    </row>
    <row r="102" spans="2:11" s="1" customFormat="1" ht="45" customHeight="1">
      <c r="B102" s="242"/>
      <c r="C102" s="350" t="s">
        <v>1396</v>
      </c>
      <c r="D102" s="350"/>
      <c r="E102" s="350"/>
      <c r="F102" s="350"/>
      <c r="G102" s="350"/>
      <c r="H102" s="350"/>
      <c r="I102" s="350"/>
      <c r="J102" s="350"/>
      <c r="K102" s="243"/>
    </row>
    <row r="103" spans="2:11" s="1" customFormat="1" ht="17.25" customHeight="1">
      <c r="B103" s="242"/>
      <c r="C103" s="244" t="s">
        <v>1351</v>
      </c>
      <c r="D103" s="244"/>
      <c r="E103" s="244"/>
      <c r="F103" s="244" t="s">
        <v>1352</v>
      </c>
      <c r="G103" s="245"/>
      <c r="H103" s="244" t="s">
        <v>55</v>
      </c>
      <c r="I103" s="244" t="s">
        <v>58</v>
      </c>
      <c r="J103" s="244" t="s">
        <v>1353</v>
      </c>
      <c r="K103" s="243"/>
    </row>
    <row r="104" spans="2:11" s="1" customFormat="1" ht="17.25" customHeight="1">
      <c r="B104" s="242"/>
      <c r="C104" s="246" t="s">
        <v>1354</v>
      </c>
      <c r="D104" s="246"/>
      <c r="E104" s="246"/>
      <c r="F104" s="247" t="s">
        <v>1355</v>
      </c>
      <c r="G104" s="248"/>
      <c r="H104" s="246"/>
      <c r="I104" s="246"/>
      <c r="J104" s="246" t="s">
        <v>1356</v>
      </c>
      <c r="K104" s="243"/>
    </row>
    <row r="105" spans="2:11" s="1" customFormat="1" ht="5.25" customHeight="1">
      <c r="B105" s="242"/>
      <c r="C105" s="244"/>
      <c r="D105" s="244"/>
      <c r="E105" s="244"/>
      <c r="F105" s="244"/>
      <c r="G105" s="262"/>
      <c r="H105" s="244"/>
      <c r="I105" s="244"/>
      <c r="J105" s="244"/>
      <c r="K105" s="243"/>
    </row>
    <row r="106" spans="2:11" s="1" customFormat="1" ht="15" customHeight="1">
      <c r="B106" s="242"/>
      <c r="C106" s="231" t="s">
        <v>54</v>
      </c>
      <c r="D106" s="251"/>
      <c r="E106" s="251"/>
      <c r="F106" s="252" t="s">
        <v>1357</v>
      </c>
      <c r="G106" s="231"/>
      <c r="H106" s="231" t="s">
        <v>1397</v>
      </c>
      <c r="I106" s="231" t="s">
        <v>1359</v>
      </c>
      <c r="J106" s="231">
        <v>20</v>
      </c>
      <c r="K106" s="243"/>
    </row>
    <row r="107" spans="2:11" s="1" customFormat="1" ht="15" customHeight="1">
      <c r="B107" s="242"/>
      <c r="C107" s="231" t="s">
        <v>1360</v>
      </c>
      <c r="D107" s="231"/>
      <c r="E107" s="231"/>
      <c r="F107" s="252" t="s">
        <v>1357</v>
      </c>
      <c r="G107" s="231"/>
      <c r="H107" s="231" t="s">
        <v>1397</v>
      </c>
      <c r="I107" s="231" t="s">
        <v>1359</v>
      </c>
      <c r="J107" s="231">
        <v>120</v>
      </c>
      <c r="K107" s="243"/>
    </row>
    <row r="108" spans="2:11" s="1" customFormat="1" ht="15" customHeight="1">
      <c r="B108" s="254"/>
      <c r="C108" s="231" t="s">
        <v>1362</v>
      </c>
      <c r="D108" s="231"/>
      <c r="E108" s="231"/>
      <c r="F108" s="252" t="s">
        <v>1363</v>
      </c>
      <c r="G108" s="231"/>
      <c r="H108" s="231" t="s">
        <v>1397</v>
      </c>
      <c r="I108" s="231" t="s">
        <v>1359</v>
      </c>
      <c r="J108" s="231">
        <v>50</v>
      </c>
      <c r="K108" s="243"/>
    </row>
    <row r="109" spans="2:11" s="1" customFormat="1" ht="15" customHeight="1">
      <c r="B109" s="254"/>
      <c r="C109" s="231" t="s">
        <v>1365</v>
      </c>
      <c r="D109" s="231"/>
      <c r="E109" s="231"/>
      <c r="F109" s="252" t="s">
        <v>1357</v>
      </c>
      <c r="G109" s="231"/>
      <c r="H109" s="231" t="s">
        <v>1397</v>
      </c>
      <c r="I109" s="231" t="s">
        <v>1367</v>
      </c>
      <c r="J109" s="231"/>
      <c r="K109" s="243"/>
    </row>
    <row r="110" spans="2:11" s="1" customFormat="1" ht="15" customHeight="1">
      <c r="B110" s="254"/>
      <c r="C110" s="231" t="s">
        <v>1376</v>
      </c>
      <c r="D110" s="231"/>
      <c r="E110" s="231"/>
      <c r="F110" s="252" t="s">
        <v>1363</v>
      </c>
      <c r="G110" s="231"/>
      <c r="H110" s="231" t="s">
        <v>1397</v>
      </c>
      <c r="I110" s="231" t="s">
        <v>1359</v>
      </c>
      <c r="J110" s="231">
        <v>50</v>
      </c>
      <c r="K110" s="243"/>
    </row>
    <row r="111" spans="2:11" s="1" customFormat="1" ht="15" customHeight="1">
      <c r="B111" s="254"/>
      <c r="C111" s="231" t="s">
        <v>1384</v>
      </c>
      <c r="D111" s="231"/>
      <c r="E111" s="231"/>
      <c r="F111" s="252" t="s">
        <v>1363</v>
      </c>
      <c r="G111" s="231"/>
      <c r="H111" s="231" t="s">
        <v>1397</v>
      </c>
      <c r="I111" s="231" t="s">
        <v>1359</v>
      </c>
      <c r="J111" s="231">
        <v>50</v>
      </c>
      <c r="K111" s="243"/>
    </row>
    <row r="112" spans="2:11" s="1" customFormat="1" ht="15" customHeight="1">
      <c r="B112" s="254"/>
      <c r="C112" s="231" t="s">
        <v>1382</v>
      </c>
      <c r="D112" s="231"/>
      <c r="E112" s="231"/>
      <c r="F112" s="252" t="s">
        <v>1363</v>
      </c>
      <c r="G112" s="231"/>
      <c r="H112" s="231" t="s">
        <v>1397</v>
      </c>
      <c r="I112" s="231" t="s">
        <v>1359</v>
      </c>
      <c r="J112" s="231">
        <v>50</v>
      </c>
      <c r="K112" s="243"/>
    </row>
    <row r="113" spans="2:11" s="1" customFormat="1" ht="15" customHeight="1">
      <c r="B113" s="254"/>
      <c r="C113" s="231" t="s">
        <v>54</v>
      </c>
      <c r="D113" s="231"/>
      <c r="E113" s="231"/>
      <c r="F113" s="252" t="s">
        <v>1357</v>
      </c>
      <c r="G113" s="231"/>
      <c r="H113" s="231" t="s">
        <v>1398</v>
      </c>
      <c r="I113" s="231" t="s">
        <v>1359</v>
      </c>
      <c r="J113" s="231">
        <v>20</v>
      </c>
      <c r="K113" s="243"/>
    </row>
    <row r="114" spans="2:11" s="1" customFormat="1" ht="15" customHeight="1">
      <c r="B114" s="254"/>
      <c r="C114" s="231" t="s">
        <v>1399</v>
      </c>
      <c r="D114" s="231"/>
      <c r="E114" s="231"/>
      <c r="F114" s="252" t="s">
        <v>1357</v>
      </c>
      <c r="G114" s="231"/>
      <c r="H114" s="231" t="s">
        <v>1400</v>
      </c>
      <c r="I114" s="231" t="s">
        <v>1359</v>
      </c>
      <c r="J114" s="231">
        <v>120</v>
      </c>
      <c r="K114" s="243"/>
    </row>
    <row r="115" spans="2:11" s="1" customFormat="1" ht="15" customHeight="1">
      <c r="B115" s="254"/>
      <c r="C115" s="231" t="s">
        <v>39</v>
      </c>
      <c r="D115" s="231"/>
      <c r="E115" s="231"/>
      <c r="F115" s="252" t="s">
        <v>1357</v>
      </c>
      <c r="G115" s="231"/>
      <c r="H115" s="231" t="s">
        <v>1401</v>
      </c>
      <c r="I115" s="231" t="s">
        <v>1392</v>
      </c>
      <c r="J115" s="231"/>
      <c r="K115" s="243"/>
    </row>
    <row r="116" spans="2:11" s="1" customFormat="1" ht="15" customHeight="1">
      <c r="B116" s="254"/>
      <c r="C116" s="231" t="s">
        <v>49</v>
      </c>
      <c r="D116" s="231"/>
      <c r="E116" s="231"/>
      <c r="F116" s="252" t="s">
        <v>1357</v>
      </c>
      <c r="G116" s="231"/>
      <c r="H116" s="231" t="s">
        <v>1402</v>
      </c>
      <c r="I116" s="231" t="s">
        <v>1392</v>
      </c>
      <c r="J116" s="231"/>
      <c r="K116" s="243"/>
    </row>
    <row r="117" spans="2:11" s="1" customFormat="1" ht="15" customHeight="1">
      <c r="B117" s="254"/>
      <c r="C117" s="231" t="s">
        <v>58</v>
      </c>
      <c r="D117" s="231"/>
      <c r="E117" s="231"/>
      <c r="F117" s="252" t="s">
        <v>1357</v>
      </c>
      <c r="G117" s="231"/>
      <c r="H117" s="231" t="s">
        <v>1403</v>
      </c>
      <c r="I117" s="231" t="s">
        <v>1404</v>
      </c>
      <c r="J117" s="231"/>
      <c r="K117" s="243"/>
    </row>
    <row r="118" spans="2:11" s="1" customFormat="1" ht="15" customHeight="1">
      <c r="B118" s="257"/>
      <c r="C118" s="263"/>
      <c r="D118" s="263"/>
      <c r="E118" s="263"/>
      <c r="F118" s="263"/>
      <c r="G118" s="263"/>
      <c r="H118" s="263"/>
      <c r="I118" s="263"/>
      <c r="J118" s="263"/>
      <c r="K118" s="259"/>
    </row>
    <row r="119" spans="2:11" s="1" customFormat="1" ht="18.75" customHeight="1">
      <c r="B119" s="264"/>
      <c r="C119" s="265"/>
      <c r="D119" s="265"/>
      <c r="E119" s="265"/>
      <c r="F119" s="266"/>
      <c r="G119" s="265"/>
      <c r="H119" s="265"/>
      <c r="I119" s="265"/>
      <c r="J119" s="265"/>
      <c r="K119" s="264"/>
    </row>
    <row r="120" spans="2:11" s="1" customFormat="1" ht="18.75" customHeight="1">
      <c r="B120" s="238"/>
      <c r="C120" s="238"/>
      <c r="D120" s="238"/>
      <c r="E120" s="238"/>
      <c r="F120" s="238"/>
      <c r="G120" s="238"/>
      <c r="H120" s="238"/>
      <c r="I120" s="238"/>
      <c r="J120" s="238"/>
      <c r="K120" s="238"/>
    </row>
    <row r="121" spans="2:11" s="1" customFormat="1" ht="7.5" customHeight="1">
      <c r="B121" s="267"/>
      <c r="C121" s="268"/>
      <c r="D121" s="268"/>
      <c r="E121" s="268"/>
      <c r="F121" s="268"/>
      <c r="G121" s="268"/>
      <c r="H121" s="268"/>
      <c r="I121" s="268"/>
      <c r="J121" s="268"/>
      <c r="K121" s="269"/>
    </row>
    <row r="122" spans="2:11" s="1" customFormat="1" ht="45" customHeight="1">
      <c r="B122" s="270"/>
      <c r="C122" s="351" t="s">
        <v>1405</v>
      </c>
      <c r="D122" s="351"/>
      <c r="E122" s="351"/>
      <c r="F122" s="351"/>
      <c r="G122" s="351"/>
      <c r="H122" s="351"/>
      <c r="I122" s="351"/>
      <c r="J122" s="351"/>
      <c r="K122" s="271"/>
    </row>
    <row r="123" spans="2:11" s="1" customFormat="1" ht="17.25" customHeight="1">
      <c r="B123" s="272"/>
      <c r="C123" s="244" t="s">
        <v>1351</v>
      </c>
      <c r="D123" s="244"/>
      <c r="E123" s="244"/>
      <c r="F123" s="244" t="s">
        <v>1352</v>
      </c>
      <c r="G123" s="245"/>
      <c r="H123" s="244" t="s">
        <v>55</v>
      </c>
      <c r="I123" s="244" t="s">
        <v>58</v>
      </c>
      <c r="J123" s="244" t="s">
        <v>1353</v>
      </c>
      <c r="K123" s="273"/>
    </row>
    <row r="124" spans="2:11" s="1" customFormat="1" ht="17.25" customHeight="1">
      <c r="B124" s="272"/>
      <c r="C124" s="246" t="s">
        <v>1354</v>
      </c>
      <c r="D124" s="246"/>
      <c r="E124" s="246"/>
      <c r="F124" s="247" t="s">
        <v>1355</v>
      </c>
      <c r="G124" s="248"/>
      <c r="H124" s="246"/>
      <c r="I124" s="246"/>
      <c r="J124" s="246" t="s">
        <v>1356</v>
      </c>
      <c r="K124" s="273"/>
    </row>
    <row r="125" spans="2:11" s="1" customFormat="1" ht="5.25" customHeight="1">
      <c r="B125" s="274"/>
      <c r="C125" s="249"/>
      <c r="D125" s="249"/>
      <c r="E125" s="249"/>
      <c r="F125" s="249"/>
      <c r="G125" s="275"/>
      <c r="H125" s="249"/>
      <c r="I125" s="249"/>
      <c r="J125" s="249"/>
      <c r="K125" s="276"/>
    </row>
    <row r="126" spans="2:11" s="1" customFormat="1" ht="15" customHeight="1">
      <c r="B126" s="274"/>
      <c r="C126" s="231" t="s">
        <v>1360</v>
      </c>
      <c r="D126" s="251"/>
      <c r="E126" s="251"/>
      <c r="F126" s="252" t="s">
        <v>1357</v>
      </c>
      <c r="G126" s="231"/>
      <c r="H126" s="231" t="s">
        <v>1397</v>
      </c>
      <c r="I126" s="231" t="s">
        <v>1359</v>
      </c>
      <c r="J126" s="231">
        <v>120</v>
      </c>
      <c r="K126" s="277"/>
    </row>
    <row r="127" spans="2:11" s="1" customFormat="1" ht="15" customHeight="1">
      <c r="B127" s="274"/>
      <c r="C127" s="231" t="s">
        <v>1406</v>
      </c>
      <c r="D127" s="231"/>
      <c r="E127" s="231"/>
      <c r="F127" s="252" t="s">
        <v>1357</v>
      </c>
      <c r="G127" s="231"/>
      <c r="H127" s="231" t="s">
        <v>1407</v>
      </c>
      <c r="I127" s="231" t="s">
        <v>1359</v>
      </c>
      <c r="J127" s="231" t="s">
        <v>1408</v>
      </c>
      <c r="K127" s="277"/>
    </row>
    <row r="128" spans="2:11" s="1" customFormat="1" ht="15" customHeight="1">
      <c r="B128" s="274"/>
      <c r="C128" s="231" t="s">
        <v>1305</v>
      </c>
      <c r="D128" s="231"/>
      <c r="E128" s="231"/>
      <c r="F128" s="252" t="s">
        <v>1357</v>
      </c>
      <c r="G128" s="231"/>
      <c r="H128" s="231" t="s">
        <v>1409</v>
      </c>
      <c r="I128" s="231" t="s">
        <v>1359</v>
      </c>
      <c r="J128" s="231" t="s">
        <v>1408</v>
      </c>
      <c r="K128" s="277"/>
    </row>
    <row r="129" spans="2:11" s="1" customFormat="1" ht="15" customHeight="1">
      <c r="B129" s="274"/>
      <c r="C129" s="231" t="s">
        <v>1368</v>
      </c>
      <c r="D129" s="231"/>
      <c r="E129" s="231"/>
      <c r="F129" s="252" t="s">
        <v>1363</v>
      </c>
      <c r="G129" s="231"/>
      <c r="H129" s="231" t="s">
        <v>1369</v>
      </c>
      <c r="I129" s="231" t="s">
        <v>1359</v>
      </c>
      <c r="J129" s="231">
        <v>15</v>
      </c>
      <c r="K129" s="277"/>
    </row>
    <row r="130" spans="2:11" s="1" customFormat="1" ht="15" customHeight="1">
      <c r="B130" s="274"/>
      <c r="C130" s="255" t="s">
        <v>1370</v>
      </c>
      <c r="D130" s="255"/>
      <c r="E130" s="255"/>
      <c r="F130" s="256" t="s">
        <v>1363</v>
      </c>
      <c r="G130" s="255"/>
      <c r="H130" s="255" t="s">
        <v>1371</v>
      </c>
      <c r="I130" s="255" t="s">
        <v>1359</v>
      </c>
      <c r="J130" s="255">
        <v>15</v>
      </c>
      <c r="K130" s="277"/>
    </row>
    <row r="131" spans="2:11" s="1" customFormat="1" ht="15" customHeight="1">
      <c r="B131" s="274"/>
      <c r="C131" s="255" t="s">
        <v>1372</v>
      </c>
      <c r="D131" s="255"/>
      <c r="E131" s="255"/>
      <c r="F131" s="256" t="s">
        <v>1363</v>
      </c>
      <c r="G131" s="255"/>
      <c r="H131" s="255" t="s">
        <v>1373</v>
      </c>
      <c r="I131" s="255" t="s">
        <v>1359</v>
      </c>
      <c r="J131" s="255">
        <v>20</v>
      </c>
      <c r="K131" s="277"/>
    </row>
    <row r="132" spans="2:11" s="1" customFormat="1" ht="15" customHeight="1">
      <c r="B132" s="274"/>
      <c r="C132" s="255" t="s">
        <v>1374</v>
      </c>
      <c r="D132" s="255"/>
      <c r="E132" s="255"/>
      <c r="F132" s="256" t="s">
        <v>1363</v>
      </c>
      <c r="G132" s="255"/>
      <c r="H132" s="255" t="s">
        <v>1375</v>
      </c>
      <c r="I132" s="255" t="s">
        <v>1359</v>
      </c>
      <c r="J132" s="255">
        <v>20</v>
      </c>
      <c r="K132" s="277"/>
    </row>
    <row r="133" spans="2:11" s="1" customFormat="1" ht="15" customHeight="1">
      <c r="B133" s="274"/>
      <c r="C133" s="231" t="s">
        <v>1362</v>
      </c>
      <c r="D133" s="231"/>
      <c r="E133" s="231"/>
      <c r="F133" s="252" t="s">
        <v>1363</v>
      </c>
      <c r="G133" s="231"/>
      <c r="H133" s="231" t="s">
        <v>1397</v>
      </c>
      <c r="I133" s="231" t="s">
        <v>1359</v>
      </c>
      <c r="J133" s="231">
        <v>50</v>
      </c>
      <c r="K133" s="277"/>
    </row>
    <row r="134" spans="2:11" s="1" customFormat="1" ht="15" customHeight="1">
      <c r="B134" s="274"/>
      <c r="C134" s="231" t="s">
        <v>1376</v>
      </c>
      <c r="D134" s="231"/>
      <c r="E134" s="231"/>
      <c r="F134" s="252" t="s">
        <v>1363</v>
      </c>
      <c r="G134" s="231"/>
      <c r="H134" s="231" t="s">
        <v>1397</v>
      </c>
      <c r="I134" s="231" t="s">
        <v>1359</v>
      </c>
      <c r="J134" s="231">
        <v>50</v>
      </c>
      <c r="K134" s="277"/>
    </row>
    <row r="135" spans="2:11" s="1" customFormat="1" ht="15" customHeight="1">
      <c r="B135" s="274"/>
      <c r="C135" s="231" t="s">
        <v>1382</v>
      </c>
      <c r="D135" s="231"/>
      <c r="E135" s="231"/>
      <c r="F135" s="252" t="s">
        <v>1363</v>
      </c>
      <c r="G135" s="231"/>
      <c r="H135" s="231" t="s">
        <v>1397</v>
      </c>
      <c r="I135" s="231" t="s">
        <v>1359</v>
      </c>
      <c r="J135" s="231">
        <v>50</v>
      </c>
      <c r="K135" s="277"/>
    </row>
    <row r="136" spans="2:11" s="1" customFormat="1" ht="15" customHeight="1">
      <c r="B136" s="274"/>
      <c r="C136" s="231" t="s">
        <v>1384</v>
      </c>
      <c r="D136" s="231"/>
      <c r="E136" s="231"/>
      <c r="F136" s="252" t="s">
        <v>1363</v>
      </c>
      <c r="G136" s="231"/>
      <c r="H136" s="231" t="s">
        <v>1397</v>
      </c>
      <c r="I136" s="231" t="s">
        <v>1359</v>
      </c>
      <c r="J136" s="231">
        <v>50</v>
      </c>
      <c r="K136" s="277"/>
    </row>
    <row r="137" spans="2:11" s="1" customFormat="1" ht="15" customHeight="1">
      <c r="B137" s="274"/>
      <c r="C137" s="231" t="s">
        <v>1385</v>
      </c>
      <c r="D137" s="231"/>
      <c r="E137" s="231"/>
      <c r="F137" s="252" t="s">
        <v>1363</v>
      </c>
      <c r="G137" s="231"/>
      <c r="H137" s="231" t="s">
        <v>1410</v>
      </c>
      <c r="I137" s="231" t="s">
        <v>1359</v>
      </c>
      <c r="J137" s="231">
        <v>255</v>
      </c>
      <c r="K137" s="277"/>
    </row>
    <row r="138" spans="2:11" s="1" customFormat="1" ht="15" customHeight="1">
      <c r="B138" s="274"/>
      <c r="C138" s="231" t="s">
        <v>1387</v>
      </c>
      <c r="D138" s="231"/>
      <c r="E138" s="231"/>
      <c r="F138" s="252" t="s">
        <v>1357</v>
      </c>
      <c r="G138" s="231"/>
      <c r="H138" s="231" t="s">
        <v>1411</v>
      </c>
      <c r="I138" s="231" t="s">
        <v>1389</v>
      </c>
      <c r="J138" s="231"/>
      <c r="K138" s="277"/>
    </row>
    <row r="139" spans="2:11" s="1" customFormat="1" ht="15" customHeight="1">
      <c r="B139" s="274"/>
      <c r="C139" s="231" t="s">
        <v>1390</v>
      </c>
      <c r="D139" s="231"/>
      <c r="E139" s="231"/>
      <c r="F139" s="252" t="s">
        <v>1357</v>
      </c>
      <c r="G139" s="231"/>
      <c r="H139" s="231" t="s">
        <v>1412</v>
      </c>
      <c r="I139" s="231" t="s">
        <v>1392</v>
      </c>
      <c r="J139" s="231"/>
      <c r="K139" s="277"/>
    </row>
    <row r="140" spans="2:11" s="1" customFormat="1" ht="15" customHeight="1">
      <c r="B140" s="274"/>
      <c r="C140" s="231" t="s">
        <v>1393</v>
      </c>
      <c r="D140" s="231"/>
      <c r="E140" s="231"/>
      <c r="F140" s="252" t="s">
        <v>1357</v>
      </c>
      <c r="G140" s="231"/>
      <c r="H140" s="231" t="s">
        <v>1393</v>
      </c>
      <c r="I140" s="231" t="s">
        <v>1392</v>
      </c>
      <c r="J140" s="231"/>
      <c r="K140" s="277"/>
    </row>
    <row r="141" spans="2:11" s="1" customFormat="1" ht="15" customHeight="1">
      <c r="B141" s="274"/>
      <c r="C141" s="231" t="s">
        <v>39</v>
      </c>
      <c r="D141" s="231"/>
      <c r="E141" s="231"/>
      <c r="F141" s="252" t="s">
        <v>1357</v>
      </c>
      <c r="G141" s="231"/>
      <c r="H141" s="231" t="s">
        <v>1413</v>
      </c>
      <c r="I141" s="231" t="s">
        <v>1392</v>
      </c>
      <c r="J141" s="231"/>
      <c r="K141" s="277"/>
    </row>
    <row r="142" spans="2:11" s="1" customFormat="1" ht="15" customHeight="1">
      <c r="B142" s="274"/>
      <c r="C142" s="231" t="s">
        <v>1414</v>
      </c>
      <c r="D142" s="231"/>
      <c r="E142" s="231"/>
      <c r="F142" s="252" t="s">
        <v>1357</v>
      </c>
      <c r="G142" s="231"/>
      <c r="H142" s="231" t="s">
        <v>1415</v>
      </c>
      <c r="I142" s="231" t="s">
        <v>1392</v>
      </c>
      <c r="J142" s="231"/>
      <c r="K142" s="277"/>
    </row>
    <row r="143" spans="2:11" s="1" customFormat="1" ht="15" customHeight="1">
      <c r="B143" s="278"/>
      <c r="C143" s="279"/>
      <c r="D143" s="279"/>
      <c r="E143" s="279"/>
      <c r="F143" s="279"/>
      <c r="G143" s="279"/>
      <c r="H143" s="279"/>
      <c r="I143" s="279"/>
      <c r="J143" s="279"/>
      <c r="K143" s="280"/>
    </row>
    <row r="144" spans="2:11" s="1" customFormat="1" ht="18.75" customHeight="1">
      <c r="B144" s="265"/>
      <c r="C144" s="265"/>
      <c r="D144" s="265"/>
      <c r="E144" s="265"/>
      <c r="F144" s="266"/>
      <c r="G144" s="265"/>
      <c r="H144" s="265"/>
      <c r="I144" s="265"/>
      <c r="J144" s="265"/>
      <c r="K144" s="265"/>
    </row>
    <row r="145" spans="2:11" s="1" customFormat="1" ht="18.75" customHeight="1">
      <c r="B145" s="238"/>
      <c r="C145" s="238"/>
      <c r="D145" s="238"/>
      <c r="E145" s="238"/>
      <c r="F145" s="238"/>
      <c r="G145" s="238"/>
      <c r="H145" s="238"/>
      <c r="I145" s="238"/>
      <c r="J145" s="238"/>
      <c r="K145" s="238"/>
    </row>
    <row r="146" spans="2:11" s="1" customFormat="1" ht="7.5" customHeight="1">
      <c r="B146" s="239"/>
      <c r="C146" s="240"/>
      <c r="D146" s="240"/>
      <c r="E146" s="240"/>
      <c r="F146" s="240"/>
      <c r="G146" s="240"/>
      <c r="H146" s="240"/>
      <c r="I146" s="240"/>
      <c r="J146" s="240"/>
      <c r="K146" s="241"/>
    </row>
    <row r="147" spans="2:11" s="1" customFormat="1" ht="45" customHeight="1">
      <c r="B147" s="242"/>
      <c r="C147" s="350" t="s">
        <v>1416</v>
      </c>
      <c r="D147" s="350"/>
      <c r="E147" s="350"/>
      <c r="F147" s="350"/>
      <c r="G147" s="350"/>
      <c r="H147" s="350"/>
      <c r="I147" s="350"/>
      <c r="J147" s="350"/>
      <c r="K147" s="243"/>
    </row>
    <row r="148" spans="2:11" s="1" customFormat="1" ht="17.25" customHeight="1">
      <c r="B148" s="242"/>
      <c r="C148" s="244" t="s">
        <v>1351</v>
      </c>
      <c r="D148" s="244"/>
      <c r="E148" s="244"/>
      <c r="F148" s="244" t="s">
        <v>1352</v>
      </c>
      <c r="G148" s="245"/>
      <c r="H148" s="244" t="s">
        <v>55</v>
      </c>
      <c r="I148" s="244" t="s">
        <v>58</v>
      </c>
      <c r="J148" s="244" t="s">
        <v>1353</v>
      </c>
      <c r="K148" s="243"/>
    </row>
    <row r="149" spans="2:11" s="1" customFormat="1" ht="17.25" customHeight="1">
      <c r="B149" s="242"/>
      <c r="C149" s="246" t="s">
        <v>1354</v>
      </c>
      <c r="D149" s="246"/>
      <c r="E149" s="246"/>
      <c r="F149" s="247" t="s">
        <v>1355</v>
      </c>
      <c r="G149" s="248"/>
      <c r="H149" s="246"/>
      <c r="I149" s="246"/>
      <c r="J149" s="246" t="s">
        <v>1356</v>
      </c>
      <c r="K149" s="243"/>
    </row>
    <row r="150" spans="2:11" s="1" customFormat="1" ht="5.25" customHeight="1">
      <c r="B150" s="254"/>
      <c r="C150" s="249"/>
      <c r="D150" s="249"/>
      <c r="E150" s="249"/>
      <c r="F150" s="249"/>
      <c r="G150" s="250"/>
      <c r="H150" s="249"/>
      <c r="I150" s="249"/>
      <c r="J150" s="249"/>
      <c r="K150" s="277"/>
    </row>
    <row r="151" spans="2:11" s="1" customFormat="1" ht="15" customHeight="1">
      <c r="B151" s="254"/>
      <c r="C151" s="281" t="s">
        <v>1360</v>
      </c>
      <c r="D151" s="231"/>
      <c r="E151" s="231"/>
      <c r="F151" s="282" t="s">
        <v>1357</v>
      </c>
      <c r="G151" s="231"/>
      <c r="H151" s="281" t="s">
        <v>1397</v>
      </c>
      <c r="I151" s="281" t="s">
        <v>1359</v>
      </c>
      <c r="J151" s="281">
        <v>120</v>
      </c>
      <c r="K151" s="277"/>
    </row>
    <row r="152" spans="2:11" s="1" customFormat="1" ht="15" customHeight="1">
      <c r="B152" s="254"/>
      <c r="C152" s="281" t="s">
        <v>1406</v>
      </c>
      <c r="D152" s="231"/>
      <c r="E152" s="231"/>
      <c r="F152" s="282" t="s">
        <v>1357</v>
      </c>
      <c r="G152" s="231"/>
      <c r="H152" s="281" t="s">
        <v>1417</v>
      </c>
      <c r="I152" s="281" t="s">
        <v>1359</v>
      </c>
      <c r="J152" s="281" t="s">
        <v>1408</v>
      </c>
      <c r="K152" s="277"/>
    </row>
    <row r="153" spans="2:11" s="1" customFormat="1" ht="15" customHeight="1">
      <c r="B153" s="254"/>
      <c r="C153" s="281" t="s">
        <v>1305</v>
      </c>
      <c r="D153" s="231"/>
      <c r="E153" s="231"/>
      <c r="F153" s="282" t="s">
        <v>1357</v>
      </c>
      <c r="G153" s="231"/>
      <c r="H153" s="281" t="s">
        <v>1418</v>
      </c>
      <c r="I153" s="281" t="s">
        <v>1359</v>
      </c>
      <c r="J153" s="281" t="s">
        <v>1408</v>
      </c>
      <c r="K153" s="277"/>
    </row>
    <row r="154" spans="2:11" s="1" customFormat="1" ht="15" customHeight="1">
      <c r="B154" s="254"/>
      <c r="C154" s="281" t="s">
        <v>1362</v>
      </c>
      <c r="D154" s="231"/>
      <c r="E154" s="231"/>
      <c r="F154" s="282" t="s">
        <v>1363</v>
      </c>
      <c r="G154" s="231"/>
      <c r="H154" s="281" t="s">
        <v>1397</v>
      </c>
      <c r="I154" s="281" t="s">
        <v>1359</v>
      </c>
      <c r="J154" s="281">
        <v>50</v>
      </c>
      <c r="K154" s="277"/>
    </row>
    <row r="155" spans="2:11" s="1" customFormat="1" ht="15" customHeight="1">
      <c r="B155" s="254"/>
      <c r="C155" s="281" t="s">
        <v>1365</v>
      </c>
      <c r="D155" s="231"/>
      <c r="E155" s="231"/>
      <c r="F155" s="282" t="s">
        <v>1357</v>
      </c>
      <c r="G155" s="231"/>
      <c r="H155" s="281" t="s">
        <v>1397</v>
      </c>
      <c r="I155" s="281" t="s">
        <v>1367</v>
      </c>
      <c r="J155" s="281"/>
      <c r="K155" s="277"/>
    </row>
    <row r="156" spans="2:11" s="1" customFormat="1" ht="15" customHeight="1">
      <c r="B156" s="254"/>
      <c r="C156" s="281" t="s">
        <v>1376</v>
      </c>
      <c r="D156" s="231"/>
      <c r="E156" s="231"/>
      <c r="F156" s="282" t="s">
        <v>1363</v>
      </c>
      <c r="G156" s="231"/>
      <c r="H156" s="281" t="s">
        <v>1397</v>
      </c>
      <c r="I156" s="281" t="s">
        <v>1359</v>
      </c>
      <c r="J156" s="281">
        <v>50</v>
      </c>
      <c r="K156" s="277"/>
    </row>
    <row r="157" spans="2:11" s="1" customFormat="1" ht="15" customHeight="1">
      <c r="B157" s="254"/>
      <c r="C157" s="281" t="s">
        <v>1384</v>
      </c>
      <c r="D157" s="231"/>
      <c r="E157" s="231"/>
      <c r="F157" s="282" t="s">
        <v>1363</v>
      </c>
      <c r="G157" s="231"/>
      <c r="H157" s="281" t="s">
        <v>1397</v>
      </c>
      <c r="I157" s="281" t="s">
        <v>1359</v>
      </c>
      <c r="J157" s="281">
        <v>50</v>
      </c>
      <c r="K157" s="277"/>
    </row>
    <row r="158" spans="2:11" s="1" customFormat="1" ht="15" customHeight="1">
      <c r="B158" s="254"/>
      <c r="C158" s="281" t="s">
        <v>1382</v>
      </c>
      <c r="D158" s="231"/>
      <c r="E158" s="231"/>
      <c r="F158" s="282" t="s">
        <v>1363</v>
      </c>
      <c r="G158" s="231"/>
      <c r="H158" s="281" t="s">
        <v>1397</v>
      </c>
      <c r="I158" s="281" t="s">
        <v>1359</v>
      </c>
      <c r="J158" s="281">
        <v>50</v>
      </c>
      <c r="K158" s="277"/>
    </row>
    <row r="159" spans="2:11" s="1" customFormat="1" ht="15" customHeight="1">
      <c r="B159" s="254"/>
      <c r="C159" s="281" t="s">
        <v>94</v>
      </c>
      <c r="D159" s="231"/>
      <c r="E159" s="231"/>
      <c r="F159" s="282" t="s">
        <v>1357</v>
      </c>
      <c r="G159" s="231"/>
      <c r="H159" s="281" t="s">
        <v>1419</v>
      </c>
      <c r="I159" s="281" t="s">
        <v>1359</v>
      </c>
      <c r="J159" s="281" t="s">
        <v>1420</v>
      </c>
      <c r="K159" s="277"/>
    </row>
    <row r="160" spans="2:11" s="1" customFormat="1" ht="15" customHeight="1">
      <c r="B160" s="254"/>
      <c r="C160" s="281" t="s">
        <v>1421</v>
      </c>
      <c r="D160" s="231"/>
      <c r="E160" s="231"/>
      <c r="F160" s="282" t="s">
        <v>1357</v>
      </c>
      <c r="G160" s="231"/>
      <c r="H160" s="281" t="s">
        <v>1422</v>
      </c>
      <c r="I160" s="281" t="s">
        <v>1392</v>
      </c>
      <c r="J160" s="281"/>
      <c r="K160" s="277"/>
    </row>
    <row r="161" spans="2:11" s="1" customFormat="1" ht="15" customHeight="1">
      <c r="B161" s="283"/>
      <c r="C161" s="263"/>
      <c r="D161" s="263"/>
      <c r="E161" s="263"/>
      <c r="F161" s="263"/>
      <c r="G161" s="263"/>
      <c r="H161" s="263"/>
      <c r="I161" s="263"/>
      <c r="J161" s="263"/>
      <c r="K161" s="284"/>
    </row>
    <row r="162" spans="2:11" s="1" customFormat="1" ht="18.75" customHeight="1">
      <c r="B162" s="265"/>
      <c r="C162" s="275"/>
      <c r="D162" s="275"/>
      <c r="E162" s="275"/>
      <c r="F162" s="285"/>
      <c r="G162" s="275"/>
      <c r="H162" s="275"/>
      <c r="I162" s="275"/>
      <c r="J162" s="275"/>
      <c r="K162" s="265"/>
    </row>
    <row r="163" spans="2:11" s="1" customFormat="1" ht="18.75" customHeight="1">
      <c r="B163" s="238"/>
      <c r="C163" s="238"/>
      <c r="D163" s="238"/>
      <c r="E163" s="238"/>
      <c r="F163" s="238"/>
      <c r="G163" s="238"/>
      <c r="H163" s="238"/>
      <c r="I163" s="238"/>
      <c r="J163" s="238"/>
      <c r="K163" s="238"/>
    </row>
    <row r="164" spans="2:11" s="1" customFormat="1" ht="7.5" customHeight="1">
      <c r="B164" s="220"/>
      <c r="C164" s="221"/>
      <c r="D164" s="221"/>
      <c r="E164" s="221"/>
      <c r="F164" s="221"/>
      <c r="G164" s="221"/>
      <c r="H164" s="221"/>
      <c r="I164" s="221"/>
      <c r="J164" s="221"/>
      <c r="K164" s="222"/>
    </row>
    <row r="165" spans="2:11" s="1" customFormat="1" ht="45" customHeight="1">
      <c r="B165" s="223"/>
      <c r="C165" s="351" t="s">
        <v>1423</v>
      </c>
      <c r="D165" s="351"/>
      <c r="E165" s="351"/>
      <c r="F165" s="351"/>
      <c r="G165" s="351"/>
      <c r="H165" s="351"/>
      <c r="I165" s="351"/>
      <c r="J165" s="351"/>
      <c r="K165" s="224"/>
    </row>
    <row r="166" spans="2:11" s="1" customFormat="1" ht="17.25" customHeight="1">
      <c r="B166" s="223"/>
      <c r="C166" s="244" t="s">
        <v>1351</v>
      </c>
      <c r="D166" s="244"/>
      <c r="E166" s="244"/>
      <c r="F166" s="244" t="s">
        <v>1352</v>
      </c>
      <c r="G166" s="286"/>
      <c r="H166" s="287" t="s">
        <v>55</v>
      </c>
      <c r="I166" s="287" t="s">
        <v>58</v>
      </c>
      <c r="J166" s="244" t="s">
        <v>1353</v>
      </c>
      <c r="K166" s="224"/>
    </row>
    <row r="167" spans="2:11" s="1" customFormat="1" ht="17.25" customHeight="1">
      <c r="B167" s="225"/>
      <c r="C167" s="246" t="s">
        <v>1354</v>
      </c>
      <c r="D167" s="246"/>
      <c r="E167" s="246"/>
      <c r="F167" s="247" t="s">
        <v>1355</v>
      </c>
      <c r="G167" s="288"/>
      <c r="H167" s="289"/>
      <c r="I167" s="289"/>
      <c r="J167" s="246" t="s">
        <v>1356</v>
      </c>
      <c r="K167" s="226"/>
    </row>
    <row r="168" spans="2:11" s="1" customFormat="1" ht="5.25" customHeight="1">
      <c r="B168" s="254"/>
      <c r="C168" s="249"/>
      <c r="D168" s="249"/>
      <c r="E168" s="249"/>
      <c r="F168" s="249"/>
      <c r="G168" s="250"/>
      <c r="H168" s="249"/>
      <c r="I168" s="249"/>
      <c r="J168" s="249"/>
      <c r="K168" s="277"/>
    </row>
    <row r="169" spans="2:11" s="1" customFormat="1" ht="15" customHeight="1">
      <c r="B169" s="254"/>
      <c r="C169" s="231" t="s">
        <v>1360</v>
      </c>
      <c r="D169" s="231"/>
      <c r="E169" s="231"/>
      <c r="F169" s="252" t="s">
        <v>1357</v>
      </c>
      <c r="G169" s="231"/>
      <c r="H169" s="231" t="s">
        <v>1397</v>
      </c>
      <c r="I169" s="231" t="s">
        <v>1359</v>
      </c>
      <c r="J169" s="231">
        <v>120</v>
      </c>
      <c r="K169" s="277"/>
    </row>
    <row r="170" spans="2:11" s="1" customFormat="1" ht="15" customHeight="1">
      <c r="B170" s="254"/>
      <c r="C170" s="231" t="s">
        <v>1406</v>
      </c>
      <c r="D170" s="231"/>
      <c r="E170" s="231"/>
      <c r="F170" s="252" t="s">
        <v>1357</v>
      </c>
      <c r="G170" s="231"/>
      <c r="H170" s="231" t="s">
        <v>1407</v>
      </c>
      <c r="I170" s="231" t="s">
        <v>1359</v>
      </c>
      <c r="J170" s="231" t="s">
        <v>1408</v>
      </c>
      <c r="K170" s="277"/>
    </row>
    <row r="171" spans="2:11" s="1" customFormat="1" ht="15" customHeight="1">
      <c r="B171" s="254"/>
      <c r="C171" s="231" t="s">
        <v>1305</v>
      </c>
      <c r="D171" s="231"/>
      <c r="E171" s="231"/>
      <c r="F171" s="252" t="s">
        <v>1357</v>
      </c>
      <c r="G171" s="231"/>
      <c r="H171" s="231" t="s">
        <v>1424</v>
      </c>
      <c r="I171" s="231" t="s">
        <v>1359</v>
      </c>
      <c r="J171" s="231" t="s">
        <v>1408</v>
      </c>
      <c r="K171" s="277"/>
    </row>
    <row r="172" spans="2:11" s="1" customFormat="1" ht="15" customHeight="1">
      <c r="B172" s="254"/>
      <c r="C172" s="231" t="s">
        <v>1362</v>
      </c>
      <c r="D172" s="231"/>
      <c r="E172" s="231"/>
      <c r="F172" s="252" t="s">
        <v>1363</v>
      </c>
      <c r="G172" s="231"/>
      <c r="H172" s="231" t="s">
        <v>1424</v>
      </c>
      <c r="I172" s="231" t="s">
        <v>1359</v>
      </c>
      <c r="J172" s="231">
        <v>50</v>
      </c>
      <c r="K172" s="277"/>
    </row>
    <row r="173" spans="2:11" s="1" customFormat="1" ht="15" customHeight="1">
      <c r="B173" s="254"/>
      <c r="C173" s="231" t="s">
        <v>1365</v>
      </c>
      <c r="D173" s="231"/>
      <c r="E173" s="231"/>
      <c r="F173" s="252" t="s">
        <v>1357</v>
      </c>
      <c r="G173" s="231"/>
      <c r="H173" s="231" t="s">
        <v>1424</v>
      </c>
      <c r="I173" s="231" t="s">
        <v>1367</v>
      </c>
      <c r="J173" s="231"/>
      <c r="K173" s="277"/>
    </row>
    <row r="174" spans="2:11" s="1" customFormat="1" ht="15" customHeight="1">
      <c r="B174" s="254"/>
      <c r="C174" s="231" t="s">
        <v>1376</v>
      </c>
      <c r="D174" s="231"/>
      <c r="E174" s="231"/>
      <c r="F174" s="252" t="s">
        <v>1363</v>
      </c>
      <c r="G174" s="231"/>
      <c r="H174" s="231" t="s">
        <v>1424</v>
      </c>
      <c r="I174" s="231" t="s">
        <v>1359</v>
      </c>
      <c r="J174" s="231">
        <v>50</v>
      </c>
      <c r="K174" s="277"/>
    </row>
    <row r="175" spans="2:11" s="1" customFormat="1" ht="15" customHeight="1">
      <c r="B175" s="254"/>
      <c r="C175" s="231" t="s">
        <v>1384</v>
      </c>
      <c r="D175" s="231"/>
      <c r="E175" s="231"/>
      <c r="F175" s="252" t="s">
        <v>1363</v>
      </c>
      <c r="G175" s="231"/>
      <c r="H175" s="231" t="s">
        <v>1424</v>
      </c>
      <c r="I175" s="231" t="s">
        <v>1359</v>
      </c>
      <c r="J175" s="231">
        <v>50</v>
      </c>
      <c r="K175" s="277"/>
    </row>
    <row r="176" spans="2:11" s="1" customFormat="1" ht="15" customHeight="1">
      <c r="B176" s="254"/>
      <c r="C176" s="231" t="s">
        <v>1382</v>
      </c>
      <c r="D176" s="231"/>
      <c r="E176" s="231"/>
      <c r="F176" s="252" t="s">
        <v>1363</v>
      </c>
      <c r="G176" s="231"/>
      <c r="H176" s="231" t="s">
        <v>1424</v>
      </c>
      <c r="I176" s="231" t="s">
        <v>1359</v>
      </c>
      <c r="J176" s="231">
        <v>50</v>
      </c>
      <c r="K176" s="277"/>
    </row>
    <row r="177" spans="2:11" s="1" customFormat="1" ht="15" customHeight="1">
      <c r="B177" s="254"/>
      <c r="C177" s="231" t="s">
        <v>104</v>
      </c>
      <c r="D177" s="231"/>
      <c r="E177" s="231"/>
      <c r="F177" s="252" t="s">
        <v>1357</v>
      </c>
      <c r="G177" s="231"/>
      <c r="H177" s="231" t="s">
        <v>1425</v>
      </c>
      <c r="I177" s="231" t="s">
        <v>1426</v>
      </c>
      <c r="J177" s="231"/>
      <c r="K177" s="277"/>
    </row>
    <row r="178" spans="2:11" s="1" customFormat="1" ht="15" customHeight="1">
      <c r="B178" s="254"/>
      <c r="C178" s="231" t="s">
        <v>58</v>
      </c>
      <c r="D178" s="231"/>
      <c r="E178" s="231"/>
      <c r="F178" s="252" t="s">
        <v>1357</v>
      </c>
      <c r="G178" s="231"/>
      <c r="H178" s="231" t="s">
        <v>1427</v>
      </c>
      <c r="I178" s="231" t="s">
        <v>1428</v>
      </c>
      <c r="J178" s="231">
        <v>1</v>
      </c>
      <c r="K178" s="277"/>
    </row>
    <row r="179" spans="2:11" s="1" customFormat="1" ht="15" customHeight="1">
      <c r="B179" s="254"/>
      <c r="C179" s="231" t="s">
        <v>54</v>
      </c>
      <c r="D179" s="231"/>
      <c r="E179" s="231"/>
      <c r="F179" s="252" t="s">
        <v>1357</v>
      </c>
      <c r="G179" s="231"/>
      <c r="H179" s="231" t="s">
        <v>1429</v>
      </c>
      <c r="I179" s="231" t="s">
        <v>1359</v>
      </c>
      <c r="J179" s="231">
        <v>20</v>
      </c>
      <c r="K179" s="277"/>
    </row>
    <row r="180" spans="2:11" s="1" customFormat="1" ht="15" customHeight="1">
      <c r="B180" s="254"/>
      <c r="C180" s="231" t="s">
        <v>55</v>
      </c>
      <c r="D180" s="231"/>
      <c r="E180" s="231"/>
      <c r="F180" s="252" t="s">
        <v>1357</v>
      </c>
      <c r="G180" s="231"/>
      <c r="H180" s="231" t="s">
        <v>1430</v>
      </c>
      <c r="I180" s="231" t="s">
        <v>1359</v>
      </c>
      <c r="J180" s="231">
        <v>255</v>
      </c>
      <c r="K180" s="277"/>
    </row>
    <row r="181" spans="2:11" s="1" customFormat="1" ht="15" customHeight="1">
      <c r="B181" s="254"/>
      <c r="C181" s="231" t="s">
        <v>105</v>
      </c>
      <c r="D181" s="231"/>
      <c r="E181" s="231"/>
      <c r="F181" s="252" t="s">
        <v>1357</v>
      </c>
      <c r="G181" s="231"/>
      <c r="H181" s="231" t="s">
        <v>1321</v>
      </c>
      <c r="I181" s="231" t="s">
        <v>1359</v>
      </c>
      <c r="J181" s="231">
        <v>10</v>
      </c>
      <c r="K181" s="277"/>
    </row>
    <row r="182" spans="2:11" s="1" customFormat="1" ht="15" customHeight="1">
      <c r="B182" s="254"/>
      <c r="C182" s="231" t="s">
        <v>106</v>
      </c>
      <c r="D182" s="231"/>
      <c r="E182" s="231"/>
      <c r="F182" s="252" t="s">
        <v>1357</v>
      </c>
      <c r="G182" s="231"/>
      <c r="H182" s="231" t="s">
        <v>1431</v>
      </c>
      <c r="I182" s="231" t="s">
        <v>1392</v>
      </c>
      <c r="J182" s="231"/>
      <c r="K182" s="277"/>
    </row>
    <row r="183" spans="2:11" s="1" customFormat="1" ht="15" customHeight="1">
      <c r="B183" s="254"/>
      <c r="C183" s="231" t="s">
        <v>1432</v>
      </c>
      <c r="D183" s="231"/>
      <c r="E183" s="231"/>
      <c r="F183" s="252" t="s">
        <v>1357</v>
      </c>
      <c r="G183" s="231"/>
      <c r="H183" s="231" t="s">
        <v>1433</v>
      </c>
      <c r="I183" s="231" t="s">
        <v>1392</v>
      </c>
      <c r="J183" s="231"/>
      <c r="K183" s="277"/>
    </row>
    <row r="184" spans="2:11" s="1" customFormat="1" ht="15" customHeight="1">
      <c r="B184" s="254"/>
      <c r="C184" s="231" t="s">
        <v>1421</v>
      </c>
      <c r="D184" s="231"/>
      <c r="E184" s="231"/>
      <c r="F184" s="252" t="s">
        <v>1357</v>
      </c>
      <c r="G184" s="231"/>
      <c r="H184" s="231" t="s">
        <v>1434</v>
      </c>
      <c r="I184" s="231" t="s">
        <v>1392</v>
      </c>
      <c r="J184" s="231"/>
      <c r="K184" s="277"/>
    </row>
    <row r="185" spans="2:11" s="1" customFormat="1" ht="15" customHeight="1">
      <c r="B185" s="254"/>
      <c r="C185" s="231" t="s">
        <v>108</v>
      </c>
      <c r="D185" s="231"/>
      <c r="E185" s="231"/>
      <c r="F185" s="252" t="s">
        <v>1363</v>
      </c>
      <c r="G185" s="231"/>
      <c r="H185" s="231" t="s">
        <v>1435</v>
      </c>
      <c r="I185" s="231" t="s">
        <v>1359</v>
      </c>
      <c r="J185" s="231">
        <v>50</v>
      </c>
      <c r="K185" s="277"/>
    </row>
    <row r="186" spans="2:11" s="1" customFormat="1" ht="15" customHeight="1">
      <c r="B186" s="254"/>
      <c r="C186" s="231" t="s">
        <v>1436</v>
      </c>
      <c r="D186" s="231"/>
      <c r="E186" s="231"/>
      <c r="F186" s="252" t="s">
        <v>1363</v>
      </c>
      <c r="G186" s="231"/>
      <c r="H186" s="231" t="s">
        <v>1437</v>
      </c>
      <c r="I186" s="231" t="s">
        <v>1438</v>
      </c>
      <c r="J186" s="231"/>
      <c r="K186" s="277"/>
    </row>
    <row r="187" spans="2:11" s="1" customFormat="1" ht="15" customHeight="1">
      <c r="B187" s="254"/>
      <c r="C187" s="231" t="s">
        <v>1439</v>
      </c>
      <c r="D187" s="231"/>
      <c r="E187" s="231"/>
      <c r="F187" s="252" t="s">
        <v>1363</v>
      </c>
      <c r="G187" s="231"/>
      <c r="H187" s="231" t="s">
        <v>1440</v>
      </c>
      <c r="I187" s="231" t="s">
        <v>1438</v>
      </c>
      <c r="J187" s="231"/>
      <c r="K187" s="277"/>
    </row>
    <row r="188" spans="2:11" s="1" customFormat="1" ht="15" customHeight="1">
      <c r="B188" s="254"/>
      <c r="C188" s="231" t="s">
        <v>1441</v>
      </c>
      <c r="D188" s="231"/>
      <c r="E188" s="231"/>
      <c r="F188" s="252" t="s">
        <v>1363</v>
      </c>
      <c r="G188" s="231"/>
      <c r="H188" s="231" t="s">
        <v>1442</v>
      </c>
      <c r="I188" s="231" t="s">
        <v>1438</v>
      </c>
      <c r="J188" s="231"/>
      <c r="K188" s="277"/>
    </row>
    <row r="189" spans="2:11" s="1" customFormat="1" ht="15" customHeight="1">
      <c r="B189" s="254"/>
      <c r="C189" s="290" t="s">
        <v>1443</v>
      </c>
      <c r="D189" s="231"/>
      <c r="E189" s="231"/>
      <c r="F189" s="252" t="s">
        <v>1363</v>
      </c>
      <c r="G189" s="231"/>
      <c r="H189" s="231" t="s">
        <v>1444</v>
      </c>
      <c r="I189" s="231" t="s">
        <v>1445</v>
      </c>
      <c r="J189" s="291" t="s">
        <v>1446</v>
      </c>
      <c r="K189" s="277"/>
    </row>
    <row r="190" spans="2:11" s="1" customFormat="1" ht="15" customHeight="1">
      <c r="B190" s="254"/>
      <c r="C190" s="290" t="s">
        <v>43</v>
      </c>
      <c r="D190" s="231"/>
      <c r="E190" s="231"/>
      <c r="F190" s="252" t="s">
        <v>1357</v>
      </c>
      <c r="G190" s="231"/>
      <c r="H190" s="228" t="s">
        <v>1447</v>
      </c>
      <c r="I190" s="231" t="s">
        <v>1448</v>
      </c>
      <c r="J190" s="231"/>
      <c r="K190" s="277"/>
    </row>
    <row r="191" spans="2:11" s="1" customFormat="1" ht="15" customHeight="1">
      <c r="B191" s="254"/>
      <c r="C191" s="290" t="s">
        <v>1449</v>
      </c>
      <c r="D191" s="231"/>
      <c r="E191" s="231"/>
      <c r="F191" s="252" t="s">
        <v>1357</v>
      </c>
      <c r="G191" s="231"/>
      <c r="H191" s="231" t="s">
        <v>1450</v>
      </c>
      <c r="I191" s="231" t="s">
        <v>1392</v>
      </c>
      <c r="J191" s="231"/>
      <c r="K191" s="277"/>
    </row>
    <row r="192" spans="2:11" s="1" customFormat="1" ht="15" customHeight="1">
      <c r="B192" s="254"/>
      <c r="C192" s="290" t="s">
        <v>1451</v>
      </c>
      <c r="D192" s="231"/>
      <c r="E192" s="231"/>
      <c r="F192" s="252" t="s">
        <v>1357</v>
      </c>
      <c r="G192" s="231"/>
      <c r="H192" s="231" t="s">
        <v>1452</v>
      </c>
      <c r="I192" s="231" t="s">
        <v>1392</v>
      </c>
      <c r="J192" s="231"/>
      <c r="K192" s="277"/>
    </row>
    <row r="193" spans="2:11" s="1" customFormat="1" ht="15" customHeight="1">
      <c r="B193" s="254"/>
      <c r="C193" s="290" t="s">
        <v>1453</v>
      </c>
      <c r="D193" s="231"/>
      <c r="E193" s="231"/>
      <c r="F193" s="252" t="s">
        <v>1363</v>
      </c>
      <c r="G193" s="231"/>
      <c r="H193" s="231" t="s">
        <v>1454</v>
      </c>
      <c r="I193" s="231" t="s">
        <v>1392</v>
      </c>
      <c r="J193" s="231"/>
      <c r="K193" s="277"/>
    </row>
    <row r="194" spans="2:11" s="1" customFormat="1" ht="15" customHeight="1">
      <c r="B194" s="283"/>
      <c r="C194" s="292"/>
      <c r="D194" s="263"/>
      <c r="E194" s="263"/>
      <c r="F194" s="263"/>
      <c r="G194" s="263"/>
      <c r="H194" s="263"/>
      <c r="I194" s="263"/>
      <c r="J194" s="263"/>
      <c r="K194" s="284"/>
    </row>
    <row r="195" spans="2:11" s="1" customFormat="1" ht="18.75" customHeight="1">
      <c r="B195" s="265"/>
      <c r="C195" s="275"/>
      <c r="D195" s="275"/>
      <c r="E195" s="275"/>
      <c r="F195" s="285"/>
      <c r="G195" s="275"/>
      <c r="H195" s="275"/>
      <c r="I195" s="275"/>
      <c r="J195" s="275"/>
      <c r="K195" s="265"/>
    </row>
    <row r="196" spans="2:11" s="1" customFormat="1" ht="18.75" customHeight="1">
      <c r="B196" s="265"/>
      <c r="C196" s="275"/>
      <c r="D196" s="275"/>
      <c r="E196" s="275"/>
      <c r="F196" s="285"/>
      <c r="G196" s="275"/>
      <c r="H196" s="275"/>
      <c r="I196" s="275"/>
      <c r="J196" s="275"/>
      <c r="K196" s="265"/>
    </row>
    <row r="197" spans="2:11" s="1" customFormat="1" ht="18.75" customHeight="1">
      <c r="B197" s="238"/>
      <c r="C197" s="238"/>
      <c r="D197" s="238"/>
      <c r="E197" s="238"/>
      <c r="F197" s="238"/>
      <c r="G197" s="238"/>
      <c r="H197" s="238"/>
      <c r="I197" s="238"/>
      <c r="J197" s="238"/>
      <c r="K197" s="238"/>
    </row>
    <row r="198" spans="2:11" s="1" customFormat="1" ht="13.5">
      <c r="B198" s="220"/>
      <c r="C198" s="221"/>
      <c r="D198" s="221"/>
      <c r="E198" s="221"/>
      <c r="F198" s="221"/>
      <c r="G198" s="221"/>
      <c r="H198" s="221"/>
      <c r="I198" s="221"/>
      <c r="J198" s="221"/>
      <c r="K198" s="222"/>
    </row>
    <row r="199" spans="2:11" s="1" customFormat="1" ht="21">
      <c r="B199" s="223"/>
      <c r="C199" s="351" t="s">
        <v>1455</v>
      </c>
      <c r="D199" s="351"/>
      <c r="E199" s="351"/>
      <c r="F199" s="351"/>
      <c r="G199" s="351"/>
      <c r="H199" s="351"/>
      <c r="I199" s="351"/>
      <c r="J199" s="351"/>
      <c r="K199" s="224"/>
    </row>
    <row r="200" spans="2:11" s="1" customFormat="1" ht="25.5" customHeight="1">
      <c r="B200" s="223"/>
      <c r="C200" s="293" t="s">
        <v>1456</v>
      </c>
      <c r="D200" s="293"/>
      <c r="E200" s="293"/>
      <c r="F200" s="293" t="s">
        <v>1457</v>
      </c>
      <c r="G200" s="294"/>
      <c r="H200" s="352" t="s">
        <v>1458</v>
      </c>
      <c r="I200" s="352"/>
      <c r="J200" s="352"/>
      <c r="K200" s="224"/>
    </row>
    <row r="201" spans="2:11" s="1" customFormat="1" ht="5.25" customHeight="1">
      <c r="B201" s="254"/>
      <c r="C201" s="249"/>
      <c r="D201" s="249"/>
      <c r="E201" s="249"/>
      <c r="F201" s="249"/>
      <c r="G201" s="275"/>
      <c r="H201" s="249"/>
      <c r="I201" s="249"/>
      <c r="J201" s="249"/>
      <c r="K201" s="277"/>
    </row>
    <row r="202" spans="2:11" s="1" customFormat="1" ht="15" customHeight="1">
      <c r="B202" s="254"/>
      <c r="C202" s="231" t="s">
        <v>1448</v>
      </c>
      <c r="D202" s="231"/>
      <c r="E202" s="231"/>
      <c r="F202" s="252" t="s">
        <v>44</v>
      </c>
      <c r="G202" s="231"/>
      <c r="H202" s="353" t="s">
        <v>1459</v>
      </c>
      <c r="I202" s="353"/>
      <c r="J202" s="353"/>
      <c r="K202" s="277"/>
    </row>
    <row r="203" spans="2:11" s="1" customFormat="1" ht="15" customHeight="1">
      <c r="B203" s="254"/>
      <c r="C203" s="231"/>
      <c r="D203" s="231"/>
      <c r="E203" s="231"/>
      <c r="F203" s="252" t="s">
        <v>45</v>
      </c>
      <c r="G203" s="231"/>
      <c r="H203" s="353" t="s">
        <v>1460</v>
      </c>
      <c r="I203" s="353"/>
      <c r="J203" s="353"/>
      <c r="K203" s="277"/>
    </row>
    <row r="204" spans="2:11" s="1" customFormat="1" ht="15" customHeight="1">
      <c r="B204" s="254"/>
      <c r="C204" s="231"/>
      <c r="D204" s="231"/>
      <c r="E204" s="231"/>
      <c r="F204" s="252" t="s">
        <v>48</v>
      </c>
      <c r="G204" s="231"/>
      <c r="H204" s="353" t="s">
        <v>1461</v>
      </c>
      <c r="I204" s="353"/>
      <c r="J204" s="353"/>
      <c r="K204" s="277"/>
    </row>
    <row r="205" spans="2:11" s="1" customFormat="1" ht="15" customHeight="1">
      <c r="B205" s="254"/>
      <c r="C205" s="231"/>
      <c r="D205" s="231"/>
      <c r="E205" s="231"/>
      <c r="F205" s="252" t="s">
        <v>46</v>
      </c>
      <c r="G205" s="231"/>
      <c r="H205" s="353" t="s">
        <v>1462</v>
      </c>
      <c r="I205" s="353"/>
      <c r="J205" s="353"/>
      <c r="K205" s="277"/>
    </row>
    <row r="206" spans="2:11" s="1" customFormat="1" ht="15" customHeight="1">
      <c r="B206" s="254"/>
      <c r="C206" s="231"/>
      <c r="D206" s="231"/>
      <c r="E206" s="231"/>
      <c r="F206" s="252" t="s">
        <v>47</v>
      </c>
      <c r="G206" s="231"/>
      <c r="H206" s="353" t="s">
        <v>1463</v>
      </c>
      <c r="I206" s="353"/>
      <c r="J206" s="353"/>
      <c r="K206" s="277"/>
    </row>
    <row r="207" spans="2:11" s="1" customFormat="1" ht="15" customHeight="1">
      <c r="B207" s="254"/>
      <c r="C207" s="231"/>
      <c r="D207" s="231"/>
      <c r="E207" s="231"/>
      <c r="F207" s="252"/>
      <c r="G207" s="231"/>
      <c r="H207" s="231"/>
      <c r="I207" s="231"/>
      <c r="J207" s="231"/>
      <c r="K207" s="277"/>
    </row>
    <row r="208" spans="2:11" s="1" customFormat="1" ht="15" customHeight="1">
      <c r="B208" s="254"/>
      <c r="C208" s="231" t="s">
        <v>1404</v>
      </c>
      <c r="D208" s="231"/>
      <c r="E208" s="231"/>
      <c r="F208" s="252" t="s">
        <v>80</v>
      </c>
      <c r="G208" s="231"/>
      <c r="H208" s="353" t="s">
        <v>1464</v>
      </c>
      <c r="I208" s="353"/>
      <c r="J208" s="353"/>
      <c r="K208" s="277"/>
    </row>
    <row r="209" spans="2:11" s="1" customFormat="1" ht="15" customHeight="1">
      <c r="B209" s="254"/>
      <c r="C209" s="231"/>
      <c r="D209" s="231"/>
      <c r="E209" s="231"/>
      <c r="F209" s="252" t="s">
        <v>1299</v>
      </c>
      <c r="G209" s="231"/>
      <c r="H209" s="353" t="s">
        <v>1300</v>
      </c>
      <c r="I209" s="353"/>
      <c r="J209" s="353"/>
      <c r="K209" s="277"/>
    </row>
    <row r="210" spans="2:11" s="1" customFormat="1" ht="15" customHeight="1">
      <c r="B210" s="254"/>
      <c r="C210" s="231"/>
      <c r="D210" s="231"/>
      <c r="E210" s="231"/>
      <c r="F210" s="252" t="s">
        <v>1297</v>
      </c>
      <c r="G210" s="231"/>
      <c r="H210" s="353" t="s">
        <v>1465</v>
      </c>
      <c r="I210" s="353"/>
      <c r="J210" s="353"/>
      <c r="K210" s="277"/>
    </row>
    <row r="211" spans="2:11" s="1" customFormat="1" ht="15" customHeight="1">
      <c r="B211" s="295"/>
      <c r="C211" s="231"/>
      <c r="D211" s="231"/>
      <c r="E211" s="231"/>
      <c r="F211" s="252" t="s">
        <v>1301</v>
      </c>
      <c r="G211" s="290"/>
      <c r="H211" s="354" t="s">
        <v>1302</v>
      </c>
      <c r="I211" s="354"/>
      <c r="J211" s="354"/>
      <c r="K211" s="296"/>
    </row>
    <row r="212" spans="2:11" s="1" customFormat="1" ht="15" customHeight="1">
      <c r="B212" s="295"/>
      <c r="C212" s="231"/>
      <c r="D212" s="231"/>
      <c r="E212" s="231"/>
      <c r="F212" s="252" t="s">
        <v>1303</v>
      </c>
      <c r="G212" s="290"/>
      <c r="H212" s="354" t="s">
        <v>1466</v>
      </c>
      <c r="I212" s="354"/>
      <c r="J212" s="354"/>
      <c r="K212" s="296"/>
    </row>
    <row r="213" spans="2:11" s="1" customFormat="1" ht="15" customHeight="1">
      <c r="B213" s="295"/>
      <c r="C213" s="231"/>
      <c r="D213" s="231"/>
      <c r="E213" s="231"/>
      <c r="F213" s="252"/>
      <c r="G213" s="290"/>
      <c r="H213" s="281"/>
      <c r="I213" s="281"/>
      <c r="J213" s="281"/>
      <c r="K213" s="296"/>
    </row>
    <row r="214" spans="2:11" s="1" customFormat="1" ht="15" customHeight="1">
      <c r="B214" s="295"/>
      <c r="C214" s="231" t="s">
        <v>1428</v>
      </c>
      <c r="D214" s="231"/>
      <c r="E214" s="231"/>
      <c r="F214" s="252">
        <v>1</v>
      </c>
      <c r="G214" s="290"/>
      <c r="H214" s="354" t="s">
        <v>1467</v>
      </c>
      <c r="I214" s="354"/>
      <c r="J214" s="354"/>
      <c r="K214" s="296"/>
    </row>
    <row r="215" spans="2:11" s="1" customFormat="1" ht="15" customHeight="1">
      <c r="B215" s="295"/>
      <c r="C215" s="231"/>
      <c r="D215" s="231"/>
      <c r="E215" s="231"/>
      <c r="F215" s="252">
        <v>2</v>
      </c>
      <c r="G215" s="290"/>
      <c r="H215" s="354" t="s">
        <v>1468</v>
      </c>
      <c r="I215" s="354"/>
      <c r="J215" s="354"/>
      <c r="K215" s="296"/>
    </row>
    <row r="216" spans="2:11" s="1" customFormat="1" ht="15" customHeight="1">
      <c r="B216" s="295"/>
      <c r="C216" s="231"/>
      <c r="D216" s="231"/>
      <c r="E216" s="231"/>
      <c r="F216" s="252">
        <v>3</v>
      </c>
      <c r="G216" s="290"/>
      <c r="H216" s="354" t="s">
        <v>1469</v>
      </c>
      <c r="I216" s="354"/>
      <c r="J216" s="354"/>
      <c r="K216" s="296"/>
    </row>
    <row r="217" spans="2:11" s="1" customFormat="1" ht="15" customHeight="1">
      <c r="B217" s="295"/>
      <c r="C217" s="231"/>
      <c r="D217" s="231"/>
      <c r="E217" s="231"/>
      <c r="F217" s="252">
        <v>4</v>
      </c>
      <c r="G217" s="290"/>
      <c r="H217" s="354" t="s">
        <v>1470</v>
      </c>
      <c r="I217" s="354"/>
      <c r="J217" s="354"/>
      <c r="K217" s="296"/>
    </row>
    <row r="218" spans="2:11" s="1" customFormat="1" ht="12.75" customHeight="1">
      <c r="B218" s="297"/>
      <c r="C218" s="298"/>
      <c r="D218" s="298"/>
      <c r="E218" s="298"/>
      <c r="F218" s="298"/>
      <c r="G218" s="298"/>
      <c r="H218" s="298"/>
      <c r="I218" s="298"/>
      <c r="J218" s="298"/>
      <c r="K218" s="299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9</vt:i4>
      </vt:variant>
    </vt:vector>
  </HeadingPairs>
  <TitlesOfParts>
    <vt:vector size="14" baseType="lpstr">
      <vt:lpstr>Rekapitulace stavby</vt:lpstr>
      <vt:lpstr>SO 01 - Vodovod</vt:lpstr>
      <vt:lpstr>SO 02 - Kanalizace</vt:lpstr>
      <vt:lpstr>VRN - Vedlejší rozpočtové...</vt:lpstr>
      <vt:lpstr>Pokyny pro vyplnění</vt:lpstr>
      <vt:lpstr>'Rekapitulace stavby'!Názvy_tisku</vt:lpstr>
      <vt:lpstr>'SO 01 - Vodovod'!Názvy_tisku</vt:lpstr>
      <vt:lpstr>'SO 02 - Kanalizace'!Názvy_tisku</vt:lpstr>
      <vt:lpstr>'VRN - Vedlejší rozpočtové...'!Názvy_tisku</vt:lpstr>
      <vt:lpstr>'Pokyny pro vyplnění'!Oblast_tisku</vt:lpstr>
      <vt:lpstr>'Rekapitulace stavby'!Oblast_tisku</vt:lpstr>
      <vt:lpstr>'SO 01 - Vodovod'!Oblast_tisku</vt:lpstr>
      <vt:lpstr>'SO 02 - Kanalizace'!Oblast_tisku</vt:lpstr>
      <vt:lpstr>'VRN - Vedlejší rozpočtové...'!Oblast_tisku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SERVER\Administrator</dc:creator>
  <cp:lastModifiedBy>Pavlína Tůmová</cp:lastModifiedBy>
  <dcterms:created xsi:type="dcterms:W3CDTF">2021-06-28T12:51:43Z</dcterms:created>
  <dcterms:modified xsi:type="dcterms:W3CDTF">2021-06-29T11:09:10Z</dcterms:modified>
</cp:coreProperties>
</file>