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21\VZ Stavební práce\ZPŘ\Rekonstrukce vodovodu a kanalizace ulice Jiráskova, Benešov\Rozpočty nově\"/>
    </mc:Choice>
  </mc:AlternateContent>
  <bookViews>
    <workbookView xWindow="0" yWindow="0" windowWidth="28800" windowHeight="12300" activeTab="3"/>
  </bookViews>
  <sheets>
    <sheet name="Rekapitulace stavby" sheetId="1" r:id="rId1"/>
    <sheet name="SO 01 - Vodovod" sheetId="2" r:id="rId2"/>
    <sheet name="SO 02 - Kanalizace" sheetId="3" r:id="rId3"/>
    <sheet name="VRN - Vedlejší rozpočtové..." sheetId="4" r:id="rId4"/>
    <sheet name="Pokyny pro vyplnění" sheetId="5" r:id="rId5"/>
  </sheets>
  <definedNames>
    <definedName name="_xlnm._FilterDatabase" localSheetId="1" hidden="1">'SO 01 - Vodovod'!$C$84:$K$507</definedName>
    <definedName name="_xlnm._FilterDatabase" localSheetId="2" hidden="1">'SO 02 - Kanalizace'!$C$86:$K$571</definedName>
    <definedName name="_xlnm._FilterDatabase" localSheetId="3" hidden="1">'VRN - Vedlejší rozpočtové...'!$C$79:$K$109</definedName>
    <definedName name="_xlnm.Print_Titles" localSheetId="0">'Rekapitulace stavby'!$52:$52</definedName>
    <definedName name="_xlnm.Print_Titles" localSheetId="1">'SO 01 - Vodovod'!$84:$84</definedName>
    <definedName name="_xlnm.Print_Titles" localSheetId="2">'SO 02 - Kanalizace'!$86:$86</definedName>
    <definedName name="_xlnm.Print_Titles" localSheetId="3">'VRN - Vedlejší rozpočtové...'!$79:$79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Vodovod'!$C$4:$J$39,'SO 01 - Vodovod'!$C$45:$J$66,'SO 01 - Vodovod'!$C$72:$K$507</definedName>
    <definedName name="_xlnm.Print_Area" localSheetId="2">'SO 02 - Kanalizace'!$C$4:$J$39,'SO 02 - Kanalizace'!$C$45:$J$68,'SO 02 - Kanalizace'!$C$74:$K$571</definedName>
    <definedName name="_xlnm.Print_Area" localSheetId="3">'VRN - Vedlejší rozpočtové...'!$C$4:$J$39,'VRN - Vedlejší rozpočtové...'!$C$45:$J$61,'VRN - Vedlejší rozpočtové...'!$C$67:$K$109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57" i="1" s="1"/>
  <c r="J35" i="4"/>
  <c r="AX57" i="1" s="1"/>
  <c r="BI108" i="4"/>
  <c r="BH108" i="4"/>
  <c r="BG108" i="4"/>
  <c r="BF108" i="4"/>
  <c r="T108" i="4"/>
  <c r="R108" i="4"/>
  <c r="P108" i="4"/>
  <c r="BI106" i="4"/>
  <c r="BH106" i="4"/>
  <c r="BG106" i="4"/>
  <c r="BF106" i="4"/>
  <c r="T106" i="4"/>
  <c r="R106" i="4"/>
  <c r="P106" i="4"/>
  <c r="BI104" i="4"/>
  <c r="BH104" i="4"/>
  <c r="BG104" i="4"/>
  <c r="BF104" i="4"/>
  <c r="T104" i="4"/>
  <c r="R104" i="4"/>
  <c r="P104" i="4"/>
  <c r="BI102" i="4"/>
  <c r="BH102" i="4"/>
  <c r="BG102" i="4"/>
  <c r="BF102" i="4"/>
  <c r="T102" i="4"/>
  <c r="R102" i="4"/>
  <c r="P102" i="4"/>
  <c r="BI100" i="4"/>
  <c r="BH100" i="4"/>
  <c r="BG100" i="4"/>
  <c r="BF100" i="4"/>
  <c r="T100" i="4"/>
  <c r="R100" i="4"/>
  <c r="P100" i="4"/>
  <c r="BI98" i="4"/>
  <c r="BH98" i="4"/>
  <c r="BG98" i="4"/>
  <c r="BF98" i="4"/>
  <c r="T98" i="4"/>
  <c r="R98" i="4"/>
  <c r="P98" i="4"/>
  <c r="BI96" i="4"/>
  <c r="BH96" i="4"/>
  <c r="BG96" i="4"/>
  <c r="BF96" i="4"/>
  <c r="T96" i="4"/>
  <c r="R96" i="4"/>
  <c r="P96" i="4"/>
  <c r="BI94" i="4"/>
  <c r="BH94" i="4"/>
  <c r="BG94" i="4"/>
  <c r="BF94" i="4"/>
  <c r="T94" i="4"/>
  <c r="R94" i="4"/>
  <c r="P94" i="4"/>
  <c r="BI92" i="4"/>
  <c r="BH92" i="4"/>
  <c r="BG92" i="4"/>
  <c r="BF92" i="4"/>
  <c r="T92" i="4"/>
  <c r="R92" i="4"/>
  <c r="P92" i="4"/>
  <c r="BI90" i="4"/>
  <c r="BH90" i="4"/>
  <c r="BG90" i="4"/>
  <c r="BF90" i="4"/>
  <c r="T90" i="4"/>
  <c r="R90" i="4"/>
  <c r="P90" i="4"/>
  <c r="BI88" i="4"/>
  <c r="BH88" i="4"/>
  <c r="BG88" i="4"/>
  <c r="BF88" i="4"/>
  <c r="T88" i="4"/>
  <c r="R88" i="4"/>
  <c r="P88" i="4"/>
  <c r="BI86" i="4"/>
  <c r="BH86" i="4"/>
  <c r="BG86" i="4"/>
  <c r="BF86" i="4"/>
  <c r="T86" i="4"/>
  <c r="R86" i="4"/>
  <c r="P86" i="4"/>
  <c r="BI84" i="4"/>
  <c r="BH84" i="4"/>
  <c r="BG84" i="4"/>
  <c r="BF84" i="4"/>
  <c r="T84" i="4"/>
  <c r="R84" i="4"/>
  <c r="P84" i="4"/>
  <c r="BI82" i="4"/>
  <c r="BH82" i="4"/>
  <c r="BG82" i="4"/>
  <c r="BF82" i="4"/>
  <c r="T82" i="4"/>
  <c r="R82" i="4"/>
  <c r="P82" i="4"/>
  <c r="J77" i="4"/>
  <c r="J76" i="4"/>
  <c r="F74" i="4"/>
  <c r="E72" i="4"/>
  <c r="J55" i="4"/>
  <c r="J54" i="4"/>
  <c r="F52" i="4"/>
  <c r="E50" i="4"/>
  <c r="J18" i="4"/>
  <c r="E18" i="4"/>
  <c r="F77" i="4" s="1"/>
  <c r="J17" i="4"/>
  <c r="J15" i="4"/>
  <c r="E15" i="4"/>
  <c r="F76" i="4" s="1"/>
  <c r="J14" i="4"/>
  <c r="J12" i="4"/>
  <c r="J52" i="4" s="1"/>
  <c r="E7" i="4"/>
  <c r="E70" i="4"/>
  <c r="J37" i="3"/>
  <c r="J36" i="3"/>
  <c r="AY56" i="1" s="1"/>
  <c r="J35" i="3"/>
  <c r="AX56" i="1"/>
  <c r="BI568" i="3"/>
  <c r="BH568" i="3"/>
  <c r="BG568" i="3"/>
  <c r="BF568" i="3"/>
  <c r="T568" i="3"/>
  <c r="R568" i="3"/>
  <c r="P568" i="3"/>
  <c r="BI564" i="3"/>
  <c r="BH564" i="3"/>
  <c r="BG564" i="3"/>
  <c r="BF564" i="3"/>
  <c r="T564" i="3"/>
  <c r="R564" i="3"/>
  <c r="P564" i="3"/>
  <c r="BI560" i="3"/>
  <c r="BH560" i="3"/>
  <c r="BG560" i="3"/>
  <c r="BF560" i="3"/>
  <c r="T560" i="3"/>
  <c r="R560" i="3"/>
  <c r="P560" i="3"/>
  <c r="BI556" i="3"/>
  <c r="BH556" i="3"/>
  <c r="BG556" i="3"/>
  <c r="BF556" i="3"/>
  <c r="T556" i="3"/>
  <c r="R556" i="3"/>
  <c r="P556" i="3"/>
  <c r="BI551" i="3"/>
  <c r="BH551" i="3"/>
  <c r="BG551" i="3"/>
  <c r="BF551" i="3"/>
  <c r="T551" i="3"/>
  <c r="R551" i="3"/>
  <c r="P551" i="3"/>
  <c r="BI548" i="3"/>
  <c r="BH548" i="3"/>
  <c r="BG548" i="3"/>
  <c r="BF548" i="3"/>
  <c r="T548" i="3"/>
  <c r="R548" i="3"/>
  <c r="P548" i="3"/>
  <c r="BI545" i="3"/>
  <c r="BH545" i="3"/>
  <c r="BG545" i="3"/>
  <c r="BF545" i="3"/>
  <c r="T545" i="3"/>
  <c r="R545" i="3"/>
  <c r="P545" i="3"/>
  <c r="BI541" i="3"/>
  <c r="BH541" i="3"/>
  <c r="BG541" i="3"/>
  <c r="BF541" i="3"/>
  <c r="T541" i="3"/>
  <c r="R541" i="3"/>
  <c r="P541" i="3"/>
  <c r="BI536" i="3"/>
  <c r="BH536" i="3"/>
  <c r="BG536" i="3"/>
  <c r="BF536" i="3"/>
  <c r="T536" i="3"/>
  <c r="R536" i="3"/>
  <c r="P536" i="3"/>
  <c r="BI529" i="3"/>
  <c r="BH529" i="3"/>
  <c r="BG529" i="3"/>
  <c r="BF529" i="3"/>
  <c r="T529" i="3"/>
  <c r="R529" i="3"/>
  <c r="P529" i="3"/>
  <c r="BI524" i="3"/>
  <c r="BH524" i="3"/>
  <c r="BG524" i="3"/>
  <c r="BF524" i="3"/>
  <c r="T524" i="3"/>
  <c r="R524" i="3"/>
  <c r="P524" i="3"/>
  <c r="BI520" i="3"/>
  <c r="BH520" i="3"/>
  <c r="BG520" i="3"/>
  <c r="BF520" i="3"/>
  <c r="T520" i="3"/>
  <c r="R520" i="3"/>
  <c r="P520" i="3"/>
  <c r="BI516" i="3"/>
  <c r="BH516" i="3"/>
  <c r="BG516" i="3"/>
  <c r="BF516" i="3"/>
  <c r="T516" i="3"/>
  <c r="R516" i="3"/>
  <c r="P516" i="3"/>
  <c r="BI513" i="3"/>
  <c r="BH513" i="3"/>
  <c r="BG513" i="3"/>
  <c r="BF513" i="3"/>
  <c r="T513" i="3"/>
  <c r="R513" i="3"/>
  <c r="P513" i="3"/>
  <c r="BI510" i="3"/>
  <c r="BH510" i="3"/>
  <c r="BG510" i="3"/>
  <c r="BF510" i="3"/>
  <c r="T510" i="3"/>
  <c r="R510" i="3"/>
  <c r="P510" i="3"/>
  <c r="BI507" i="3"/>
  <c r="BH507" i="3"/>
  <c r="BG507" i="3"/>
  <c r="BF507" i="3"/>
  <c r="T507" i="3"/>
  <c r="R507" i="3"/>
  <c r="P507" i="3"/>
  <c r="BI505" i="3"/>
  <c r="BH505" i="3"/>
  <c r="BG505" i="3"/>
  <c r="BF505" i="3"/>
  <c r="T505" i="3"/>
  <c r="R505" i="3"/>
  <c r="P505" i="3"/>
  <c r="BI503" i="3"/>
  <c r="BH503" i="3"/>
  <c r="BG503" i="3"/>
  <c r="BF503" i="3"/>
  <c r="T503" i="3"/>
  <c r="R503" i="3"/>
  <c r="P503" i="3"/>
  <c r="BI501" i="3"/>
  <c r="BH501" i="3"/>
  <c r="BG501" i="3"/>
  <c r="BF501" i="3"/>
  <c r="T501" i="3"/>
  <c r="R501" i="3"/>
  <c r="P501" i="3"/>
  <c r="BI497" i="3"/>
  <c r="BH497" i="3"/>
  <c r="BG497" i="3"/>
  <c r="BF497" i="3"/>
  <c r="T497" i="3"/>
  <c r="R497" i="3"/>
  <c r="P497" i="3"/>
  <c r="BI494" i="3"/>
  <c r="BH494" i="3"/>
  <c r="BG494" i="3"/>
  <c r="BF494" i="3"/>
  <c r="T494" i="3"/>
  <c r="R494" i="3"/>
  <c r="P494" i="3"/>
  <c r="BI491" i="3"/>
  <c r="BH491" i="3"/>
  <c r="BG491" i="3"/>
  <c r="BF491" i="3"/>
  <c r="T491" i="3"/>
  <c r="R491" i="3"/>
  <c r="P491" i="3"/>
  <c r="BI486" i="3"/>
  <c r="BH486" i="3"/>
  <c r="BG486" i="3"/>
  <c r="BF486" i="3"/>
  <c r="T486" i="3"/>
  <c r="R486" i="3"/>
  <c r="P486" i="3"/>
  <c r="BI483" i="3"/>
  <c r="BH483" i="3"/>
  <c r="BG483" i="3"/>
  <c r="BF483" i="3"/>
  <c r="T483" i="3"/>
  <c r="R483" i="3"/>
  <c r="P483" i="3"/>
  <c r="BI480" i="3"/>
  <c r="BH480" i="3"/>
  <c r="BG480" i="3"/>
  <c r="BF480" i="3"/>
  <c r="T480" i="3"/>
  <c r="R480" i="3"/>
  <c r="P480" i="3"/>
  <c r="BI477" i="3"/>
  <c r="BH477" i="3"/>
  <c r="BG477" i="3"/>
  <c r="BF477" i="3"/>
  <c r="T477" i="3"/>
  <c r="R477" i="3"/>
  <c r="P477" i="3"/>
  <c r="BI474" i="3"/>
  <c r="BH474" i="3"/>
  <c r="BG474" i="3"/>
  <c r="BF474" i="3"/>
  <c r="T474" i="3"/>
  <c r="R474" i="3"/>
  <c r="P474" i="3"/>
  <c r="BI471" i="3"/>
  <c r="BH471" i="3"/>
  <c r="BG471" i="3"/>
  <c r="BF471" i="3"/>
  <c r="T471" i="3"/>
  <c r="R471" i="3"/>
  <c r="P471" i="3"/>
  <c r="BI467" i="3"/>
  <c r="BH467" i="3"/>
  <c r="BG467" i="3"/>
  <c r="BF467" i="3"/>
  <c r="T467" i="3"/>
  <c r="R467" i="3"/>
  <c r="P467" i="3"/>
  <c r="BI463" i="3"/>
  <c r="BH463" i="3"/>
  <c r="BG463" i="3"/>
  <c r="BF463" i="3"/>
  <c r="T463" i="3"/>
  <c r="R463" i="3"/>
  <c r="P463" i="3"/>
  <c r="BI460" i="3"/>
  <c r="BH460" i="3"/>
  <c r="BG460" i="3"/>
  <c r="BF460" i="3"/>
  <c r="T460" i="3"/>
  <c r="R460" i="3"/>
  <c r="P460" i="3"/>
  <c r="BI457" i="3"/>
  <c r="BH457" i="3"/>
  <c r="BG457" i="3"/>
  <c r="BF457" i="3"/>
  <c r="T457" i="3"/>
  <c r="R457" i="3"/>
  <c r="P457" i="3"/>
  <c r="BI454" i="3"/>
  <c r="BH454" i="3"/>
  <c r="BG454" i="3"/>
  <c r="BF454" i="3"/>
  <c r="T454" i="3"/>
  <c r="R454" i="3"/>
  <c r="P454" i="3"/>
  <c r="BI451" i="3"/>
  <c r="BH451" i="3"/>
  <c r="BG451" i="3"/>
  <c r="BF451" i="3"/>
  <c r="T451" i="3"/>
  <c r="R451" i="3"/>
  <c r="P451" i="3"/>
  <c r="BI448" i="3"/>
  <c r="BH448" i="3"/>
  <c r="BG448" i="3"/>
  <c r="BF448" i="3"/>
  <c r="T448" i="3"/>
  <c r="R448" i="3"/>
  <c r="P448" i="3"/>
  <c r="BI445" i="3"/>
  <c r="BH445" i="3"/>
  <c r="BG445" i="3"/>
  <c r="BF445" i="3"/>
  <c r="T445" i="3"/>
  <c r="R445" i="3"/>
  <c r="P445" i="3"/>
  <c r="BI442" i="3"/>
  <c r="BH442" i="3"/>
  <c r="BG442" i="3"/>
  <c r="BF442" i="3"/>
  <c r="T442" i="3"/>
  <c r="R442" i="3"/>
  <c r="P442" i="3"/>
  <c r="BI439" i="3"/>
  <c r="BH439" i="3"/>
  <c r="BG439" i="3"/>
  <c r="BF439" i="3"/>
  <c r="T439" i="3"/>
  <c r="R439" i="3"/>
  <c r="P439" i="3"/>
  <c r="BI436" i="3"/>
  <c r="BH436" i="3"/>
  <c r="BG436" i="3"/>
  <c r="BF436" i="3"/>
  <c r="T436" i="3"/>
  <c r="R436" i="3"/>
  <c r="P436" i="3"/>
  <c r="BI433" i="3"/>
  <c r="BH433" i="3"/>
  <c r="BG433" i="3"/>
  <c r="BF433" i="3"/>
  <c r="T433" i="3"/>
  <c r="R433" i="3"/>
  <c r="P433" i="3"/>
  <c r="BI430" i="3"/>
  <c r="BH430" i="3"/>
  <c r="BG430" i="3"/>
  <c r="BF430" i="3"/>
  <c r="T430" i="3"/>
  <c r="R430" i="3"/>
  <c r="P430" i="3"/>
  <c r="BI427" i="3"/>
  <c r="BH427" i="3"/>
  <c r="BG427" i="3"/>
  <c r="BF427" i="3"/>
  <c r="T427" i="3"/>
  <c r="R427" i="3"/>
  <c r="P427" i="3"/>
  <c r="BI424" i="3"/>
  <c r="BH424" i="3"/>
  <c r="BG424" i="3"/>
  <c r="BF424" i="3"/>
  <c r="T424" i="3"/>
  <c r="R424" i="3"/>
  <c r="P424" i="3"/>
  <c r="BI421" i="3"/>
  <c r="BH421" i="3"/>
  <c r="BG421" i="3"/>
  <c r="BF421" i="3"/>
  <c r="T421" i="3"/>
  <c r="R421" i="3"/>
  <c r="P421" i="3"/>
  <c r="BI418" i="3"/>
  <c r="BH418" i="3"/>
  <c r="BG418" i="3"/>
  <c r="BF418" i="3"/>
  <c r="T418" i="3"/>
  <c r="R418" i="3"/>
  <c r="P418" i="3"/>
  <c r="BI415" i="3"/>
  <c r="BH415" i="3"/>
  <c r="BG415" i="3"/>
  <c r="BF415" i="3"/>
  <c r="T415" i="3"/>
  <c r="R415" i="3"/>
  <c r="P415" i="3"/>
  <c r="BI412" i="3"/>
  <c r="BH412" i="3"/>
  <c r="BG412" i="3"/>
  <c r="BF412" i="3"/>
  <c r="T412" i="3"/>
  <c r="R412" i="3"/>
  <c r="P412" i="3"/>
  <c r="BI409" i="3"/>
  <c r="BH409" i="3"/>
  <c r="BG409" i="3"/>
  <c r="BF409" i="3"/>
  <c r="T409" i="3"/>
  <c r="R409" i="3"/>
  <c r="P409" i="3"/>
  <c r="BI406" i="3"/>
  <c r="BH406" i="3"/>
  <c r="BG406" i="3"/>
  <c r="BF406" i="3"/>
  <c r="T406" i="3"/>
  <c r="R406" i="3"/>
  <c r="P406" i="3"/>
  <c r="BI403" i="3"/>
  <c r="BH403" i="3"/>
  <c r="BG403" i="3"/>
  <c r="BF403" i="3"/>
  <c r="T403" i="3"/>
  <c r="R403" i="3"/>
  <c r="P403" i="3"/>
  <c r="BI400" i="3"/>
  <c r="BH400" i="3"/>
  <c r="BG400" i="3"/>
  <c r="BF400" i="3"/>
  <c r="T400" i="3"/>
  <c r="R400" i="3"/>
  <c r="P400" i="3"/>
  <c r="BI397" i="3"/>
  <c r="BH397" i="3"/>
  <c r="BG397" i="3"/>
  <c r="BF397" i="3"/>
  <c r="T397" i="3"/>
  <c r="R397" i="3"/>
  <c r="P397" i="3"/>
  <c r="BI394" i="3"/>
  <c r="BH394" i="3"/>
  <c r="BG394" i="3"/>
  <c r="BF394" i="3"/>
  <c r="T394" i="3"/>
  <c r="R394" i="3"/>
  <c r="P394" i="3"/>
  <c r="BI391" i="3"/>
  <c r="BH391" i="3"/>
  <c r="BG391" i="3"/>
  <c r="BF391" i="3"/>
  <c r="T391" i="3"/>
  <c r="R391" i="3"/>
  <c r="P391" i="3"/>
  <c r="BI388" i="3"/>
  <c r="BH388" i="3"/>
  <c r="BG388" i="3"/>
  <c r="BF388" i="3"/>
  <c r="T388" i="3"/>
  <c r="R388" i="3"/>
  <c r="P388" i="3"/>
  <c r="BI385" i="3"/>
  <c r="BH385" i="3"/>
  <c r="BG385" i="3"/>
  <c r="BF385" i="3"/>
  <c r="T385" i="3"/>
  <c r="R385" i="3"/>
  <c r="P385" i="3"/>
  <c r="BI382" i="3"/>
  <c r="BH382" i="3"/>
  <c r="BG382" i="3"/>
  <c r="BF382" i="3"/>
  <c r="T382" i="3"/>
  <c r="R382" i="3"/>
  <c r="P382" i="3"/>
  <c r="BI379" i="3"/>
  <c r="BH379" i="3"/>
  <c r="BG379" i="3"/>
  <c r="BF379" i="3"/>
  <c r="T379" i="3"/>
  <c r="R379" i="3"/>
  <c r="P379" i="3"/>
  <c r="BI376" i="3"/>
  <c r="BH376" i="3"/>
  <c r="BG376" i="3"/>
  <c r="BF376" i="3"/>
  <c r="T376" i="3"/>
  <c r="R376" i="3"/>
  <c r="P376" i="3"/>
  <c r="BI373" i="3"/>
  <c r="BH373" i="3"/>
  <c r="BG373" i="3"/>
  <c r="BF373" i="3"/>
  <c r="T373" i="3"/>
  <c r="R373" i="3"/>
  <c r="P373" i="3"/>
  <c r="BI370" i="3"/>
  <c r="BH370" i="3"/>
  <c r="BG370" i="3"/>
  <c r="BF370" i="3"/>
  <c r="T370" i="3"/>
  <c r="R370" i="3"/>
  <c r="P370" i="3"/>
  <c r="BI367" i="3"/>
  <c r="BH367" i="3"/>
  <c r="BG367" i="3"/>
  <c r="BF367" i="3"/>
  <c r="T367" i="3"/>
  <c r="R367" i="3"/>
  <c r="P367" i="3"/>
  <c r="BI364" i="3"/>
  <c r="BH364" i="3"/>
  <c r="BG364" i="3"/>
  <c r="BF364" i="3"/>
  <c r="T364" i="3"/>
  <c r="R364" i="3"/>
  <c r="P364" i="3"/>
  <c r="BI361" i="3"/>
  <c r="BH361" i="3"/>
  <c r="BG361" i="3"/>
  <c r="BF361" i="3"/>
  <c r="T361" i="3"/>
  <c r="R361" i="3"/>
  <c r="P361" i="3"/>
  <c r="BI358" i="3"/>
  <c r="BH358" i="3"/>
  <c r="BG358" i="3"/>
  <c r="BF358" i="3"/>
  <c r="T358" i="3"/>
  <c r="R358" i="3"/>
  <c r="P358" i="3"/>
  <c r="BI355" i="3"/>
  <c r="BH355" i="3"/>
  <c r="BG355" i="3"/>
  <c r="BF355" i="3"/>
  <c r="T355" i="3"/>
  <c r="R355" i="3"/>
  <c r="P355" i="3"/>
  <c r="BI352" i="3"/>
  <c r="BH352" i="3"/>
  <c r="BG352" i="3"/>
  <c r="BF352" i="3"/>
  <c r="T352" i="3"/>
  <c r="R352" i="3"/>
  <c r="P352" i="3"/>
  <c r="BI349" i="3"/>
  <c r="BH349" i="3"/>
  <c r="BG349" i="3"/>
  <c r="BF349" i="3"/>
  <c r="T349" i="3"/>
  <c r="R349" i="3"/>
  <c r="P349" i="3"/>
  <c r="BI347" i="3"/>
  <c r="BH347" i="3"/>
  <c r="BG347" i="3"/>
  <c r="BF347" i="3"/>
  <c r="T347" i="3"/>
  <c r="R347" i="3"/>
  <c r="P347" i="3"/>
  <c r="BI343" i="3"/>
  <c r="BH343" i="3"/>
  <c r="BG343" i="3"/>
  <c r="BF343" i="3"/>
  <c r="T343" i="3"/>
  <c r="R343" i="3"/>
  <c r="P343" i="3"/>
  <c r="BI340" i="3"/>
  <c r="BH340" i="3"/>
  <c r="BG340" i="3"/>
  <c r="BF340" i="3"/>
  <c r="T340" i="3"/>
  <c r="R340" i="3"/>
  <c r="P340" i="3"/>
  <c r="BI336" i="3"/>
  <c r="BH336" i="3"/>
  <c r="BG336" i="3"/>
  <c r="BF336" i="3"/>
  <c r="T336" i="3"/>
  <c r="R336" i="3"/>
  <c r="P336" i="3"/>
  <c r="BI333" i="3"/>
  <c r="BH333" i="3"/>
  <c r="BG333" i="3"/>
  <c r="BF333" i="3"/>
  <c r="T333" i="3"/>
  <c r="R333" i="3"/>
  <c r="P333" i="3"/>
  <c r="BI330" i="3"/>
  <c r="BH330" i="3"/>
  <c r="BG330" i="3"/>
  <c r="BF330" i="3"/>
  <c r="T330" i="3"/>
  <c r="R330" i="3"/>
  <c r="P330" i="3"/>
  <c r="BI326" i="3"/>
  <c r="BH326" i="3"/>
  <c r="BG326" i="3"/>
  <c r="BF326" i="3"/>
  <c r="T326" i="3"/>
  <c r="R326" i="3"/>
  <c r="P326" i="3"/>
  <c r="BI322" i="3"/>
  <c r="BH322" i="3"/>
  <c r="BG322" i="3"/>
  <c r="BF322" i="3"/>
  <c r="T322" i="3"/>
  <c r="R322" i="3"/>
  <c r="P322" i="3"/>
  <c r="BI318" i="3"/>
  <c r="BH318" i="3"/>
  <c r="BG318" i="3"/>
  <c r="BF318" i="3"/>
  <c r="T318" i="3"/>
  <c r="R318" i="3"/>
  <c r="P318" i="3"/>
  <c r="BI314" i="3"/>
  <c r="BH314" i="3"/>
  <c r="BG314" i="3"/>
  <c r="BF314" i="3"/>
  <c r="T314" i="3"/>
  <c r="R314" i="3"/>
  <c r="P314" i="3"/>
  <c r="BI309" i="3"/>
  <c r="BH309" i="3"/>
  <c r="BG309" i="3"/>
  <c r="BF309" i="3"/>
  <c r="T309" i="3"/>
  <c r="R309" i="3"/>
  <c r="P309" i="3"/>
  <c r="BI305" i="3"/>
  <c r="BH305" i="3"/>
  <c r="BG305" i="3"/>
  <c r="BF305" i="3"/>
  <c r="T305" i="3"/>
  <c r="R305" i="3"/>
  <c r="P305" i="3"/>
  <c r="BI301" i="3"/>
  <c r="BH301" i="3"/>
  <c r="BG301" i="3"/>
  <c r="BF301" i="3"/>
  <c r="T301" i="3"/>
  <c r="R301" i="3"/>
  <c r="P301" i="3"/>
  <c r="BI299" i="3"/>
  <c r="BH299" i="3"/>
  <c r="BG299" i="3"/>
  <c r="BF299" i="3"/>
  <c r="T299" i="3"/>
  <c r="R299" i="3"/>
  <c r="P299" i="3"/>
  <c r="BI296" i="3"/>
  <c r="BH296" i="3"/>
  <c r="BG296" i="3"/>
  <c r="BF296" i="3"/>
  <c r="T296" i="3"/>
  <c r="R296" i="3"/>
  <c r="P296" i="3"/>
  <c r="BI291" i="3"/>
  <c r="BH291" i="3"/>
  <c r="BG291" i="3"/>
  <c r="BF291" i="3"/>
  <c r="T291" i="3"/>
  <c r="R291" i="3"/>
  <c r="P291" i="3"/>
  <c r="BI287" i="3"/>
  <c r="BH287" i="3"/>
  <c r="BG287" i="3"/>
  <c r="BF287" i="3"/>
  <c r="T287" i="3"/>
  <c r="R287" i="3"/>
  <c r="P287" i="3"/>
  <c r="BI281" i="3"/>
  <c r="BH281" i="3"/>
  <c r="BG281" i="3"/>
  <c r="BF281" i="3"/>
  <c r="T281" i="3"/>
  <c r="R281" i="3"/>
  <c r="P281" i="3"/>
  <c r="BI277" i="3"/>
  <c r="BH277" i="3"/>
  <c r="BG277" i="3"/>
  <c r="BF277" i="3"/>
  <c r="T277" i="3"/>
  <c r="R277" i="3"/>
  <c r="P277" i="3"/>
  <c r="BI272" i="3"/>
  <c r="BH272" i="3"/>
  <c r="BG272" i="3"/>
  <c r="BF272" i="3"/>
  <c r="T272" i="3"/>
  <c r="R272" i="3"/>
  <c r="P272" i="3"/>
  <c r="BI267" i="3"/>
  <c r="BH267" i="3"/>
  <c r="BG267" i="3"/>
  <c r="BF267" i="3"/>
  <c r="T267" i="3"/>
  <c r="R267" i="3"/>
  <c r="P267" i="3"/>
  <c r="BI263" i="3"/>
  <c r="BH263" i="3"/>
  <c r="BG263" i="3"/>
  <c r="BF263" i="3"/>
  <c r="T263" i="3"/>
  <c r="R263" i="3"/>
  <c r="P263" i="3"/>
  <c r="BI259" i="3"/>
  <c r="BH259" i="3"/>
  <c r="BG259" i="3"/>
  <c r="BF259" i="3"/>
  <c r="T259" i="3"/>
  <c r="R259" i="3"/>
  <c r="P259" i="3"/>
  <c r="BI256" i="3"/>
  <c r="BH256" i="3"/>
  <c r="BG256" i="3"/>
  <c r="BF256" i="3"/>
  <c r="T256" i="3"/>
  <c r="R256" i="3"/>
  <c r="P256" i="3"/>
  <c r="BI251" i="3"/>
  <c r="BH251" i="3"/>
  <c r="BG251" i="3"/>
  <c r="BF251" i="3"/>
  <c r="T251" i="3"/>
  <c r="R251" i="3"/>
  <c r="P251" i="3"/>
  <c r="BI247" i="3"/>
  <c r="BH247" i="3"/>
  <c r="BG247" i="3"/>
  <c r="BF247" i="3"/>
  <c r="T247" i="3"/>
  <c r="R247" i="3"/>
  <c r="P247" i="3"/>
  <c r="BI243" i="3"/>
  <c r="BH243" i="3"/>
  <c r="BG243" i="3"/>
  <c r="BF243" i="3"/>
  <c r="T243" i="3"/>
  <c r="R243" i="3"/>
  <c r="P243" i="3"/>
  <c r="BI238" i="3"/>
  <c r="BH238" i="3"/>
  <c r="BG238" i="3"/>
  <c r="BF238" i="3"/>
  <c r="T238" i="3"/>
  <c r="R238" i="3"/>
  <c r="P238" i="3"/>
  <c r="BI233" i="3"/>
  <c r="BH233" i="3"/>
  <c r="BG233" i="3"/>
  <c r="BF233" i="3"/>
  <c r="T233" i="3"/>
  <c r="R233" i="3"/>
  <c r="P233" i="3"/>
  <c r="BI231" i="3"/>
  <c r="BH231" i="3"/>
  <c r="BG231" i="3"/>
  <c r="BF231" i="3"/>
  <c r="T231" i="3"/>
  <c r="R231" i="3"/>
  <c r="P231" i="3"/>
  <c r="BI223" i="3"/>
  <c r="BH223" i="3"/>
  <c r="BG223" i="3"/>
  <c r="BF223" i="3"/>
  <c r="T223" i="3"/>
  <c r="R223" i="3"/>
  <c r="P223" i="3"/>
  <c r="BI221" i="3"/>
  <c r="BH221" i="3"/>
  <c r="BG221" i="3"/>
  <c r="BF221" i="3"/>
  <c r="T221" i="3"/>
  <c r="R221" i="3"/>
  <c r="P221" i="3"/>
  <c r="BI216" i="3"/>
  <c r="BH216" i="3"/>
  <c r="BG216" i="3"/>
  <c r="BF216" i="3"/>
  <c r="T216" i="3"/>
  <c r="R216" i="3"/>
  <c r="P216" i="3"/>
  <c r="BI212" i="3"/>
  <c r="BH212" i="3"/>
  <c r="BG212" i="3"/>
  <c r="BF212" i="3"/>
  <c r="T212" i="3"/>
  <c r="R212" i="3"/>
  <c r="P212" i="3"/>
  <c r="BI205" i="3"/>
  <c r="BH205" i="3"/>
  <c r="BG205" i="3"/>
  <c r="BF205" i="3"/>
  <c r="T205" i="3"/>
  <c r="R205" i="3"/>
  <c r="P205" i="3"/>
  <c r="BI195" i="3"/>
  <c r="BH195" i="3"/>
  <c r="BG195" i="3"/>
  <c r="BF195" i="3"/>
  <c r="T195" i="3"/>
  <c r="R195" i="3"/>
  <c r="P195" i="3"/>
  <c r="BI186" i="3"/>
  <c r="BH186" i="3"/>
  <c r="BG186" i="3"/>
  <c r="BF186" i="3"/>
  <c r="T186" i="3"/>
  <c r="R186" i="3"/>
  <c r="P186" i="3"/>
  <c r="BI183" i="3"/>
  <c r="BH183" i="3"/>
  <c r="BG183" i="3"/>
  <c r="BF183" i="3"/>
  <c r="T183" i="3"/>
  <c r="R183" i="3"/>
  <c r="P183" i="3"/>
  <c r="BI179" i="3"/>
  <c r="BH179" i="3"/>
  <c r="BG179" i="3"/>
  <c r="BF179" i="3"/>
  <c r="T179" i="3"/>
  <c r="R179" i="3"/>
  <c r="P179" i="3"/>
  <c r="BI174" i="3"/>
  <c r="BH174" i="3"/>
  <c r="BG174" i="3"/>
  <c r="BF174" i="3"/>
  <c r="T174" i="3"/>
  <c r="R174" i="3"/>
  <c r="P174" i="3"/>
  <c r="BI170" i="3"/>
  <c r="BH170" i="3"/>
  <c r="BG170" i="3"/>
  <c r="BF170" i="3"/>
  <c r="T170" i="3"/>
  <c r="R170" i="3"/>
  <c r="P170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7" i="3"/>
  <c r="BH147" i="3"/>
  <c r="BG147" i="3"/>
  <c r="BF147" i="3"/>
  <c r="T147" i="3"/>
  <c r="R147" i="3"/>
  <c r="P147" i="3"/>
  <c r="BI142" i="3"/>
  <c r="BH142" i="3"/>
  <c r="BG142" i="3"/>
  <c r="BF142" i="3"/>
  <c r="T142" i="3"/>
  <c r="R142" i="3"/>
  <c r="P142" i="3"/>
  <c r="BI137" i="3"/>
  <c r="BH137" i="3"/>
  <c r="BG137" i="3"/>
  <c r="BF137" i="3"/>
  <c r="T137" i="3"/>
  <c r="R137" i="3"/>
  <c r="P137" i="3"/>
  <c r="BI133" i="3"/>
  <c r="BH133" i="3"/>
  <c r="BG133" i="3"/>
  <c r="BF133" i="3"/>
  <c r="T133" i="3"/>
  <c r="R133" i="3"/>
  <c r="P133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BI122" i="3"/>
  <c r="BH122" i="3"/>
  <c r="BG122" i="3"/>
  <c r="BF122" i="3"/>
  <c r="T122" i="3"/>
  <c r="R122" i="3"/>
  <c r="P122" i="3"/>
  <c r="BI117" i="3"/>
  <c r="BH117" i="3"/>
  <c r="BG117" i="3"/>
  <c r="BF117" i="3"/>
  <c r="T117" i="3"/>
  <c r="R117" i="3"/>
  <c r="P117" i="3"/>
  <c r="BI114" i="3"/>
  <c r="BH114" i="3"/>
  <c r="BG114" i="3"/>
  <c r="BF114" i="3"/>
  <c r="T114" i="3"/>
  <c r="R114" i="3"/>
  <c r="P114" i="3"/>
  <c r="BI109" i="3"/>
  <c r="BH109" i="3"/>
  <c r="BG109" i="3"/>
  <c r="BF109" i="3"/>
  <c r="T109" i="3"/>
  <c r="R109" i="3"/>
  <c r="P109" i="3"/>
  <c r="BI105" i="3"/>
  <c r="BH105" i="3"/>
  <c r="BG105" i="3"/>
  <c r="BF105" i="3"/>
  <c r="T105" i="3"/>
  <c r="R105" i="3"/>
  <c r="P105" i="3"/>
  <c r="BI102" i="3"/>
  <c r="BH102" i="3"/>
  <c r="BG102" i="3"/>
  <c r="BF102" i="3"/>
  <c r="T102" i="3"/>
  <c r="R102" i="3"/>
  <c r="P102" i="3"/>
  <c r="BI98" i="3"/>
  <c r="BH98" i="3"/>
  <c r="BG98" i="3"/>
  <c r="BF98" i="3"/>
  <c r="T98" i="3"/>
  <c r="R98" i="3"/>
  <c r="P98" i="3"/>
  <c r="BI94" i="3"/>
  <c r="BH94" i="3"/>
  <c r="BG94" i="3"/>
  <c r="BF94" i="3"/>
  <c r="T94" i="3"/>
  <c r="R94" i="3"/>
  <c r="P94" i="3"/>
  <c r="BI90" i="3"/>
  <c r="BH90" i="3"/>
  <c r="BG90" i="3"/>
  <c r="BF90" i="3"/>
  <c r="T90" i="3"/>
  <c r="R90" i="3"/>
  <c r="P90" i="3"/>
  <c r="J84" i="3"/>
  <c r="J83" i="3"/>
  <c r="F81" i="3"/>
  <c r="E79" i="3"/>
  <c r="J55" i="3"/>
  <c r="J54" i="3"/>
  <c r="F52" i="3"/>
  <c r="E50" i="3"/>
  <c r="J18" i="3"/>
  <c r="E18" i="3"/>
  <c r="F84" i="3" s="1"/>
  <c r="J17" i="3"/>
  <c r="J15" i="3"/>
  <c r="E15" i="3"/>
  <c r="F83" i="3" s="1"/>
  <c r="J14" i="3"/>
  <c r="J12" i="3"/>
  <c r="J81" i="3" s="1"/>
  <c r="E7" i="3"/>
  <c r="E77" i="3"/>
  <c r="J37" i="2"/>
  <c r="J36" i="2"/>
  <c r="AY55" i="1" s="1"/>
  <c r="J35" i="2"/>
  <c r="AX55" i="1"/>
  <c r="BI504" i="2"/>
  <c r="BH504" i="2"/>
  <c r="BG504" i="2"/>
  <c r="BF504" i="2"/>
  <c r="T504" i="2"/>
  <c r="R504" i="2"/>
  <c r="P504" i="2"/>
  <c r="BI500" i="2"/>
  <c r="BH500" i="2"/>
  <c r="BG500" i="2"/>
  <c r="BF500" i="2"/>
  <c r="T500" i="2"/>
  <c r="R500" i="2"/>
  <c r="P500" i="2"/>
  <c r="BI496" i="2"/>
  <c r="BH496" i="2"/>
  <c r="BG496" i="2"/>
  <c r="BF496" i="2"/>
  <c r="T496" i="2"/>
  <c r="R496" i="2"/>
  <c r="P496" i="2"/>
  <c r="BI492" i="2"/>
  <c r="BH492" i="2"/>
  <c r="BG492" i="2"/>
  <c r="BF492" i="2"/>
  <c r="T492" i="2"/>
  <c r="R492" i="2"/>
  <c r="P492" i="2"/>
  <c r="BI488" i="2"/>
  <c r="BH488" i="2"/>
  <c r="BG488" i="2"/>
  <c r="BF488" i="2"/>
  <c r="T488" i="2"/>
  <c r="R488" i="2"/>
  <c r="P488" i="2"/>
  <c r="BI484" i="2"/>
  <c r="BH484" i="2"/>
  <c r="BG484" i="2"/>
  <c r="BF484" i="2"/>
  <c r="T484" i="2"/>
  <c r="R484" i="2"/>
  <c r="P484" i="2"/>
  <c r="BI480" i="2"/>
  <c r="BH480" i="2"/>
  <c r="BG480" i="2"/>
  <c r="BF480" i="2"/>
  <c r="T480" i="2"/>
  <c r="R480" i="2"/>
  <c r="P480" i="2"/>
  <c r="BI475" i="2"/>
  <c r="BH475" i="2"/>
  <c r="BG475" i="2"/>
  <c r="BF475" i="2"/>
  <c r="T475" i="2"/>
  <c r="R475" i="2"/>
  <c r="P475" i="2"/>
  <c r="BI468" i="2"/>
  <c r="BH468" i="2"/>
  <c r="BG468" i="2"/>
  <c r="BF468" i="2"/>
  <c r="T468" i="2"/>
  <c r="R468" i="2"/>
  <c r="P468" i="2"/>
  <c r="BI463" i="2"/>
  <c r="BH463" i="2"/>
  <c r="BG463" i="2"/>
  <c r="BF463" i="2"/>
  <c r="T463" i="2"/>
  <c r="R463" i="2"/>
  <c r="P463" i="2"/>
  <c r="BI459" i="2"/>
  <c r="BH459" i="2"/>
  <c r="BG459" i="2"/>
  <c r="BF459" i="2"/>
  <c r="T459" i="2"/>
  <c r="R459" i="2"/>
  <c r="P459" i="2"/>
  <c r="BI455" i="2"/>
  <c r="BH455" i="2"/>
  <c r="BG455" i="2"/>
  <c r="BF455" i="2"/>
  <c r="T455" i="2"/>
  <c r="R455" i="2"/>
  <c r="P455" i="2"/>
  <c r="BI452" i="2"/>
  <c r="BH452" i="2"/>
  <c r="BG452" i="2"/>
  <c r="BF452" i="2"/>
  <c r="T452" i="2"/>
  <c r="R452" i="2"/>
  <c r="P452" i="2"/>
  <c r="BI448" i="2"/>
  <c r="BH448" i="2"/>
  <c r="BG448" i="2"/>
  <c r="BF448" i="2"/>
  <c r="T448" i="2"/>
  <c r="R448" i="2"/>
  <c r="P448" i="2"/>
  <c r="BI445" i="2"/>
  <c r="BH445" i="2"/>
  <c r="BG445" i="2"/>
  <c r="BF445" i="2"/>
  <c r="T445" i="2"/>
  <c r="R445" i="2"/>
  <c r="P445" i="2"/>
  <c r="BI442" i="2"/>
  <c r="BH442" i="2"/>
  <c r="BG442" i="2"/>
  <c r="BF442" i="2"/>
  <c r="T442" i="2"/>
  <c r="R442" i="2"/>
  <c r="P442" i="2"/>
  <c r="BI439" i="2"/>
  <c r="BH439" i="2"/>
  <c r="BG439" i="2"/>
  <c r="BF439" i="2"/>
  <c r="T439" i="2"/>
  <c r="R439" i="2"/>
  <c r="P439" i="2"/>
  <c r="BI436" i="2"/>
  <c r="BH436" i="2"/>
  <c r="BG436" i="2"/>
  <c r="BF436" i="2"/>
  <c r="T436" i="2"/>
  <c r="R436" i="2"/>
  <c r="P436" i="2"/>
  <c r="BI433" i="2"/>
  <c r="BH433" i="2"/>
  <c r="BG433" i="2"/>
  <c r="BF433" i="2"/>
  <c r="T433" i="2"/>
  <c r="R433" i="2"/>
  <c r="P433" i="2"/>
  <c r="BI429" i="2"/>
  <c r="BH429" i="2"/>
  <c r="BG429" i="2"/>
  <c r="BF429" i="2"/>
  <c r="T429" i="2"/>
  <c r="R429" i="2"/>
  <c r="P429" i="2"/>
  <c r="BI426" i="2"/>
  <c r="BH426" i="2"/>
  <c r="BG426" i="2"/>
  <c r="BF426" i="2"/>
  <c r="T426" i="2"/>
  <c r="R426" i="2"/>
  <c r="P426" i="2"/>
  <c r="BI422" i="2"/>
  <c r="BH422" i="2"/>
  <c r="BG422" i="2"/>
  <c r="BF422" i="2"/>
  <c r="T422" i="2"/>
  <c r="R422" i="2"/>
  <c r="P422" i="2"/>
  <c r="BI418" i="2"/>
  <c r="BH418" i="2"/>
  <c r="BG418" i="2"/>
  <c r="BF418" i="2"/>
  <c r="T418" i="2"/>
  <c r="R418" i="2"/>
  <c r="P418" i="2"/>
  <c r="BI414" i="2"/>
  <c r="BH414" i="2"/>
  <c r="BG414" i="2"/>
  <c r="BF414" i="2"/>
  <c r="T414" i="2"/>
  <c r="R414" i="2"/>
  <c r="P414" i="2"/>
  <c r="BI410" i="2"/>
  <c r="BH410" i="2"/>
  <c r="BG410" i="2"/>
  <c r="BF410" i="2"/>
  <c r="T410" i="2"/>
  <c r="R410" i="2"/>
  <c r="P410" i="2"/>
  <c r="BI406" i="2"/>
  <c r="BH406" i="2"/>
  <c r="BG406" i="2"/>
  <c r="BF406" i="2"/>
  <c r="T406" i="2"/>
  <c r="R406" i="2"/>
  <c r="P406" i="2"/>
  <c r="BI401" i="2"/>
  <c r="BH401" i="2"/>
  <c r="BG401" i="2"/>
  <c r="BF401" i="2"/>
  <c r="T401" i="2"/>
  <c r="R401" i="2"/>
  <c r="P401" i="2"/>
  <c r="BI398" i="2"/>
  <c r="BH398" i="2"/>
  <c r="BG398" i="2"/>
  <c r="BF398" i="2"/>
  <c r="T398" i="2"/>
  <c r="R398" i="2"/>
  <c r="P398" i="2"/>
  <c r="BI395" i="2"/>
  <c r="BH395" i="2"/>
  <c r="BG395" i="2"/>
  <c r="BF395" i="2"/>
  <c r="T395" i="2"/>
  <c r="R395" i="2"/>
  <c r="P395" i="2"/>
  <c r="BI392" i="2"/>
  <c r="BH392" i="2"/>
  <c r="BG392" i="2"/>
  <c r="BF392" i="2"/>
  <c r="T392" i="2"/>
  <c r="R392" i="2"/>
  <c r="P392" i="2"/>
  <c r="BI389" i="2"/>
  <c r="BH389" i="2"/>
  <c r="BG389" i="2"/>
  <c r="BF389" i="2"/>
  <c r="T389" i="2"/>
  <c r="R389" i="2"/>
  <c r="P389" i="2"/>
  <c r="BI386" i="2"/>
  <c r="BH386" i="2"/>
  <c r="BG386" i="2"/>
  <c r="BF386" i="2"/>
  <c r="T386" i="2"/>
  <c r="R386" i="2"/>
  <c r="P386" i="2"/>
  <c r="BI383" i="2"/>
  <c r="BH383" i="2"/>
  <c r="BG383" i="2"/>
  <c r="BF383" i="2"/>
  <c r="T383" i="2"/>
  <c r="R383" i="2"/>
  <c r="P383" i="2"/>
  <c r="BI380" i="2"/>
  <c r="BH380" i="2"/>
  <c r="BG380" i="2"/>
  <c r="BF380" i="2"/>
  <c r="T380" i="2"/>
  <c r="R380" i="2"/>
  <c r="P380" i="2"/>
  <c r="BI377" i="2"/>
  <c r="BH377" i="2"/>
  <c r="BG377" i="2"/>
  <c r="BF377" i="2"/>
  <c r="T377" i="2"/>
  <c r="R377" i="2"/>
  <c r="P377" i="2"/>
  <c r="BI374" i="2"/>
  <c r="BH374" i="2"/>
  <c r="BG374" i="2"/>
  <c r="BF374" i="2"/>
  <c r="T374" i="2"/>
  <c r="R374" i="2"/>
  <c r="P374" i="2"/>
  <c r="BI371" i="2"/>
  <c r="BH371" i="2"/>
  <c r="BG371" i="2"/>
  <c r="BF371" i="2"/>
  <c r="T371" i="2"/>
  <c r="R371" i="2"/>
  <c r="P371" i="2"/>
  <c r="BI368" i="2"/>
  <c r="BH368" i="2"/>
  <c r="BG368" i="2"/>
  <c r="BF368" i="2"/>
  <c r="T368" i="2"/>
  <c r="R368" i="2"/>
  <c r="P368" i="2"/>
  <c r="BI365" i="2"/>
  <c r="BH365" i="2"/>
  <c r="BG365" i="2"/>
  <c r="BF365" i="2"/>
  <c r="T365" i="2"/>
  <c r="R365" i="2"/>
  <c r="P365" i="2"/>
  <c r="BI362" i="2"/>
  <c r="BH362" i="2"/>
  <c r="BG362" i="2"/>
  <c r="BF362" i="2"/>
  <c r="T362" i="2"/>
  <c r="R362" i="2"/>
  <c r="P362" i="2"/>
  <c r="BI358" i="2"/>
  <c r="BH358" i="2"/>
  <c r="BG358" i="2"/>
  <c r="BF358" i="2"/>
  <c r="T358" i="2"/>
  <c r="R358" i="2"/>
  <c r="P358" i="2"/>
  <c r="BI354" i="2"/>
  <c r="BH354" i="2"/>
  <c r="BG354" i="2"/>
  <c r="BF354" i="2"/>
  <c r="T354" i="2"/>
  <c r="R354" i="2"/>
  <c r="P354" i="2"/>
  <c r="BI350" i="2"/>
  <c r="BH350" i="2"/>
  <c r="BG350" i="2"/>
  <c r="BF350" i="2"/>
  <c r="T350" i="2"/>
  <c r="R350" i="2"/>
  <c r="P350" i="2"/>
  <c r="BI346" i="2"/>
  <c r="BH346" i="2"/>
  <c r="BG346" i="2"/>
  <c r="BF346" i="2"/>
  <c r="T346" i="2"/>
  <c r="R346" i="2"/>
  <c r="P346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R340" i="2"/>
  <c r="P340" i="2"/>
  <c r="BI337" i="2"/>
  <c r="BH337" i="2"/>
  <c r="BG337" i="2"/>
  <c r="BF337" i="2"/>
  <c r="T337" i="2"/>
  <c r="R337" i="2"/>
  <c r="P337" i="2"/>
  <c r="BI334" i="2"/>
  <c r="BH334" i="2"/>
  <c r="BG334" i="2"/>
  <c r="BF334" i="2"/>
  <c r="T334" i="2"/>
  <c r="R334" i="2"/>
  <c r="P334" i="2"/>
  <c r="BI331" i="2"/>
  <c r="BH331" i="2"/>
  <c r="BG331" i="2"/>
  <c r="BF331" i="2"/>
  <c r="T331" i="2"/>
  <c r="R331" i="2"/>
  <c r="P331" i="2"/>
  <c r="BI328" i="2"/>
  <c r="BH328" i="2"/>
  <c r="BG328" i="2"/>
  <c r="BF328" i="2"/>
  <c r="T328" i="2"/>
  <c r="R328" i="2"/>
  <c r="P328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19" i="2"/>
  <c r="BH319" i="2"/>
  <c r="BG319" i="2"/>
  <c r="BF319" i="2"/>
  <c r="T319" i="2"/>
  <c r="R319" i="2"/>
  <c r="P319" i="2"/>
  <c r="BI316" i="2"/>
  <c r="BH316" i="2"/>
  <c r="BG316" i="2"/>
  <c r="BF316" i="2"/>
  <c r="T316" i="2"/>
  <c r="R316" i="2"/>
  <c r="P316" i="2"/>
  <c r="BI313" i="2"/>
  <c r="BH313" i="2"/>
  <c r="BG313" i="2"/>
  <c r="BF313" i="2"/>
  <c r="T313" i="2"/>
  <c r="R313" i="2"/>
  <c r="P313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301" i="2"/>
  <c r="BH301" i="2"/>
  <c r="BG301" i="2"/>
  <c r="BF301" i="2"/>
  <c r="T301" i="2"/>
  <c r="R301" i="2"/>
  <c r="P301" i="2"/>
  <c r="BI298" i="2"/>
  <c r="BH298" i="2"/>
  <c r="BG298" i="2"/>
  <c r="BF298" i="2"/>
  <c r="T298" i="2"/>
  <c r="R298" i="2"/>
  <c r="P298" i="2"/>
  <c r="BI295" i="2"/>
  <c r="BH295" i="2"/>
  <c r="BG295" i="2"/>
  <c r="BF295" i="2"/>
  <c r="T295" i="2"/>
  <c r="R295" i="2"/>
  <c r="P295" i="2"/>
  <c r="BI292" i="2"/>
  <c r="BH292" i="2"/>
  <c r="BG292" i="2"/>
  <c r="BF292" i="2"/>
  <c r="T292" i="2"/>
  <c r="R292" i="2"/>
  <c r="P292" i="2"/>
  <c r="BI289" i="2"/>
  <c r="BH289" i="2"/>
  <c r="BG289" i="2"/>
  <c r="BF289" i="2"/>
  <c r="T289" i="2"/>
  <c r="R289" i="2"/>
  <c r="P289" i="2"/>
  <c r="BI286" i="2"/>
  <c r="BH286" i="2"/>
  <c r="BG286" i="2"/>
  <c r="BF286" i="2"/>
  <c r="T286" i="2"/>
  <c r="R286" i="2"/>
  <c r="P286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6" i="2"/>
  <c r="BH246" i="2"/>
  <c r="BG246" i="2"/>
  <c r="BF246" i="2"/>
  <c r="T246" i="2"/>
  <c r="R246" i="2"/>
  <c r="P246" i="2"/>
  <c r="BI242" i="2"/>
  <c r="BH242" i="2"/>
  <c r="BG242" i="2"/>
  <c r="BF242" i="2"/>
  <c r="T242" i="2"/>
  <c r="R242" i="2"/>
  <c r="P242" i="2"/>
  <c r="BI237" i="2"/>
  <c r="BH237" i="2"/>
  <c r="BG237" i="2"/>
  <c r="BF237" i="2"/>
  <c r="T237" i="2"/>
  <c r="R237" i="2"/>
  <c r="P237" i="2"/>
  <c r="BI233" i="2"/>
  <c r="BH233" i="2"/>
  <c r="BG233" i="2"/>
  <c r="BF233" i="2"/>
  <c r="T233" i="2"/>
  <c r="R233" i="2"/>
  <c r="P233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1" i="2"/>
  <c r="BH211" i="2"/>
  <c r="BG211" i="2"/>
  <c r="BF211" i="2"/>
  <c r="T211" i="2"/>
  <c r="R211" i="2"/>
  <c r="P211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3" i="2"/>
  <c r="BH193" i="2"/>
  <c r="BG193" i="2"/>
  <c r="BF193" i="2"/>
  <c r="T193" i="2"/>
  <c r="R193" i="2"/>
  <c r="P193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4" i="2"/>
  <c r="BH174" i="2"/>
  <c r="BG174" i="2"/>
  <c r="BF174" i="2"/>
  <c r="T174" i="2"/>
  <c r="R174" i="2"/>
  <c r="P174" i="2"/>
  <c r="BI167" i="2"/>
  <c r="BH167" i="2"/>
  <c r="BG167" i="2"/>
  <c r="BF167" i="2"/>
  <c r="T167" i="2"/>
  <c r="R167" i="2"/>
  <c r="P167" i="2"/>
  <c r="BI158" i="2"/>
  <c r="BH158" i="2"/>
  <c r="BG158" i="2"/>
  <c r="BF158" i="2"/>
  <c r="T158" i="2"/>
  <c r="R158" i="2"/>
  <c r="P158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7" i="2"/>
  <c r="BH137" i="2"/>
  <c r="BG137" i="2"/>
  <c r="BF137" i="2"/>
  <c r="T137" i="2"/>
  <c r="R137" i="2"/>
  <c r="P137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6" i="2"/>
  <c r="BH126" i="2"/>
  <c r="BG126" i="2"/>
  <c r="BF126" i="2"/>
  <c r="T126" i="2"/>
  <c r="R126" i="2"/>
  <c r="P126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5" i="2"/>
  <c r="BH115" i="2"/>
  <c r="BG115" i="2"/>
  <c r="BF115" i="2"/>
  <c r="T115" i="2"/>
  <c r="R115" i="2"/>
  <c r="P115" i="2"/>
  <c r="BI111" i="2"/>
  <c r="BH111" i="2"/>
  <c r="BG111" i="2"/>
  <c r="BF111" i="2"/>
  <c r="T111" i="2"/>
  <c r="R111" i="2"/>
  <c r="P111" i="2"/>
  <c r="BI107" i="2"/>
  <c r="BH107" i="2"/>
  <c r="BG107" i="2"/>
  <c r="BF107" i="2"/>
  <c r="T107" i="2"/>
  <c r="R107" i="2"/>
  <c r="P107" i="2"/>
  <c r="BI103" i="2"/>
  <c r="BH103" i="2"/>
  <c r="BG103" i="2"/>
  <c r="BF103" i="2"/>
  <c r="T103" i="2"/>
  <c r="R103" i="2"/>
  <c r="P103" i="2"/>
  <c r="BI98" i="2"/>
  <c r="BH98" i="2"/>
  <c r="BG98" i="2"/>
  <c r="BF98" i="2"/>
  <c r="T98" i="2"/>
  <c r="R98" i="2"/>
  <c r="P98" i="2"/>
  <c r="BI95" i="2"/>
  <c r="BH95" i="2"/>
  <c r="BG95" i="2"/>
  <c r="BF95" i="2"/>
  <c r="T95" i="2"/>
  <c r="R95" i="2"/>
  <c r="P95" i="2"/>
  <c r="BI92" i="2"/>
  <c r="BH92" i="2"/>
  <c r="BG92" i="2"/>
  <c r="BF92" i="2"/>
  <c r="T92" i="2"/>
  <c r="R92" i="2"/>
  <c r="P92" i="2"/>
  <c r="BI88" i="2"/>
  <c r="BH88" i="2"/>
  <c r="BG88" i="2"/>
  <c r="BF88" i="2"/>
  <c r="T88" i="2"/>
  <c r="R88" i="2"/>
  <c r="P88" i="2"/>
  <c r="J82" i="2"/>
  <c r="J81" i="2"/>
  <c r="F79" i="2"/>
  <c r="E77" i="2"/>
  <c r="J55" i="2"/>
  <c r="J54" i="2"/>
  <c r="F52" i="2"/>
  <c r="E50" i="2"/>
  <c r="J18" i="2"/>
  <c r="E18" i="2"/>
  <c r="F82" i="2" s="1"/>
  <c r="J17" i="2"/>
  <c r="J15" i="2"/>
  <c r="E15" i="2"/>
  <c r="F81" i="2" s="1"/>
  <c r="J14" i="2"/>
  <c r="J12" i="2"/>
  <c r="J52" i="2"/>
  <c r="E7" i="2"/>
  <c r="E75" i="2" s="1"/>
  <c r="L50" i="1"/>
  <c r="AM50" i="1"/>
  <c r="AM49" i="1"/>
  <c r="L49" i="1"/>
  <c r="AM47" i="1"/>
  <c r="L47" i="1"/>
  <c r="L45" i="1"/>
  <c r="L44" i="1"/>
  <c r="BK106" i="4"/>
  <c r="BK102" i="4"/>
  <c r="BK98" i="4"/>
  <c r="BK94" i="4"/>
  <c r="BK90" i="4"/>
  <c r="J86" i="4"/>
  <c r="BK82" i="4"/>
  <c r="J568" i="3"/>
  <c r="J564" i="3"/>
  <c r="J560" i="3"/>
  <c r="J551" i="3"/>
  <c r="J545" i="3"/>
  <c r="BK536" i="3"/>
  <c r="J524" i="3"/>
  <c r="BK516" i="3"/>
  <c r="J510" i="3"/>
  <c r="J505" i="3"/>
  <c r="J501" i="3"/>
  <c r="J494" i="3"/>
  <c r="J486" i="3"/>
  <c r="BK480" i="3"/>
  <c r="BK474" i="3"/>
  <c r="J467" i="3"/>
  <c r="J460" i="3"/>
  <c r="BK454" i="3"/>
  <c r="BK448" i="3"/>
  <c r="J442" i="3"/>
  <c r="J436" i="3"/>
  <c r="J430" i="3"/>
  <c r="BK424" i="3"/>
  <c r="BK418" i="3"/>
  <c r="BK412" i="3"/>
  <c r="BK409" i="3"/>
  <c r="J403" i="3"/>
  <c r="BK397" i="3"/>
  <c r="BK385" i="3"/>
  <c r="BK379" i="3"/>
  <c r="J373" i="3"/>
  <c r="BK367" i="3"/>
  <c r="J361" i="3"/>
  <c r="J355" i="3"/>
  <c r="BK347" i="3"/>
  <c r="J340" i="3"/>
  <c r="BK333" i="3"/>
  <c r="J326" i="3"/>
  <c r="J318" i="3"/>
  <c r="J309" i="3"/>
  <c r="J301" i="3"/>
  <c r="BK296" i="3"/>
  <c r="BK287" i="3"/>
  <c r="J277" i="3"/>
  <c r="BK267" i="3"/>
  <c r="BK259" i="3"/>
  <c r="J251" i="3"/>
  <c r="J243" i="3"/>
  <c r="BK233" i="3"/>
  <c r="J223" i="3"/>
  <c r="BK216" i="3"/>
  <c r="BK205" i="3"/>
  <c r="J195" i="3"/>
  <c r="J183" i="3"/>
  <c r="J174" i="3"/>
  <c r="BK165" i="3"/>
  <c r="BK162" i="3"/>
  <c r="J155" i="3"/>
  <c r="J147" i="3"/>
  <c r="BK133" i="3"/>
  <c r="J126" i="3"/>
  <c r="BK117" i="3"/>
  <c r="BK114" i="3"/>
  <c r="J105" i="3"/>
  <c r="BK98" i="3"/>
  <c r="BK90" i="3"/>
  <c r="BK488" i="2"/>
  <c r="J480" i="2"/>
  <c r="BK468" i="2"/>
  <c r="BK459" i="2"/>
  <c r="J452" i="2"/>
  <c r="BK445" i="2"/>
  <c r="BK439" i="2"/>
  <c r="BK429" i="2"/>
  <c r="J422" i="2"/>
  <c r="J414" i="2"/>
  <c r="BK406" i="2"/>
  <c r="J398" i="2"/>
  <c r="J392" i="2"/>
  <c r="BK386" i="2"/>
  <c r="J380" i="2"/>
  <c r="BK374" i="2"/>
  <c r="BK368" i="2"/>
  <c r="J358" i="2"/>
  <c r="BK350" i="2"/>
  <c r="BK343" i="2"/>
  <c r="BK337" i="2"/>
  <c r="J328" i="2"/>
  <c r="J322" i="2"/>
  <c r="J319" i="2"/>
  <c r="BK316" i="2"/>
  <c r="J310" i="2"/>
  <c r="J304" i="2"/>
  <c r="J298" i="2"/>
  <c r="BK292" i="2"/>
  <c r="J283" i="2"/>
  <c r="BK277" i="2"/>
  <c r="J274" i="2"/>
  <c r="J268" i="2"/>
  <c r="J262" i="2"/>
  <c r="J253" i="2"/>
  <c r="J246" i="2"/>
  <c r="BK237" i="2"/>
  <c r="J229" i="2"/>
  <c r="BK227" i="2"/>
  <c r="BK219" i="2"/>
  <c r="J211" i="2"/>
  <c r="BK202" i="2"/>
  <c r="BK193" i="2"/>
  <c r="BK186" i="2"/>
  <c r="BK178" i="2"/>
  <c r="BK167" i="2"/>
  <c r="J149" i="2"/>
  <c r="J142" i="2"/>
  <c r="J137" i="2"/>
  <c r="BK129" i="2"/>
  <c r="J122" i="2"/>
  <c r="J115" i="2"/>
  <c r="BK107" i="2"/>
  <c r="BK98" i="2"/>
  <c r="BK92" i="2"/>
  <c r="BK108" i="4"/>
  <c r="J104" i="4"/>
  <c r="BK100" i="4"/>
  <c r="J98" i="4"/>
  <c r="J94" i="4"/>
  <c r="J90" i="4"/>
  <c r="BK86" i="4"/>
  <c r="J82" i="4"/>
  <c r="BK551" i="3"/>
  <c r="BK545" i="3"/>
  <c r="J536" i="3"/>
  <c r="BK524" i="3"/>
  <c r="J516" i="3"/>
  <c r="BK510" i="3"/>
  <c r="BK505" i="3"/>
  <c r="BK501" i="3"/>
  <c r="BK494" i="3"/>
  <c r="BK486" i="3"/>
  <c r="J480" i="3"/>
  <c r="J474" i="3"/>
  <c r="BK467" i="3"/>
  <c r="BK460" i="3"/>
  <c r="J454" i="3"/>
  <c r="J448" i="3"/>
  <c r="BK442" i="3"/>
  <c r="BK436" i="3"/>
  <c r="BK430" i="3"/>
  <c r="J424" i="3"/>
  <c r="J418" i="3"/>
  <c r="J409" i="3"/>
  <c r="BK406" i="3"/>
  <c r="J400" i="3"/>
  <c r="BK391" i="3"/>
  <c r="BK388" i="3"/>
  <c r="J385" i="3"/>
  <c r="J379" i="3"/>
  <c r="BK373" i="3"/>
  <c r="J367" i="3"/>
  <c r="BK361" i="3"/>
  <c r="BK355" i="3"/>
  <c r="BK349" i="3"/>
  <c r="BK343" i="3"/>
  <c r="BK336" i="3"/>
  <c r="J330" i="3"/>
  <c r="BK322" i="3"/>
  <c r="BK314" i="3"/>
  <c r="BK305" i="3"/>
  <c r="BK299" i="3"/>
  <c r="J291" i="3"/>
  <c r="J281" i="3"/>
  <c r="J272" i="3"/>
  <c r="J263" i="3"/>
  <c r="J256" i="3"/>
  <c r="J247" i="3"/>
  <c r="J238" i="3"/>
  <c r="BK231" i="3"/>
  <c r="BK221" i="3"/>
  <c r="J212" i="3"/>
  <c r="J186" i="3"/>
  <c r="BK179" i="3"/>
  <c r="BK170" i="3"/>
  <c r="J162" i="3"/>
  <c r="BK155" i="3"/>
  <c r="BK147" i="3"/>
  <c r="J137" i="3"/>
  <c r="J129" i="3"/>
  <c r="J122" i="3"/>
  <c r="J114" i="3"/>
  <c r="BK105" i="3"/>
  <c r="J98" i="3"/>
  <c r="J90" i="3"/>
  <c r="J504" i="2"/>
  <c r="J500" i="2"/>
  <c r="J496" i="2"/>
  <c r="J488" i="2"/>
  <c r="BK480" i="2"/>
  <c r="J468" i="2"/>
  <c r="J459" i="2"/>
  <c r="BK452" i="2"/>
  <c r="J445" i="2"/>
  <c r="J439" i="2"/>
  <c r="J433" i="2"/>
  <c r="J426" i="2"/>
  <c r="BK418" i="2"/>
  <c r="J410" i="2"/>
  <c r="J401" i="2"/>
  <c r="BK395" i="2"/>
  <c r="J389" i="2"/>
  <c r="BK383" i="2"/>
  <c r="BK377" i="2"/>
  <c r="BK371" i="2"/>
  <c r="BK365" i="2"/>
  <c r="BK358" i="2"/>
  <c r="J350" i="2"/>
  <c r="J343" i="2"/>
  <c r="J337" i="2"/>
  <c r="BK331" i="2"/>
  <c r="J325" i="2"/>
  <c r="J316" i="2"/>
  <c r="BK310" i="2"/>
  <c r="BK304" i="2"/>
  <c r="BK298" i="2"/>
  <c r="J292" i="2"/>
  <c r="J289" i="2"/>
  <c r="BK283" i="2"/>
  <c r="J277" i="2"/>
  <c r="J271" i="2"/>
  <c r="BK265" i="2"/>
  <c r="BK259" i="2"/>
  <c r="BK253" i="2"/>
  <c r="BK246" i="2"/>
  <c r="J237" i="2"/>
  <c r="BK229" i="2"/>
  <c r="J224" i="2"/>
  <c r="BK216" i="2"/>
  <c r="BK206" i="2"/>
  <c r="BK198" i="2"/>
  <c r="J188" i="2"/>
  <c r="BK180" i="2"/>
  <c r="BK174" i="2"/>
  <c r="BK158" i="2"/>
  <c r="J146" i="2"/>
  <c r="BK132" i="2"/>
  <c r="BK126" i="2"/>
  <c r="BK119" i="2"/>
  <c r="J111" i="2"/>
  <c r="BK103" i="2"/>
  <c r="J95" i="2"/>
  <c r="BK88" i="2"/>
  <c r="J108" i="4"/>
  <c r="BK104" i="4"/>
  <c r="J100" i="4"/>
  <c r="J96" i="4"/>
  <c r="J92" i="4"/>
  <c r="J88" i="4"/>
  <c r="BK84" i="4"/>
  <c r="BK568" i="3"/>
  <c r="BK564" i="3"/>
  <c r="BK560" i="3"/>
  <c r="J556" i="3"/>
  <c r="BK548" i="3"/>
  <c r="J541" i="3"/>
  <c r="BK529" i="3"/>
  <c r="BK520" i="3"/>
  <c r="BK513" i="3"/>
  <c r="BK507" i="3"/>
  <c r="J503" i="3"/>
  <c r="BK497" i="3"/>
  <c r="BK491" i="3"/>
  <c r="J483" i="3"/>
  <c r="J477" i="3"/>
  <c r="J471" i="3"/>
  <c r="J463" i="3"/>
  <c r="J457" i="3"/>
  <c r="J451" i="3"/>
  <c r="J445" i="3"/>
  <c r="BK439" i="3"/>
  <c r="J433" i="3"/>
  <c r="J427" i="3"/>
  <c r="J421" i="3"/>
  <c r="BK415" i="3"/>
  <c r="J412" i="3"/>
  <c r="J406" i="3"/>
  <c r="BK400" i="3"/>
  <c r="BK394" i="3"/>
  <c r="J382" i="3"/>
  <c r="J376" i="3"/>
  <c r="J370" i="3"/>
  <c r="BK364" i="3"/>
  <c r="J358" i="3"/>
  <c r="J352" i="3"/>
  <c r="J349" i="3"/>
  <c r="J343" i="3"/>
  <c r="J336" i="3"/>
  <c r="BK330" i="3"/>
  <c r="J322" i="3"/>
  <c r="J314" i="3"/>
  <c r="J305" i="3"/>
  <c r="J299" i="3"/>
  <c r="BK291" i="3"/>
  <c r="BK281" i="3"/>
  <c r="BK272" i="3"/>
  <c r="BK263" i="3"/>
  <c r="BK256" i="3"/>
  <c r="BK247" i="3"/>
  <c r="BK238" i="3"/>
  <c r="J231" i="3"/>
  <c r="J221" i="3"/>
  <c r="BK212" i="3"/>
  <c r="BK195" i="3"/>
  <c r="BK186" i="3"/>
  <c r="J179" i="3"/>
  <c r="J170" i="3"/>
  <c r="BK159" i="3"/>
  <c r="J152" i="3"/>
  <c r="BK142" i="3"/>
  <c r="BK137" i="3"/>
  <c r="BK129" i="3"/>
  <c r="BK122" i="3"/>
  <c r="J109" i="3"/>
  <c r="BK102" i="3"/>
  <c r="BK94" i="3"/>
  <c r="BK492" i="2"/>
  <c r="BK484" i="2"/>
  <c r="J475" i="2"/>
  <c r="BK463" i="2"/>
  <c r="BK455" i="2"/>
  <c r="J448" i="2"/>
  <c r="BK442" i="2"/>
  <c r="J436" i="2"/>
  <c r="BK433" i="2"/>
  <c r="BK426" i="2"/>
  <c r="J418" i="2"/>
  <c r="BK410" i="2"/>
  <c r="BK401" i="2"/>
  <c r="J395" i="2"/>
  <c r="BK389" i="2"/>
  <c r="J383" i="2"/>
  <c r="J377" i="2"/>
  <c r="J371" i="2"/>
  <c r="J365" i="2"/>
  <c r="J362" i="2"/>
  <c r="BK354" i="2"/>
  <c r="J346" i="2"/>
  <c r="BK340" i="2"/>
  <c r="BK334" i="2"/>
  <c r="J331" i="2"/>
  <c r="BK325" i="2"/>
  <c r="BK319" i="2"/>
  <c r="BK313" i="2"/>
  <c r="J307" i="2"/>
  <c r="BK301" i="2"/>
  <c r="J295" i="2"/>
  <c r="BK286" i="2"/>
  <c r="BK280" i="2"/>
  <c r="BK271" i="2"/>
  <c r="J265" i="2"/>
  <c r="J259" i="2"/>
  <c r="J256" i="2"/>
  <c r="BK250" i="2"/>
  <c r="BK242" i="2"/>
  <c r="J233" i="2"/>
  <c r="BK224" i="2"/>
  <c r="J216" i="2"/>
  <c r="J206" i="2"/>
  <c r="J198" i="2"/>
  <c r="BK188" i="2"/>
  <c r="J180" i="2"/>
  <c r="J174" i="2"/>
  <c r="J158" i="2"/>
  <c r="BK146" i="2"/>
  <c r="BK137" i="2"/>
  <c r="J132" i="2"/>
  <c r="J126" i="2"/>
  <c r="J119" i="2"/>
  <c r="BK111" i="2"/>
  <c r="J103" i="2"/>
  <c r="BK95" i="2"/>
  <c r="J88" i="2"/>
  <c r="J106" i="4"/>
  <c r="J102" i="4"/>
  <c r="BK96" i="4"/>
  <c r="BK92" i="4"/>
  <c r="BK88" i="4"/>
  <c r="J84" i="4"/>
  <c r="BK556" i="3"/>
  <c r="J548" i="3"/>
  <c r="BK541" i="3"/>
  <c r="J529" i="3"/>
  <c r="J520" i="3"/>
  <c r="J513" i="3"/>
  <c r="J507" i="3"/>
  <c r="BK503" i="3"/>
  <c r="J497" i="3"/>
  <c r="J491" i="3"/>
  <c r="BK483" i="3"/>
  <c r="BK477" i="3"/>
  <c r="BK471" i="3"/>
  <c r="BK463" i="3"/>
  <c r="BK457" i="3"/>
  <c r="BK451" i="3"/>
  <c r="BK445" i="3"/>
  <c r="J439" i="3"/>
  <c r="BK433" i="3"/>
  <c r="BK427" i="3"/>
  <c r="BK421" i="3"/>
  <c r="J415" i="3"/>
  <c r="BK403" i="3"/>
  <c r="J397" i="3"/>
  <c r="J394" i="3"/>
  <c r="J391" i="3"/>
  <c r="J388" i="3"/>
  <c r="BK382" i="3"/>
  <c r="BK376" i="3"/>
  <c r="BK370" i="3"/>
  <c r="J364" i="3"/>
  <c r="BK358" i="3"/>
  <c r="BK352" i="3"/>
  <c r="J347" i="3"/>
  <c r="BK340" i="3"/>
  <c r="J333" i="3"/>
  <c r="BK326" i="3"/>
  <c r="BK318" i="3"/>
  <c r="BK309" i="3"/>
  <c r="BK301" i="3"/>
  <c r="J296" i="3"/>
  <c r="J287" i="3"/>
  <c r="BK277" i="3"/>
  <c r="J267" i="3"/>
  <c r="J259" i="3"/>
  <c r="BK251" i="3"/>
  <c r="BK243" i="3"/>
  <c r="J233" i="3"/>
  <c r="BK223" i="3"/>
  <c r="J216" i="3"/>
  <c r="J205" i="3"/>
  <c r="BK183" i="3"/>
  <c r="BK174" i="3"/>
  <c r="J165" i="3"/>
  <c r="J159" i="3"/>
  <c r="BK152" i="3"/>
  <c r="J142" i="3"/>
  <c r="J133" i="3"/>
  <c r="BK126" i="3"/>
  <c r="J117" i="3"/>
  <c r="BK109" i="3"/>
  <c r="J102" i="3"/>
  <c r="J94" i="3"/>
  <c r="BK504" i="2"/>
  <c r="BK500" i="2"/>
  <c r="BK496" i="2"/>
  <c r="J492" i="2"/>
  <c r="J484" i="2"/>
  <c r="BK475" i="2"/>
  <c r="J463" i="2"/>
  <c r="J455" i="2"/>
  <c r="BK448" i="2"/>
  <c r="J442" i="2"/>
  <c r="BK436" i="2"/>
  <c r="J429" i="2"/>
  <c r="BK422" i="2"/>
  <c r="BK414" i="2"/>
  <c r="J406" i="2"/>
  <c r="BK398" i="2"/>
  <c r="BK392" i="2"/>
  <c r="J386" i="2"/>
  <c r="BK380" i="2"/>
  <c r="J374" i="2"/>
  <c r="J368" i="2"/>
  <c r="BK362" i="2"/>
  <c r="J354" i="2"/>
  <c r="BK346" i="2"/>
  <c r="J340" i="2"/>
  <c r="J334" i="2"/>
  <c r="BK328" i="2"/>
  <c r="BK322" i="2"/>
  <c r="J313" i="2"/>
  <c r="BK307" i="2"/>
  <c r="J301" i="2"/>
  <c r="BK295" i="2"/>
  <c r="BK289" i="2"/>
  <c r="J286" i="2"/>
  <c r="J280" i="2"/>
  <c r="BK274" i="2"/>
  <c r="BK268" i="2"/>
  <c r="BK262" i="2"/>
  <c r="BK256" i="2"/>
  <c r="J250" i="2"/>
  <c r="J242" i="2"/>
  <c r="BK233" i="2"/>
  <c r="J227" i="2"/>
  <c r="J219" i="2"/>
  <c r="BK211" i="2"/>
  <c r="J202" i="2"/>
  <c r="J193" i="2"/>
  <c r="J186" i="2"/>
  <c r="J178" i="2"/>
  <c r="J167" i="2"/>
  <c r="BK149" i="2"/>
  <c r="BK142" i="2"/>
  <c r="J129" i="2"/>
  <c r="BK122" i="2"/>
  <c r="BK115" i="2"/>
  <c r="J107" i="2"/>
  <c r="J98" i="2"/>
  <c r="J92" i="2"/>
  <c r="AS54" i="1"/>
  <c r="P87" i="2" l="1"/>
  <c r="R87" i="2"/>
  <c r="BK223" i="2"/>
  <c r="J223" i="2"/>
  <c r="J62" i="2" s="1"/>
  <c r="P223" i="2"/>
  <c r="BK241" i="2"/>
  <c r="J241" i="2"/>
  <c r="J63" i="2" s="1"/>
  <c r="R241" i="2"/>
  <c r="BK458" i="2"/>
  <c r="J458" i="2"/>
  <c r="J64" i="2" s="1"/>
  <c r="R458" i="2"/>
  <c r="BK491" i="2"/>
  <c r="J491" i="2"/>
  <c r="J65" i="2" s="1"/>
  <c r="T491" i="2"/>
  <c r="BK89" i="3"/>
  <c r="T89" i="3"/>
  <c r="R286" i="3"/>
  <c r="T286" i="3"/>
  <c r="P295" i="3"/>
  <c r="BK313" i="3"/>
  <c r="J313" i="3" s="1"/>
  <c r="J64" i="3" s="1"/>
  <c r="T313" i="3"/>
  <c r="P490" i="3"/>
  <c r="R490" i="3"/>
  <c r="BK519" i="3"/>
  <c r="J519" i="3"/>
  <c r="J66" i="3"/>
  <c r="R519" i="3"/>
  <c r="BK555" i="3"/>
  <c r="J555" i="3"/>
  <c r="J67" i="3"/>
  <c r="R555" i="3"/>
  <c r="BK87" i="2"/>
  <c r="J87" i="2"/>
  <c r="J61" i="2"/>
  <c r="T87" i="2"/>
  <c r="R223" i="2"/>
  <c r="T223" i="2"/>
  <c r="P241" i="2"/>
  <c r="T241" i="2"/>
  <c r="P458" i="2"/>
  <c r="T458" i="2"/>
  <c r="P491" i="2"/>
  <c r="R491" i="2"/>
  <c r="P89" i="3"/>
  <c r="R89" i="3"/>
  <c r="BK286" i="3"/>
  <c r="J286" i="3" s="1"/>
  <c r="J62" i="3" s="1"/>
  <c r="P286" i="3"/>
  <c r="BK295" i="3"/>
  <c r="J295" i="3" s="1"/>
  <c r="J63" i="3" s="1"/>
  <c r="R295" i="3"/>
  <c r="T295" i="3"/>
  <c r="P313" i="3"/>
  <c r="R313" i="3"/>
  <c r="BK490" i="3"/>
  <c r="J490" i="3"/>
  <c r="J65" i="3" s="1"/>
  <c r="T490" i="3"/>
  <c r="P519" i="3"/>
  <c r="T519" i="3"/>
  <c r="P555" i="3"/>
  <c r="T555" i="3"/>
  <c r="BK81" i="4"/>
  <c r="J81" i="4"/>
  <c r="J60" i="4" s="1"/>
  <c r="P81" i="4"/>
  <c r="P80" i="4"/>
  <c r="AU57" i="1"/>
  <c r="R81" i="4"/>
  <c r="R80" i="4"/>
  <c r="T81" i="4"/>
  <c r="T80" i="4"/>
  <c r="E48" i="2"/>
  <c r="F54" i="2"/>
  <c r="F55" i="2"/>
  <c r="J79" i="2"/>
  <c r="BE88" i="2"/>
  <c r="BE98" i="2"/>
  <c r="BE111" i="2"/>
  <c r="BE115" i="2"/>
  <c r="BE119" i="2"/>
  <c r="BE122" i="2"/>
  <c r="BE126" i="2"/>
  <c r="BE132" i="2"/>
  <c r="BE137" i="2"/>
  <c r="BE146" i="2"/>
  <c r="BE149" i="2"/>
  <c r="BE167" i="2"/>
  <c r="BE178" i="2"/>
  <c r="BE186" i="2"/>
  <c r="BE193" i="2"/>
  <c r="BE202" i="2"/>
  <c r="BE206" i="2"/>
  <c r="BE211" i="2"/>
  <c r="BE216" i="2"/>
  <c r="BE227" i="2"/>
  <c r="BE229" i="2"/>
  <c r="BE237" i="2"/>
  <c r="BE250" i="2"/>
  <c r="BE253" i="2"/>
  <c r="BE259" i="2"/>
  <c r="BE262" i="2"/>
  <c r="BE265" i="2"/>
  <c r="BE271" i="2"/>
  <c r="BE280" i="2"/>
  <c r="BE286" i="2"/>
  <c r="BE289" i="2"/>
  <c r="BE292" i="2"/>
  <c r="BE295" i="2"/>
  <c r="BE301" i="2"/>
  <c r="BE304" i="2"/>
  <c r="BE313" i="2"/>
  <c r="BE325" i="2"/>
  <c r="BE328" i="2"/>
  <c r="BE343" i="2"/>
  <c r="BE354" i="2"/>
  <c r="BE358" i="2"/>
  <c r="BE362" i="2"/>
  <c r="BE368" i="2"/>
  <c r="BE374" i="2"/>
  <c r="BE377" i="2"/>
  <c r="BE380" i="2"/>
  <c r="BE392" i="2"/>
  <c r="BE395" i="2"/>
  <c r="BE410" i="2"/>
  <c r="BE414" i="2"/>
  <c r="BE418" i="2"/>
  <c r="BE433" i="2"/>
  <c r="BE445" i="2"/>
  <c r="BE448" i="2"/>
  <c r="BE455" i="2"/>
  <c r="BE468" i="2"/>
  <c r="BE475" i="2"/>
  <c r="BE484" i="2"/>
  <c r="BE492" i="2"/>
  <c r="BE496" i="2"/>
  <c r="BE500" i="2"/>
  <c r="BE504" i="2"/>
  <c r="E48" i="3"/>
  <c r="J52" i="3"/>
  <c r="F55" i="3"/>
  <c r="BE102" i="3"/>
  <c r="BE105" i="3"/>
  <c r="BE109" i="3"/>
  <c r="BE122" i="3"/>
  <c r="BE126" i="3"/>
  <c r="BE133" i="3"/>
  <c r="BE142" i="3"/>
  <c r="BE147" i="3"/>
  <c r="BE152" i="3"/>
  <c r="BE165" i="3"/>
  <c r="BE170" i="3"/>
  <c r="BE174" i="3"/>
  <c r="BE216" i="3"/>
  <c r="BE221" i="3"/>
  <c r="BE223" i="3"/>
  <c r="BE238" i="3"/>
  <c r="BE247" i="3"/>
  <c r="BE272" i="3"/>
  <c r="BE281" i="3"/>
  <c r="BE291" i="3"/>
  <c r="BE296" i="3"/>
  <c r="BE299" i="3"/>
  <c r="BE301" i="3"/>
  <c r="BE305" i="3"/>
  <c r="BE318" i="3"/>
  <c r="BE326" i="3"/>
  <c r="BE333" i="3"/>
  <c r="BE336" i="3"/>
  <c r="BE340" i="3"/>
  <c r="BE343" i="3"/>
  <c r="BE349" i="3"/>
  <c r="BE352" i="3"/>
  <c r="BE355" i="3"/>
  <c r="BE358" i="3"/>
  <c r="BE361" i="3"/>
  <c r="BE367" i="3"/>
  <c r="BE370" i="3"/>
  <c r="BE373" i="3"/>
  <c r="BE376" i="3"/>
  <c r="BE382" i="3"/>
  <c r="BE385" i="3"/>
  <c r="BE388" i="3"/>
  <c r="BE391" i="3"/>
  <c r="BE400" i="3"/>
  <c r="BE403" i="3"/>
  <c r="BE418" i="3"/>
  <c r="BE424" i="3"/>
  <c r="BE427" i="3"/>
  <c r="BE430" i="3"/>
  <c r="BE439" i="3"/>
  <c r="BE442" i="3"/>
  <c r="BE448" i="3"/>
  <c r="BE454" i="3"/>
  <c r="BE457" i="3"/>
  <c r="BE460" i="3"/>
  <c r="BE463" i="3"/>
  <c r="BE467" i="3"/>
  <c r="BE474" i="3"/>
  <c r="BE480" i="3"/>
  <c r="BE483" i="3"/>
  <c r="BE486" i="3"/>
  <c r="BE491" i="3"/>
  <c r="BE497" i="3"/>
  <c r="BE501" i="3"/>
  <c r="BE503" i="3"/>
  <c r="BE507" i="3"/>
  <c r="BE520" i="3"/>
  <c r="BE536" i="3"/>
  <c r="BE548" i="3"/>
  <c r="E48" i="4"/>
  <c r="F54" i="4"/>
  <c r="F55" i="4"/>
  <c r="J74" i="4"/>
  <c r="BE84" i="4"/>
  <c r="BE86" i="4"/>
  <c r="BE90" i="4"/>
  <c r="BE94" i="4"/>
  <c r="BE100" i="4"/>
  <c r="BE104" i="4"/>
  <c r="BE92" i="2"/>
  <c r="BE95" i="2"/>
  <c r="BE103" i="2"/>
  <c r="BE107" i="2"/>
  <c r="BE129" i="2"/>
  <c r="BE142" i="2"/>
  <c r="BE158" i="2"/>
  <c r="BE174" i="2"/>
  <c r="BE180" i="2"/>
  <c r="BE188" i="2"/>
  <c r="BE198" i="2"/>
  <c r="BE219" i="2"/>
  <c r="BE224" i="2"/>
  <c r="BE233" i="2"/>
  <c r="BE242" i="2"/>
  <c r="BE246" i="2"/>
  <c r="BE256" i="2"/>
  <c r="BE268" i="2"/>
  <c r="BE274" i="2"/>
  <c r="BE277" i="2"/>
  <c r="BE283" i="2"/>
  <c r="BE298" i="2"/>
  <c r="BE307" i="2"/>
  <c r="BE310" i="2"/>
  <c r="BE316" i="2"/>
  <c r="BE319" i="2"/>
  <c r="BE322" i="2"/>
  <c r="BE331" i="2"/>
  <c r="BE334" i="2"/>
  <c r="BE337" i="2"/>
  <c r="BE340" i="2"/>
  <c r="BE346" i="2"/>
  <c r="BE350" i="2"/>
  <c r="BE365" i="2"/>
  <c r="BE371" i="2"/>
  <c r="BE383" i="2"/>
  <c r="BE386" i="2"/>
  <c r="BE389" i="2"/>
  <c r="BE398" i="2"/>
  <c r="BE401" i="2"/>
  <c r="BE406" i="2"/>
  <c r="BE422" i="2"/>
  <c r="BE426" i="2"/>
  <c r="BE429" i="2"/>
  <c r="BE436" i="2"/>
  <c r="BE439" i="2"/>
  <c r="BE442" i="2"/>
  <c r="BE452" i="2"/>
  <c r="BE459" i="2"/>
  <c r="BE463" i="2"/>
  <c r="BE480" i="2"/>
  <c r="BE488" i="2"/>
  <c r="F54" i="3"/>
  <c r="BE90" i="3"/>
  <c r="BE94" i="3"/>
  <c r="BE98" i="3"/>
  <c r="BE114" i="3"/>
  <c r="BE117" i="3"/>
  <c r="BE129" i="3"/>
  <c r="BE137" i="3"/>
  <c r="BE155" i="3"/>
  <c r="BE159" i="3"/>
  <c r="BE162" i="3"/>
  <c r="BE179" i="3"/>
  <c r="BE183" i="3"/>
  <c r="BE186" i="3"/>
  <c r="BE195" i="3"/>
  <c r="BE205" i="3"/>
  <c r="BE212" i="3"/>
  <c r="BE231" i="3"/>
  <c r="BE233" i="3"/>
  <c r="BE243" i="3"/>
  <c r="BE251" i="3"/>
  <c r="BE256" i="3"/>
  <c r="BE259" i="3"/>
  <c r="BE263" i="3"/>
  <c r="BE267" i="3"/>
  <c r="BE277" i="3"/>
  <c r="BE287" i="3"/>
  <c r="BE309" i="3"/>
  <c r="BE314" i="3"/>
  <c r="BE322" i="3"/>
  <c r="BE330" i="3"/>
  <c r="BE347" i="3"/>
  <c r="BE364" i="3"/>
  <c r="BE379" i="3"/>
  <c r="BE394" i="3"/>
  <c r="BE397" i="3"/>
  <c r="BE406" i="3"/>
  <c r="BE409" i="3"/>
  <c r="BE412" i="3"/>
  <c r="BE415" i="3"/>
  <c r="BE421" i="3"/>
  <c r="BE433" i="3"/>
  <c r="BE436" i="3"/>
  <c r="BE445" i="3"/>
  <c r="BE451" i="3"/>
  <c r="BE471" i="3"/>
  <c r="BE477" i="3"/>
  <c r="BE494" i="3"/>
  <c r="BE505" i="3"/>
  <c r="BE510" i="3"/>
  <c r="BE513" i="3"/>
  <c r="BE516" i="3"/>
  <c r="BE524" i="3"/>
  <c r="BE529" i="3"/>
  <c r="BE541" i="3"/>
  <c r="BE545" i="3"/>
  <c r="BE551" i="3"/>
  <c r="BE556" i="3"/>
  <c r="BE560" i="3"/>
  <c r="BE564" i="3"/>
  <c r="BE568" i="3"/>
  <c r="BE82" i="4"/>
  <c r="BE88" i="4"/>
  <c r="BE92" i="4"/>
  <c r="BE96" i="4"/>
  <c r="BE98" i="4"/>
  <c r="BE102" i="4"/>
  <c r="BE106" i="4"/>
  <c r="BE108" i="4"/>
  <c r="J34" i="2"/>
  <c r="AW55" i="1"/>
  <c r="F37" i="4"/>
  <c r="BD57" i="1" s="1"/>
  <c r="F37" i="2"/>
  <c r="BD55" i="1"/>
  <c r="F34" i="4"/>
  <c r="BA57" i="1" s="1"/>
  <c r="F36" i="4"/>
  <c r="BC57" i="1"/>
  <c r="F34" i="3"/>
  <c r="BA56" i="1" s="1"/>
  <c r="J34" i="4"/>
  <c r="AW57" i="1"/>
  <c r="F35" i="2"/>
  <c r="BB55" i="1" s="1"/>
  <c r="J34" i="3"/>
  <c r="AW56" i="1"/>
  <c r="F35" i="3"/>
  <c r="BB56" i="1" s="1"/>
  <c r="F34" i="2"/>
  <c r="BA55" i="1"/>
  <c r="F36" i="3"/>
  <c r="BC56" i="1" s="1"/>
  <c r="F36" i="2"/>
  <c r="BC55" i="1"/>
  <c r="F37" i="3"/>
  <c r="BD56" i="1" s="1"/>
  <c r="F35" i="4"/>
  <c r="BB57" i="1"/>
  <c r="R88" i="3" l="1"/>
  <c r="R87" i="3" s="1"/>
  <c r="P88" i="3"/>
  <c r="P87" i="3"/>
  <c r="AU56" i="1" s="1"/>
  <c r="P86" i="2"/>
  <c r="P85" i="2"/>
  <c r="AU55" i="1"/>
  <c r="T86" i="2"/>
  <c r="T85" i="2" s="1"/>
  <c r="T88" i="3"/>
  <c r="T87" i="3"/>
  <c r="BK88" i="3"/>
  <c r="J88" i="3" s="1"/>
  <c r="J60" i="3" s="1"/>
  <c r="R86" i="2"/>
  <c r="R85" i="2" s="1"/>
  <c r="BK86" i="2"/>
  <c r="J86" i="2"/>
  <c r="J60" i="2"/>
  <c r="J89" i="3"/>
  <c r="J61" i="3" s="1"/>
  <c r="BK80" i="4"/>
  <c r="J80" i="4"/>
  <c r="J59" i="4" s="1"/>
  <c r="F33" i="3"/>
  <c r="AZ56" i="1"/>
  <c r="F33" i="4"/>
  <c r="AZ57" i="1" s="1"/>
  <c r="BC54" i="1"/>
  <c r="W32" i="1"/>
  <c r="J33" i="2"/>
  <c r="AV55" i="1" s="1"/>
  <c r="AT55" i="1" s="1"/>
  <c r="BA54" i="1"/>
  <c r="W30" i="1"/>
  <c r="J33" i="4"/>
  <c r="AV57" i="1"/>
  <c r="AT57" i="1"/>
  <c r="BB54" i="1"/>
  <c r="W31" i="1" s="1"/>
  <c r="BD54" i="1"/>
  <c r="W33" i="1"/>
  <c r="F33" i="2"/>
  <c r="AZ55" i="1" s="1"/>
  <c r="J33" i="3"/>
  <c r="AV56" i="1"/>
  <c r="AT56" i="1"/>
  <c r="BK85" i="2" l="1"/>
  <c r="J85" i="2"/>
  <c r="J59" i="2"/>
  <c r="BK87" i="3"/>
  <c r="J87" i="3" s="1"/>
  <c r="J59" i="3" s="1"/>
  <c r="AU54" i="1"/>
  <c r="AW54" i="1"/>
  <c r="AK30" i="1" s="1"/>
  <c r="J30" i="4"/>
  <c r="AG57" i="1"/>
  <c r="AN57" i="1"/>
  <c r="AX54" i="1"/>
  <c r="AZ54" i="1"/>
  <c r="W29" i="1"/>
  <c r="AY54" i="1"/>
  <c r="J39" i="4" l="1"/>
  <c r="J30" i="3"/>
  <c r="AG56" i="1"/>
  <c r="AN56" i="1"/>
  <c r="AV54" i="1"/>
  <c r="AK29" i="1"/>
  <c r="J30" i="2"/>
  <c r="AG55" i="1"/>
  <c r="AN55" i="1" s="1"/>
  <c r="J39" i="2" l="1"/>
  <c r="J39" i="3"/>
  <c r="AG54" i="1"/>
  <c r="AK26" i="1" s="1"/>
  <c r="AK35" i="1" s="1"/>
  <c r="AT54" i="1"/>
  <c r="AN54" i="1" l="1"/>
</calcChain>
</file>

<file path=xl/sharedStrings.xml><?xml version="1.0" encoding="utf-8"?>
<sst xmlns="http://schemas.openxmlformats.org/spreadsheetml/2006/main" count="8781" uniqueCount="1513">
  <si>
    <t>Export Komplet</t>
  </si>
  <si>
    <t>VZ</t>
  </si>
  <si>
    <t>2.0</t>
  </si>
  <si>
    <t>ZAMOK</t>
  </si>
  <si>
    <t>False</t>
  </si>
  <si>
    <t>{e54a41c2-7192-4af3-abbb-50151120a251}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</si>
  <si>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</si>
  <si>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</si>
  <si>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</si>
  <si>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</si>
  <si>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</si>
  <si>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</si>
  <si>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</si>
  <si>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</si>
  <si>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</si>
  <si>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</si>
  <si>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</si>
  <si>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vodovodu a kanalizace ulice Jiráskova-II.etapa</t>
  </si>
  <si>
    <t>KSO:</t>
  </si>
  <si>
    <t/>
  </si>
  <si>
    <t>CC-CZ:</t>
  </si>
  <si>
    <t>Místo:</t>
  </si>
  <si>
    <t>Benešov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</si>
  <si>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</si>
  <si>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</si>
  <si>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</si>
  <si>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</si>
  <si>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</si>
  <si>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</si>
  <si>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</si>
  <si>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</si>
  <si>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25775731</t>
  </si>
  <si>
    <t>P.R.I. s.r.o.</t>
  </si>
  <si>
    <t>True</t>
  </si>
  <si>
    <t>Zpracovatel:</t>
  </si>
  <si>
    <t>01390597</t>
  </si>
  <si>
    <t>Ing. Tomáš Vyšinka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</si>
  <si>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</si>
  <si>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podmínky._x000D_
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podmínky._x000D_
1) Dodavatel je povinen do ceny jednotlivých položek započíst veškeré materiály a práce nezbytné k dokonalému a kompletnímu provedení díla._x000D_
2) Nedílnou součástí tohoto výkazu výměr je kompletní projektová dokumentace, jež podrobně definuje jednotlivé položky, materiály a práce. Položky ve výkazu výměr jsou souhrnným a zjednodušeným popisem daných konstrukcí a prací._x000D_
3) Dodavatel je povinen se seznámit se stavem stavby, jejího okolí a podmínek realizace a toto zohlednit do ceny díla._x000D_
4) Vzhledem k tomu, že při otevírání souboru *xls; *xlsx, pro provedení ocenění díla může dojítí k neúplnému zobrazení popisu položek (dle konkrétního nastavení formátů u jednotlivých dodavatelů), musí se dodavatel seznámit s popisem každé položky._x000D_
Pro všechny položky pak platí, že dodavatel oceňuje položku dle kompletního popisu, i když je ve formátu *xls; *xlsx zobrazen neúplně._x000D_
5) Vzhledem k plánované rekonstrukci povrchů v ulici Jiráskova jsou oceněny pouze provizorní povrchy_x000D_
6) Přebytečný nekontaminovaný výkopek a vyfrézovaný asfalt budou uloženy v bývalých kasárnách Táborská_x000D_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</si>
  <si>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</si>
  <si>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</si>
  <si>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</si>
  <si>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</si>
  <si>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</si>
  <si>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</si>
  <si>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</si>
  <si>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</si>
  <si>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</si>
  <si>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</si>
  <si>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</si>
  <si>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</si>
  <si>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</si>
  <si>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</si>
  <si>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</si>
  <si>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</si>
  <si>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</si>
  <si>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</si>
  <si>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</si>
  <si>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</si>
  <si>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</si>
  <si>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</si>
  <si>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</si>
  <si>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</si>
  <si>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</si>
  <si>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</si>
  <si>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</si>
  <si>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</si>
  <si>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</si>
  <si>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</si>
  <si>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</si>
  <si>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</si>
  <si>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</si>
  <si>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</si>
  <si>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</si>
  <si>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</si>
  <si>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</si>
  <si>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</si>
  <si>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</si>
  <si>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</si>
  <si>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Vodovod</t>
  </si>
  <si>
    <t>STA</t>
  </si>
  <si>
    <t>1</t>
  </si>
  <si>
    <t>{a1dc3cf8-eb9a-413b-9d66-64b0cda525a3}</t>
  </si>
  <si>
    <t>2</t>
  </si>
  <si>
    <t>SO 02</t>
  </si>
  <si>
    <t>Kanalizace</t>
  </si>
  <si>
    <t>{dd299898-9654-4401-9475-12bab974db8f}</t>
  </si>
  <si>
    <t>VRN</t>
  </si>
  <si>
    <t>Vedlejší rozpočtové náklady</t>
  </si>
  <si>
    <t>{905976f9-386e-4c7a-b2cd-52fbbe67d370}</t>
  </si>
  <si>
    <t>KRYCÍ LIST SOUPISU PRACÍ</t>
  </si>
  <si>
    <t>Objekt:</t>
  </si>
  <si>
    <t>SO 01 - Vodovod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</si>
  <si>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</si>
  <si>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</si>
  <si>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</si>
  <si>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</si>
  <si>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</si>
  <si>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</si>
  <si>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</si>
  <si>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</si>
  <si>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</si>
  <si>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</si>
  <si>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</si>
  <si>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</si>
  <si>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</si>
  <si>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</si>
  <si>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</si>
  <si>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</si>
  <si>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</si>
  <si>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</si>
  <si>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</si>
  <si>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</si>
  <si>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</si>
  <si>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</si>
  <si>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</si>
  <si>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</si>
  <si>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</si>
  <si>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</si>
  <si>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</si>
  <si>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</si>
  <si>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</si>
  <si>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</si>
  <si>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</si>
  <si>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CS ÚRS 2020 01</t>
  </si>
  <si>
    <t>4</t>
  </si>
  <si>
    <t>1985827179</t>
  </si>
  <si>
    <t>PP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</si>
  <si>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</si>
  <si>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PSC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</si>
  <si>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</si>
  <si>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VV</t>
  </si>
  <si>
    <t>(3,1+3,12+3,15+0,8+2,9+3,29+2,96+2,92+3+3+2,83)*1,2*1,1</t>
  </si>
  <si>
    <t>113107322</t>
  </si>
  <si>
    <t>Odstranění podkladu z kameniva drceného tl 200 mm strojně pl do 50 m2</t>
  </si>
  <si>
    <t>-697168810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</si>
  <si>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</si>
  <si>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</si>
  <si>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3</t>
  </si>
  <si>
    <t>979071021</t>
  </si>
  <si>
    <t>Očištění dlažebních kostek drobných s původním spárováním kamenivem těženým při překopech ing sítí</t>
  </si>
  <si>
    <t>-2124229021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</si>
  <si>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</si>
  <si>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 xml:space="preserve">Poznámka k souboru cen:_x000D_
1. Ceny jsou určeny pouze pro případy havárií, přeložek nebo běžných oprav inženýrských sítí._x000D_
2. Ceny nelze použít v rámci výstavby nových inženýrských sítí._x000D_
3. V cenách jsou započteny i náklady na odklizení odpadových hmot na hromady._x000D_
4. Přemístění vybouraných dlažebních kostek na vzdálenost přes 3 m se oceňuje cenami souborů cen 997 22-1 Vodorovná doprava suti._x000D_
</t>
  </si>
  <si>
    <t>113202111</t>
  </si>
  <si>
    <t>Vytrhání obrub krajníků obrubníků stojatých</t>
  </si>
  <si>
    <t>m</t>
  </si>
  <si>
    <t>-2046538256</t>
  </si>
  <si>
    <t>Vytrhání obrub s vybouráním lože, s přemístěním hmot na skládku na vzdálenost do 3 m nebo s naložením na dopravní prostředek z krajníků nebo obrubníků stojatých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</si>
  <si>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</si>
  <si>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(8,5+27)*1,2"vodovodní řad</t>
  </si>
  <si>
    <t>(11*1,2)*1,2"vodovodní přípojky</t>
  </si>
  <si>
    <t>5</t>
  </si>
  <si>
    <t>113204111</t>
  </si>
  <si>
    <t>Vytrhání obrub záhonových</t>
  </si>
  <si>
    <t>-1402243131</t>
  </si>
  <si>
    <t>Vytrhání obrub s vybouráním lože, s přemístěním hmot na skládku na vzdálenost do 3 m nebo s naložením na dopravní prostředek záhonových</t>
  </si>
  <si>
    <t>11*1,2*1,2"Vodovodní přípojky</t>
  </si>
  <si>
    <t>6</t>
  </si>
  <si>
    <t>121112003</t>
  </si>
  <si>
    <t>Sejmutí ornice tl vrstvy do 200 mm ručně</t>
  </si>
  <si>
    <t>-1734736439</t>
  </si>
  <si>
    <t>Sejmutí ornice ručně při souvislé ploše, tl. vrstvy do 200 mm</t>
  </si>
  <si>
    <t xml:space="preserve">Poznámka k souboru cen:_x000D_
1. V ceně jsou započteny i náklady na naložení sejmuté ornice na dopravní prostředek nebo odhození do 3 m._x000D_
2. Ceny lze použít i pro sejmutí podorničí._x000D_
3. V ceně není započteno vodorovné přemístění sejmuté ornice._x000D_
</t>
  </si>
  <si>
    <t>(1,11+1,29+1,37+1,24+1,25+1,19+1,35+1,3+1,32+1,27+1,4)*1,2*1,1</t>
  </si>
  <si>
    <t>7</t>
  </si>
  <si>
    <t>181311103</t>
  </si>
  <si>
    <t>Rozprostření ornice tl vrstvy do 200 mm v rovině nebo ve svahu do 1:5 ručně</t>
  </si>
  <si>
    <t>-1386191909</t>
  </si>
  <si>
    <t>Rozprostření a urovnání ornice v rovině nebo ve svahu sklonu do 1:5 ručně při souvislé ploše, tl. vrstvy do 200 mm</t>
  </si>
  <si>
    <t xml:space="preserve">Poznámka k souboru cen:_x000D_
1. V ceně jsou započteny i náklady na případné nutné přemístění hromad nebo dočasných skládek na místo spotřeby ze vzdálenosti do 3 m._x000D_
2. V ceně nejsou započteny náklady na získání ornice._x000D_
</t>
  </si>
  <si>
    <t>8</t>
  </si>
  <si>
    <t>181411131</t>
  </si>
  <si>
    <t>Založení parkového trávníku výsevem plochy do 1000 m2 v rovině a ve svahu do 1:5</t>
  </si>
  <si>
    <t>CS ÚRS 2017 02</t>
  </si>
  <si>
    <t>1187928087</t>
  </si>
  <si>
    <t>Založení trávníku na půdě předem připravené plochy do 1000 m2 výsevem včetně utažení parkového v rovině nebo na svahu do 1:5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</si>
  <si>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 a) přípravu půdy,_x000D_
 b) travní semeno, tyto náklady se oceňují ve specifikaci,_x000D_
 c) vypletí a zalévání; tyto práce se oceňují cenami části C02 souborů cen 185 80-42 Vypletí a_x000D_
 185 80-43 Zalití rostlin vodou,_x000D_
 d) srovnání terénu, tyto práce se oceňují souborem cen 181 1.-..Plošná úprava terénu._x000D_
4. V cenách o sklonu svahu přes 1:1 jsou uvažovány podmínky pro svahy běžně schůdné; bez použití_x000D_
 lezeckých technik. V případě použití lezeckých technik se tyto náklady oceňují individuálně._x000D_
</t>
  </si>
  <si>
    <t>9</t>
  </si>
  <si>
    <t>M</t>
  </si>
  <si>
    <t>005724100</t>
  </si>
  <si>
    <t>osivo směs travní parková</t>
  </si>
  <si>
    <t>kg</t>
  </si>
  <si>
    <t>457611686</t>
  </si>
  <si>
    <t>osivo směs travní parková (30g/m²)</t>
  </si>
  <si>
    <t>0,03*18,599</t>
  </si>
  <si>
    <t>10</t>
  </si>
  <si>
    <t>113154365</t>
  </si>
  <si>
    <t>Frézování živičného krytu tl 200 mm pruh š 2 m pl do 10000 m2 s překážkami v trase</t>
  </si>
  <si>
    <t>-789116385</t>
  </si>
  <si>
    <t>Frézování živičného podkladu nebo krytu s naložením na dopravní prostředek plochy přes 1 000 do 10 000 m2 s překážkami v trase pruhu šířky přes 1 m do 2 m, tloušťky vrstvy 200 mm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</si>
  <si>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</si>
  <si>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421,365</t>
  </si>
  <si>
    <t>11</t>
  </si>
  <si>
    <t>113107212</t>
  </si>
  <si>
    <t>Odstranění podkladu z kameniva těženého tl 200 mm strojně pl přes 200 m2</t>
  </si>
  <si>
    <t>1830110539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</si>
  <si>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</si>
  <si>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12</t>
  </si>
  <si>
    <t>113107223</t>
  </si>
  <si>
    <t>Odstranění podkladu z kameniva drceného tl 300 mm strojně pl přes 200 m2</t>
  </si>
  <si>
    <t>-1404260718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</si>
  <si>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</si>
  <si>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13</t>
  </si>
  <si>
    <t>119001421</t>
  </si>
  <si>
    <t>Dočasné zajištění kabelů a kabelových tratí ze 3 volně ložených kabelů</t>
  </si>
  <si>
    <t>459914673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</si>
  <si>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</si>
  <si>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 xml:space="preserve">Poznámka k souboru cen:_x000D_
1. Ceny nelze použít pro dočasné zajištění potrubí v provozu pod tlakem přes 1 MPa a potrubí nebo jiných vedení v provozu u nichž investor zakazuje použít při vykopávce kovové nástroje nebo nářadí._x000D_
2. Ztížení vykopávky v blízkosti vedení, potrubí a stok ve výkopišti nebo podél jeho stěn se oceňuje cenami souboru cen 120 00- . . a 130 00- . . Příplatky za ztížení vykopávky._x000D_
</t>
  </si>
  <si>
    <t>5*1,2"Vodovodní řad</t>
  </si>
  <si>
    <t>22*1,2"Vodovodní přípojky</t>
  </si>
  <si>
    <t>14</t>
  </si>
  <si>
    <t>119001405</t>
  </si>
  <si>
    <t>Dočasné zajištění potrubí z PE DN do 200 mm</t>
  </si>
  <si>
    <t>1524786880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</si>
  <si>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</si>
  <si>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6*1,2"Vodovní řad</t>
  </si>
  <si>
    <t>3*1,2"Vodovodní přípojky</t>
  </si>
  <si>
    <t>119002121</t>
  </si>
  <si>
    <t>Přechodová lávka délky do 2 m včetně zábradlí pro zabezpečení výkopu zřízení</t>
  </si>
  <si>
    <t>kus</t>
  </si>
  <si>
    <t>-1071151991</t>
  </si>
  <si>
    <t>Pomocné konstrukce při zabezpečení výkopu vodorovné pochozí přechodová lávka délky do 2 m včetně zábradlí zřízení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</si>
  <si>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</si>
  <si>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11"přechodové lávky přes výkopy přípojek</t>
  </si>
  <si>
    <t>16</t>
  </si>
  <si>
    <t>119002122</t>
  </si>
  <si>
    <t>Přechodová lávka délky do 2 m včetně zábradlí pro zabezpečení výkopu odstranění</t>
  </si>
  <si>
    <t>-1418325898</t>
  </si>
  <si>
    <t>Pomocné konstrukce při zabezpečení výkopu vodorovné pochozí přechodová lávka délky do 2 m včetně zábradlí odstranění</t>
  </si>
  <si>
    <t>17</t>
  </si>
  <si>
    <t>132254204</t>
  </si>
  <si>
    <t>Hloubení zapažených rýh š do 2000 mm v hornině třídy těžitelnosti I, skupiny 3 objem do 500 m3</t>
  </si>
  <si>
    <t>m3</t>
  </si>
  <si>
    <t>1778484012</t>
  </si>
  <si>
    <t>Hloubení zapažených rýh šířky přes 800 do 2 000 mm strojně s urovnáním dna do předepsaného profilu a spádu v hornině třídy těžitelnosti I skupiny 3 přes 100 do 500 m3</t>
  </si>
  <si>
    <t xml:space="preserve">Poznámka k souboru cen:_x000D_
1. V cenách jsou započteny i náklady na případné nutné přemístění výkopku ve výkopišti na vzdálenost do 3 m a na přehození výkopku na přilehlém terénu na vzdálenost do 3 m od osy rýhy nebo naložení na dopravní prostředek._x000D_
</t>
  </si>
  <si>
    <t>0,3*107,14*1,2*1,05</t>
  </si>
  <si>
    <t>0,3*(21,29)*1,2*1,05"Vodovodní řad</t>
  </si>
  <si>
    <t>0,5*(26,83)*1,2*1,05"Vodovodní řad</t>
  </si>
  <si>
    <t>0,5*(4,34)*1,2*1,05"Vodovodní řad</t>
  </si>
  <si>
    <t>0,3*(30,9+2,5)*2*1,2"Vodovodní přípojky</t>
  </si>
  <si>
    <t>0,5*(35,5)*2*1,2"Vodovodní přípojky</t>
  </si>
  <si>
    <t>18</t>
  </si>
  <si>
    <t>132354204</t>
  </si>
  <si>
    <t>Hloubení zapažených rýh š do 2000 mm v hornině třídy těžitelnosti II, skupiny 4 objem do 500 m3</t>
  </si>
  <si>
    <t>-112868875</t>
  </si>
  <si>
    <t>Hloubení zapažených rýh šířky přes 800 do 2 000 mm strojně s urovnáním dna do předepsaného profilu a spádu v hornině třídy těžitelnosti II skupiny 4 přes 100 do 500 m3</t>
  </si>
  <si>
    <t>0,7*107,14*1,2*1,05</t>
  </si>
  <si>
    <t>0,7*(21,29)*1,2*1,05"Vodovodní řad</t>
  </si>
  <si>
    <t>0,7*(30,9+2,5)*2*1,2"Vodovodní přípojky</t>
  </si>
  <si>
    <t>19</t>
  </si>
  <si>
    <t>139001101</t>
  </si>
  <si>
    <t>Příplatek za ztížení vykopávky v blízkosti podzemního vedení</t>
  </si>
  <si>
    <t>1179711084</t>
  </si>
  <si>
    <t>Příplatek k cenám hloubených vykopávek za ztížení vykopávky v blízkosti podzemního vedení nebo výbušnin pro jakoukoliv třídu horniny</t>
  </si>
  <si>
    <t xml:space="preserve">Poznámka k souboru cen:_x000D_
1. Cena je určena:_x000D_
a) pro podzemní vedení procházející hloubenou vykopávkou nebo uložené ve stěně výkopu při jakékoliv hloubce vedení pod původním terénem nebo jeho výšce nade dnem výkopu a jakémkoliv směru vedení ke stranám výkopu;_x000D_
b) pro výbušniny nezaložené dodavatelem._x000D_
2. Cenu lze použít i tehdy, narazí-li se na vedení nebo výbušninu až při vykopávce a to pro zbývající objem výkopu, který je projektantem nebo investorem označen, v němž by toto nebo jiné nepředvídané vedení nebo výbušnina mohlo být uloženo._x000D_
3. Množství ztížení vykopávky v blízkosti_x000D_
a) podzemního vedení, jehož půdorysná a výšková poloha_x000D_
- je v projektu uvedena, se určí jako objem myšleného hranolu, jehož průřez je pravidelný čtyřúhelník jehož horní vodorovná a obě svislé strany jsou ve vzdálenosti 0,5 m a dolní vodorovná hrana ve vzdálenosti 1 m od přilehlého vnějšího líce vedení, příp. jeho obalu a délka se rovná osové délce vedení ve výkopišti nebo délce vedení ve stěně výkopu. Vymezí-li projekt větší prostor, v němž je nutno při vykopávce postupovat opatrně, lze použít cena pro celý objem výkopu v tomto prostoru. Od takto zjištěného množství se odečítá objem vedení i s příp. se vyskytujícím obalem;_x000D_
- není v projektu uvedena, avšak která podle projektu nebo sdělení investora jsou pravděpodobně ve výkopišti uložena, se rovná objemu výkopu, který je projektantem nebo investorem označen._x000D_
b) výbušniny, určí vždy projektant nebo investor, ať je v projektu uvedeno či neuvedeno._x000D_
4. Je-li vedení uloženo ve výkopišti tak, že se vykopávka v celém výše popsaném objemu nevykopává, např. blízko stěn nebo dna výkopu, oceňuje se ztížení vykopávky jen pro tu část objemu, v níž se ztížená vykopávka provádí._x000D_
5. Jsou-li ve výkopišti dvě vedení položena tak blízko sebe, že se výše uvedené objemy pro obě vedení pronikají, určí se množství ztížení vykopávky tak, aby se pronik započetl jen jednou._x000D_
6. Objem ztížení vykopávky se od celkového objemu výkopu neodečítá._x000D_
7. Dočasné zajištění různých podzemních vedení ve výkopišti se oceňuje cenami souboru cen 119 00-14 Dočasné zajištění podzemního potrubí nebo vedení ve výkopišti._x000D_
</t>
  </si>
  <si>
    <t>(21,29)*1,2*1,05"Vodovodní řad</t>
  </si>
  <si>
    <t>(4,34)*1,2*1,05"Vodovodní řad</t>
  </si>
  <si>
    <t>0,3*(35,5)*2*1,2"Vodovodní přípojky</t>
  </si>
  <si>
    <t>20</t>
  </si>
  <si>
    <t>151301101</t>
  </si>
  <si>
    <t>Zřízení hnaného pažení a rozepření stěn rýh hl do 2 m</t>
  </si>
  <si>
    <t>1329617755</t>
  </si>
  <si>
    <t>Zřízení pažení a rozepření stěn rýh pro podzemní vedení hnané, hloubky do 2 m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</si>
  <si>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toto se oceňuje příslušnými cenami katalogu 800-2 Zvláštní zakládání objektů._x000D_
</t>
  </si>
  <si>
    <t>0,5*190,1"Vodovodní řad</t>
  </si>
  <si>
    <t>151301111</t>
  </si>
  <si>
    <t>Odstranění hnaného pažení a rozepření stěn rýh hl do 2 m</t>
  </si>
  <si>
    <t>-48236062</t>
  </si>
  <si>
    <t>Odstranění pažení a rozepření stěn rýh pro podzemní vedení s uložením materiálu na vzdálenost do 3 m od kraje výkopu hnané, hloubky do 2 m</t>
  </si>
  <si>
    <t>22</t>
  </si>
  <si>
    <t>151101102</t>
  </si>
  <si>
    <t>Zřízení příložného pažení a rozepření stěn rýh hl do 4 m</t>
  </si>
  <si>
    <t>-1770123559</t>
  </si>
  <si>
    <t>Zřízení pažení a rozepření stěn rýh pro podzemní vedení příložné pro jakoukoliv mezerovitost, hloubky do 4 m</t>
  </si>
  <si>
    <t>(30,9+2,5+35,5)*2,2*2"Vodovodní přípojky</t>
  </si>
  <si>
    <t>95,05"Vodovodní řad</t>
  </si>
  <si>
    <t>47,65"Vodovodní řad</t>
  </si>
  <si>
    <t>23</t>
  </si>
  <si>
    <t>151101112</t>
  </si>
  <si>
    <t>Odstranění příložného pažení a rozepření stěn rýh hl do 4 m</t>
  </si>
  <si>
    <t>531217438</t>
  </si>
  <si>
    <t>Odstranění pažení a rozepření stěn rýh pro podzemní vedení s uložením materiálu na vzdálenost do 3 m od kraje výkopu příložné, hloubky přes 2 do 4 m</t>
  </si>
  <si>
    <t>24</t>
  </si>
  <si>
    <t>162351104</t>
  </si>
  <si>
    <t>Vodorovné přemístění do 1000 m výkopku/sypaniny z horniny třídy těžitelnosti I, skupiny 1 až 3</t>
  </si>
  <si>
    <t>660381804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</si>
  <si>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</si>
  <si>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</si>
  <si>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134,832"výkopek</t>
  </si>
  <si>
    <t>134,832"zásyp</t>
  </si>
  <si>
    <t>25</t>
  </si>
  <si>
    <t>162351124</t>
  </si>
  <si>
    <t>Vodorovné přemístění do 1000 m výkopku/sypaniny z hornin třídy těžitelnosti II, skupiny 4 a 5</t>
  </si>
  <si>
    <t>-2045514629</t>
  </si>
  <si>
    <t>Vodorovné přemístění výkopku nebo sypaniny po suchu na obvyklém dopravním prostředku, bez naložení výkopku, avšak se složením bez rozhrnutí z horniny třídy těžitelnosti II na vzdálenost skupiny 4 a 5 na vzdálenost přes 500 do 1 000 m</t>
  </si>
  <si>
    <t>231,624"výkopek</t>
  </si>
  <si>
    <t>244,863-134,832"zásyp</t>
  </si>
  <si>
    <t>26</t>
  </si>
  <si>
    <t>167151111</t>
  </si>
  <si>
    <t>Nakládání výkopku z hornin třídy těžitelnosti I, skupiny 1 až 3 přes 100 m3</t>
  </si>
  <si>
    <t>1578422591</t>
  </si>
  <si>
    <t>Nakládání, skládání a překládání neulehlého výkopku nebo sypaniny strojně nakládání, množství přes 100 m3, z hornin třídy těžitelnosti I, skupiny 1 až 3</t>
  </si>
  <si>
    <t xml:space="preserve">Poznámka k souboru cen:_x000D_
1. Ceny -1131 až -1133 jsou určeny pro nakládání, překládání a vykládání na vzdálenost_x000D_
a) do 20 m vodorovně; vodorovná vzdálenost se měří od těžnice lodi k těžnici druhé lodi, nebo k těžišti hromady na břehu nebo k těžišti dopravního prostředku na suchu,_x000D_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2. Množství měrných jednotek se určí v rostlém stavu horniny._x000D_
</t>
  </si>
  <si>
    <t>134,832</t>
  </si>
  <si>
    <t>27</t>
  </si>
  <si>
    <t>167151112</t>
  </si>
  <si>
    <t>Nakládání výkopku z hornin třídy těžitelnosti II, skupiny 4 a 5 přes 100 m3</t>
  </si>
  <si>
    <t>-1193401202</t>
  </si>
  <si>
    <t>Nakládání, skládání a překládání neulehlého výkopku nebo sypaniny strojně nakládání, množství přes 100 m3, z hornin třídy těžitelnosti II, skpiny 4 a 5</t>
  </si>
  <si>
    <t>28</t>
  </si>
  <si>
    <t>451572111</t>
  </si>
  <si>
    <t>Lože pod potrubí otevřený výkop z kameniva drobného těženého</t>
  </si>
  <si>
    <t>1017936370</t>
  </si>
  <si>
    <t>Lože pod potrubí, stoky a drobné objekty v otevřeném výkopu z kameniva drobného těženého 0 až 4 mm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</si>
  <si>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</si>
  <si>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136,89*0,1*1,2*1,1"vodovodní řad</t>
  </si>
  <si>
    <t>(30,9+2,5+35,5)*0,1*1,2*1,1"vodovodní přípojky</t>
  </si>
  <si>
    <t>29</t>
  </si>
  <si>
    <t>175151101</t>
  </si>
  <si>
    <t>Obsypání potrubí strojně sypaninou bez prohození, uloženou do 3 m</t>
  </si>
  <si>
    <t>1235301727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</si>
  <si>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</si>
  <si>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</si>
  <si>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0,4721*136,9"vodovodní řad</t>
  </si>
  <si>
    <t>0,4325*(30,9+2,5+35,5)"vodovodní přípojky</t>
  </si>
  <si>
    <t>30</t>
  </si>
  <si>
    <t>58337310</t>
  </si>
  <si>
    <t>štěrkopísek frakce 0/4</t>
  </si>
  <si>
    <t>t</t>
  </si>
  <si>
    <t>266422685</t>
  </si>
  <si>
    <t>94,429*2 'Přepočtené koeficientem množství</t>
  </si>
  <si>
    <t>31</t>
  </si>
  <si>
    <t>174151101</t>
  </si>
  <si>
    <t>Zásyp jam, šachet rýh nebo kolem objektů sypaninou se zhutněním</t>
  </si>
  <si>
    <t>-347378546</t>
  </si>
  <si>
    <t>Zásyp sypaninou z jakékoliv horniny strojně s uložením výkopku ve vrstvách se zhutněním jam, šachet, rýh nebo kolem objektů v těchto vykopávkách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</si>
  <si>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</si>
  <si>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(134,832+231,624)-27,164-94,429</t>
  </si>
  <si>
    <t>Komunikace pozemní</t>
  </si>
  <si>
    <t>32</t>
  </si>
  <si>
    <t>564871111</t>
  </si>
  <si>
    <t>Podklad ze štěrkodrtě ŠD tl 250 mm</t>
  </si>
  <si>
    <t>846234352</t>
  </si>
  <si>
    <t>Podklad ze štěrkodrti ŠD s rozprostřením a zhutněním, po zhutnění tl. 250 mm</t>
  </si>
  <si>
    <t>33</t>
  </si>
  <si>
    <t>564931412</t>
  </si>
  <si>
    <t>Podklad z asfaltového recyklátu tl 100 mm</t>
  </si>
  <si>
    <t>1856052890</t>
  </si>
  <si>
    <t>Podklad nebo podsyp z asfaltového recyklátu s rozprostřením a zhutněním, po zhutnění tl. 100 mm</t>
  </si>
  <si>
    <t>34</t>
  </si>
  <si>
    <t>569931132</t>
  </si>
  <si>
    <t>Zpevnění krajnic asfaltovým recyklátem tl 100 mm</t>
  </si>
  <si>
    <t>995195265</t>
  </si>
  <si>
    <t>Zpevnění krajnic nebo komunikací pro pěší s rozprostřením a zhutněním, po zhutnění asfaltovým recyklátem tl. 100 mm</t>
  </si>
  <si>
    <t xml:space="preserve">Poznámka k souboru cen:_x000D_
1. V cenách 51-11 až 55-11 jsou započteny i náklady na prohození zeminy._x000D_
2. V cenách 51-11 až 55-11 nejsou započteny náklady na:_x000D_
a) opatření zeminy a její přemístění k místu zabudování, které se oceňují podle čl. 3111 Všeobecných podmínek části A 01 tohoto katalogu,_x000D_
b) odklizení odpadu po prohození zeminy, které se oceňuje cenami části A 01 katalogu 800-1 Zemní práce._x000D_
</t>
  </si>
  <si>
    <t>41,012</t>
  </si>
  <si>
    <t>35</t>
  </si>
  <si>
    <t>916231213</t>
  </si>
  <si>
    <t>Osazení chodníkového obrubníku betonového stojatého s boční opěrou do lože z betonu prostého</t>
  </si>
  <si>
    <t>-2061064163</t>
  </si>
  <si>
    <t>Osazení chodníkového obrubníku betonového se zřízením lože, s vyplněním a zatřením spár cementovou maltou stojatého s boční opěrou z betonu prostého, do lože z betonu prostého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</si>
  <si>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</si>
  <si>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15,84</t>
  </si>
  <si>
    <t>36</t>
  </si>
  <si>
    <t>916241113</t>
  </si>
  <si>
    <t>Osazení obrubníku kamenného ležatého s boční opěrou do lože z betonu prostého</t>
  </si>
  <si>
    <t>1784707581</t>
  </si>
  <si>
    <t>Osazení obrubníku kamenného se zřízením lože, s vyplněním a zatřením spár cementovou maltou ležatého s boční opěrou z betonu prostého, do lože z betonu prostého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</si>
  <si>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</si>
  <si>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58,44</t>
  </si>
  <si>
    <t>Trubní vedení</t>
  </si>
  <si>
    <t>37</t>
  </si>
  <si>
    <t>871211811</t>
  </si>
  <si>
    <t>Bourání stávajícího potrubí z polyetylenu D 50 mm</t>
  </si>
  <si>
    <t>-686047177</t>
  </si>
  <si>
    <t>Bourání stávajícího potrubí z polyetylenu v otevřeném výkopu D do 50 mm</t>
  </si>
  <si>
    <t xml:space="preserve">Poznámka k souboru cen:_x000D_
1. Ceny jsou určeny pro bourání vodovodního a kanalizačního potrubí._x000D_
2. V cenách jsou započteny náklady na bourání potrubí včetně tvarovek._x000D_
</t>
  </si>
  <si>
    <t>4,9+5,5+6+6+8,8+8,8</t>
  </si>
  <si>
    <t>38</t>
  </si>
  <si>
    <t>871251811</t>
  </si>
  <si>
    <t>Bourání stávajícího potrubí z polyetylenu D 90 mm</t>
  </si>
  <si>
    <t>1759615394</t>
  </si>
  <si>
    <t>Bourání stávajícího potrubí z polyetylenu v otevřeném výkopu D přes 50 do 90 mm</t>
  </si>
  <si>
    <t>5,4+9,3+5,9+5,8</t>
  </si>
  <si>
    <t>39</t>
  </si>
  <si>
    <t>891181811</t>
  </si>
  <si>
    <t>Demontáž vodovodních šoupátek otevřený výkop DN 40</t>
  </si>
  <si>
    <t>991612175</t>
  </si>
  <si>
    <t>Demontáž vodovodních armatur na potrubí šoupátek nebo klapek uzavíracích v otevřeném výkopu nebo v šachtách DN 40</t>
  </si>
  <si>
    <t>40</t>
  </si>
  <si>
    <t>891211811</t>
  </si>
  <si>
    <t>Demontáž vodovodních šoupátek otevřený výkop DN 50</t>
  </si>
  <si>
    <t>-563936054</t>
  </si>
  <si>
    <t>Demontáž vodovodních armatur na potrubí šoupátek nebo klapek uzavíracích v otevřeném výkopu nebo v šachtách DN 50</t>
  </si>
  <si>
    <t>41</t>
  </si>
  <si>
    <t>891241811</t>
  </si>
  <si>
    <t>Demontáž vodovodních šoupátek otevřený výkop DN 80</t>
  </si>
  <si>
    <t>-1332571179</t>
  </si>
  <si>
    <t>Demontáž vodovodních armatur na potrubí šoupátek nebo klapek uzavíracích v otevřeném výkopu nebo v šachtách DN 80</t>
  </si>
  <si>
    <t>7+2</t>
  </si>
  <si>
    <t>42</t>
  </si>
  <si>
    <t>851241131</t>
  </si>
  <si>
    <t>Montáž potrubí z trub litinových hrdlových s integrovaným těsněním otevřený výkop DN 80</t>
  </si>
  <si>
    <t>1735838487</t>
  </si>
  <si>
    <t>Montáž potrubí z trub litinových tlakových hrdlových v otevřeném výkopu s integrovaným těsněním DN 80</t>
  </si>
  <si>
    <t xml:space="preserve">Poznámka k souboru cen:_x000D_
1. V cenách souboru cen nejsou započteny náklady na:_x000D_
a) dodání potrubí; toto se oceňuje ve specifikaci,_x000D_
b) montáž tvarovek,_x000D_
c) podkladní konstrukci ze štěrkopísku - podkladní vrstva ze štěrkopísku se oceňue cenou 564 28-1111 Podklad ze štěrkopísku,_x000D_
d) zásyp potrubí, který se oceňuje cenami souboru 174 ..-.... Zásyp sypaninou z jakékoliv horniny, katalogu 800-1 Zemní práce části A 07._x000D_
2. Ceny montáže potrubí -1131 jsou určeny pro systémy těsněné elastickými kroužky a -1211 těsnícími kroužky a zámkovým spojem. Tyto se také oceňují ve specifikaci, nejsou-li zahrnuty již v ceně dodávky trub._x000D_
</t>
  </si>
  <si>
    <t>43</t>
  </si>
  <si>
    <t>55253000</t>
  </si>
  <si>
    <t>trouba vodovodní litinová hrdlová Pz dl 6m DN 80</t>
  </si>
  <si>
    <t>-770157522</t>
  </si>
  <si>
    <t>5,8*1,2</t>
  </si>
  <si>
    <t>44</t>
  </si>
  <si>
    <t>851261131</t>
  </si>
  <si>
    <t>Montáž potrubí z trub litinových hrdlových s integrovaným těsněním otevřený výkop DN 100</t>
  </si>
  <si>
    <t>-1468467582</t>
  </si>
  <si>
    <t>Montáž potrubí z trub litinových tlakových hrdlových v otevřeném výkopu s integrovaným těsněním DN 100</t>
  </si>
  <si>
    <t>45</t>
  </si>
  <si>
    <t>55253001</t>
  </si>
  <si>
    <t>trouba vodovodní litinová hrdlová Pz dl 6m DN 100</t>
  </si>
  <si>
    <t>-1262342764</t>
  </si>
  <si>
    <t>136,9</t>
  </si>
  <si>
    <t>46</t>
  </si>
  <si>
    <t>857242122</t>
  </si>
  <si>
    <t>Montáž litinových tvarovek jednoosých přírubových otevřený výkop DN 80</t>
  </si>
  <si>
    <t>821676482</t>
  </si>
  <si>
    <t>Montáž litinových tvarovek na potrubí litinovém tlakovém jednoosých na potrubí z trub přírubových v otevřeném výkopu, kanálu nebo v šachtě DN 80</t>
  </si>
  <si>
    <t xml:space="preserve">Poznámka k souboru cen:_x000D_
1. V cenách souboru cen nejsou započteny náklady na:_x000D_
a) dodání tvarovek; tyto se oceňují ve specifikaci,_x000D_
b) podkladní konstrukci ze štěrkopísku - podkladní vrstva ze štěrkopísku se oceňuje cenou 564 28-111 Podklad ze štěrkopísku._x000D_
2. V cenách 857 ..-1141, -1151, -3141 a -3151 nejsou započteny náklady nadodání těsnících nebo zámkových kroužků; tyto se oceňují ve specifikaci._x000D_
</t>
  </si>
  <si>
    <t>47</t>
  </si>
  <si>
    <t>55253247</t>
  </si>
  <si>
    <t>trouba přírubová litinová vodovodní  PN10/16 DN 80 dl 1000mm</t>
  </si>
  <si>
    <t>1848869037</t>
  </si>
  <si>
    <t>2"viz. výkaz armatur a tvarovek</t>
  </si>
  <si>
    <t>48</t>
  </si>
  <si>
    <t>55253241</t>
  </si>
  <si>
    <t>trouba přírubová litinová vodovodní  PN10/16 DN 80 dl 500mm</t>
  </si>
  <si>
    <t>-1768450925</t>
  </si>
  <si>
    <t>1"viz. výkaz armatur a tvarovek</t>
  </si>
  <si>
    <t>49</t>
  </si>
  <si>
    <t>55253858</t>
  </si>
  <si>
    <t>přechod hrdlový z tvárné litiny,práškový epoxid tl 250µm MMR-kus DN 100/80</t>
  </si>
  <si>
    <t>-69695537</t>
  </si>
  <si>
    <t>50</t>
  </si>
  <si>
    <t>55254047</t>
  </si>
  <si>
    <t>koleno 90° s patkou přírubové litinové vodovodní N-kus PN10/40 DN 80</t>
  </si>
  <si>
    <t>-869574673</t>
  </si>
  <si>
    <t>51</t>
  </si>
  <si>
    <t>857261131</t>
  </si>
  <si>
    <t>Montáž litinových tvarovek jednoosých hrdlových otevřený výkop s integrovaným těsněním DN 100</t>
  </si>
  <si>
    <t>-826398228</t>
  </si>
  <si>
    <t>Montáž litinových tvarovek na potrubí litinovém tlakovém jednoosých na potrubí z trub hrdlových v otevřeném výkopu, kanálu nebo v šachtě s integrovaným těsněním DN 100</t>
  </si>
  <si>
    <t>52</t>
  </si>
  <si>
    <t>R53893</t>
  </si>
  <si>
    <t>hladká trouba se dvěma návarky, GL-kus DN 100</t>
  </si>
  <si>
    <t>1474453921</t>
  </si>
  <si>
    <t>hladká trouba se dvěma návarky, práškový epoxid tl 250µm GL-kus dl 400mm DN 100</t>
  </si>
  <si>
    <t>2"viz. výpis aramtur a tvarovek</t>
  </si>
  <si>
    <t>53</t>
  </si>
  <si>
    <t>857264122</t>
  </si>
  <si>
    <t>Montáž litinových tvarovek odbočných přírubových otevřený výkop DN 100</t>
  </si>
  <si>
    <t>-1117668455</t>
  </si>
  <si>
    <t>Montáž litinových tvarovek na potrubí litinovém tlakovém odbočných na potrubí z trub přírubových v otevřeném výkopu, kanálu nebo v šachtě DN 100</t>
  </si>
  <si>
    <t>54</t>
  </si>
  <si>
    <t>55253745</t>
  </si>
  <si>
    <t>tvarovka hrdlová s přírubovou odbočkou z tvárné litiny,práškový epoxid tl 250µm MMA-kus DN 100/80</t>
  </si>
  <si>
    <t>-323462732</t>
  </si>
  <si>
    <t>1+1"viz. výpis armatur a tvarovek</t>
  </si>
  <si>
    <t>55</t>
  </si>
  <si>
    <t>871161211</t>
  </si>
  <si>
    <t>Montáž potrubí z PE100 SDR 11 otevřený výkop svařovaných elektrotvarovkou D 32 x 3,0 mm</t>
  </si>
  <si>
    <t>1952521521</t>
  </si>
  <si>
    <t>Montáž vodovodního potrubí z plastů v otevřeném výkopu z polyetylenu PE 100 svařovaných elektrotvarovkou SDR 11/PN16 D 32 x 3,0 mm</t>
  </si>
  <si>
    <t xml:space="preserve">Poznámka k souboru cen:_x000D_
1. V cenách potrubí nejsou započteny náklady na:_x000D_
a) dodání potrubí; potrubí se oceňuje ve specifikaci; ztratné lze dohodnout u trub polyetylénových ve výši 1,5 %; u trub z tvrdého PVC ve výši 3 %,_x000D_
b) dodání tvarovek; tvarovky se oceňují ve specifikaci._x000D_
2. Ceny -1211 jsou určeny i pro plošné kolektory primárních okruhů tepelných čerpadel._x000D_
</t>
  </si>
  <si>
    <t>56</t>
  </si>
  <si>
    <t>28613110</t>
  </si>
  <si>
    <t>potrubí vodovodní PE100 PN 16 SDR11 6m 100m 32x3,0mm</t>
  </si>
  <si>
    <t>1180475179</t>
  </si>
  <si>
    <t>(8,8+8,8)*1,2" viz. tabulka vodovodních přípojek</t>
  </si>
  <si>
    <t>57</t>
  </si>
  <si>
    <t>871171211</t>
  </si>
  <si>
    <t>Montáž potrubí z PE100 SDR 11 otevřený výkop svařovaných elektrotvarovkou D 40 x 3,7 mm</t>
  </si>
  <si>
    <t>2084159926</t>
  </si>
  <si>
    <t>Montáž vodovodního potrubí z plastů v otevřeném výkopu z polyetylenu PE 100 svařovaných elektrotvarovkou SDR 11/PN16 D 40 x 3,7 mm</t>
  </si>
  <si>
    <t>58</t>
  </si>
  <si>
    <t>28613111</t>
  </si>
  <si>
    <t>potrubí vodovodní PE100 PN 16 SDR11 6m 100m 40x3,7mm</t>
  </si>
  <si>
    <t>316155970</t>
  </si>
  <si>
    <t>(5,5+2)*1,2" viz. tabulka vodovodních přípojek</t>
  </si>
  <si>
    <t>59</t>
  </si>
  <si>
    <t>871181211</t>
  </si>
  <si>
    <t>Montáž potrubí z PE100 SDR 11 otevřený výkop svařovaných elektrotvarovkou D 50 x 4,6 mm</t>
  </si>
  <si>
    <t>-2005665170</t>
  </si>
  <si>
    <t>Montáž vodovodního potrubí z plastů v otevřeném výkopu z polyetylenu PE 100 svařovaných elektrotvarovkou SDR 11/PN16 D 50 x 4,6 mm</t>
  </si>
  <si>
    <t>60</t>
  </si>
  <si>
    <t>28613112</t>
  </si>
  <si>
    <t>potrubí vodovodní PE100 PN 16 SDR11 6m 100m 50x4,6mm</t>
  </si>
  <si>
    <t>1998286919</t>
  </si>
  <si>
    <t>(4,9+6+6)*1,2" viz. tabulka vodovodních přípojek</t>
  </si>
  <si>
    <t>61</t>
  </si>
  <si>
    <t>871211211</t>
  </si>
  <si>
    <t>Montáž potrubí z PE100 SDR 11 otevřený výkop svařovaných elektrotvarovkou D 63 x 5,8 mm</t>
  </si>
  <si>
    <t>-1374879849</t>
  </si>
  <si>
    <t>Montáž vodovodního potrubí z plastů v otevřeném výkopu z polyetylenu PE 100 svařovaných elektrotvarovkou SDR 11/PN16 D 63 x 5,8 mm</t>
  </si>
  <si>
    <t>62</t>
  </si>
  <si>
    <t>28613113</t>
  </si>
  <si>
    <t>potrubí vodovodní PE100 PN 16 SDR11 6m 100m 63x5,8mm</t>
  </si>
  <si>
    <t>96269938</t>
  </si>
  <si>
    <t>(5,4+2+2+9,3+5,9+2)*1,2" viz. tabulka vodovodních přípojek</t>
  </si>
  <si>
    <t>63</t>
  </si>
  <si>
    <t>877161101</t>
  </si>
  <si>
    <t>Montáž elektrospojek na vodovodním potrubí z PE trub d 32</t>
  </si>
  <si>
    <t>-1893952541</t>
  </si>
  <si>
    <t>Montáž tvarovek na vodovodním plastovém potrubí z polyetylenu PE 100 elektrotvarovek SDR 11/PN16 spojek, oblouků nebo redukcí d 32</t>
  </si>
  <si>
    <t xml:space="preserve">Poznámka k souboru cen:_x000D_
1. V cenách montáže tvarovek nejsou započteny náklady na dodání tvarovek. Tyto náklady se oceňují ve specifikaci._x000D_
</t>
  </si>
  <si>
    <t>64</t>
  </si>
  <si>
    <t>28615969</t>
  </si>
  <si>
    <t>elektrospojka SDR11 PE 100 PN16 D 32mm</t>
  </si>
  <si>
    <t>-788127842</t>
  </si>
  <si>
    <t>65</t>
  </si>
  <si>
    <t>877171101</t>
  </si>
  <si>
    <t>Montáž elektrospojek na vodovodním potrubí z PE trub d 40</t>
  </si>
  <si>
    <t>-80333228</t>
  </si>
  <si>
    <t>Montáž tvarovek na vodovodním plastovém potrubí z polyetylenu PE 100 elektrotvarovek SDR 11/PN16 spojek, oblouků nebo redukcí d 40</t>
  </si>
  <si>
    <t>66</t>
  </si>
  <si>
    <t>28615970</t>
  </si>
  <si>
    <t>elektrospojka SDR11 PE 100 PN16 D 40mm</t>
  </si>
  <si>
    <t>-1993653056</t>
  </si>
  <si>
    <t>67</t>
  </si>
  <si>
    <t>877181101</t>
  </si>
  <si>
    <t>Montáž elektrospojek na vodovodním potrubí z PE trub d 50</t>
  </si>
  <si>
    <t>-587132943</t>
  </si>
  <si>
    <t>Montáž tvarovek na vodovodním plastovém potrubí z polyetylenu PE 100 elektrotvarovek SDR 11/PN16 spojek, oblouků nebo redukcí d 50</t>
  </si>
  <si>
    <t>68</t>
  </si>
  <si>
    <t>28615971</t>
  </si>
  <si>
    <t>elektrospojka SDR11 PE 100 PN16 D 50mm</t>
  </si>
  <si>
    <t>353471484</t>
  </si>
  <si>
    <t>69</t>
  </si>
  <si>
    <t>877211101</t>
  </si>
  <si>
    <t>Montáž elektrospojek na vodovodním potrubí z PE trub d 63</t>
  </si>
  <si>
    <t>-1449589576</t>
  </si>
  <si>
    <t>Montáž tvarovek na vodovodním plastovém potrubí z polyetylenu PE 100 elektrotvarovek SDR 11/PN16 spojek, oblouků nebo redukcí d 63</t>
  </si>
  <si>
    <t>70</t>
  </si>
  <si>
    <t>28615972</t>
  </si>
  <si>
    <t>elektrospojka SDR11 PE 100 PN16 D 63mm</t>
  </si>
  <si>
    <t>-2131399684</t>
  </si>
  <si>
    <t>71</t>
  </si>
  <si>
    <t>879171111</t>
  </si>
  <si>
    <t>Montáž vodovodní přípojky na potrubí DN 32</t>
  </si>
  <si>
    <t>1722990634</t>
  </si>
  <si>
    <t>Montáž napojení vodovodní přípojky v otevřeném výkopu ve sklonu přes 20 % DN 32</t>
  </si>
  <si>
    <t xml:space="preserve">Poznámka k souboru cen:_x000D_
1. Ceny jsou určeny pro polyetylenové a PVC potrubí._x000D_
2. Ceny jsou určeny pro jedno napojení vnitřní instalace objektu na vodovodní přípojku._x000D_
</t>
  </si>
  <si>
    <t>72</t>
  </si>
  <si>
    <t>879181111</t>
  </si>
  <si>
    <t>Montáž vodovodní přípojky na potrubí DN 40</t>
  </si>
  <si>
    <t>412943138</t>
  </si>
  <si>
    <t>Montáž napojení vodovodní přípojky v otevřeném výkopu ve sklonu přes 20 % DN 40</t>
  </si>
  <si>
    <t>73</t>
  </si>
  <si>
    <t>879211111</t>
  </si>
  <si>
    <t>Montáž vodovodní přípojky na potrubí DN 50</t>
  </si>
  <si>
    <t>475163005</t>
  </si>
  <si>
    <t>Montáž napojení vodovodní přípojky v otevřeném výkopu ve sklonu přes 20 % DN 50</t>
  </si>
  <si>
    <t>74</t>
  </si>
  <si>
    <t>879221111</t>
  </si>
  <si>
    <t>Montáž vodovodní přípojky na potrubí DN 63</t>
  </si>
  <si>
    <t>1054344929</t>
  </si>
  <si>
    <t>Montáž napojení vodovodní přípojky v otevřeném výkopu ve sklonu přes 20 % DN 63</t>
  </si>
  <si>
    <t>75</t>
  </si>
  <si>
    <t>891181112</t>
  </si>
  <si>
    <t>Montáž vodovodních šoupátek otevřený výkop DN 40</t>
  </si>
  <si>
    <t>1614688738</t>
  </si>
  <si>
    <t>Montáž vodovodních armatur na potrubí šoupátek nebo klapek uzavíracích v otevřeném výkopu nebo v šachtách s osazením zemní soupravy (bez poklopů) DN 40</t>
  </si>
  <si>
    <t xml:space="preserve">Poznámka k souboru cen:_x000D_
1. V cenách jsou započteny i náklady:_x000D_
a) u šoupátek ceny -1112 na vytvoření otvorů ve stropech šachet pro prostup zemních souprav šoupátek,_x000D_
b) u hlavních ventilů ceny -3111 na osazení zemních souprav,_x000D_
c) u navrtávacích pasů ceny -9111 na výkop montážních jamek, opravu izolace ocelových trubek a na osazení zemních souprav._x000D_
2. V cenách nejsou započteny náklady na:_x000D_
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specifikaci,_x000D_
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ceníku,_x000D_
c) obsyp odvodňovacího zařízení hydrantů ze štěrku nebo štěrkopísku; obsyp se oceňuje příslušnými cenami souboru cen 451 5 . - . 1 Lože pod potrubí, stoky a drobné objekty části A 01 tohoto katalogu,_x000D_
d) osazení hydrantových, šoupátkových a ventilových poklopů; osazení poklopů se oceňuje příslušnými cenami souboru cen 899 40-11 Osazení poklopů litinových části A 01 tohoto katalogu._x000D_
3. V cenách 891 52-4121 a -5211 nejsou započteny náklady na dodání těsnících pryžových kroužků. Tyto se oceňují ve specifikaci, nejsou-li zahrnuty v ceně trub._x000D_
4. V cenách 891 ..-5313 nejsou započteny náklady na dodání potrubní spojky. Tyto jsou zahrnuty v ceně trub._x000D_
</t>
  </si>
  <si>
    <t>76</t>
  </si>
  <si>
    <t>R21114</t>
  </si>
  <si>
    <t>šoupátko domovní přípojky s vnějším a vnitřním závitem a integrovaným ISO hrdlem 32-5/4"</t>
  </si>
  <si>
    <t>1006329622</t>
  </si>
  <si>
    <t>2"viz. výpis armatur a tvarovek</t>
  </si>
  <si>
    <t>77</t>
  </si>
  <si>
    <t>R21115</t>
  </si>
  <si>
    <t>šoupátko domovní přípojky s vnějším a vnitřním závitem a integrovaným ISO hrdlem 40-2"</t>
  </si>
  <si>
    <t>-1259201336</t>
  </si>
  <si>
    <t>78</t>
  </si>
  <si>
    <t>R21116</t>
  </si>
  <si>
    <t>šoupátko domovní přípojky s vnějším a vnitřním závitem a integrovaným ISO hrdlem 50-2"</t>
  </si>
  <si>
    <t>120417875</t>
  </si>
  <si>
    <t>3"viz. výpis armatur a tvarovek</t>
  </si>
  <si>
    <t>79</t>
  </si>
  <si>
    <t>891211112</t>
  </si>
  <si>
    <t>Montáž vodovodních šoupátek otevřený výkop DN 50</t>
  </si>
  <si>
    <t>507888302</t>
  </si>
  <si>
    <t>Montáž vodovodních armatur na potrubí šoupátek nebo klapek uzavíracích v otevřeném výkopu nebo v šachtách s osazením zemní soupravy (bez poklopů) DN 50</t>
  </si>
  <si>
    <t>80</t>
  </si>
  <si>
    <t>R21117</t>
  </si>
  <si>
    <t>šoupátko domovní přípojky s vnějším a vnitřním závitem a integrovaným ISO hrdlem 63-2"</t>
  </si>
  <si>
    <t>-663324355</t>
  </si>
  <si>
    <t>6"viz. výpis armatur a tvarovek</t>
  </si>
  <si>
    <t>81</t>
  </si>
  <si>
    <t>891241112</t>
  </si>
  <si>
    <t>Montáž vodovodních šoupátek otevřený výkop DN 80</t>
  </si>
  <si>
    <t>-157895644</t>
  </si>
  <si>
    <t>Montáž vodovodních armatur na potrubí šoupátek nebo klapek uzavíracích v otevřeném výkopu nebo v šachtách s osazením zemní soupravy (bez poklopů) DN 80</t>
  </si>
  <si>
    <t>82</t>
  </si>
  <si>
    <t>42221116</t>
  </si>
  <si>
    <t>šoupátko s přírubami voda DN 80 PN16</t>
  </si>
  <si>
    <t>-1945117945</t>
  </si>
  <si>
    <t>1+1"viz. výkaz armatur a tvarovek</t>
  </si>
  <si>
    <t>83</t>
  </si>
  <si>
    <t>891247111</t>
  </si>
  <si>
    <t>Montáž hydrantů podzemních DN 80</t>
  </si>
  <si>
    <t>198869398</t>
  </si>
  <si>
    <t>Montáž vodovodních armatur na potrubí hydrantů podzemních (bez osazení poklopů) DN 80</t>
  </si>
  <si>
    <t>84</t>
  </si>
  <si>
    <t>42273594</t>
  </si>
  <si>
    <t>hydrant podzemní DN 80 PN 16 dvojitý uzávěr s koulí krycí v 1500mm</t>
  </si>
  <si>
    <t>-1446698564</t>
  </si>
  <si>
    <t>85</t>
  </si>
  <si>
    <t>891269111</t>
  </si>
  <si>
    <t>Montáž navrtávacích pasů na potrubí z jakýchkoli trub DN 100</t>
  </si>
  <si>
    <t>-832755714</t>
  </si>
  <si>
    <t>Montáž vodovodních armatur na potrubí navrtávacích pasů s ventilem Jt 1 MPa, na potrubí z trub litinových, ocelových nebo plastických hmot DN 100</t>
  </si>
  <si>
    <t>86</t>
  </si>
  <si>
    <t>R73550</t>
  </si>
  <si>
    <t>pás navrtávací se závitovým výstupem z tvárné litiny pro vodovodní litinové potrubí 100-2”</t>
  </si>
  <si>
    <t>-890549489</t>
  </si>
  <si>
    <t>11"viz. výpis armatur a tvarovek</t>
  </si>
  <si>
    <t>87</t>
  </si>
  <si>
    <t>R73551</t>
  </si>
  <si>
    <t>pás navrtávací se závitovým výstupem z tvárné litiny pro vodovodní litinové potrubí 100-5/4”</t>
  </si>
  <si>
    <t>-625790725</t>
  </si>
  <si>
    <t>88</t>
  </si>
  <si>
    <t>452313141</t>
  </si>
  <si>
    <t>Podkladní bloky z betonu prostého tř. C 16/20 otevřený výkop</t>
  </si>
  <si>
    <t>-1983597638</t>
  </si>
  <si>
    <t>Podkladní a zajišťovací konstrukce z betonu prostého v otevřeném výkopu bloky pro potrubí z betonu tř. C 16/20</t>
  </si>
  <si>
    <t xml:space="preserve">Poznámka k souboru cen:_x000D_
1. Ceny -1121 až -1191 a -1192 lze použít i pro ochrannou vrstvu pod železobetonové konstrukce._x000D_
2. Ceny -2121 až -2191 a -2192 jsou určeny pro jakékoliv úkosy sedel._x000D_
</t>
  </si>
  <si>
    <t>2*0,07*1,2</t>
  </si>
  <si>
    <t>1*0,05*1,2</t>
  </si>
  <si>
    <t>89</t>
  </si>
  <si>
    <t>452353101</t>
  </si>
  <si>
    <t>Bednění podkladních bloků otevřený výkop</t>
  </si>
  <si>
    <t>1206563186</t>
  </si>
  <si>
    <t>Bednění podkladních a zajišťovacích konstrukcí v otevřeném výkopu bloků pro potrubí</t>
  </si>
  <si>
    <t>(0,53*0,4*2+0,35*0,4)*1*1,5*2</t>
  </si>
  <si>
    <t>(0,2*0,35*2+0,36*0,2)*1*1,5</t>
  </si>
  <si>
    <t>90</t>
  </si>
  <si>
    <t>892241111</t>
  </si>
  <si>
    <t>Tlaková zkouška vodou potrubí do 80</t>
  </si>
  <si>
    <t>1296205340</t>
  </si>
  <si>
    <t>Tlakové zkoušky vodou na potrubí DN do 80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</si>
  <si>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</si>
  <si>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66,4</t>
  </si>
  <si>
    <t>91</t>
  </si>
  <si>
    <t>892271111</t>
  </si>
  <si>
    <t>Tlaková zkouška vodou potrubí DN 100 nebo 125</t>
  </si>
  <si>
    <t>-548761554</t>
  </si>
  <si>
    <t>Tlakové zkoušky vodou na potrubí DN 100 nebo 125</t>
  </si>
  <si>
    <t>92</t>
  </si>
  <si>
    <t>892233122</t>
  </si>
  <si>
    <t>Proplach a dezinfekce vodovodního potrubí DN od 40 do 70</t>
  </si>
  <si>
    <t>-2035665397</t>
  </si>
  <si>
    <t xml:space="preserve">Poznámka k souboru cen:_x000D_
1. V cenách jsou započteny náklady na napuštění a vypuštění vody, dodání vody a dezinfekčního prostředku._x000D_
</t>
  </si>
  <si>
    <t>60,6</t>
  </si>
  <si>
    <t>93</t>
  </si>
  <si>
    <t>892273122</t>
  </si>
  <si>
    <t>Proplach a dezinfekce vodovodního potrubí DN od 80 do 125</t>
  </si>
  <si>
    <t>-1493198589</t>
  </si>
  <si>
    <t>136,9+5,8</t>
  </si>
  <si>
    <t>94</t>
  </si>
  <si>
    <t>899401112</t>
  </si>
  <si>
    <t>Osazení poklopů litinových šoupátkových</t>
  </si>
  <si>
    <t>-96479533</t>
  </si>
  <si>
    <t xml:space="preserve">Poznámka k souboru cen:_x000D_
1. V cenách osazení poklopů jsou započteny i náklady na jejich podezdění._x000D_
2. V cenách nejsou započteny náklady na dodání poklopů; tyto se oceňují ve specifikaci. Ztratné se nestanoví._x000D_
</t>
  </si>
  <si>
    <t>95</t>
  </si>
  <si>
    <t>42291352</t>
  </si>
  <si>
    <t>poklop litinový šoupátkový pro zemní soupravy osazení do terénu a do vozovky</t>
  </si>
  <si>
    <t>646877088</t>
  </si>
  <si>
    <t>14"vodovodní přípojky</t>
  </si>
  <si>
    <t>96</t>
  </si>
  <si>
    <t>42291072</t>
  </si>
  <si>
    <t>souprava zemní pro šoupátka DN 40-50mm Rd 1,5m</t>
  </si>
  <si>
    <t>-1914257802</t>
  </si>
  <si>
    <t>7"vodovodní přípojky</t>
  </si>
  <si>
    <t>97</t>
  </si>
  <si>
    <t>42291073</t>
  </si>
  <si>
    <t>souprava zemní pro šoupátka DN 65-80mm Rd 1,5m</t>
  </si>
  <si>
    <t>-769214737</t>
  </si>
  <si>
    <t>7+1</t>
  </si>
  <si>
    <t>98</t>
  </si>
  <si>
    <t>42291074</t>
  </si>
  <si>
    <t>souprava zemní pro šoupátka DN 100-150mm Rd 1,5m</t>
  </si>
  <si>
    <t>-1596542668</t>
  </si>
  <si>
    <t>99</t>
  </si>
  <si>
    <t>899401113</t>
  </si>
  <si>
    <t>Osazení poklopů litinových hydrantových</t>
  </si>
  <si>
    <t>1709539007</t>
  </si>
  <si>
    <t>100</t>
  </si>
  <si>
    <t>42291452</t>
  </si>
  <si>
    <t>poklop litinový hydrantový DN 80</t>
  </si>
  <si>
    <t>998600894</t>
  </si>
  <si>
    <t>101</t>
  </si>
  <si>
    <t>899712111</t>
  </si>
  <si>
    <t>Orientační tabulky na zdivu</t>
  </si>
  <si>
    <t>418067024</t>
  </si>
  <si>
    <t>Orientační tabulky na vodovodních a kanalizačních řadech na zdivu</t>
  </si>
  <si>
    <t xml:space="preserve">Poznámka k souboru cen:_x000D_
1. V cenách jsou započteny náklady na dodání a připevnění tabulky._x000D_
2. V ceně -3111 jsou započteny i náklady na osazení sloupků._x000D_
3. V ceně -3111 nejsou započteny náklady na zemní práce a na dodání sloupků (betonových nebo ocelových s betonovými patkami); sloupky se oceňují ve specifikaci._x000D_
</t>
  </si>
  <si>
    <t>102</t>
  </si>
  <si>
    <t>899721111</t>
  </si>
  <si>
    <t>Signalizační vodič DN do 150 mm na potrubí</t>
  </si>
  <si>
    <t>1822277546</t>
  </si>
  <si>
    <t>Signalizační vodič na potrubí DN do 150 mm</t>
  </si>
  <si>
    <t>136,9+66,4</t>
  </si>
  <si>
    <t>103</t>
  </si>
  <si>
    <t>899722112</t>
  </si>
  <si>
    <t>Krytí potrubí z plastů výstražnou fólií z PVC 25 cm</t>
  </si>
  <si>
    <t>1254204983</t>
  </si>
  <si>
    <t>Krytí potrubí z plastů výstražnou fólií z PVC šířky 25 cm</t>
  </si>
  <si>
    <t>997</t>
  </si>
  <si>
    <t>Přesun sutě</t>
  </si>
  <si>
    <t>104</t>
  </si>
  <si>
    <t>997221551</t>
  </si>
  <si>
    <t>Vodorovná doprava suti ze sypkých materiálů do 1 km</t>
  </si>
  <si>
    <t>457040220</t>
  </si>
  <si>
    <t>Vodorovná doprava suti bez naložení, ale se složením a s hrubým urovnáním ze sypkých materiálů, na vzdálenost do 1 km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</si>
  <si>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</si>
  <si>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11,893+215,739+126,41+185,401</t>
  </si>
  <si>
    <t>105</t>
  </si>
  <si>
    <t>997221559</t>
  </si>
  <si>
    <t>Příplatek ZKD 1 km u vodorovné dopravy suti ze sypkých materiálů</t>
  </si>
  <si>
    <t>228634485</t>
  </si>
  <si>
    <t>Vodorovná doprava suti bez naložení, ale se složením a s hrubým urovnáním Příplatek k ceně za každý další i započatý 1 km přes 1 km</t>
  </si>
  <si>
    <t>11,893+126,41+185,401</t>
  </si>
  <si>
    <t>323,704*8 'Přepočtené koeficientem množství</t>
  </si>
  <si>
    <t>106</t>
  </si>
  <si>
    <t>997221561</t>
  </si>
  <si>
    <t>Vodorovná doprava suti z kusových materiálů do 1 km</t>
  </si>
  <si>
    <t>1900766420</t>
  </si>
  <si>
    <t>Vodorovná doprava suti bez naložení, ale se složením a s hrubým urovnáním z kusových materiálů, na vzdálenost do 1 km</t>
  </si>
  <si>
    <t>13,124"odvoz dlažby na mezideponii</t>
  </si>
  <si>
    <t>11,98+0,634"odvoz obrubníků na mezideponii</t>
  </si>
  <si>
    <t>11,98+0,634"dovoz obrubníků z mezideponie</t>
  </si>
  <si>
    <t>0,239"odvoz na skládku</t>
  </si>
  <si>
    <t>107</t>
  </si>
  <si>
    <t>997221569</t>
  </si>
  <si>
    <t>Příplatek ZKD 1 km u vodorovné dopravy suti z kusových materiálů</t>
  </si>
  <si>
    <t>1175896355</t>
  </si>
  <si>
    <t>0,239*8 'Přepočtené koeficientem množství</t>
  </si>
  <si>
    <t>108</t>
  </si>
  <si>
    <t>997221612</t>
  </si>
  <si>
    <t>Nakládání vybouraných hmot na dopravní prostředky pro vodorovnou dopravu</t>
  </si>
  <si>
    <t>-596435019</t>
  </si>
  <si>
    <t>Nakládání na dopravní prostředky pro vodorovnou dopravu vybouraných hmot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</si>
  <si>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</si>
  <si>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109</t>
  </si>
  <si>
    <t>997013871</t>
  </si>
  <si>
    <t>Poplatek za uložení stavebního odpadu na recyklační skládce (skládkovné) směsného stavebního a demoličního kód odpadu  17 09 04</t>
  </si>
  <si>
    <t>-2049849862</t>
  </si>
  <si>
    <t>Poplatek za uložení stavebního odpadu na recyklační skládce (skládkovné) směsného stavebního a demoličního zatříděného do Katalogu odpadů pod kódem 17 09 04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</si>
  <si>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</si>
  <si>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0,239</t>
  </si>
  <si>
    <t>110</t>
  </si>
  <si>
    <t>997221873</t>
  </si>
  <si>
    <t>Poplatek za uložení stavebního odpadu na recyklační skládce (skládkovné) zeminy a kamení zatříděného do Katalogu odpadů pod kódem 17 05 04</t>
  </si>
  <si>
    <t>152782237</t>
  </si>
  <si>
    <t>998</t>
  </si>
  <si>
    <t>Přesun hmot</t>
  </si>
  <si>
    <t>111</t>
  </si>
  <si>
    <t>998225111</t>
  </si>
  <si>
    <t>Přesun hmot pro pozemní komunikace s krytem z kamene, monolitickým betonovým nebo živičným</t>
  </si>
  <si>
    <t>1156680486</t>
  </si>
  <si>
    <t>Přesun hmot pro komunikace s krytem z kameniva, monolitickým betonovým nebo živičným dopravní vzdálenost do 200 m jakékoliv délky objektu</t>
  </si>
  <si>
    <t xml:space="preserve">Poznámka k souboru cen:_x000D_
1. Ceny lze použít i pro plochy letišť s krytem monolitickým betonovým nebo živičným._x000D_
</t>
  </si>
  <si>
    <t>354,056</t>
  </si>
  <si>
    <t>112</t>
  </si>
  <si>
    <t>998225191</t>
  </si>
  <si>
    <t>Příplatek k přesunu hmot pro pozemní komunikace s krytem z kamene, živičným, betonovým do 1000 m</t>
  </si>
  <si>
    <t>1697655650</t>
  </si>
  <si>
    <t>Přesun hmot pro komunikace s krytem z kameniva, monolitickým betonovým nebo živičným Příplatek k ceně za zvětšený přesun přes vymezenou největší dopravní vzdálenost do 1000 m</t>
  </si>
  <si>
    <t>113</t>
  </si>
  <si>
    <t>998273102</t>
  </si>
  <si>
    <t>Přesun hmot pro trubní vedení z trub litinových otevřený výkop</t>
  </si>
  <si>
    <t>-1755899821</t>
  </si>
  <si>
    <t>Přesun hmot pro trubní vedení hloubené z trub litinových pro vodovody nebo kanalizace v otevřeném výkopu dopravní vzdálenost do 15 m</t>
  </si>
  <si>
    <t xml:space="preserve">Poznámka k souboru cen:_x000D_
1. Položky přesunu hmot nelze užít pro zeminu, sypaniny, štěrkopísek, kamenivo ap. Případná manipulace s tímto materiálem se oceňuje souborem cen 162 2.-.... Vodorovné přemístění výkopku nebo sypaniny katalogu 800-1 Zemní práce._x000D_
</t>
  </si>
  <si>
    <t>362,964-354,056</t>
  </si>
  <si>
    <t>114</t>
  </si>
  <si>
    <t>998273124</t>
  </si>
  <si>
    <t>Příplatek k přesunu hmot pro trubní vedení z trub litinových za zvětšený přesun hmot do 500 m</t>
  </si>
  <si>
    <t>-1929830441</t>
  </si>
  <si>
    <t>Přesun hmot pro trubní vedení hloubené z trub litinových Příplatek k cenám za zvětšený přesun přes vymezenou největší dopravní vzdálenost do 500 m</t>
  </si>
  <si>
    <t>SO 02 - Kanalizace</t>
  </si>
  <si>
    <t xml:space="preserve">    2 - Zakládání</t>
  </si>
  <si>
    <t xml:space="preserve">    88 - Uliční vpust</t>
  </si>
  <si>
    <t>1131550198</t>
  </si>
  <si>
    <t>115101201</t>
  </si>
  <si>
    <t>Čerpání vody na dopravní výšku do 10 m průměrný přítok do 500 l/min</t>
  </si>
  <si>
    <t>hod</t>
  </si>
  <si>
    <t>1671661517</t>
  </si>
  <si>
    <t>Čerpání vody na dopravní výšku do 10 m s uvažovaným průměrným přítokem do 500 l/min</t>
  </si>
  <si>
    <t xml:space="preserve">Poznámka k souboru cen:_x000D_
1. Ceny nelze použít pro čerpání vody při snižování hladiny podzemní vody soustavou čerpacích jehel; toto snižování hladiny vody se oceňuje cenami souborů cen:_x000D_
a) 115 20-12 Čerpací jehla,_x000D_
b) 115 20-13 Montáž a demontáž zařízení čerpací a odsávací stanice,_x000D_
c) 115 20-14 Montáž, opotřebení a demontáž sběrného potrubí,_x000D_
d) 115 20-15 Montáž a demontáž odpadního potrubí,_x000D_
e) 115 20-16 Odsávání a čerpání vody sběrným potrubím._x000D_
2. V cenách jsou započteny i náklady montáž a demontáž potrubí nebo hadice v délce do 20 m. Pro převedení vody na vzdálenost větší než 20 m se použijí položky souboru cen 115 00-11 Převedení vody potrubím tohoto katalogu._x000D_
3. V cenách nejsou započteny náklady na zřízení čerpacích jímek nebo projektovaných studní:_x000D_
a) kopaných; tyto se oceňují příslušnými cenami části A03 Hloubené vykopávky._x000D_
b) vrtaných; tyto se oceňují příslušnými cenami katalogu 800-2 Zvláštní zakládání objektů._x000D_
4. Doba, po kterou nejsou čerpadla v činnosti, se neoceňuje. Výjimkou je přerušení čerpání vody na dobu do 15 minut jednotlivě; toto přerušení se od doby čerpání neodečítá._x000D_
5. Dopravní výškou vody se rozumí svislá vzdálenost mezi hladinou vody v jímce sníženou čerpáním a vodorovnou rovinou proloženou osou nejvyššího bodu výtlačného potrubí._x000D_
6. Množství jednotek se určuje v hodinách doby, po kterou je jednotlivé čerpadlo, popř. celý soubor čerpadel v činnosti._x000D_
7. Počet měrných jednotek se určí samostatně za každé čerpací místo (jámu, studnu, šachtu)._x000D_
</t>
  </si>
  <si>
    <t>240</t>
  </si>
  <si>
    <t>113106021</t>
  </si>
  <si>
    <t>Rozebrání dlažeb při překopech komunikací pro pěší z betonových dlaždic ručně</t>
  </si>
  <si>
    <t>-449296742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</si>
  <si>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</si>
  <si>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 xml:space="preserve">Poznámka k souboru cen:_x000D_
1. Ceny jsou určeny pouze pro rozebrání dlažeb včetně odstranění lože po překopech inženýrských sítí z důvodu oprav havárií a přeložek._x000D_
2. Ceny nelze použít pro rozebrání dlažeb při zřízení nových inženýrských sítí._x000D_
3. Ceny nelze použít pro rozebrání dlažeb uložených do betonového lože nebo do cementové malty, které se oceňují cenami 113 10-7030 až -7034, -7430 až -7434 a -7530 až -7534 Odstranění podkladů nebo krytů po překopech z betonu prostého._x000D_
4. V cenách nejsou započteny náklady na popř. nutné očištění:_x000D_
a) dlažebních nebo mozaikových kostek, které se oceňuje cenami souboru cen 979 07-11 Očištění vybouraných dlažebních kostek části C 01 tohoto katalogu,_x000D_
b) betonových, kameninových nebo kamenných desek nebo dlaždic, které se oceňuje cenami souboru cen 979 0 . - . . Očištění vybouraných obrubníků, krajníků, desek nebo dílců části C 01 tohoto katalogu._x000D_
5. Přemístění vybourané dlažby včetně materiálu z lože a spár na vzdálenost přes 3 m se oceňuje cenami souborů cen 997 22-1 Vodorovná doprava suti a vybouraných hmot._x000D_
</t>
  </si>
  <si>
    <t>1,66</t>
  </si>
  <si>
    <t>-657829110</t>
  </si>
  <si>
    <t>979051111</t>
  </si>
  <si>
    <t>Očištění desek nebo dlaždic se spárováním z kameniva těženého při překopech inženýrských sítí</t>
  </si>
  <si>
    <t>1145808543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</si>
  <si>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</si>
  <si>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 xml:space="preserve">Poznámka k souboru cen:_x000D_
1. Ceny jsou určeny pouze pro případy havárií, přeložek nebo běžných oprav inženýrských sítí._x000D_
2. Ceny 05-1111 a 05-1112 jsou určeny jen pro očištění vybouraných dlaždic, desek nebo tvarovek uložených do lože ze sypkého materiálu bez pojiva._x000D_
3. Ceny nelze použít v rámci výstavby nových inženýrských sítí._x000D_
4. Přemístění vybouraných obrubníků, krajníků, desek nebo dílců na vzdálenost přes 10 m se oceňuje cenami souboru cen 997 22-1 Vodorovná doprava vybouraných hmot._x000D_
</t>
  </si>
  <si>
    <t>-194179015</t>
  </si>
  <si>
    <t>(3,67+3,98+5,36+3,9+3,6+3,6)*1,1"přípojky okapové svody</t>
  </si>
  <si>
    <t>(3,67+4,07+5,67+5,12+4,1+3,4+3,6+3,7)*1,1"domovní přípojky</t>
  </si>
  <si>
    <t>-638685436</t>
  </si>
  <si>
    <t>-1774271444</t>
  </si>
  <si>
    <t>(3,67+3,98+5,36+3,9+3,6)*1,1"přípojky okapové svody</t>
  </si>
  <si>
    <t>113107341</t>
  </si>
  <si>
    <t>Odstranění podkladu živičného tl 50 mm strojně pl do 50 m2</t>
  </si>
  <si>
    <t>-261010940</t>
  </si>
  <si>
    <t>Odstranění podkladů nebo krytů strojně plochy jednotlivě do 50 m2 s přemístěním hmot na skládku na vzdálenost do 3 m nebo s naložením na dopravní prostředek živičných, o tl. vrstvy do 50 mm</t>
  </si>
  <si>
    <t>(6,32+3,51)*1,1</t>
  </si>
  <si>
    <t>113107323</t>
  </si>
  <si>
    <t>Odstranění podkladu z kameniva drceného tl 300 mm strojně pl do 50 m2</t>
  </si>
  <si>
    <t>329588104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</si>
  <si>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</si>
  <si>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-1280365001</t>
  </si>
  <si>
    <t>(18*1,2)*1,2"přípojky</t>
  </si>
  <si>
    <t>1829515056</t>
  </si>
  <si>
    <t>538956335</t>
  </si>
  <si>
    <t>(1,43+1,58+1,56+1,48+1,59+1,56)*1,1"přípojky</t>
  </si>
  <si>
    <t>(1,58+1,55+1,48+1,49+1,57+1,57)*1,1"domovní přípojky</t>
  </si>
  <si>
    <t>151563663</t>
  </si>
  <si>
    <t>1942058942</t>
  </si>
  <si>
    <t>-1317161530</t>
  </si>
  <si>
    <t>20,284*0,03</t>
  </si>
  <si>
    <t>919735111</t>
  </si>
  <si>
    <t>Řezání stávajícího živičného krytu hl do 50 mm</t>
  </si>
  <si>
    <t>-304864897</t>
  </si>
  <si>
    <t>Řezání stávajícího živičného krytu nebo podkladu hloubky do 50 mm</t>
  </si>
  <si>
    <t xml:space="preserve">Poznámka k souboru cen:_x000D_
1. V cenách jsou započteny i náklady na spotřebu vody._x000D_
</t>
  </si>
  <si>
    <t>(2,95+2,93)*2*1,05</t>
  </si>
  <si>
    <t>1559195249</t>
  </si>
  <si>
    <t>-1224756465</t>
  </si>
  <si>
    <t>-483691615</t>
  </si>
  <si>
    <t>4*1,8"stoka</t>
  </si>
  <si>
    <t>43*1,2"přípojky</t>
  </si>
  <si>
    <t>119001401</t>
  </si>
  <si>
    <t>Dočasné zajištění potrubí ocelového nebo litinového DN do 200 mm</t>
  </si>
  <si>
    <t>849352309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</si>
  <si>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</si>
  <si>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11*1,2"přípojky</t>
  </si>
  <si>
    <t>-1284572117</t>
  </si>
  <si>
    <t>9*1,8"stoka</t>
  </si>
  <si>
    <t>8*1,2"přípojky</t>
  </si>
  <si>
    <t>-630654299</t>
  </si>
  <si>
    <t>18"přechodové lávky přes výkopy přípojek</t>
  </si>
  <si>
    <t>-1809843041</t>
  </si>
  <si>
    <t>132254206</t>
  </si>
  <si>
    <t>Hloubení zapažených rýh š do 2000 mm v hornině třídy těžitelnosti I, skupiny 3 objem do 5000 m3</t>
  </si>
  <si>
    <t>-254312326</t>
  </si>
  <si>
    <t>Hloubení zapažených rýh šířky přes 800 do 2 000 mm strojně s urovnáním dna do předepsaného profilu a spádu v hornině třídy těžitelnosti I skupiny 3 přes 1 000 do 5 000 m3</t>
  </si>
  <si>
    <t>0,3*(45,56)*1,8*1,05"Stoka</t>
  </si>
  <si>
    <t>0,3*(189,96)*1,8*1,05"Stoka</t>
  </si>
  <si>
    <t>0,5*(60,74)*1,8*1,05"Stoka</t>
  </si>
  <si>
    <t>0,5*(19,84)*1,8*1,05"Stoka</t>
  </si>
  <si>
    <t>0,3*(91,91+109,8)*1,2*1,1"přípojky</t>
  </si>
  <si>
    <t>0,5*(60,12+114,33)*1,2*1,1"přípojky</t>
  </si>
  <si>
    <t>132354206</t>
  </si>
  <si>
    <t>Hloubení zapažených rýh š do 2000 mm v hornině třídy těžitelnosti II, skupiny 4 objem do 5000 m3</t>
  </si>
  <si>
    <t>-249034702</t>
  </si>
  <si>
    <t>Hloubení zapažených rýh šířky přes 800 do 2 000 mm strojně s urovnáním dna do předepsaného profilu a spádu v hornině třídy těžitelnosti II skupiny 4 přes 1 000 do 5 000 m3</t>
  </si>
  <si>
    <t>0,7*(189,96)*1,8*1,05"Stoka</t>
  </si>
  <si>
    <t>0,7*(45,56)*1,8*1,05"Stoka</t>
  </si>
  <si>
    <t>0,7*(91,91+109,8)*1,2*1,1"přípojky</t>
  </si>
  <si>
    <t>0,5*0,2451*(136)*1,05"prohloubení odvodnění stoka</t>
  </si>
  <si>
    <t>-1241258481</t>
  </si>
  <si>
    <t>(45,56)*1,8*1,05"Stoka</t>
  </si>
  <si>
    <t>(19,84)*1,8*1,05"Stoka</t>
  </si>
  <si>
    <t>0,3*(60,12+114,33)*1,2*1,1"přípojky</t>
  </si>
  <si>
    <t>133312011</t>
  </si>
  <si>
    <t>Hloubení šachet v hornině třídy těžitelnosti II, skupiny 4, plocha výkopu do 4 m2 ručně</t>
  </si>
  <si>
    <t>704117515</t>
  </si>
  <si>
    <t>Hloubení šachet ručně zapažených i nezapažených v horninách třídy těžitelnosti II skupiny 4, půdorysná plocha výkopu do 4 m2</t>
  </si>
  <si>
    <t xml:space="preserve">Poznámka k souboru cen:_x000D_
1. Ceny jsou určeny pro šachty hloubky do 6 m. Šachty větších hloubek se oceňují individuálně._x000D_
2. V cenách jsou započteny i náklady na svislé přemístění výkopku, urovnání dna do předepsaného profilu a spádu, přehození výkopku na přilehlém terénu na vzdálenost do 3 m od hrany šachty nebo naložení na dopravní prostředek._x000D_
</t>
  </si>
  <si>
    <t>1,5*1,5*0,2*3"prohloubení pod šachty</t>
  </si>
  <si>
    <t>151301102</t>
  </si>
  <si>
    <t>Zřízení hnaného pažení a rozepření stěn rýh hl do 4 m</t>
  </si>
  <si>
    <t>964980793</t>
  </si>
  <si>
    <t>Zřízení pažení a rozepření stěn rýh pro podzemní vedení hnané, hloubky do 4 m</t>
  </si>
  <si>
    <t>0,5*296,7"stoka</t>
  </si>
  <si>
    <t>0,5*296,7-0,5*190,1"stoka</t>
  </si>
  <si>
    <t>151301112</t>
  </si>
  <si>
    <t>Odstranění hnaného pažení a rozepření stěn rýh hl do 4 m</t>
  </si>
  <si>
    <t>-1132117941</t>
  </si>
  <si>
    <t>Odstranění pažení a rozepření stěn rýh pro podzemní vedení s uložením materiálu na vzdálenost do 3 m od kraje výkopu hnané, hloubky přes 2 do 4 m</t>
  </si>
  <si>
    <t>-1416334674</t>
  </si>
  <si>
    <t>(102,59+120,01+58,6+122,77)*2"přípojky</t>
  </si>
  <si>
    <t>0,5*296,7-95,05"stoka</t>
  </si>
  <si>
    <t>96,96"stoka</t>
  </si>
  <si>
    <t>96,96-2*28,76"stoka</t>
  </si>
  <si>
    <t>1410457727</t>
  </si>
  <si>
    <t>336366551</t>
  </si>
  <si>
    <t>404,702"výkopek</t>
  </si>
  <si>
    <t>404,702"zásyp</t>
  </si>
  <si>
    <t>1310236</t>
  </si>
  <si>
    <t>706,758+1,35"výkopek</t>
  </si>
  <si>
    <t>681,764-404,702"zásyp</t>
  </si>
  <si>
    <t>-1085191677</t>
  </si>
  <si>
    <t>-1134370806</t>
  </si>
  <si>
    <t>1231574634</t>
  </si>
  <si>
    <t>1,1278*(136)*1,05"stoka</t>
  </si>
  <si>
    <t>0,5686*(81,1+116,24)*1,05"přípojky</t>
  </si>
  <si>
    <t>857859962</t>
  </si>
  <si>
    <t>278,868*2 'Přepočtené koeficientem množství</t>
  </si>
  <si>
    <t>452312131</t>
  </si>
  <si>
    <t>Sedlové lože z betonu prostého tř. C 12/15 otevřený výkop</t>
  </si>
  <si>
    <t>1945141065</t>
  </si>
  <si>
    <t>Podkladní a zajišťovací konstrukce z betonu prostého v otevřeném výkopu sedlové lože pod potrubí z betonu tř. C 12/15</t>
  </si>
  <si>
    <t>0,58*(136)*1,05"stoka</t>
  </si>
  <si>
    <t>556939229</t>
  </si>
  <si>
    <t>1,2*0,1*(81,1+116,24)*1,05"přípojky</t>
  </si>
  <si>
    <t>451573111</t>
  </si>
  <si>
    <t>Lože pod potrubí otevřený výkop ze štěrkopísku</t>
  </si>
  <si>
    <t>-923809211</t>
  </si>
  <si>
    <t>Lože pod potrubí, stoky a drobné objekty v otevřeném výkopu z písku a štěrkopísku do 63 mm</t>
  </si>
  <si>
    <t>1,5*1,5*0,15*3*1,1"šachty</t>
  </si>
  <si>
    <t>1*1*0,1*2*1,1"vpusti</t>
  </si>
  <si>
    <t>452311131</t>
  </si>
  <si>
    <t>Podkladní desky z betonu prostého tř. C 12/15 otevřený výkop</t>
  </si>
  <si>
    <t>959146153</t>
  </si>
  <si>
    <t>Podkladní a zajišťovací konstrukce z betonu prostého v otevřeném výkopu desky pod potrubí, stoky a drobné objekty z betonu tř. C 12/15</t>
  </si>
  <si>
    <t>3*0,1*1,5*1,5*1,1</t>
  </si>
  <si>
    <t>2*0,1*1*1*1,1</t>
  </si>
  <si>
    <t>452351101</t>
  </si>
  <si>
    <t>Bednění podkladních desek nebo bloků nebo sedlového lože otevřený výkop</t>
  </si>
  <si>
    <t>-450039289</t>
  </si>
  <si>
    <t>Bednění podkladních a zajišťovacích konstrukcí v otevřeném výkopu desek nebo sedlových loží pod potrubí, stoky a drobné objekty</t>
  </si>
  <si>
    <t>3*4*1,5*0,1</t>
  </si>
  <si>
    <t>2*4*1*0,1</t>
  </si>
  <si>
    <t>1659638048</t>
  </si>
  <si>
    <t>(404,702+706,758+1,35)"výkopek</t>
  </si>
  <si>
    <t>-278,868-82,824-24,865-1,334-0,963-(81,1+116,24)*0,0314-0,1963*(136)-1,2076*(2,4+2,45+2,85)</t>
  </si>
  <si>
    <t>Zakládání</t>
  </si>
  <si>
    <t>212752102</t>
  </si>
  <si>
    <t>Trativod z drenážních trubek korugovaných PE-HD SN 4 perforace 360° včetně lože otevřený výkop DN 150 pro liniové stavby</t>
  </si>
  <si>
    <t>492573588</t>
  </si>
  <si>
    <t>Trativody z drenážních trubek pro liniové stavby a komunikace se zřízením štěrkového lože pod trubky a s jejich obsypem v otevřeném výkopu trubka korugovaná sendvičová PE-HD SN 4 celoperforovaná 360° DN 150</t>
  </si>
  <si>
    <t xml:space="preserve">Poznámka k souboru cen:_x000D_
1. V cenách souboru cen nejsou započteny náklady na:_x000D_
a) montáž a dodávku tvarovek, které se oceňují cenami souboru 877 ..-52.1 Montáž tvarovek na kanalizačním potrubí z trub z plastu, části A03,_x000D_
b) opláštění potrubí geotextílií, které se oceňuje cenami souboru 211 97-11.. Zřízení opláštění výplně z geotextilie odvodňovacích žeber nebo trativodů v rýze nebo zářezu se stěnami katalogu 800-2 Zvláštní zakládání objektů, části A 01._x000D_
</t>
  </si>
  <si>
    <t>0,5*(136)*1,05"prohloubení odvodnění stoka</t>
  </si>
  <si>
    <t>919726122</t>
  </si>
  <si>
    <t>Geotextilie pro ochranu, separaci a filtraci netkaná měrná hmotnost do 300 g/m2</t>
  </si>
  <si>
    <t>-875491657</t>
  </si>
  <si>
    <t>Geotextilie netkaná pro ochranu, separaci nebo filtraci měrná hmotnost přes 200 do 300 g/m2</t>
  </si>
  <si>
    <t xml:space="preserve">Poznámka k souboru cen:_x000D_
1. V cenách jsou započteny i náklady na položení a dodání geotextilie včetně přesahů._x000D_
</t>
  </si>
  <si>
    <t>0,5*1,8*(136)*1,05"prohloubení odvodnění stoka</t>
  </si>
  <si>
    <t>-1682322533</t>
  </si>
  <si>
    <t>-1246816352</t>
  </si>
  <si>
    <t>Zpevnění krajnic nebo komunikací pro pěší  s rozprostřením a zhutněním, po zhutnění asfaltovým recyklátem tl. 100 mm</t>
  </si>
  <si>
    <t>-1104267117</t>
  </si>
  <si>
    <t>1,66+63,184+10,813</t>
  </si>
  <si>
    <t>990188486</t>
  </si>
  <si>
    <t>25,92</t>
  </si>
  <si>
    <t>-674770818</t>
  </si>
  <si>
    <t>810441811</t>
  </si>
  <si>
    <t>Bourání stávajícího potrubí z betonu DN přes 400 do 600</t>
  </si>
  <si>
    <t>1098786062</t>
  </si>
  <si>
    <t>Bourání stávajícího potrubí z betonu v otevřeném výkopu DN přes 400 do 600</t>
  </si>
  <si>
    <t>136</t>
  </si>
  <si>
    <t>830361811</t>
  </si>
  <si>
    <t>Bourání stávajícího kameninového potrubí DN přes 150 do 250</t>
  </si>
  <si>
    <t>-2049823159</t>
  </si>
  <si>
    <t>Bourání stávajícího potrubí z kameninových trub v otevřeném výkopu DN přes 150 do 250</t>
  </si>
  <si>
    <t xml:space="preserve">Poznámka k souboru cen:_x000D_
1. Ceny jsou určeny pro bourání vodovodního a kanalizačního potrubí._x000D_
2. V cenách jsou započteny náklady na bourání potrubí včetně tvarovek._x000D_
</t>
  </si>
  <si>
    <t>(81,1+116,24)</t>
  </si>
  <si>
    <t>890311851</t>
  </si>
  <si>
    <t>Bourání šachet ze ŽB strojně obestavěného prostoru do 1,5 m3</t>
  </si>
  <si>
    <t>-1389539527</t>
  </si>
  <si>
    <t>Bourání šachet a jímek strojně velikosti obestavěného prostoru do 1,5 m3 ze železobetonu</t>
  </si>
  <si>
    <t xml:space="preserve">Poznámka k souboru cen:_x000D_
1. Ceny jsou určeny pro vodovodní a kanalizačné šachty._x000D_
2. Šachty velikosti nad 5 m3 obestavěného prostoru se oceňují cenami katalogu 801-3 Budov a haly - bourání konstrukcí._x000D_
</t>
  </si>
  <si>
    <t>0,7*0,7*2*2"vpusti</t>
  </si>
  <si>
    <t>890231851</t>
  </si>
  <si>
    <t>Bourání šachet z prostého betonu strojně obestavěného prostoru do 3 m3</t>
  </si>
  <si>
    <t>-1412986139</t>
  </si>
  <si>
    <t>Bourání šachet a jímek strojně velikosti obestavěného prostoru přes 1,5 do 3 m3 z prostého betonu</t>
  </si>
  <si>
    <t>1,5*1,5*(2,95+2,9+3,35)</t>
  </si>
  <si>
    <t>899203211</t>
  </si>
  <si>
    <t>Demontáž mříží litinových včetně rámů hmotnosti přes 100 do 150 kg</t>
  </si>
  <si>
    <t>-342749908</t>
  </si>
  <si>
    <t>Demontáž mříží litinových včetně rámů, hmotnosti jednotlivě přes 100 do 150 Kg</t>
  </si>
  <si>
    <t>899103211</t>
  </si>
  <si>
    <t>Demontáž poklopů litinových nebo ocelových včetně rámů hmotnosti přes 100 do 150 kg</t>
  </si>
  <si>
    <t>319401900</t>
  </si>
  <si>
    <t>Demontáž poklopů litinových a ocelových včetně rámů, hmotnosti jednotlivě přes 100 do 150 Kg</t>
  </si>
  <si>
    <t>831422121</t>
  </si>
  <si>
    <t>Montáž potrubí z trub kameninových hrdlových s integrovaným těsněním výkop sklon do 20 % DN 500</t>
  </si>
  <si>
    <t>618897734</t>
  </si>
  <si>
    <t>Montáž potrubí z trub kameninových hrdlových s integrovaným těsněním v otevřeném výkopu ve sklonu do 20 % DN 500</t>
  </si>
  <si>
    <t xml:space="preserve">Poznámka k souboru cen:_x000D_
1. V cenách montáže potrubí z trub kameninových hrdlových s integrovaným těsněním 831 . . -2121 jsou těsnící kroužky součástí dodávky kameninových trub. Tyto trouby se oceňují ve specifikaci, ztratné lze dohodnout ve výši 1,5 %._x000D_
2. Ceny 831 . . -2193 jsou určeny pro každé jednotlivé napojení dvou dříků trub o zhruba stejném průměru, kdy maximální rozdíl průměrů je 12 mm. Platí také pro spoj dvou různých materiálů_x000D_
3. Ceny 26-3195 a 38-3195 jsou určeny pro každé jednotlivé připojení vnitřní kanalizace na kanalizační přípojku._x000D_
</t>
  </si>
  <si>
    <t>136"stoka</t>
  </si>
  <si>
    <t>59710709</t>
  </si>
  <si>
    <t>trouba kameninová glazovaná DN 500 dl 2,50m spojovací systém C Třída 160</t>
  </si>
  <si>
    <t>757361036</t>
  </si>
  <si>
    <t>136*1,015 'Přepočtené koeficientem množství</t>
  </si>
  <si>
    <t>837422921</t>
  </si>
  <si>
    <t>Výměna kameninových tvarovek jednoosých s integrovaným těsněním otevřený výkop DN 500</t>
  </si>
  <si>
    <t>-22114241</t>
  </si>
  <si>
    <t>Výměna kameninových tvarovek na potrubí z trub kameninových v otevřeném výkopu s integrovaným těsněním jednoosých DN 500</t>
  </si>
  <si>
    <t xml:space="preserve">Poznámka k souboru cen:_x000D_
1. Ceny jsou určeny pouze pro případy havárií nebo běžných oprav venkovní kanalizaace._x000D_
2. Ceny nelze použít při zřízení nové venkovní kanalizace._x000D_
3. V cenách 837 ..-.921 Výměna tvarovek na ptrubí z trub kameninových jsou zahrnuty náklady na demontáž stávajících a montáž nových tvarovek._x000D_
4. Ceny jsou určeny pro výměnu tvarovek v otevřeném výkopu jakéhokoli sklonu._x000D_
5. Pro volbu ceny u odbočných tvarovek je rozhodující DN hlavního řadu; u jednoosých větší DN._x000D_
6. V cenách nejsou započteny náklady na dodání tvarovek a těsnícího materiálu, který je součástí tvarovek. Tyto náklady se oceňují ve specifikaci._x000D_
</t>
  </si>
  <si>
    <t>17"přepojování jednotlivých úseků na stávající potrubí</t>
  </si>
  <si>
    <t>R8913510</t>
  </si>
  <si>
    <t>Univerzální kanalizační pružná spojka DN 500</t>
  </si>
  <si>
    <t>-1617257408</t>
  </si>
  <si>
    <t xml:space="preserve">Univerzální kanalizační pružná spojka DN 500
</t>
  </si>
  <si>
    <t>871310310</t>
  </si>
  <si>
    <t>Montáž kanalizačního potrubí hladkého plnostěnného SN 10 z polypropylenu DN 150</t>
  </si>
  <si>
    <t>698877996</t>
  </si>
  <si>
    <t>Montáž kanalizačního potrubí z plastů z polypropylenu PP hladkého plnostěnného SN 10 DN 150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</si>
  <si>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</si>
  <si>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28611198</t>
  </si>
  <si>
    <t>trubka kanalizační PPKGEM 160x4,9x5000mm SN10</t>
  </si>
  <si>
    <t>453633454</t>
  </si>
  <si>
    <t>(43,74)*1,2"přípojky</t>
  </si>
  <si>
    <t>871350310</t>
  </si>
  <si>
    <t>Montáž kanalizačního potrubí hladkého plnostěnného SN 10 z polypropylenu DN 200</t>
  </si>
  <si>
    <t>-323648226</t>
  </si>
  <si>
    <t>Montáž kanalizačního potrubí z plastů z polypropylenu PP hladkého plnostěnného SN 10 DN 200</t>
  </si>
  <si>
    <t>28611202</t>
  </si>
  <si>
    <t>trubka kanalizační PPKGEM 200x6,2x5000mm SN10</t>
  </si>
  <si>
    <t>2070873254</t>
  </si>
  <si>
    <t>(46,77+81,1)*1,2"přípojky</t>
  </si>
  <si>
    <t>837421221</t>
  </si>
  <si>
    <t>Montáž kameninových tvarovek odbočných s integrovaným těsněním otevřený výkop DN 500</t>
  </si>
  <si>
    <t>305145774</t>
  </si>
  <si>
    <t>Montáž kameninových tvarovek na potrubí z trub kameninových v otevřeném výkopu s integrovaným těsněním odbočných DN 500</t>
  </si>
  <si>
    <t xml:space="preserve">Poznámka k souboru cen:_x000D_
1. Ceny jsou určeny pro montáž tvarovek v otevřeném výkopu jakéhokoliv sklonu._x000D_
2. Pro volbu ceny u odbočných tvarovek je rozhodující DN hlavního řadu; u jednoosých větší DN._x000D_
3. V cenách nejsou započteny náklady na dodání tvarovek a těsnícího materiálu, který je součástí tvarovek. Tyto náklady se oceňují ve specifikaci._x000D_
</t>
  </si>
  <si>
    <t>R11810</t>
  </si>
  <si>
    <t>odbočka kameninová glazovaná jednoduchá kolmá DN 500/200 dl 1000mm spojovací systém C/F tř.160/-</t>
  </si>
  <si>
    <t>-866872517</t>
  </si>
  <si>
    <t>R11811</t>
  </si>
  <si>
    <t>odbočka kameninová glazovaná jednoduchá šikmá DN 500/200 dl 1000mm spojovací systém C/F tř.160/-</t>
  </si>
  <si>
    <t>-1872924885</t>
  </si>
  <si>
    <t>odbočka kameninová glazovaná jednoduchá šimá DN 500/200 dl 1000mm spojovací systém C/F tř.160/-</t>
  </si>
  <si>
    <t>877350320</t>
  </si>
  <si>
    <t>Montáž odboček na kanalizačním potrubí z PP trub hladkých plnostěnných DN 200</t>
  </si>
  <si>
    <t>-535616790</t>
  </si>
  <si>
    <t>Montáž tvarovek na kanalizačním plastovém potrubí z polypropylenu PP hladkého plnostěnného odboček DN 200</t>
  </si>
  <si>
    <t xml:space="preserve">Poznámka k souboru cen:_x000D_
1. V cenách montáže tvarovek nejsou započteny náklady na dodání tvarovek. Tyto náklady se oceňují ve specifikaci._x000D_
2. V cenách montáže tvarovek jsou započteny náklady na dodání těsnicích kroužků, pokud tyto nejsou součástí dodávky tvarovek._x000D_
</t>
  </si>
  <si>
    <t>28611918</t>
  </si>
  <si>
    <t>odbočka kanalizační s hrdlem PP 200/160/45°</t>
  </si>
  <si>
    <t>-242970658</t>
  </si>
  <si>
    <t>877310310</t>
  </si>
  <si>
    <t>Montáž kolen na kanalizačním potrubí z PP trub hladkých plnostěnných DN 150</t>
  </si>
  <si>
    <t>-407025226</t>
  </si>
  <si>
    <t>Montáž tvarovek na kanalizačním plastovém potrubí z polypropylenu PP hladkého plnostěnného kolen DN 150</t>
  </si>
  <si>
    <t>28611890</t>
  </si>
  <si>
    <t>koleno kanalizační s hrdlem PP 160x15° SN10</t>
  </si>
  <si>
    <t>-720180671</t>
  </si>
  <si>
    <t>7+7*2</t>
  </si>
  <si>
    <t>28611892</t>
  </si>
  <si>
    <t>koleno kanalizační s hrdlem PP 160x30° SN10</t>
  </si>
  <si>
    <t>1160833507</t>
  </si>
  <si>
    <t>7*1+7*4</t>
  </si>
  <si>
    <t>28611894</t>
  </si>
  <si>
    <t>koleno kanalizační s hrdlem PP 160x45° SN10</t>
  </si>
  <si>
    <t>975260858</t>
  </si>
  <si>
    <t>877350310</t>
  </si>
  <si>
    <t>Montáž kolen na kanalizačním potrubí z PP trub hladkých plnostěnných DN 200</t>
  </si>
  <si>
    <t>-1570836481</t>
  </si>
  <si>
    <t>Montáž tvarovek na kanalizačním plastovém potrubí z polypropylenu PP hladkého plnostěnného kolen DN 200</t>
  </si>
  <si>
    <t>28611900</t>
  </si>
  <si>
    <t>koleno kanalizační s hrdlem PP 200x15° SN10</t>
  </si>
  <si>
    <t>-500558150</t>
  </si>
  <si>
    <t>2"uliční vpusti</t>
  </si>
  <si>
    <t>28611902</t>
  </si>
  <si>
    <t>koleno kanalizační s hrdlem PP 200x45° SN10</t>
  </si>
  <si>
    <t>-152855432</t>
  </si>
  <si>
    <t>877350330</t>
  </si>
  <si>
    <t>Montáž spojek na kanalizačním potrubí z PP trub hladkých plnostěnných DN 200</t>
  </si>
  <si>
    <t>-692712253</t>
  </si>
  <si>
    <t>Montáž tvarovek na kanalizačním plastovém potrubí z polypropylenu PP hladkého plnostěnného spojek nebo redukcí DN 200</t>
  </si>
  <si>
    <t>28611938</t>
  </si>
  <si>
    <t>redukce kanalizační plastová nesouosá PP 200/150</t>
  </si>
  <si>
    <t>-1494176749</t>
  </si>
  <si>
    <t>R12006</t>
  </si>
  <si>
    <t>přechod kanalizační PP kamenina-plast bez těsnění DN 200</t>
  </si>
  <si>
    <t>-990605761</t>
  </si>
  <si>
    <t>891359951</t>
  </si>
  <si>
    <t>Montáž potrubních spojek na potrubí z jakýchkoli trub DN 200</t>
  </si>
  <si>
    <t>-360271786</t>
  </si>
  <si>
    <t>Montáž opravných armatur potrubních spojek na potrubí z trub litinových, ocelových nebo plastických hmot DN 200</t>
  </si>
  <si>
    <t xml:space="preserve">Poznámka k souboru cen:_x000D_
1. V cenách jsou započteny náklady na:_x000D_
a) na výkop montážních jamek,_x000D_
b) na opravu izolace ocelových trubek._x000D_
2. V cenách nejsou započteny náklady na:_x000D_
a) dodání opravných pasů a potrubních spojek, tyto armatury se oceňují ve specifikaci,_x000D_
b) obsyp ze štěrku nebo štěrkopísku; obsyp se oceňuje příslušnými cenami souboru cen 451 5 . - . 1 Lože pod potrubí, stoky a drobné objekty části A 01 tohoto katalogu._x000D_
</t>
  </si>
  <si>
    <t>R8913599</t>
  </si>
  <si>
    <t>Univerzální kanalizační pružná spojka DN 200</t>
  </si>
  <si>
    <t>1323107149</t>
  </si>
  <si>
    <t>899104112</t>
  </si>
  <si>
    <t>Osazení poklopů litinových nebo ocelových včetně rámů pro třídu zatížení D400, E600</t>
  </si>
  <si>
    <t>251930561</t>
  </si>
  <si>
    <t>Osazení poklopů litinových a ocelových včetně rámů pro třídu zatížení D400, E600</t>
  </si>
  <si>
    <t xml:space="preserve">Poznámka k souboru cen:_x000D_
1. V cenách 899 10 -.112 nejsou započteny náklady na dodání poklopů včetně rámů; tyto náklady se oceňují ve specifikaci._x000D_
2. V cenách 899 10 -.113 nejsou započteny náklady na:_x000D_
a) dodání poklopů; tyto náklady se oceňují ve specifikaci,_x000D_
b) montáž rámů, která se oceňuje cenami souboru 452 11-21.. části A01 tohoto katalogu._x000D_
3. Poklopy a vtokové mříže dělíme do těchto tříd zatížení:_x000D_
a) A15, A50 pro plochy používané výlučně chodci a cyklisty,_x000D_
b) B125 pro chodníky, pěší zóny a plochy srovnatelné, plochy pro stání a parkování osobních automobilů i v patrech,_x000D_
c) C250 pro poklopy umístěné v ploše odvodňovacích proužků pozemní komunikace, která měřeno od hrany obrubníku, zasahuje nejvíce 0,5 m do vozovkya nejvíce 0,2 m do chodníku,_x000D_
d) D400 pro vozovky pozemních komunikací, ulice pro pěší, zpevněné krajnice a parkovací plochy, které jsou přístupné pro všechny druhy silničních vozidel,_x000D_
e) E600 pro plochy, které budou vystavené zvláště vysokému zatížení kol._x000D_
</t>
  </si>
  <si>
    <t>R899</t>
  </si>
  <si>
    <t>Poklop s rámem D 400, s odvětráním, označení logem města Benešov</t>
  </si>
  <si>
    <t>1012290291</t>
  </si>
  <si>
    <t xml:space="preserve">Poklop s rámem D 400, s odvětráním
- rám betono-litinový
- víko bude celo-litinové ve variantě s odvětráním
Tlumící vložka musí být vyrobena z vhodného materiálu odolného vůči olejovým a rozmrazovacím látkám, nesmí být z plastových či kompozitních materiálů. Konstrukce vložky musí zajišťovat tlumení vertikálního i horizontálního pohybu víka (tvar „L“), minimální velikost horizontální tlumící plochy je 450cm čtverečních, vertikální tlumící plochy 160cm čtverečních.
Chránit poklop proti samovolnému otevření musí minimálně 2 pružné prvky, tak aby systém působil centricky (tj. i na nájezdové straně poklopu). Zajištění proti krádeži nerozpojitelným, spojením víka s rámem. Komplet musí být opatřen bezpečnostní aretací víka po otevření proti samovolnému zavření.Víko bude označeno logem města.
</t>
  </si>
  <si>
    <t>3"viz. výpis materiálu šachet</t>
  </si>
  <si>
    <t>452112111</t>
  </si>
  <si>
    <t>Osazení betonových prstenců nebo rámů v do 100 mm</t>
  </si>
  <si>
    <t>-1504832477</t>
  </si>
  <si>
    <t>Osazení betonových dílců prstenců nebo rámů pod poklopy a mříže, výšky do 100 mm</t>
  </si>
  <si>
    <t xml:space="preserve">Poznámka k souboru cen:_x000D_
1. V cenách nejsou započteny náklady na dodávku betonových výrobků; tyto se oceňují ve specifikaci._x000D_
</t>
  </si>
  <si>
    <t>59224176</t>
  </si>
  <si>
    <t>prstenec šachtový vyrovnávací betonový 625x120x80mm</t>
  </si>
  <si>
    <t>2011237450</t>
  </si>
  <si>
    <t>2"viz. výpis materiálu šachet</t>
  </si>
  <si>
    <t>59224185</t>
  </si>
  <si>
    <t>prstenec šachtový vyrovnávací betonový 625x120x60mm</t>
  </si>
  <si>
    <t>2105760957</t>
  </si>
  <si>
    <t>1"viz. výpis materiálu šachet</t>
  </si>
  <si>
    <t>452112121</t>
  </si>
  <si>
    <t>Osazení betonových prstenců nebo rámů v do 200 mm</t>
  </si>
  <si>
    <t>855134590</t>
  </si>
  <si>
    <t>Osazení betonových dílců prstenců nebo rámů pod poklopy a mříže, výšky přes 100 do 200 mm</t>
  </si>
  <si>
    <t>59224188</t>
  </si>
  <si>
    <t>prstenec šachtový vyrovnávací betonový 625x120x120mm</t>
  </si>
  <si>
    <t>1625311907</t>
  </si>
  <si>
    <t>894412411</t>
  </si>
  <si>
    <t>Osazení betonových nebo železobetonových dílců pro šachty skruží přechodových</t>
  </si>
  <si>
    <t>2034379951</t>
  </si>
  <si>
    <t xml:space="preserve">Poznámka k souboru cen:_x000D_
1. V cenách nejsou započteny náklady na dodání betonových nebo železobetonových dílců a těsnění; dodání těchto se oceňuje ve specifikaci._x000D_
</t>
  </si>
  <si>
    <t>59224312</t>
  </si>
  <si>
    <t>kónus šachetní betonový kapsové plastové stupadlo 100x62,5x58cm</t>
  </si>
  <si>
    <t>-1316922367</t>
  </si>
  <si>
    <t>894411311</t>
  </si>
  <si>
    <t>Osazení betonových nebo železobetonových dílců pro šachty skruží rovných</t>
  </si>
  <si>
    <t>1577774393</t>
  </si>
  <si>
    <t>59224050</t>
  </si>
  <si>
    <t>skruž pro kanalizační šachty se zabudovanými stupadly 100x25x12cm</t>
  </si>
  <si>
    <t>2081503158</t>
  </si>
  <si>
    <t>59224051</t>
  </si>
  <si>
    <t>skruž pro kanalizační šachty se zabudovanými stupadly 100x50x12cm</t>
  </si>
  <si>
    <t>658553038</t>
  </si>
  <si>
    <t>59224052</t>
  </si>
  <si>
    <t>skruž pro kanalizační šachty se zabudovanými stupadly 100x100x12cm</t>
  </si>
  <si>
    <t>2029749244</t>
  </si>
  <si>
    <t>894414111</t>
  </si>
  <si>
    <t>Osazení betonových nebo železobetonových dílců pro šachty skruží základových (dno)</t>
  </si>
  <si>
    <t>-956460067</t>
  </si>
  <si>
    <t>59224338</t>
  </si>
  <si>
    <t>dno betonové šachty kanalizační přímé 100x80x50cm</t>
  </si>
  <si>
    <t>214967480</t>
  </si>
  <si>
    <t>59224348</t>
  </si>
  <si>
    <t>těsnění elastomerové pro spojení šachetních dílů DN 1000</t>
  </si>
  <si>
    <t>-1721192030</t>
  </si>
  <si>
    <t>9"viz. výpis materiálu šachet</t>
  </si>
  <si>
    <t>-409315797</t>
  </si>
  <si>
    <t>136+(81,1+116,24)</t>
  </si>
  <si>
    <t>892351111</t>
  </si>
  <si>
    <t>Tlaková zkouška vodou potrubí DN 150 nebo 200</t>
  </si>
  <si>
    <t>-309654581</t>
  </si>
  <si>
    <t>Tlakové zkoušky vodou na potrubí DN 150 nebo 200</t>
  </si>
  <si>
    <t>892421111</t>
  </si>
  <si>
    <t>Tlaková zkouška vodou potrubí DN 400 nebo 500</t>
  </si>
  <si>
    <t>743196344</t>
  </si>
  <si>
    <t>Tlakové zkoušky vodou na potrubí DN 400 nebo 500</t>
  </si>
  <si>
    <t>R892442111</t>
  </si>
  <si>
    <t>Zabezpečení konců potrubí DN nad 300 do 600 při tlakových zkouškách vodou</t>
  </si>
  <si>
    <t>kpl</t>
  </si>
  <si>
    <t>71552153</t>
  </si>
  <si>
    <t>Tlakové zkoušky vodou zabezpečení konců potrubí při tlakových zkouškách DN přes 300 do 600 pytlováním</t>
  </si>
  <si>
    <t>R115101201</t>
  </si>
  <si>
    <t>Přečerpávání odpadních vod při stavbě (včetně instalace čerpadla a potrubí)</t>
  </si>
  <si>
    <t>-131076241</t>
  </si>
  <si>
    <t>115101301</t>
  </si>
  <si>
    <t>Pohotovost čerpací soupravy pro dopravní výšku do 10 m přítok do 500 l/min</t>
  </si>
  <si>
    <t>den</t>
  </si>
  <si>
    <t>-1806634513</t>
  </si>
  <si>
    <t>Pohotovost záložní čerpací soupravy pro dopravní výšku do 10 m s uvažovaným průměrným přítokem do 500 l/min</t>
  </si>
  <si>
    <t xml:space="preserve">Poznámka k souboru cen:_x000D_
1. V ceně nejsou započteny náklady na sací a výtlačné potrubí, příp. na odpadní žlaby a náklady na lešení pod čerpadlo a pod potrubí nebo pod odpadní žlaby, na energii a na záložní zdroje energie._x000D_
2. Oceňují se všechny kalendářní dny od skončení montáže do započetí demontáže čerpací soupravy s odečtením kalendářních dnů, ve kterých je tato souprava v činnosti._x000D_
3. Pohotovost záložní čerpací soupravy se oceňuje jen se souhlasem investora a to tehdy, mohla-li by porucha v čerpání ohrozit bezpečnost pracujících nebo budované dílo, příp. termín výstavby._x000D_
4. Dopravní výškou vody se rozumí svislá vzdálenost mezi hladinou vody v jímce sníženou čerpáním a vodorovnou rovinou, proloženou osou nejvyššího bodu výtlačného potrubí._x000D_
5. Počet měrných jednotek se určí samostatně za každé čerpací místo (jámu, studnu, šachtu)_x000D_
6. Pokud projekt předepíše zřízení samostatného sacího nebo výtlačného potrubí, oceňují se tyto náklady cenami souboru cen 115 00-11 Převedení vody potrubím._x000D_
</t>
  </si>
  <si>
    <t>721241103</t>
  </si>
  <si>
    <t>Lapač střešních splavenin z litiny DN 150</t>
  </si>
  <si>
    <t>746755278</t>
  </si>
  <si>
    <t>Lapače střešních splavenin litinové DN 150</t>
  </si>
  <si>
    <t>721241104</t>
  </si>
  <si>
    <t>Lapač střešních splavenin z litiny DN 200</t>
  </si>
  <si>
    <t>1527451529</t>
  </si>
  <si>
    <t>Lapače střešních splavenin litinové DN 200</t>
  </si>
  <si>
    <t>359901211</t>
  </si>
  <si>
    <t>Monitoring stoky jakékoli výšky na nové kanalizaci</t>
  </si>
  <si>
    <t>-986142363</t>
  </si>
  <si>
    <t>Monitoring stok (kamerový systém) jakékoli výšky nová kanalizace</t>
  </si>
  <si>
    <t xml:space="preserve">Poznámka k souboru cen:_x000D_
1. V ceně jsou započteny náklady na zhotovení záznamu o prohlídce a protokolu prohlídky._x000D_
</t>
  </si>
  <si>
    <t>Uliční vpust</t>
  </si>
  <si>
    <t>452112111.1</t>
  </si>
  <si>
    <t>-364397468</t>
  </si>
  <si>
    <t>592238640</t>
  </si>
  <si>
    <t>prstenec betonový pro uliční vpusť vyrovnávací TBV-Q 390/60/10a, 39x6x13 cm</t>
  </si>
  <si>
    <t>202791526</t>
  </si>
  <si>
    <t>prstenec betonový pro uliční vpusť vyrovnávací 39 x 6 x 13 cm</t>
  </si>
  <si>
    <t>2"viz. výpis uličních vpustí</t>
  </si>
  <si>
    <t>895941111.1</t>
  </si>
  <si>
    <t>Zřízení vpusti kanalizační uliční z betonových dílců typ UV-50 normální</t>
  </si>
  <si>
    <t>CS ÚRS 2019 01</t>
  </si>
  <si>
    <t>1094878903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</si>
  <si>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</si>
  <si>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59223850</t>
  </si>
  <si>
    <t>dno pro uliční vpusť s výtokovým otvorem betonové 450x330x50mm</t>
  </si>
  <si>
    <t>1326200687</t>
  </si>
  <si>
    <t>592238620</t>
  </si>
  <si>
    <t>skruž betonová pro uliční vpusť středová TBV-Q 450/295/6a 45x29,5x5 cm</t>
  </si>
  <si>
    <t>1845866258</t>
  </si>
  <si>
    <t>skruž betonová pro uliční vpusť středová 45 x 29,5 x 5 cm</t>
  </si>
  <si>
    <t>59223858</t>
  </si>
  <si>
    <t>skruž pro uliční vpusť horní betonová 450x570x50mm</t>
  </si>
  <si>
    <t>-1250908992</t>
  </si>
  <si>
    <t>899204112</t>
  </si>
  <si>
    <t>Osazení mříží litinových včetně rámů a košů na bahno pro třídu zatížení D400, E600</t>
  </si>
  <si>
    <t>-944327503</t>
  </si>
  <si>
    <t xml:space="preserve">Poznámka k souboru cen:_x000D_
1. V cenách nejsou započteny náklady na dodání mříží, rámů a košů na bahno; tyto náklady se oceňují_x000D_
 ve specifikaci._x000D_
</t>
  </si>
  <si>
    <t>115</t>
  </si>
  <si>
    <t>592238780</t>
  </si>
  <si>
    <t>mříž M1 D400 DIN 19583-13, 500/500 mm</t>
  </si>
  <si>
    <t>1927111054</t>
  </si>
  <si>
    <t>mříž vtoková pro uliční vpusti 500/500 mm</t>
  </si>
  <si>
    <t>116</t>
  </si>
  <si>
    <t>592238760</t>
  </si>
  <si>
    <t>rám zabetonovaný DIN 19583-9 500/500 mm</t>
  </si>
  <si>
    <t>-945180727</t>
  </si>
  <si>
    <t>rám zabetonovaný pro uliční vpusti 500/500 mm</t>
  </si>
  <si>
    <t>117</t>
  </si>
  <si>
    <t>59223871</t>
  </si>
  <si>
    <t>koš vysoký pro uliční vpusti žárově Pz plech pro rám 500/500mm</t>
  </si>
  <si>
    <t>-1476245514</t>
  </si>
  <si>
    <t>118</t>
  </si>
  <si>
    <t>1361790926</t>
  </si>
  <si>
    <t>215,739+0,4281+18,323+1,06+4,758+126,41+185,041</t>
  </si>
  <si>
    <t>119</t>
  </si>
  <si>
    <t>-1725635192</t>
  </si>
  <si>
    <t>0,4281+18,323+1,06+4,758+126,41+185,041</t>
  </si>
  <si>
    <t>336,02*8 'Přepočtené koeficientem množství</t>
  </si>
  <si>
    <t>120</t>
  </si>
  <si>
    <t>1378630909</t>
  </si>
  <si>
    <t>0,423+20,219"odvoz dlažby na mezideponii</t>
  </si>
  <si>
    <t>1,06+5,314+1,037"odvoz na mezideponii</t>
  </si>
  <si>
    <t>5,314+1,037"dovoz z mezideponie</t>
  </si>
  <si>
    <t>123,925"odvoz na skládku (kanalizace)</t>
  </si>
  <si>
    <t>121</t>
  </si>
  <si>
    <t>-1244454462</t>
  </si>
  <si>
    <t>123,925*8 'Přepočtené koeficientem množství</t>
  </si>
  <si>
    <t>122</t>
  </si>
  <si>
    <t>-1059075462</t>
  </si>
  <si>
    <t>123</t>
  </si>
  <si>
    <t>997221861</t>
  </si>
  <si>
    <t>Poplatek za uložení stavebního odpadu na recyklační skládce (skládkovné) z prostého betonu pod kódem 17 01 01</t>
  </si>
  <si>
    <t>659138761</t>
  </si>
  <si>
    <t>Poplatek za uložení stavebního odpadu na recyklační skládce (skládkovné) z prostého betonu zatříděného do Katalogu odpadů pod kódem 17 01 01</t>
  </si>
  <si>
    <t>95,2+3,763+11,385</t>
  </si>
  <si>
    <t>124</t>
  </si>
  <si>
    <t>-1523936873</t>
  </si>
  <si>
    <t>125</t>
  </si>
  <si>
    <t>-13135419</t>
  </si>
  <si>
    <t>12,827</t>
  </si>
  <si>
    <t>126</t>
  </si>
  <si>
    <t>-1576509189</t>
  </si>
  <si>
    <t>357,366</t>
  </si>
  <si>
    <t>127</t>
  </si>
  <si>
    <t>975506234</t>
  </si>
  <si>
    <t>128</t>
  </si>
  <si>
    <t>998275101</t>
  </si>
  <si>
    <t>Přesun hmot pro trubní vedení z trub kameninových otevřený výkop</t>
  </si>
  <si>
    <t>431757660</t>
  </si>
  <si>
    <t>Přesun hmot pro trubní vedení hloubené z trub kameninových pro kanalizace v otevřeném výkopu dopravní vzdálenost do 15 m</t>
  </si>
  <si>
    <t>416,074-357,366</t>
  </si>
  <si>
    <t>129</t>
  </si>
  <si>
    <t>998275124</t>
  </si>
  <si>
    <t>Příplatek k přesunu hmot pro trubní vedení z trub kameninových za zvětšený přesun hmot do 500 m</t>
  </si>
  <si>
    <t>-495522342</t>
  </si>
  <si>
    <t>Přesun hmot pro trubní vedení hloubené z trub kameninových Příplatek k cenám za zvětšený přesun přes vymezenou největší dopravní vzdálenost do 500 m</t>
  </si>
  <si>
    <t>VRN - Vedlejší rozpočtové náklady</t>
  </si>
  <si>
    <t>001</t>
  </si>
  <si>
    <t>Geodetické práce - vytyčení stavby</t>
  </si>
  <si>
    <t>1024</t>
  </si>
  <si>
    <t>-1582891390</t>
  </si>
  <si>
    <t>002</t>
  </si>
  <si>
    <t>Průzkumné práce - sondy - ruční kopání</t>
  </si>
  <si>
    <t>-959418820</t>
  </si>
  <si>
    <t xml:space="preserve">Průzkumné práce - sondy - ruční kopání v rozsahu 50 h
</t>
  </si>
  <si>
    <t>003</t>
  </si>
  <si>
    <t>Zařízení staveniště</t>
  </si>
  <si>
    <t>-734816487</t>
  </si>
  <si>
    <t xml:space="preserve">Zařízení staveniště včetně mobilního oplocení staveniště
</t>
  </si>
  <si>
    <t>004</t>
  </si>
  <si>
    <t>Zrušení zařízení staveniště</t>
  </si>
  <si>
    <t>-1464332515</t>
  </si>
  <si>
    <t>005</t>
  </si>
  <si>
    <t>Inženýrská činnost (zkoušky, měření, revize)</t>
  </si>
  <si>
    <t>860740310</t>
  </si>
  <si>
    <t>006</t>
  </si>
  <si>
    <t>Koordinační činnost</t>
  </si>
  <si>
    <t>548749595</t>
  </si>
  <si>
    <t>011</t>
  </si>
  <si>
    <t>Dopravně inženýrské opatření</t>
  </si>
  <si>
    <t>583538558</t>
  </si>
  <si>
    <t>Dopravně inženýrské opatření včetně projednání a stanovení místní úpravy</t>
  </si>
  <si>
    <t>012</t>
  </si>
  <si>
    <t>Vytyčení inženýrských sítí</t>
  </si>
  <si>
    <t>-425001174</t>
  </si>
  <si>
    <t>013</t>
  </si>
  <si>
    <t>Geotechnický dozor</t>
  </si>
  <si>
    <t>-85714272</t>
  </si>
  <si>
    <t>Geotechnický dozor v rozsahu 15 h včetně cestovného</t>
  </si>
  <si>
    <t>013274000</t>
  </si>
  <si>
    <t>Pasportizace objektů před započetím prací v blízkosti stavby</t>
  </si>
  <si>
    <t>-1842406742</t>
  </si>
  <si>
    <t>014</t>
  </si>
  <si>
    <t>Geometrické zaměření stavby</t>
  </si>
  <si>
    <t>616288835</t>
  </si>
  <si>
    <t>015</t>
  </si>
  <si>
    <t>Dokumentace skutečného provedení stavby</t>
  </si>
  <si>
    <t>2032438232</t>
  </si>
  <si>
    <t>016</t>
  </si>
  <si>
    <t>Archeologický dohled</t>
  </si>
  <si>
    <t>122465287</t>
  </si>
  <si>
    <t>017</t>
  </si>
  <si>
    <t>Náhradní zásobování pitnou vodou vlečnou cisternou</t>
  </si>
  <si>
    <t>1092876739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</si>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</sst>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1" xfId="0" applyNumberFormat="1" applyFont="1" applyBorder="1" applyAlignment="1">
      <alignment horizontal="left" vertical="center" wrapText="1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>
      <selection activeCell="AO19" sqref="AO1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1"/>
      <c r="AQ5" s="21"/>
      <c r="AR5" s="19"/>
      <c r="BE5" s="300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1"/>
      <c r="AQ6" s="21"/>
      <c r="AR6" s="19"/>
      <c r="BE6" s="301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1"/>
      <c r="BS7" s="16" t="s">
        <v>6</v>
      </c>
    </row>
    <row r="8" spans="1:74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358">
        <v>44375</v>
      </c>
      <c r="AO8" s="21"/>
      <c r="AP8" s="21"/>
      <c r="AQ8" s="21"/>
      <c r="AR8" s="19"/>
      <c r="BE8" s="301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1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01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1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1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1"/>
      <c r="BS13" s="16" t="s">
        <v>6</v>
      </c>
    </row>
    <row r="14" spans="1:74" ht="12.75">
      <c r="B14" s="20"/>
      <c r="C14" s="21"/>
      <c r="D14" s="21"/>
      <c r="E14" s="306" t="s">
        <v>29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1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1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301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1"/>
      <c r="BS17" s="16" t="s">
        <v>33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1"/>
      <c r="BS18" s="16" t="s">
        <v>6</v>
      </c>
    </row>
    <row r="19" spans="1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35</v>
      </c>
      <c r="AO19" s="21"/>
      <c r="AP19" s="21"/>
      <c r="AQ19" s="21"/>
      <c r="AR19" s="19"/>
      <c r="BE19" s="301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1"/>
      <c r="BS20" s="16" t="s">
        <v>33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1"/>
    </row>
    <row r="22" spans="1:71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1"/>
    </row>
    <row r="23" spans="1:71" s="1" customFormat="1" ht="239.25" customHeight="1">
      <c r="B23" s="20"/>
      <c r="C23" s="21"/>
      <c r="D23" s="21"/>
      <c r="E23" s="308" t="s">
        <v>38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1"/>
      <c r="AP23" s="21"/>
      <c r="AQ23" s="21"/>
      <c r="AR23" s="19"/>
      <c r="BE23" s="301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1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1"/>
    </row>
    <row r="26" spans="1:71" s="2" customFormat="1" ht="25.9" customHeight="1">
      <c r="A26" s="33"/>
      <c r="B26" s="34"/>
      <c r="C26" s="35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9">
        <f>ROUND(AG54,2)</f>
        <v>0</v>
      </c>
      <c r="AL26" s="310"/>
      <c r="AM26" s="310"/>
      <c r="AN26" s="310"/>
      <c r="AO26" s="310"/>
      <c r="AP26" s="35"/>
      <c r="AQ26" s="35"/>
      <c r="AR26" s="38"/>
      <c r="BE26" s="301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1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1" t="s">
        <v>40</v>
      </c>
      <c r="M28" s="311"/>
      <c r="N28" s="311"/>
      <c r="O28" s="311"/>
      <c r="P28" s="311"/>
      <c r="Q28" s="35"/>
      <c r="R28" s="35"/>
      <c r="S28" s="35"/>
      <c r="T28" s="35"/>
      <c r="U28" s="35"/>
      <c r="V28" s="35"/>
      <c r="W28" s="311" t="s">
        <v>41</v>
      </c>
      <c r="X28" s="311"/>
      <c r="Y28" s="311"/>
      <c r="Z28" s="311"/>
      <c r="AA28" s="311"/>
      <c r="AB28" s="311"/>
      <c r="AC28" s="311"/>
      <c r="AD28" s="311"/>
      <c r="AE28" s="311"/>
      <c r="AF28" s="35"/>
      <c r="AG28" s="35"/>
      <c r="AH28" s="35"/>
      <c r="AI28" s="35"/>
      <c r="AJ28" s="35"/>
      <c r="AK28" s="311" t="s">
        <v>42</v>
      </c>
      <c r="AL28" s="311"/>
      <c r="AM28" s="311"/>
      <c r="AN28" s="311"/>
      <c r="AO28" s="311"/>
      <c r="AP28" s="35"/>
      <c r="AQ28" s="35"/>
      <c r="AR28" s="38"/>
      <c r="BE28" s="301"/>
    </row>
    <row r="29" spans="1:71" s="3" customFormat="1" ht="14.45" customHeight="1">
      <c r="B29" s="39"/>
      <c r="C29" s="40"/>
      <c r="D29" s="28" t="s">
        <v>43</v>
      </c>
      <c r="E29" s="40"/>
      <c r="F29" s="28" t="s">
        <v>44</v>
      </c>
      <c r="G29" s="40"/>
      <c r="H29" s="40"/>
      <c r="I29" s="40"/>
      <c r="J29" s="40"/>
      <c r="K29" s="40"/>
      <c r="L29" s="314">
        <v>0.21</v>
      </c>
      <c r="M29" s="313"/>
      <c r="N29" s="313"/>
      <c r="O29" s="313"/>
      <c r="P29" s="313"/>
      <c r="Q29" s="40"/>
      <c r="R29" s="40"/>
      <c r="S29" s="40"/>
      <c r="T29" s="40"/>
      <c r="U29" s="40"/>
      <c r="V29" s="40"/>
      <c r="W29" s="312">
        <f>ROUND(AZ54, 2)</f>
        <v>0</v>
      </c>
      <c r="X29" s="313"/>
      <c r="Y29" s="313"/>
      <c r="Z29" s="313"/>
      <c r="AA29" s="313"/>
      <c r="AB29" s="313"/>
      <c r="AC29" s="313"/>
      <c r="AD29" s="313"/>
      <c r="AE29" s="313"/>
      <c r="AF29" s="40"/>
      <c r="AG29" s="40"/>
      <c r="AH29" s="40"/>
      <c r="AI29" s="40"/>
      <c r="AJ29" s="40"/>
      <c r="AK29" s="312">
        <f>ROUND(AV54, 2)</f>
        <v>0</v>
      </c>
      <c r="AL29" s="313"/>
      <c r="AM29" s="313"/>
      <c r="AN29" s="313"/>
      <c r="AO29" s="313"/>
      <c r="AP29" s="40"/>
      <c r="AQ29" s="40"/>
      <c r="AR29" s="41"/>
      <c r="BE29" s="302"/>
    </row>
    <row r="30" spans="1:71" s="3" customFormat="1" ht="14.45" customHeight="1">
      <c r="B30" s="39"/>
      <c r="C30" s="40"/>
      <c r="D30" s="40"/>
      <c r="E30" s="40"/>
      <c r="F30" s="28" t="s">
        <v>45</v>
      </c>
      <c r="G30" s="40"/>
      <c r="H30" s="40"/>
      <c r="I30" s="40"/>
      <c r="J30" s="40"/>
      <c r="K30" s="40"/>
      <c r="L30" s="314">
        <v>0.15</v>
      </c>
      <c r="M30" s="313"/>
      <c r="N30" s="313"/>
      <c r="O30" s="313"/>
      <c r="P30" s="313"/>
      <c r="Q30" s="40"/>
      <c r="R30" s="40"/>
      <c r="S30" s="40"/>
      <c r="T30" s="40"/>
      <c r="U30" s="40"/>
      <c r="V30" s="40"/>
      <c r="W30" s="312">
        <f>ROUND(BA54, 2)</f>
        <v>0</v>
      </c>
      <c r="X30" s="313"/>
      <c r="Y30" s="313"/>
      <c r="Z30" s="313"/>
      <c r="AA30" s="313"/>
      <c r="AB30" s="313"/>
      <c r="AC30" s="313"/>
      <c r="AD30" s="313"/>
      <c r="AE30" s="313"/>
      <c r="AF30" s="40"/>
      <c r="AG30" s="40"/>
      <c r="AH30" s="40"/>
      <c r="AI30" s="40"/>
      <c r="AJ30" s="40"/>
      <c r="AK30" s="312">
        <f>ROUND(AW54, 2)</f>
        <v>0</v>
      </c>
      <c r="AL30" s="313"/>
      <c r="AM30" s="313"/>
      <c r="AN30" s="313"/>
      <c r="AO30" s="313"/>
      <c r="AP30" s="40"/>
      <c r="AQ30" s="40"/>
      <c r="AR30" s="41"/>
      <c r="BE30" s="302"/>
    </row>
    <row r="31" spans="1:71" s="3" customFormat="1" ht="14.45" hidden="1" customHeight="1">
      <c r="B31" s="39"/>
      <c r="C31" s="40"/>
      <c r="D31" s="40"/>
      <c r="E31" s="40"/>
      <c r="F31" s="28" t="s">
        <v>46</v>
      </c>
      <c r="G31" s="40"/>
      <c r="H31" s="40"/>
      <c r="I31" s="40"/>
      <c r="J31" s="40"/>
      <c r="K31" s="40"/>
      <c r="L31" s="314">
        <v>0.21</v>
      </c>
      <c r="M31" s="313"/>
      <c r="N31" s="313"/>
      <c r="O31" s="313"/>
      <c r="P31" s="313"/>
      <c r="Q31" s="40"/>
      <c r="R31" s="40"/>
      <c r="S31" s="40"/>
      <c r="T31" s="40"/>
      <c r="U31" s="40"/>
      <c r="V31" s="40"/>
      <c r="W31" s="312">
        <f>ROUND(BB54, 2)</f>
        <v>0</v>
      </c>
      <c r="X31" s="313"/>
      <c r="Y31" s="313"/>
      <c r="Z31" s="313"/>
      <c r="AA31" s="313"/>
      <c r="AB31" s="313"/>
      <c r="AC31" s="313"/>
      <c r="AD31" s="313"/>
      <c r="AE31" s="313"/>
      <c r="AF31" s="40"/>
      <c r="AG31" s="40"/>
      <c r="AH31" s="40"/>
      <c r="AI31" s="40"/>
      <c r="AJ31" s="40"/>
      <c r="AK31" s="312">
        <v>0</v>
      </c>
      <c r="AL31" s="313"/>
      <c r="AM31" s="313"/>
      <c r="AN31" s="313"/>
      <c r="AO31" s="313"/>
      <c r="AP31" s="40"/>
      <c r="AQ31" s="40"/>
      <c r="AR31" s="41"/>
      <c r="BE31" s="302"/>
    </row>
    <row r="32" spans="1:71" s="3" customFormat="1" ht="14.45" hidden="1" customHeight="1">
      <c r="B32" s="39"/>
      <c r="C32" s="40"/>
      <c r="D32" s="40"/>
      <c r="E32" s="40"/>
      <c r="F32" s="28" t="s">
        <v>47</v>
      </c>
      <c r="G32" s="40"/>
      <c r="H32" s="40"/>
      <c r="I32" s="40"/>
      <c r="J32" s="40"/>
      <c r="K32" s="40"/>
      <c r="L32" s="314">
        <v>0.15</v>
      </c>
      <c r="M32" s="313"/>
      <c r="N32" s="313"/>
      <c r="O32" s="313"/>
      <c r="P32" s="313"/>
      <c r="Q32" s="40"/>
      <c r="R32" s="40"/>
      <c r="S32" s="40"/>
      <c r="T32" s="40"/>
      <c r="U32" s="40"/>
      <c r="V32" s="40"/>
      <c r="W32" s="312">
        <f>ROUND(BC54, 2)</f>
        <v>0</v>
      </c>
      <c r="X32" s="313"/>
      <c r="Y32" s="313"/>
      <c r="Z32" s="313"/>
      <c r="AA32" s="313"/>
      <c r="AB32" s="313"/>
      <c r="AC32" s="313"/>
      <c r="AD32" s="313"/>
      <c r="AE32" s="313"/>
      <c r="AF32" s="40"/>
      <c r="AG32" s="40"/>
      <c r="AH32" s="40"/>
      <c r="AI32" s="40"/>
      <c r="AJ32" s="40"/>
      <c r="AK32" s="312">
        <v>0</v>
      </c>
      <c r="AL32" s="313"/>
      <c r="AM32" s="313"/>
      <c r="AN32" s="313"/>
      <c r="AO32" s="313"/>
      <c r="AP32" s="40"/>
      <c r="AQ32" s="40"/>
      <c r="AR32" s="41"/>
      <c r="BE32" s="302"/>
    </row>
    <row r="33" spans="1:57" s="3" customFormat="1" ht="14.45" hidden="1" customHeight="1">
      <c r="B33" s="39"/>
      <c r="C33" s="40"/>
      <c r="D33" s="40"/>
      <c r="E33" s="40"/>
      <c r="F33" s="28" t="s">
        <v>48</v>
      </c>
      <c r="G33" s="40"/>
      <c r="H33" s="40"/>
      <c r="I33" s="40"/>
      <c r="J33" s="40"/>
      <c r="K33" s="40"/>
      <c r="L33" s="314">
        <v>0</v>
      </c>
      <c r="M33" s="313"/>
      <c r="N33" s="313"/>
      <c r="O33" s="313"/>
      <c r="P33" s="313"/>
      <c r="Q33" s="40"/>
      <c r="R33" s="40"/>
      <c r="S33" s="40"/>
      <c r="T33" s="40"/>
      <c r="U33" s="40"/>
      <c r="V33" s="40"/>
      <c r="W33" s="312">
        <f>ROUND(BD54, 2)</f>
        <v>0</v>
      </c>
      <c r="X33" s="313"/>
      <c r="Y33" s="313"/>
      <c r="Z33" s="313"/>
      <c r="AA33" s="313"/>
      <c r="AB33" s="313"/>
      <c r="AC33" s="313"/>
      <c r="AD33" s="313"/>
      <c r="AE33" s="313"/>
      <c r="AF33" s="40"/>
      <c r="AG33" s="40"/>
      <c r="AH33" s="40"/>
      <c r="AI33" s="40"/>
      <c r="AJ33" s="40"/>
      <c r="AK33" s="312">
        <v>0</v>
      </c>
      <c r="AL33" s="313"/>
      <c r="AM33" s="313"/>
      <c r="AN33" s="313"/>
      <c r="AO33" s="313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50</v>
      </c>
      <c r="U35" s="44"/>
      <c r="V35" s="44"/>
      <c r="W35" s="44"/>
      <c r="X35" s="315" t="s">
        <v>51</v>
      </c>
      <c r="Y35" s="316"/>
      <c r="Z35" s="316"/>
      <c r="AA35" s="316"/>
      <c r="AB35" s="316"/>
      <c r="AC35" s="44"/>
      <c r="AD35" s="44"/>
      <c r="AE35" s="44"/>
      <c r="AF35" s="44"/>
      <c r="AG35" s="44"/>
      <c r="AH35" s="44"/>
      <c r="AI35" s="44"/>
      <c r="AJ35" s="44"/>
      <c r="AK35" s="317">
        <f>SUM(AK26:AK33)</f>
        <v>0</v>
      </c>
      <c r="AL35" s="316"/>
      <c r="AM35" s="316"/>
      <c r="AN35" s="316"/>
      <c r="AO35" s="31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1:57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2020/19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1:57" s="5" customFormat="1" ht="36.950000000000003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9" t="str">
        <f>K6</f>
        <v>Rekonstrukce vodovodu a kanalizace ulice Jiráskova-II.etapa</v>
      </c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Benešov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21">
        <f>IF(AN8= "","",AN8)</f>
        <v>44375</v>
      </c>
      <c r="AN47" s="321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91" s="2" customFormat="1" ht="15.2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 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22" t="str">
        <f>IF(E17="","",E17)</f>
        <v>P.R.I. s.r.o.</v>
      </c>
      <c r="AN49" s="323"/>
      <c r="AO49" s="323"/>
      <c r="AP49" s="323"/>
      <c r="AQ49" s="35"/>
      <c r="AR49" s="38"/>
      <c r="AS49" s="324" t="s">
        <v>53</v>
      </c>
      <c r="AT49" s="325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91" s="2" customFormat="1" ht="15.2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22" t="str">
        <f>IF(E20="","",E20)</f>
        <v>Ing. Tomáš Vyšinka</v>
      </c>
      <c r="AN50" s="323"/>
      <c r="AO50" s="323"/>
      <c r="AP50" s="323"/>
      <c r="AQ50" s="35"/>
      <c r="AR50" s="38"/>
      <c r="AS50" s="326"/>
      <c r="AT50" s="327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91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8"/>
      <c r="AT51" s="329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91" s="2" customFormat="1" ht="29.25" customHeight="1">
      <c r="A52" s="33"/>
      <c r="B52" s="34"/>
      <c r="C52" s="330" t="s">
        <v>54</v>
      </c>
      <c r="D52" s="331"/>
      <c r="E52" s="331"/>
      <c r="F52" s="331"/>
      <c r="G52" s="331"/>
      <c r="H52" s="65"/>
      <c r="I52" s="332" t="s">
        <v>55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3" t="s">
        <v>56</v>
      </c>
      <c r="AH52" s="331"/>
      <c r="AI52" s="331"/>
      <c r="AJ52" s="331"/>
      <c r="AK52" s="331"/>
      <c r="AL52" s="331"/>
      <c r="AM52" s="331"/>
      <c r="AN52" s="332" t="s">
        <v>57</v>
      </c>
      <c r="AO52" s="331"/>
      <c r="AP52" s="331"/>
      <c r="AQ52" s="66" t="s">
        <v>58</v>
      </c>
      <c r="AR52" s="38"/>
      <c r="AS52" s="67" t="s">
        <v>59</v>
      </c>
      <c r="AT52" s="68" t="s">
        <v>60</v>
      </c>
      <c r="AU52" s="68" t="s">
        <v>61</v>
      </c>
      <c r="AV52" s="68" t="s">
        <v>62</v>
      </c>
      <c r="AW52" s="68" t="s">
        <v>63</v>
      </c>
      <c r="AX52" s="68" t="s">
        <v>64</v>
      </c>
      <c r="AY52" s="68" t="s">
        <v>65</v>
      </c>
      <c r="AZ52" s="68" t="s">
        <v>66</v>
      </c>
      <c r="BA52" s="68" t="s">
        <v>67</v>
      </c>
      <c r="BB52" s="68" t="s">
        <v>68</v>
      </c>
      <c r="BC52" s="68" t="s">
        <v>69</v>
      </c>
      <c r="BD52" s="69" t="s">
        <v>70</v>
      </c>
      <c r="BE52" s="33"/>
    </row>
    <row r="53" spans="1:91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1:91" s="6" customFormat="1" ht="32.450000000000003" customHeight="1">
      <c r="B54" s="73"/>
      <c r="C54" s="74" t="s">
        <v>71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7">
        <f>ROUND(SUM(AG55:AG57),2)</f>
        <v>0</v>
      </c>
      <c r="AH54" s="337"/>
      <c r="AI54" s="337"/>
      <c r="AJ54" s="337"/>
      <c r="AK54" s="337"/>
      <c r="AL54" s="337"/>
      <c r="AM54" s="337"/>
      <c r="AN54" s="338">
        <f>SUM(AG54,AT54)</f>
        <v>0</v>
      </c>
      <c r="AO54" s="338"/>
      <c r="AP54" s="338"/>
      <c r="AQ54" s="77" t="s">
        <v>19</v>
      </c>
      <c r="AR54" s="78"/>
      <c r="AS54" s="79">
        <f>ROUND(SUM(AS55:AS57),2)</f>
        <v>0</v>
      </c>
      <c r="AT54" s="80">
        <f>ROUND(SUM(AV54:AW54),2)</f>
        <v>0</v>
      </c>
      <c r="AU54" s="81">
        <f>ROUND(SUM(AU55:AU57),5)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ROUND(SUM(AZ55:AZ57),2)</f>
        <v>0</v>
      </c>
      <c r="BA54" s="80">
        <f>ROUND(SUM(BA55:BA57),2)</f>
        <v>0</v>
      </c>
      <c r="BB54" s="80">
        <f>ROUND(SUM(BB55:BB57),2)</f>
        <v>0</v>
      </c>
      <c r="BC54" s="80">
        <f>ROUND(SUM(BC55:BC57),2)</f>
        <v>0</v>
      </c>
      <c r="BD54" s="82">
        <f>ROUND(SUM(BD55:BD57),2)</f>
        <v>0</v>
      </c>
      <c r="BS54" s="83" t="s">
        <v>72</v>
      </c>
      <c r="BT54" s="83" t="s">
        <v>73</v>
      </c>
      <c r="BU54" s="84" t="s">
        <v>74</v>
      </c>
      <c r="BV54" s="83" t="s">
        <v>75</v>
      </c>
      <c r="BW54" s="83" t="s">
        <v>5</v>
      </c>
      <c r="BX54" s="83" t="s">
        <v>76</v>
      </c>
      <c r="CL54" s="83" t="s">
        <v>19</v>
      </c>
    </row>
    <row r="55" spans="1:91" s="7" customFormat="1" ht="16.5" customHeight="1">
      <c r="A55" s="85" t="s">
        <v>77</v>
      </c>
      <c r="B55" s="86"/>
      <c r="C55" s="87"/>
      <c r="D55" s="336" t="s">
        <v>78</v>
      </c>
      <c r="E55" s="336"/>
      <c r="F55" s="336"/>
      <c r="G55" s="336"/>
      <c r="H55" s="336"/>
      <c r="I55" s="88"/>
      <c r="J55" s="336" t="s">
        <v>79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4">
        <f>'SO 01 - Vodovod'!J30</f>
        <v>0</v>
      </c>
      <c r="AH55" s="335"/>
      <c r="AI55" s="335"/>
      <c r="AJ55" s="335"/>
      <c r="AK55" s="335"/>
      <c r="AL55" s="335"/>
      <c r="AM55" s="335"/>
      <c r="AN55" s="334">
        <f>SUM(AG55,AT55)</f>
        <v>0</v>
      </c>
      <c r="AO55" s="335"/>
      <c r="AP55" s="335"/>
      <c r="AQ55" s="89" t="s">
        <v>80</v>
      </c>
      <c r="AR55" s="90"/>
      <c r="AS55" s="91">
        <v>0</v>
      </c>
      <c r="AT55" s="92">
        <f>ROUND(SUM(AV55:AW55),2)</f>
        <v>0</v>
      </c>
      <c r="AU55" s="93">
        <f>'SO 01 - Vodovod'!P85</f>
        <v>0</v>
      </c>
      <c r="AV55" s="92">
        <f>'SO 01 - Vodovod'!J33</f>
        <v>0</v>
      </c>
      <c r="AW55" s="92">
        <f>'SO 01 - Vodovod'!J34</f>
        <v>0</v>
      </c>
      <c r="AX55" s="92">
        <f>'SO 01 - Vodovod'!J35</f>
        <v>0</v>
      </c>
      <c r="AY55" s="92">
        <f>'SO 01 - Vodovod'!J36</f>
        <v>0</v>
      </c>
      <c r="AZ55" s="92">
        <f>'SO 01 - Vodovod'!F33</f>
        <v>0</v>
      </c>
      <c r="BA55" s="92">
        <f>'SO 01 - Vodovod'!F34</f>
        <v>0</v>
      </c>
      <c r="BB55" s="92">
        <f>'SO 01 - Vodovod'!F35</f>
        <v>0</v>
      </c>
      <c r="BC55" s="92">
        <f>'SO 01 - Vodovod'!F36</f>
        <v>0</v>
      </c>
      <c r="BD55" s="94">
        <f>'SO 01 - Vodovod'!F37</f>
        <v>0</v>
      </c>
      <c r="BT55" s="95" t="s">
        <v>81</v>
      </c>
      <c r="BV55" s="95" t="s">
        <v>75</v>
      </c>
      <c r="BW55" s="95" t="s">
        <v>82</v>
      </c>
      <c r="BX55" s="95" t="s">
        <v>5</v>
      </c>
      <c r="CL55" s="95" t="s">
        <v>19</v>
      </c>
      <c r="CM55" s="95" t="s">
        <v>83</v>
      </c>
    </row>
    <row r="56" spans="1:91" s="7" customFormat="1" ht="16.5" customHeight="1">
      <c r="A56" s="85" t="s">
        <v>77</v>
      </c>
      <c r="B56" s="86"/>
      <c r="C56" s="87"/>
      <c r="D56" s="336" t="s">
        <v>84</v>
      </c>
      <c r="E56" s="336"/>
      <c r="F56" s="336"/>
      <c r="G56" s="336"/>
      <c r="H56" s="336"/>
      <c r="I56" s="88"/>
      <c r="J56" s="336" t="s">
        <v>85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4">
        <f>'SO 02 - Kanalizace'!J30</f>
        <v>0</v>
      </c>
      <c r="AH56" s="335"/>
      <c r="AI56" s="335"/>
      <c r="AJ56" s="335"/>
      <c r="AK56" s="335"/>
      <c r="AL56" s="335"/>
      <c r="AM56" s="335"/>
      <c r="AN56" s="334">
        <f>SUM(AG56,AT56)</f>
        <v>0</v>
      </c>
      <c r="AO56" s="335"/>
      <c r="AP56" s="335"/>
      <c r="AQ56" s="89" t="s">
        <v>80</v>
      </c>
      <c r="AR56" s="90"/>
      <c r="AS56" s="91">
        <v>0</v>
      </c>
      <c r="AT56" s="92">
        <f>ROUND(SUM(AV56:AW56),2)</f>
        <v>0</v>
      </c>
      <c r="AU56" s="93">
        <f>'SO 02 - Kanalizace'!P87</f>
        <v>0</v>
      </c>
      <c r="AV56" s="92">
        <f>'SO 02 - Kanalizace'!J33</f>
        <v>0</v>
      </c>
      <c r="AW56" s="92">
        <f>'SO 02 - Kanalizace'!J34</f>
        <v>0</v>
      </c>
      <c r="AX56" s="92">
        <f>'SO 02 - Kanalizace'!J35</f>
        <v>0</v>
      </c>
      <c r="AY56" s="92">
        <f>'SO 02 - Kanalizace'!J36</f>
        <v>0</v>
      </c>
      <c r="AZ56" s="92">
        <f>'SO 02 - Kanalizace'!F33</f>
        <v>0</v>
      </c>
      <c r="BA56" s="92">
        <f>'SO 02 - Kanalizace'!F34</f>
        <v>0</v>
      </c>
      <c r="BB56" s="92">
        <f>'SO 02 - Kanalizace'!F35</f>
        <v>0</v>
      </c>
      <c r="BC56" s="92">
        <f>'SO 02 - Kanalizace'!F36</f>
        <v>0</v>
      </c>
      <c r="BD56" s="94">
        <f>'SO 02 - Kanalizace'!F37</f>
        <v>0</v>
      </c>
      <c r="BT56" s="95" t="s">
        <v>81</v>
      </c>
      <c r="BV56" s="95" t="s">
        <v>75</v>
      </c>
      <c r="BW56" s="95" t="s">
        <v>86</v>
      </c>
      <c r="BX56" s="95" t="s">
        <v>5</v>
      </c>
      <c r="CL56" s="95" t="s">
        <v>19</v>
      </c>
      <c r="CM56" s="95" t="s">
        <v>83</v>
      </c>
    </row>
    <row r="57" spans="1:91" s="7" customFormat="1" ht="16.5" customHeight="1">
      <c r="A57" s="85" t="s">
        <v>77</v>
      </c>
      <c r="B57" s="86"/>
      <c r="C57" s="87"/>
      <c r="D57" s="336" t="s">
        <v>87</v>
      </c>
      <c r="E57" s="336"/>
      <c r="F57" s="336"/>
      <c r="G57" s="336"/>
      <c r="H57" s="336"/>
      <c r="I57" s="88"/>
      <c r="J57" s="336" t="s">
        <v>88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4">
        <f>'VRN - Vedlejší rozpočtové...'!J30</f>
        <v>0</v>
      </c>
      <c r="AH57" s="335"/>
      <c r="AI57" s="335"/>
      <c r="AJ57" s="335"/>
      <c r="AK57" s="335"/>
      <c r="AL57" s="335"/>
      <c r="AM57" s="335"/>
      <c r="AN57" s="334">
        <f>SUM(AG57,AT57)</f>
        <v>0</v>
      </c>
      <c r="AO57" s="335"/>
      <c r="AP57" s="335"/>
      <c r="AQ57" s="89" t="s">
        <v>80</v>
      </c>
      <c r="AR57" s="90"/>
      <c r="AS57" s="96">
        <v>0</v>
      </c>
      <c r="AT57" s="97">
        <f>ROUND(SUM(AV57:AW57),2)</f>
        <v>0</v>
      </c>
      <c r="AU57" s="98">
        <f>'VRN - Vedlejší rozpočtové...'!P80</f>
        <v>0</v>
      </c>
      <c r="AV57" s="97">
        <f>'VRN - Vedlejší rozpočtové...'!J33</f>
        <v>0</v>
      </c>
      <c r="AW57" s="97">
        <f>'VRN - Vedlejší rozpočtové...'!J34</f>
        <v>0</v>
      </c>
      <c r="AX57" s="97">
        <f>'VRN - Vedlejší rozpočtové...'!J35</f>
        <v>0</v>
      </c>
      <c r="AY57" s="97">
        <f>'VRN - Vedlejší rozpočtové...'!J36</f>
        <v>0</v>
      </c>
      <c r="AZ57" s="97">
        <f>'VRN - Vedlejší rozpočtové...'!F33</f>
        <v>0</v>
      </c>
      <c r="BA57" s="97">
        <f>'VRN - Vedlejší rozpočtové...'!F34</f>
        <v>0</v>
      </c>
      <c r="BB57" s="97">
        <f>'VRN - Vedlejší rozpočtové...'!F35</f>
        <v>0</v>
      </c>
      <c r="BC57" s="97">
        <f>'VRN - Vedlejší rozpočtové...'!F36</f>
        <v>0</v>
      </c>
      <c r="BD57" s="99">
        <f>'VRN - Vedlejší rozpočtové...'!F37</f>
        <v>0</v>
      </c>
      <c r="BT57" s="95" t="s">
        <v>81</v>
      </c>
      <c r="BV57" s="95" t="s">
        <v>75</v>
      </c>
      <c r="BW57" s="95" t="s">
        <v>89</v>
      </c>
      <c r="BX57" s="95" t="s">
        <v>5</v>
      </c>
      <c r="CL57" s="95" t="s">
        <v>19</v>
      </c>
      <c r="CM57" s="95" t="s">
        <v>83</v>
      </c>
    </row>
    <row r="58" spans="1:91" s="2" customFormat="1" ht="30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9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sheetProtection algorithmName="SHA-512" hashValue="+LZuDS0ldWIoC8+plSrXJGInxSdsIBjM//dLa6RF21kzF8ShzGQnwzTR7Xo5kD1oZqbGx+VMm/6haJGOi4aCYA==" saltValue="KCQUk6j+dV6MgdpOtooiNwunl+ztDVSaDbh5IN0wh6KHMROr8c8WmRCn+WvxUG7VGJDQ/rB/DtCkUWC97jShZ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Vodovod'!C2" display="/"/>
    <hyperlink ref="A56" location="'SO 02 - Kanalizace'!C2" display="/"/>
    <hyperlink ref="A57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82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83</v>
      </c>
    </row>
    <row r="4" spans="1:46" s="1" customFormat="1" ht="24.95" customHeight="1">
      <c r="B4" s="19"/>
      <c r="D4" s="102" t="s">
        <v>90</v>
      </c>
      <c r="L4" s="19"/>
      <c r="M4" s="103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4" t="s">
        <v>16</v>
      </c>
      <c r="L6" s="19"/>
    </row>
    <row r="7" spans="1:46" s="1" customFormat="1" ht="16.5" customHeight="1">
      <c r="B7" s="19"/>
      <c r="E7" s="340" t="str">
        <f>'Rekapitulace stavby'!K6</f>
        <v>Rekonstrukce vodovodu a kanalizace ulice Jiráskova-II.etapa</v>
      </c>
      <c r="F7" s="341"/>
      <c r="G7" s="341"/>
      <c r="H7" s="341"/>
      <c r="L7" s="19"/>
    </row>
    <row r="8" spans="1:46" s="2" customFormat="1" ht="12" customHeight="1">
      <c r="A8" s="33"/>
      <c r="B8" s="38"/>
      <c r="C8" s="33"/>
      <c r="D8" s="104" t="s">
        <v>91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42" t="s">
        <v>92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44375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31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25</v>
      </c>
      <c r="J23" s="106" t="s">
        <v>35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37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39</v>
      </c>
      <c r="E30" s="33"/>
      <c r="F30" s="33"/>
      <c r="G30" s="33"/>
      <c r="H30" s="33"/>
      <c r="I30" s="33"/>
      <c r="J30" s="113">
        <f>ROUND(J85,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41</v>
      </c>
      <c r="G32" s="33"/>
      <c r="H32" s="33"/>
      <c r="I32" s="114" t="s">
        <v>40</v>
      </c>
      <c r="J32" s="114" t="s">
        <v>42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43</v>
      </c>
      <c r="E33" s="104" t="s">
        <v>44</v>
      </c>
      <c r="F33" s="116">
        <f>ROUND((SUM(BE85:BE507)),  2)</f>
        <v>0</v>
      </c>
      <c r="G33" s="33"/>
      <c r="H33" s="33"/>
      <c r="I33" s="117">
        <v>0.21</v>
      </c>
      <c r="J33" s="116">
        <f>ROUND(((SUM(BE85:BE507))*I33),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45</v>
      </c>
      <c r="F34" s="116">
        <f>ROUND((SUM(BF85:BF507)),  2)</f>
        <v>0</v>
      </c>
      <c r="G34" s="33"/>
      <c r="H34" s="33"/>
      <c r="I34" s="117">
        <v>0.15</v>
      </c>
      <c r="J34" s="116">
        <f>ROUND(((SUM(BF85:BF507))*I34),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4" t="s">
        <v>46</v>
      </c>
      <c r="F35" s="116">
        <f>ROUND((SUM(BG85:BG507)),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4" t="s">
        <v>47</v>
      </c>
      <c r="F36" s="116">
        <f>ROUND((SUM(BH85:BH507)),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4" t="s">
        <v>48</v>
      </c>
      <c r="F37" s="116">
        <f>ROUND((SUM(BI85:BI507)),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49</v>
      </c>
      <c r="E39" s="120"/>
      <c r="F39" s="120"/>
      <c r="G39" s="121" t="s">
        <v>50</v>
      </c>
      <c r="H39" s="122" t="s">
        <v>51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7" t="str">
        <f>E7</f>
        <v>Rekonstrukce vodovodu a kanalizace ulice Jiráskova-II.etapa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5"/>
      <c r="D50" s="35"/>
      <c r="E50" s="319" t="str">
        <f>E9</f>
        <v>SO 01 - Vodovod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>Benešov</v>
      </c>
      <c r="G52" s="35"/>
      <c r="H52" s="35"/>
      <c r="I52" s="28" t="s">
        <v>23</v>
      </c>
      <c r="J52" s="58">
        <f>IF(J12="","",J12)</f>
        <v>44375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P.R.I.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>Ing. Tomáš Vyšinka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94</v>
      </c>
      <c r="D57" s="130"/>
      <c r="E57" s="130"/>
      <c r="F57" s="130"/>
      <c r="G57" s="130"/>
      <c r="H57" s="130"/>
      <c r="I57" s="130"/>
      <c r="J57" s="131" t="s">
        <v>95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71</v>
      </c>
      <c r="D59" s="35"/>
      <c r="E59" s="35"/>
      <c r="F59" s="35"/>
      <c r="G59" s="35"/>
      <c r="H59" s="35"/>
      <c r="I59" s="35"/>
      <c r="J59" s="76">
        <f>J85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96</v>
      </c>
    </row>
    <row r="60" spans="1:47" s="9" customFormat="1" ht="24.95" customHeight="1">
      <c r="B60" s="133"/>
      <c r="C60" s="134"/>
      <c r="D60" s="135" t="s">
        <v>97</v>
      </c>
      <c r="E60" s="136"/>
      <c r="F60" s="136"/>
      <c r="G60" s="136"/>
      <c r="H60" s="136"/>
      <c r="I60" s="136"/>
      <c r="J60" s="137">
        <f>J86</f>
        <v>0</v>
      </c>
      <c r="K60" s="134"/>
      <c r="L60" s="138"/>
    </row>
    <row r="61" spans="1:47" s="10" customFormat="1" ht="19.899999999999999" customHeight="1">
      <c r="B61" s="139"/>
      <c r="C61" s="140"/>
      <c r="D61" s="141" t="s">
        <v>98</v>
      </c>
      <c r="E61" s="142"/>
      <c r="F61" s="142"/>
      <c r="G61" s="142"/>
      <c r="H61" s="142"/>
      <c r="I61" s="142"/>
      <c r="J61" s="143">
        <f>J87</f>
        <v>0</v>
      </c>
      <c r="K61" s="140"/>
      <c r="L61" s="144"/>
    </row>
    <row r="62" spans="1:47" s="10" customFormat="1" ht="19.899999999999999" customHeight="1">
      <c r="B62" s="139"/>
      <c r="C62" s="140"/>
      <c r="D62" s="141" t="s">
        <v>99</v>
      </c>
      <c r="E62" s="142"/>
      <c r="F62" s="142"/>
      <c r="G62" s="142"/>
      <c r="H62" s="142"/>
      <c r="I62" s="142"/>
      <c r="J62" s="143">
        <f>J223</f>
        <v>0</v>
      </c>
      <c r="K62" s="140"/>
      <c r="L62" s="144"/>
    </row>
    <row r="63" spans="1:47" s="10" customFormat="1" ht="19.899999999999999" customHeight="1">
      <c r="B63" s="139"/>
      <c r="C63" s="140"/>
      <c r="D63" s="141" t="s">
        <v>100</v>
      </c>
      <c r="E63" s="142"/>
      <c r="F63" s="142"/>
      <c r="G63" s="142"/>
      <c r="H63" s="142"/>
      <c r="I63" s="142"/>
      <c r="J63" s="143">
        <f>J241</f>
        <v>0</v>
      </c>
      <c r="K63" s="140"/>
      <c r="L63" s="144"/>
    </row>
    <row r="64" spans="1:47" s="10" customFormat="1" ht="19.899999999999999" customHeight="1">
      <c r="B64" s="139"/>
      <c r="C64" s="140"/>
      <c r="D64" s="141" t="s">
        <v>101</v>
      </c>
      <c r="E64" s="142"/>
      <c r="F64" s="142"/>
      <c r="G64" s="142"/>
      <c r="H64" s="142"/>
      <c r="I64" s="142"/>
      <c r="J64" s="143">
        <f>J458</f>
        <v>0</v>
      </c>
      <c r="K64" s="140"/>
      <c r="L64" s="144"/>
    </row>
    <row r="65" spans="1:31" s="10" customFormat="1" ht="19.899999999999999" customHeight="1">
      <c r="B65" s="139"/>
      <c r="C65" s="140"/>
      <c r="D65" s="141" t="s">
        <v>102</v>
      </c>
      <c r="E65" s="142"/>
      <c r="F65" s="142"/>
      <c r="G65" s="142"/>
      <c r="H65" s="142"/>
      <c r="I65" s="142"/>
      <c r="J65" s="143">
        <f>J491</f>
        <v>0</v>
      </c>
      <c r="K65" s="140"/>
      <c r="L65" s="144"/>
    </row>
    <row r="66" spans="1:31" s="2" customFormat="1" ht="21.75" customHeight="1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105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16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5"/>
      <c r="D75" s="35"/>
      <c r="E75" s="347" t="str">
        <f>E7</f>
        <v>Rekonstrukce vodovodu a kanalizace ulice Jiráskova-II.etapa</v>
      </c>
      <c r="F75" s="348"/>
      <c r="G75" s="348"/>
      <c r="H75" s="348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91</v>
      </c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5"/>
      <c r="D77" s="35"/>
      <c r="E77" s="319" t="str">
        <f>E9</f>
        <v>SO 01 - Vodovod</v>
      </c>
      <c r="F77" s="349"/>
      <c r="G77" s="349"/>
      <c r="H77" s="349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21</v>
      </c>
      <c r="D79" s="35"/>
      <c r="E79" s="35"/>
      <c r="F79" s="26" t="str">
        <f>F12</f>
        <v>Benešov</v>
      </c>
      <c r="G79" s="35"/>
      <c r="H79" s="35"/>
      <c r="I79" s="28" t="s">
        <v>23</v>
      </c>
      <c r="J79" s="58">
        <f>IF(J12="","",J12)</f>
        <v>44375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5.2" customHeight="1">
      <c r="A81" s="33"/>
      <c r="B81" s="34"/>
      <c r="C81" s="28" t="s">
        <v>24</v>
      </c>
      <c r="D81" s="35"/>
      <c r="E81" s="35"/>
      <c r="F81" s="26" t="str">
        <f>E15</f>
        <v xml:space="preserve"> </v>
      </c>
      <c r="G81" s="35"/>
      <c r="H81" s="35"/>
      <c r="I81" s="28" t="s">
        <v>30</v>
      </c>
      <c r="J81" s="31" t="str">
        <f>E21</f>
        <v>P.R.I. s.r.o.</v>
      </c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5.2" customHeight="1">
      <c r="A82" s="33"/>
      <c r="B82" s="34"/>
      <c r="C82" s="28" t="s">
        <v>28</v>
      </c>
      <c r="D82" s="35"/>
      <c r="E82" s="35"/>
      <c r="F82" s="26" t="str">
        <f>IF(E18="","",E18)</f>
        <v>Vyplň údaj</v>
      </c>
      <c r="G82" s="35"/>
      <c r="H82" s="35"/>
      <c r="I82" s="28" t="s">
        <v>34</v>
      </c>
      <c r="J82" s="31" t="str">
        <f>E24</f>
        <v>Ing. Tomáš Vyšinka</v>
      </c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0.3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11" customFormat="1" ht="29.25" customHeight="1">
      <c r="A84" s="145"/>
      <c r="B84" s="146"/>
      <c r="C84" s="147" t="s">
        <v>104</v>
      </c>
      <c r="D84" s="148" t="s">
        <v>58</v>
      </c>
      <c r="E84" s="148" t="s">
        <v>54</v>
      </c>
      <c r="F84" s="148" t="s">
        <v>55</v>
      </c>
      <c r="G84" s="148" t="s">
        <v>105</v>
      </c>
      <c r="H84" s="148" t="s">
        <v>106</v>
      </c>
      <c r="I84" s="148" t="s">
        <v>107</v>
      </c>
      <c r="J84" s="148" t="s">
        <v>95</v>
      </c>
      <c r="K84" s="149" t="s">
        <v>108</v>
      </c>
      <c r="L84" s="150"/>
      <c r="M84" s="67" t="s">
        <v>19</v>
      </c>
      <c r="N84" s="68" t="s">
        <v>43</v>
      </c>
      <c r="O84" s="68" t="s">
        <v>109</v>
      </c>
      <c r="P84" s="68" t="s">
        <v>110</v>
      </c>
      <c r="Q84" s="68" t="s">
        <v>111</v>
      </c>
      <c r="R84" s="68" t="s">
        <v>112</v>
      </c>
      <c r="S84" s="68" t="s">
        <v>113</v>
      </c>
      <c r="T84" s="69" t="s">
        <v>114</v>
      </c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</row>
    <row r="85" spans="1:65" s="2" customFormat="1" ht="22.9" customHeight="1">
      <c r="A85" s="33"/>
      <c r="B85" s="34"/>
      <c r="C85" s="74" t="s">
        <v>115</v>
      </c>
      <c r="D85" s="35"/>
      <c r="E85" s="35"/>
      <c r="F85" s="35"/>
      <c r="G85" s="35"/>
      <c r="H85" s="35"/>
      <c r="I85" s="35"/>
      <c r="J85" s="151">
        <f>BK85</f>
        <v>0</v>
      </c>
      <c r="K85" s="35"/>
      <c r="L85" s="38"/>
      <c r="M85" s="70"/>
      <c r="N85" s="152"/>
      <c r="O85" s="71"/>
      <c r="P85" s="153">
        <f>P86</f>
        <v>0</v>
      </c>
      <c r="Q85" s="71"/>
      <c r="R85" s="153">
        <f>R86</f>
        <v>362.92806069999995</v>
      </c>
      <c r="S85" s="71"/>
      <c r="T85" s="154">
        <f>T86</f>
        <v>565.49549999999999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72</v>
      </c>
      <c r="AU85" s="16" t="s">
        <v>96</v>
      </c>
      <c r="BK85" s="155">
        <f>BK86</f>
        <v>0</v>
      </c>
    </row>
    <row r="86" spans="1:65" s="12" customFormat="1" ht="25.9" customHeight="1">
      <c r="B86" s="156"/>
      <c r="C86" s="157"/>
      <c r="D86" s="158" t="s">
        <v>72</v>
      </c>
      <c r="E86" s="159" t="s">
        <v>116</v>
      </c>
      <c r="F86" s="159" t="s">
        <v>117</v>
      </c>
      <c r="G86" s="157"/>
      <c r="H86" s="157"/>
      <c r="I86" s="160"/>
      <c r="J86" s="161">
        <f>BK86</f>
        <v>0</v>
      </c>
      <c r="K86" s="157"/>
      <c r="L86" s="162"/>
      <c r="M86" s="163"/>
      <c r="N86" s="164"/>
      <c r="O86" s="164"/>
      <c r="P86" s="165">
        <f>P87+P223+P241+P458+P491</f>
        <v>0</v>
      </c>
      <c r="Q86" s="164"/>
      <c r="R86" s="165">
        <f>R87+R223+R241+R458+R491</f>
        <v>362.92806069999995</v>
      </c>
      <c r="S86" s="164"/>
      <c r="T86" s="166">
        <f>T87+T223+T241+T458+T491</f>
        <v>565.49549999999999</v>
      </c>
      <c r="AR86" s="167" t="s">
        <v>81</v>
      </c>
      <c r="AT86" s="168" t="s">
        <v>72</v>
      </c>
      <c r="AU86" s="168" t="s">
        <v>73</v>
      </c>
      <c r="AY86" s="167" t="s">
        <v>118</v>
      </c>
      <c r="BK86" s="169">
        <f>BK87+BK223+BK241+BK458+BK491</f>
        <v>0</v>
      </c>
    </row>
    <row r="87" spans="1:65" s="12" customFormat="1" ht="22.9" customHeight="1">
      <c r="B87" s="156"/>
      <c r="C87" s="157"/>
      <c r="D87" s="158" t="s">
        <v>72</v>
      </c>
      <c r="E87" s="170" t="s">
        <v>81</v>
      </c>
      <c r="F87" s="170" t="s">
        <v>119</v>
      </c>
      <c r="G87" s="157"/>
      <c r="H87" s="157"/>
      <c r="I87" s="160"/>
      <c r="J87" s="171">
        <f>BK87</f>
        <v>0</v>
      </c>
      <c r="K87" s="157"/>
      <c r="L87" s="162"/>
      <c r="M87" s="163"/>
      <c r="N87" s="164"/>
      <c r="O87" s="164"/>
      <c r="P87" s="165">
        <f>SUM(P88:P222)</f>
        <v>0</v>
      </c>
      <c r="Q87" s="164"/>
      <c r="R87" s="165">
        <f>SUM(R88:R222)</f>
        <v>2.6974389999999997</v>
      </c>
      <c r="S87" s="164"/>
      <c r="T87" s="166">
        <f>SUM(T88:T222)</f>
        <v>565.18010000000004</v>
      </c>
      <c r="AR87" s="167" t="s">
        <v>81</v>
      </c>
      <c r="AT87" s="168" t="s">
        <v>72</v>
      </c>
      <c r="AU87" s="168" t="s">
        <v>81</v>
      </c>
      <c r="AY87" s="167" t="s">
        <v>118</v>
      </c>
      <c r="BK87" s="169">
        <f>SUM(BK88:BK222)</f>
        <v>0</v>
      </c>
    </row>
    <row r="88" spans="1:65" s="2" customFormat="1" ht="14.45" customHeight="1">
      <c r="A88" s="33"/>
      <c r="B88" s="34"/>
      <c r="C88" s="172" t="s">
        <v>81</v>
      </c>
      <c r="D88" s="172" t="s">
        <v>120</v>
      </c>
      <c r="E88" s="173" t="s">
        <v>121</v>
      </c>
      <c r="F88" s="174" t="s">
        <v>122</v>
      </c>
      <c r="G88" s="175" t="s">
        <v>123</v>
      </c>
      <c r="H88" s="176">
        <v>41.012</v>
      </c>
      <c r="I88" s="177"/>
      <c r="J88" s="178">
        <f>ROUND(I88*H88,2)</f>
        <v>0</v>
      </c>
      <c r="K88" s="174" t="s">
        <v>124</v>
      </c>
      <c r="L88" s="38"/>
      <c r="M88" s="179" t="s">
        <v>19</v>
      </c>
      <c r="N88" s="180" t="s">
        <v>44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0.32</v>
      </c>
      <c r="T88" s="182">
        <f>S88*H88</f>
        <v>13.123840000000001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125</v>
      </c>
      <c r="AT88" s="183" t="s">
        <v>120</v>
      </c>
      <c r="AU88" s="183" t="s">
        <v>83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81</v>
      </c>
      <c r="BK88" s="184">
        <f>ROUND(I88*H88,2)</f>
        <v>0</v>
      </c>
      <c r="BL88" s="16" t="s">
        <v>125</v>
      </c>
      <c r="BM88" s="183" t="s">
        <v>126</v>
      </c>
    </row>
    <row r="89" spans="1:65" s="2" customFormat="1" ht="19.5">
      <c r="A89" s="33"/>
      <c r="B89" s="34"/>
      <c r="C89" s="35"/>
      <c r="D89" s="185" t="s">
        <v>127</v>
      </c>
      <c r="E89" s="35"/>
      <c r="F89" s="186" t="s">
        <v>128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83</v>
      </c>
    </row>
    <row r="90" spans="1:65" s="2" customFormat="1" ht="117">
      <c r="A90" s="33"/>
      <c r="B90" s="34"/>
      <c r="C90" s="35"/>
      <c r="D90" s="185" t="s">
        <v>129</v>
      </c>
      <c r="E90" s="35"/>
      <c r="F90" s="190" t="s">
        <v>130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129</v>
      </c>
      <c r="AU90" s="16" t="s">
        <v>83</v>
      </c>
    </row>
    <row r="91" spans="1:65" s="13" customFormat="1" ht="11.25">
      <c r="B91" s="191"/>
      <c r="C91" s="192"/>
      <c r="D91" s="185" t="s">
        <v>131</v>
      </c>
      <c r="E91" s="193" t="s">
        <v>19</v>
      </c>
      <c r="F91" s="194" t="s">
        <v>132</v>
      </c>
      <c r="G91" s="192"/>
      <c r="H91" s="195">
        <v>41.012</v>
      </c>
      <c r="I91" s="196"/>
      <c r="J91" s="192"/>
      <c r="K91" s="192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131</v>
      </c>
      <c r="AU91" s="201" t="s">
        <v>83</v>
      </c>
      <c r="AV91" s="13" t="s">
        <v>83</v>
      </c>
      <c r="AW91" s="13" t="s">
        <v>33</v>
      </c>
      <c r="AX91" s="13" t="s">
        <v>73</v>
      </c>
      <c r="AY91" s="201" t="s">
        <v>118</v>
      </c>
    </row>
    <row r="92" spans="1:65" s="2" customFormat="1" ht="14.45" customHeight="1">
      <c r="A92" s="33"/>
      <c r="B92" s="34"/>
      <c r="C92" s="172" t="s">
        <v>83</v>
      </c>
      <c r="D92" s="172" t="s">
        <v>120</v>
      </c>
      <c r="E92" s="173" t="s">
        <v>133</v>
      </c>
      <c r="F92" s="174" t="s">
        <v>134</v>
      </c>
      <c r="G92" s="175" t="s">
        <v>123</v>
      </c>
      <c r="H92" s="176">
        <v>41.012</v>
      </c>
      <c r="I92" s="177"/>
      <c r="J92" s="178">
        <f>ROUND(I92*H92,2)</f>
        <v>0</v>
      </c>
      <c r="K92" s="174" t="s">
        <v>124</v>
      </c>
      <c r="L92" s="38"/>
      <c r="M92" s="179" t="s">
        <v>19</v>
      </c>
      <c r="N92" s="180" t="s">
        <v>44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0.28999999999999998</v>
      </c>
      <c r="T92" s="182">
        <f>S92*H92</f>
        <v>11.893479999999998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125</v>
      </c>
      <c r="AT92" s="183" t="s">
        <v>120</v>
      </c>
      <c r="AU92" s="183" t="s">
        <v>83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81</v>
      </c>
      <c r="BK92" s="184">
        <f>ROUND(I92*H92,2)</f>
        <v>0</v>
      </c>
      <c r="BL92" s="16" t="s">
        <v>125</v>
      </c>
      <c r="BM92" s="183" t="s">
        <v>135</v>
      </c>
    </row>
    <row r="93" spans="1:65" s="2" customFormat="1" ht="19.5">
      <c r="A93" s="33"/>
      <c r="B93" s="34"/>
      <c r="C93" s="35"/>
      <c r="D93" s="185" t="s">
        <v>127</v>
      </c>
      <c r="E93" s="35"/>
      <c r="F93" s="186" t="s">
        <v>136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83</v>
      </c>
    </row>
    <row r="94" spans="1:65" s="2" customFormat="1" ht="175.5">
      <c r="A94" s="33"/>
      <c r="B94" s="34"/>
      <c r="C94" s="35"/>
      <c r="D94" s="185" t="s">
        <v>129</v>
      </c>
      <c r="E94" s="35"/>
      <c r="F94" s="190" t="s">
        <v>137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129</v>
      </c>
      <c r="AU94" s="16" t="s">
        <v>83</v>
      </c>
    </row>
    <row r="95" spans="1:65" s="2" customFormat="1" ht="14.45" customHeight="1">
      <c r="A95" s="33"/>
      <c r="B95" s="34"/>
      <c r="C95" s="172" t="s">
        <v>138</v>
      </c>
      <c r="D95" s="172" t="s">
        <v>120</v>
      </c>
      <c r="E95" s="173" t="s">
        <v>139</v>
      </c>
      <c r="F95" s="174" t="s">
        <v>140</v>
      </c>
      <c r="G95" s="175" t="s">
        <v>123</v>
      </c>
      <c r="H95" s="176">
        <v>41.012</v>
      </c>
      <c r="I95" s="177"/>
      <c r="J95" s="178">
        <f>ROUND(I95*H95,2)</f>
        <v>0</v>
      </c>
      <c r="K95" s="174" t="s">
        <v>124</v>
      </c>
      <c r="L95" s="38"/>
      <c r="M95" s="179" t="s">
        <v>19</v>
      </c>
      <c r="N95" s="180" t="s">
        <v>44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125</v>
      </c>
      <c r="AT95" s="183" t="s">
        <v>120</v>
      </c>
      <c r="AU95" s="183" t="s">
        <v>83</v>
      </c>
      <c r="AY95" s="16" t="s">
        <v>118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81</v>
      </c>
      <c r="BK95" s="184">
        <f>ROUND(I95*H95,2)</f>
        <v>0</v>
      </c>
      <c r="BL95" s="16" t="s">
        <v>125</v>
      </c>
      <c r="BM95" s="183" t="s">
        <v>141</v>
      </c>
    </row>
    <row r="96" spans="1:65" s="2" customFormat="1" ht="19.5">
      <c r="A96" s="33"/>
      <c r="B96" s="34"/>
      <c r="C96" s="35"/>
      <c r="D96" s="185" t="s">
        <v>127</v>
      </c>
      <c r="E96" s="35"/>
      <c r="F96" s="186" t="s">
        <v>142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127</v>
      </c>
      <c r="AU96" s="16" t="s">
        <v>83</v>
      </c>
    </row>
    <row r="97" spans="1:65" s="2" customFormat="1" ht="58.5">
      <c r="A97" s="33"/>
      <c r="B97" s="34"/>
      <c r="C97" s="35"/>
      <c r="D97" s="185" t="s">
        <v>129</v>
      </c>
      <c r="E97" s="35"/>
      <c r="F97" s="190" t="s">
        <v>143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129</v>
      </c>
      <c r="AU97" s="16" t="s">
        <v>83</v>
      </c>
    </row>
    <row r="98" spans="1:65" s="2" customFormat="1" ht="14.45" customHeight="1">
      <c r="A98" s="33"/>
      <c r="B98" s="34"/>
      <c r="C98" s="172" t="s">
        <v>125</v>
      </c>
      <c r="D98" s="172" t="s">
        <v>120</v>
      </c>
      <c r="E98" s="173" t="s">
        <v>144</v>
      </c>
      <c r="F98" s="174" t="s">
        <v>145</v>
      </c>
      <c r="G98" s="175" t="s">
        <v>146</v>
      </c>
      <c r="H98" s="176">
        <v>58.44</v>
      </c>
      <c r="I98" s="177"/>
      <c r="J98" s="178">
        <f>ROUND(I98*H98,2)</f>
        <v>0</v>
      </c>
      <c r="K98" s="174" t="s">
        <v>124</v>
      </c>
      <c r="L98" s="38"/>
      <c r="M98" s="179" t="s">
        <v>19</v>
      </c>
      <c r="N98" s="180" t="s">
        <v>44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0.20499999999999999</v>
      </c>
      <c r="T98" s="182">
        <f>S98*H98</f>
        <v>11.980199999999998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125</v>
      </c>
      <c r="AT98" s="183" t="s">
        <v>120</v>
      </c>
      <c r="AU98" s="183" t="s">
        <v>83</v>
      </c>
      <c r="AY98" s="16" t="s">
        <v>118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81</v>
      </c>
      <c r="BK98" s="184">
        <f>ROUND(I98*H98,2)</f>
        <v>0</v>
      </c>
      <c r="BL98" s="16" t="s">
        <v>125</v>
      </c>
      <c r="BM98" s="183" t="s">
        <v>147</v>
      </c>
    </row>
    <row r="99" spans="1:65" s="2" customFormat="1" ht="19.5">
      <c r="A99" s="33"/>
      <c r="B99" s="34"/>
      <c r="C99" s="35"/>
      <c r="D99" s="185" t="s">
        <v>127</v>
      </c>
      <c r="E99" s="35"/>
      <c r="F99" s="186" t="s">
        <v>148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127</v>
      </c>
      <c r="AU99" s="16" t="s">
        <v>83</v>
      </c>
    </row>
    <row r="100" spans="1:65" s="2" customFormat="1" ht="136.5">
      <c r="A100" s="33"/>
      <c r="B100" s="34"/>
      <c r="C100" s="35"/>
      <c r="D100" s="185" t="s">
        <v>129</v>
      </c>
      <c r="E100" s="35"/>
      <c r="F100" s="190" t="s">
        <v>149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129</v>
      </c>
      <c r="AU100" s="16" t="s">
        <v>83</v>
      </c>
    </row>
    <row r="101" spans="1:65" s="13" customFormat="1" ht="11.25">
      <c r="B101" s="191"/>
      <c r="C101" s="192"/>
      <c r="D101" s="185" t="s">
        <v>131</v>
      </c>
      <c r="E101" s="193" t="s">
        <v>19</v>
      </c>
      <c r="F101" s="194" t="s">
        <v>150</v>
      </c>
      <c r="G101" s="192"/>
      <c r="H101" s="195">
        <v>42.6</v>
      </c>
      <c r="I101" s="196"/>
      <c r="J101" s="192"/>
      <c r="K101" s="192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131</v>
      </c>
      <c r="AU101" s="201" t="s">
        <v>83</v>
      </c>
      <c r="AV101" s="13" t="s">
        <v>83</v>
      </c>
      <c r="AW101" s="13" t="s">
        <v>33</v>
      </c>
      <c r="AX101" s="13" t="s">
        <v>73</v>
      </c>
      <c r="AY101" s="201" t="s">
        <v>118</v>
      </c>
    </row>
    <row r="102" spans="1:65" s="13" customFormat="1" ht="11.25">
      <c r="B102" s="191"/>
      <c r="C102" s="192"/>
      <c r="D102" s="185" t="s">
        <v>131</v>
      </c>
      <c r="E102" s="193" t="s">
        <v>19</v>
      </c>
      <c r="F102" s="194" t="s">
        <v>151</v>
      </c>
      <c r="G102" s="192"/>
      <c r="H102" s="195">
        <v>15.84</v>
      </c>
      <c r="I102" s="196"/>
      <c r="J102" s="192"/>
      <c r="K102" s="192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131</v>
      </c>
      <c r="AU102" s="201" t="s">
        <v>83</v>
      </c>
      <c r="AV102" s="13" t="s">
        <v>83</v>
      </c>
      <c r="AW102" s="13" t="s">
        <v>33</v>
      </c>
      <c r="AX102" s="13" t="s">
        <v>73</v>
      </c>
      <c r="AY102" s="201" t="s">
        <v>118</v>
      </c>
    </row>
    <row r="103" spans="1:65" s="2" customFormat="1" ht="14.45" customHeight="1">
      <c r="A103" s="33"/>
      <c r="B103" s="34"/>
      <c r="C103" s="172" t="s">
        <v>152</v>
      </c>
      <c r="D103" s="172" t="s">
        <v>120</v>
      </c>
      <c r="E103" s="173" t="s">
        <v>153</v>
      </c>
      <c r="F103" s="174" t="s">
        <v>154</v>
      </c>
      <c r="G103" s="175" t="s">
        <v>146</v>
      </c>
      <c r="H103" s="176">
        <v>15.84</v>
      </c>
      <c r="I103" s="177"/>
      <c r="J103" s="178">
        <f>ROUND(I103*H103,2)</f>
        <v>0</v>
      </c>
      <c r="K103" s="174" t="s">
        <v>124</v>
      </c>
      <c r="L103" s="38"/>
      <c r="M103" s="179" t="s">
        <v>19</v>
      </c>
      <c r="N103" s="180" t="s">
        <v>44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0.04</v>
      </c>
      <c r="T103" s="182">
        <f>S103*H103</f>
        <v>0.63360000000000005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125</v>
      </c>
      <c r="AT103" s="183" t="s">
        <v>120</v>
      </c>
      <c r="AU103" s="183" t="s">
        <v>83</v>
      </c>
      <c r="AY103" s="16" t="s">
        <v>118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81</v>
      </c>
      <c r="BK103" s="184">
        <f>ROUND(I103*H103,2)</f>
        <v>0</v>
      </c>
      <c r="BL103" s="16" t="s">
        <v>125</v>
      </c>
      <c r="BM103" s="183" t="s">
        <v>155</v>
      </c>
    </row>
    <row r="104" spans="1:65" s="2" customFormat="1" ht="19.5">
      <c r="A104" s="33"/>
      <c r="B104" s="34"/>
      <c r="C104" s="35"/>
      <c r="D104" s="185" t="s">
        <v>127</v>
      </c>
      <c r="E104" s="35"/>
      <c r="F104" s="186" t="s">
        <v>156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127</v>
      </c>
      <c r="AU104" s="16" t="s">
        <v>83</v>
      </c>
    </row>
    <row r="105" spans="1:65" s="2" customFormat="1" ht="136.5">
      <c r="A105" s="33"/>
      <c r="B105" s="34"/>
      <c r="C105" s="35"/>
      <c r="D105" s="185" t="s">
        <v>129</v>
      </c>
      <c r="E105" s="35"/>
      <c r="F105" s="190" t="s">
        <v>149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129</v>
      </c>
      <c r="AU105" s="16" t="s">
        <v>83</v>
      </c>
    </row>
    <row r="106" spans="1:65" s="13" customFormat="1" ht="11.25">
      <c r="B106" s="191"/>
      <c r="C106" s="192"/>
      <c r="D106" s="185" t="s">
        <v>131</v>
      </c>
      <c r="E106" s="193" t="s">
        <v>19</v>
      </c>
      <c r="F106" s="194" t="s">
        <v>157</v>
      </c>
      <c r="G106" s="192"/>
      <c r="H106" s="195">
        <v>15.84</v>
      </c>
      <c r="I106" s="196"/>
      <c r="J106" s="192"/>
      <c r="K106" s="192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131</v>
      </c>
      <c r="AU106" s="201" t="s">
        <v>83</v>
      </c>
      <c r="AV106" s="13" t="s">
        <v>83</v>
      </c>
      <c r="AW106" s="13" t="s">
        <v>33</v>
      </c>
      <c r="AX106" s="13" t="s">
        <v>73</v>
      </c>
      <c r="AY106" s="201" t="s">
        <v>118</v>
      </c>
    </row>
    <row r="107" spans="1:65" s="2" customFormat="1" ht="14.45" customHeight="1">
      <c r="A107" s="33"/>
      <c r="B107" s="34"/>
      <c r="C107" s="172" t="s">
        <v>158</v>
      </c>
      <c r="D107" s="172" t="s">
        <v>120</v>
      </c>
      <c r="E107" s="173" t="s">
        <v>159</v>
      </c>
      <c r="F107" s="174" t="s">
        <v>160</v>
      </c>
      <c r="G107" s="175" t="s">
        <v>123</v>
      </c>
      <c r="H107" s="176">
        <v>18.599</v>
      </c>
      <c r="I107" s="177"/>
      <c r="J107" s="178">
        <f>ROUND(I107*H107,2)</f>
        <v>0</v>
      </c>
      <c r="K107" s="174" t="s">
        <v>124</v>
      </c>
      <c r="L107" s="38"/>
      <c r="M107" s="179" t="s">
        <v>19</v>
      </c>
      <c r="N107" s="180" t="s">
        <v>44</v>
      </c>
      <c r="O107" s="63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3" t="s">
        <v>125</v>
      </c>
      <c r="AT107" s="183" t="s">
        <v>120</v>
      </c>
      <c r="AU107" s="183" t="s">
        <v>83</v>
      </c>
      <c r="AY107" s="16" t="s">
        <v>118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" t="s">
        <v>81</v>
      </c>
      <c r="BK107" s="184">
        <f>ROUND(I107*H107,2)</f>
        <v>0</v>
      </c>
      <c r="BL107" s="16" t="s">
        <v>125</v>
      </c>
      <c r="BM107" s="183" t="s">
        <v>161</v>
      </c>
    </row>
    <row r="108" spans="1:65" s="2" customFormat="1" ht="11.25">
      <c r="A108" s="33"/>
      <c r="B108" s="34"/>
      <c r="C108" s="35"/>
      <c r="D108" s="185" t="s">
        <v>127</v>
      </c>
      <c r="E108" s="35"/>
      <c r="F108" s="186" t="s">
        <v>162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127</v>
      </c>
      <c r="AU108" s="16" t="s">
        <v>83</v>
      </c>
    </row>
    <row r="109" spans="1:65" s="2" customFormat="1" ht="48.75">
      <c r="A109" s="33"/>
      <c r="B109" s="34"/>
      <c r="C109" s="35"/>
      <c r="D109" s="185" t="s">
        <v>129</v>
      </c>
      <c r="E109" s="35"/>
      <c r="F109" s="190" t="s">
        <v>163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129</v>
      </c>
      <c r="AU109" s="16" t="s">
        <v>83</v>
      </c>
    </row>
    <row r="110" spans="1:65" s="13" customFormat="1" ht="11.25">
      <c r="B110" s="191"/>
      <c r="C110" s="192"/>
      <c r="D110" s="185" t="s">
        <v>131</v>
      </c>
      <c r="E110" s="193" t="s">
        <v>19</v>
      </c>
      <c r="F110" s="194" t="s">
        <v>164</v>
      </c>
      <c r="G110" s="192"/>
      <c r="H110" s="195">
        <v>18.599</v>
      </c>
      <c r="I110" s="196"/>
      <c r="J110" s="192"/>
      <c r="K110" s="192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131</v>
      </c>
      <c r="AU110" s="201" t="s">
        <v>83</v>
      </c>
      <c r="AV110" s="13" t="s">
        <v>83</v>
      </c>
      <c r="AW110" s="13" t="s">
        <v>33</v>
      </c>
      <c r="AX110" s="13" t="s">
        <v>73</v>
      </c>
      <c r="AY110" s="201" t="s">
        <v>118</v>
      </c>
    </row>
    <row r="111" spans="1:65" s="2" customFormat="1" ht="14.45" customHeight="1">
      <c r="A111" s="33"/>
      <c r="B111" s="34"/>
      <c r="C111" s="172" t="s">
        <v>165</v>
      </c>
      <c r="D111" s="172" t="s">
        <v>120</v>
      </c>
      <c r="E111" s="173" t="s">
        <v>166</v>
      </c>
      <c r="F111" s="174" t="s">
        <v>167</v>
      </c>
      <c r="G111" s="175" t="s">
        <v>123</v>
      </c>
      <c r="H111" s="176">
        <v>18.599</v>
      </c>
      <c r="I111" s="177"/>
      <c r="J111" s="178">
        <f>ROUND(I111*H111,2)</f>
        <v>0</v>
      </c>
      <c r="K111" s="174" t="s">
        <v>124</v>
      </c>
      <c r="L111" s="38"/>
      <c r="M111" s="179" t="s">
        <v>19</v>
      </c>
      <c r="N111" s="180" t="s">
        <v>44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125</v>
      </c>
      <c r="AT111" s="183" t="s">
        <v>120</v>
      </c>
      <c r="AU111" s="183" t="s">
        <v>83</v>
      </c>
      <c r="AY111" s="16" t="s">
        <v>118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81</v>
      </c>
      <c r="BK111" s="184">
        <f>ROUND(I111*H111,2)</f>
        <v>0</v>
      </c>
      <c r="BL111" s="16" t="s">
        <v>125</v>
      </c>
      <c r="BM111" s="183" t="s">
        <v>168</v>
      </c>
    </row>
    <row r="112" spans="1:65" s="2" customFormat="1" ht="11.25">
      <c r="A112" s="33"/>
      <c r="B112" s="34"/>
      <c r="C112" s="35"/>
      <c r="D112" s="185" t="s">
        <v>127</v>
      </c>
      <c r="E112" s="35"/>
      <c r="F112" s="186" t="s">
        <v>169</v>
      </c>
      <c r="G112" s="35"/>
      <c r="H112" s="35"/>
      <c r="I112" s="187"/>
      <c r="J112" s="35"/>
      <c r="K112" s="35"/>
      <c r="L112" s="38"/>
      <c r="M112" s="188"/>
      <c r="N112" s="189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127</v>
      </c>
      <c r="AU112" s="16" t="s">
        <v>83</v>
      </c>
    </row>
    <row r="113" spans="1:65" s="2" customFormat="1" ht="48.75">
      <c r="A113" s="33"/>
      <c r="B113" s="34"/>
      <c r="C113" s="35"/>
      <c r="D113" s="185" t="s">
        <v>129</v>
      </c>
      <c r="E113" s="35"/>
      <c r="F113" s="190" t="s">
        <v>170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129</v>
      </c>
      <c r="AU113" s="16" t="s">
        <v>83</v>
      </c>
    </row>
    <row r="114" spans="1:65" s="13" customFormat="1" ht="11.25">
      <c r="B114" s="191"/>
      <c r="C114" s="192"/>
      <c r="D114" s="185" t="s">
        <v>131</v>
      </c>
      <c r="E114" s="193" t="s">
        <v>19</v>
      </c>
      <c r="F114" s="194" t="s">
        <v>164</v>
      </c>
      <c r="G114" s="192"/>
      <c r="H114" s="195">
        <v>18.599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131</v>
      </c>
      <c r="AU114" s="201" t="s">
        <v>83</v>
      </c>
      <c r="AV114" s="13" t="s">
        <v>83</v>
      </c>
      <c r="AW114" s="13" t="s">
        <v>33</v>
      </c>
      <c r="AX114" s="13" t="s">
        <v>73</v>
      </c>
      <c r="AY114" s="201" t="s">
        <v>118</v>
      </c>
    </row>
    <row r="115" spans="1:65" s="2" customFormat="1" ht="14.45" customHeight="1">
      <c r="A115" s="33"/>
      <c r="B115" s="34"/>
      <c r="C115" s="172" t="s">
        <v>171</v>
      </c>
      <c r="D115" s="172" t="s">
        <v>120</v>
      </c>
      <c r="E115" s="173" t="s">
        <v>172</v>
      </c>
      <c r="F115" s="174" t="s">
        <v>173</v>
      </c>
      <c r="G115" s="175" t="s">
        <v>123</v>
      </c>
      <c r="H115" s="176">
        <v>18.599</v>
      </c>
      <c r="I115" s="177"/>
      <c r="J115" s="178">
        <f>ROUND(I115*H115,2)</f>
        <v>0</v>
      </c>
      <c r="K115" s="174" t="s">
        <v>174</v>
      </c>
      <c r="L115" s="38"/>
      <c r="M115" s="179" t="s">
        <v>19</v>
      </c>
      <c r="N115" s="180" t="s">
        <v>44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125</v>
      </c>
      <c r="AT115" s="183" t="s">
        <v>120</v>
      </c>
      <c r="AU115" s="183" t="s">
        <v>83</v>
      </c>
      <c r="AY115" s="16" t="s">
        <v>118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81</v>
      </c>
      <c r="BK115" s="184">
        <f>ROUND(I115*H115,2)</f>
        <v>0</v>
      </c>
      <c r="BL115" s="16" t="s">
        <v>125</v>
      </c>
      <c r="BM115" s="183" t="s">
        <v>175</v>
      </c>
    </row>
    <row r="116" spans="1:65" s="2" customFormat="1" ht="11.25">
      <c r="A116" s="33"/>
      <c r="B116" s="34"/>
      <c r="C116" s="35"/>
      <c r="D116" s="185" t="s">
        <v>127</v>
      </c>
      <c r="E116" s="35"/>
      <c r="F116" s="186" t="s">
        <v>176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127</v>
      </c>
      <c r="AU116" s="16" t="s">
        <v>83</v>
      </c>
    </row>
    <row r="117" spans="1:65" s="2" customFormat="1" ht="117">
      <c r="A117" s="33"/>
      <c r="B117" s="34"/>
      <c r="C117" s="35"/>
      <c r="D117" s="185" t="s">
        <v>129</v>
      </c>
      <c r="E117" s="35"/>
      <c r="F117" s="190" t="s">
        <v>177</v>
      </c>
      <c r="G117" s="35"/>
      <c r="H117" s="35"/>
      <c r="I117" s="187"/>
      <c r="J117" s="35"/>
      <c r="K117" s="35"/>
      <c r="L117" s="38"/>
      <c r="M117" s="188"/>
      <c r="N117" s="189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129</v>
      </c>
      <c r="AU117" s="16" t="s">
        <v>83</v>
      </c>
    </row>
    <row r="118" spans="1:65" s="13" customFormat="1" ht="11.25">
      <c r="B118" s="191"/>
      <c r="C118" s="192"/>
      <c r="D118" s="185" t="s">
        <v>131</v>
      </c>
      <c r="E118" s="193" t="s">
        <v>19</v>
      </c>
      <c r="F118" s="194" t="s">
        <v>164</v>
      </c>
      <c r="G118" s="192"/>
      <c r="H118" s="195">
        <v>18.599</v>
      </c>
      <c r="I118" s="196"/>
      <c r="J118" s="192"/>
      <c r="K118" s="192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131</v>
      </c>
      <c r="AU118" s="201" t="s">
        <v>83</v>
      </c>
      <c r="AV118" s="13" t="s">
        <v>83</v>
      </c>
      <c r="AW118" s="13" t="s">
        <v>33</v>
      </c>
      <c r="AX118" s="13" t="s">
        <v>81</v>
      </c>
      <c r="AY118" s="201" t="s">
        <v>118</v>
      </c>
    </row>
    <row r="119" spans="1:65" s="2" customFormat="1" ht="14.45" customHeight="1">
      <c r="A119" s="33"/>
      <c r="B119" s="34"/>
      <c r="C119" s="202" t="s">
        <v>178</v>
      </c>
      <c r="D119" s="202" t="s">
        <v>179</v>
      </c>
      <c r="E119" s="203" t="s">
        <v>180</v>
      </c>
      <c r="F119" s="204" t="s">
        <v>181</v>
      </c>
      <c r="G119" s="205" t="s">
        <v>182</v>
      </c>
      <c r="H119" s="206">
        <v>0.55800000000000005</v>
      </c>
      <c r="I119" s="207"/>
      <c r="J119" s="208">
        <f>ROUND(I119*H119,2)</f>
        <v>0</v>
      </c>
      <c r="K119" s="204" t="s">
        <v>174</v>
      </c>
      <c r="L119" s="209"/>
      <c r="M119" s="210" t="s">
        <v>19</v>
      </c>
      <c r="N119" s="211" t="s">
        <v>44</v>
      </c>
      <c r="O119" s="63"/>
      <c r="P119" s="181">
        <f>O119*H119</f>
        <v>0</v>
      </c>
      <c r="Q119" s="181">
        <v>1E-3</v>
      </c>
      <c r="R119" s="181">
        <f>Q119*H119</f>
        <v>5.5800000000000001E-4</v>
      </c>
      <c r="S119" s="181">
        <v>0</v>
      </c>
      <c r="T119" s="18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83" t="s">
        <v>171</v>
      </c>
      <c r="AT119" s="183" t="s">
        <v>179</v>
      </c>
      <c r="AU119" s="183" t="s">
        <v>83</v>
      </c>
      <c r="AY119" s="16" t="s">
        <v>118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6" t="s">
        <v>81</v>
      </c>
      <c r="BK119" s="184">
        <f>ROUND(I119*H119,2)</f>
        <v>0</v>
      </c>
      <c r="BL119" s="16" t="s">
        <v>125</v>
      </c>
      <c r="BM119" s="183" t="s">
        <v>183</v>
      </c>
    </row>
    <row r="120" spans="1:65" s="2" customFormat="1" ht="11.25">
      <c r="A120" s="33"/>
      <c r="B120" s="34"/>
      <c r="C120" s="35"/>
      <c r="D120" s="185" t="s">
        <v>127</v>
      </c>
      <c r="E120" s="35"/>
      <c r="F120" s="186" t="s">
        <v>184</v>
      </c>
      <c r="G120" s="35"/>
      <c r="H120" s="35"/>
      <c r="I120" s="187"/>
      <c r="J120" s="35"/>
      <c r="K120" s="35"/>
      <c r="L120" s="38"/>
      <c r="M120" s="188"/>
      <c r="N120" s="189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127</v>
      </c>
      <c r="AU120" s="16" t="s">
        <v>83</v>
      </c>
    </row>
    <row r="121" spans="1:65" s="13" customFormat="1" ht="11.25">
      <c r="B121" s="191"/>
      <c r="C121" s="192"/>
      <c r="D121" s="185" t="s">
        <v>131</v>
      </c>
      <c r="E121" s="193" t="s">
        <v>19</v>
      </c>
      <c r="F121" s="194" t="s">
        <v>185</v>
      </c>
      <c r="G121" s="192"/>
      <c r="H121" s="195">
        <v>0.55800000000000005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131</v>
      </c>
      <c r="AU121" s="201" t="s">
        <v>83</v>
      </c>
      <c r="AV121" s="13" t="s">
        <v>83</v>
      </c>
      <c r="AW121" s="13" t="s">
        <v>33</v>
      </c>
      <c r="AX121" s="13" t="s">
        <v>81</v>
      </c>
      <c r="AY121" s="201" t="s">
        <v>118</v>
      </c>
    </row>
    <row r="122" spans="1:65" s="2" customFormat="1" ht="14.45" customHeight="1">
      <c r="A122" s="33"/>
      <c r="B122" s="34"/>
      <c r="C122" s="172" t="s">
        <v>186</v>
      </c>
      <c r="D122" s="172" t="s">
        <v>120</v>
      </c>
      <c r="E122" s="173" t="s">
        <v>187</v>
      </c>
      <c r="F122" s="174" t="s">
        <v>188</v>
      </c>
      <c r="G122" s="175" t="s">
        <v>123</v>
      </c>
      <c r="H122" s="176">
        <v>421.36500000000001</v>
      </c>
      <c r="I122" s="177"/>
      <c r="J122" s="178">
        <f>ROUND(I122*H122,2)</f>
        <v>0</v>
      </c>
      <c r="K122" s="174" t="s">
        <v>124</v>
      </c>
      <c r="L122" s="38"/>
      <c r="M122" s="179" t="s">
        <v>19</v>
      </c>
      <c r="N122" s="180" t="s">
        <v>44</v>
      </c>
      <c r="O122" s="63"/>
      <c r="P122" s="181">
        <f>O122*H122</f>
        <v>0</v>
      </c>
      <c r="Q122" s="181">
        <v>2.9999999999999997E-4</v>
      </c>
      <c r="R122" s="181">
        <f>Q122*H122</f>
        <v>0.12640949999999998</v>
      </c>
      <c r="S122" s="181">
        <v>0.51200000000000001</v>
      </c>
      <c r="T122" s="182">
        <f>S122*H122</f>
        <v>215.73888000000002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3" t="s">
        <v>125</v>
      </c>
      <c r="AT122" s="183" t="s">
        <v>120</v>
      </c>
      <c r="AU122" s="183" t="s">
        <v>83</v>
      </c>
      <c r="AY122" s="16" t="s">
        <v>118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6" t="s">
        <v>81</v>
      </c>
      <c r="BK122" s="184">
        <f>ROUND(I122*H122,2)</f>
        <v>0</v>
      </c>
      <c r="BL122" s="16" t="s">
        <v>125</v>
      </c>
      <c r="BM122" s="183" t="s">
        <v>189</v>
      </c>
    </row>
    <row r="123" spans="1:65" s="2" customFormat="1" ht="19.5">
      <c r="A123" s="33"/>
      <c r="B123" s="34"/>
      <c r="C123" s="35"/>
      <c r="D123" s="185" t="s">
        <v>127</v>
      </c>
      <c r="E123" s="35"/>
      <c r="F123" s="186" t="s">
        <v>190</v>
      </c>
      <c r="G123" s="35"/>
      <c r="H123" s="35"/>
      <c r="I123" s="187"/>
      <c r="J123" s="35"/>
      <c r="K123" s="35"/>
      <c r="L123" s="38"/>
      <c r="M123" s="188"/>
      <c r="N123" s="189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127</v>
      </c>
      <c r="AU123" s="16" t="s">
        <v>83</v>
      </c>
    </row>
    <row r="124" spans="1:65" s="2" customFormat="1" ht="195">
      <c r="A124" s="33"/>
      <c r="B124" s="34"/>
      <c r="C124" s="35"/>
      <c r="D124" s="185" t="s">
        <v>129</v>
      </c>
      <c r="E124" s="35"/>
      <c r="F124" s="190" t="s">
        <v>191</v>
      </c>
      <c r="G124" s="35"/>
      <c r="H124" s="35"/>
      <c r="I124" s="187"/>
      <c r="J124" s="35"/>
      <c r="K124" s="35"/>
      <c r="L124" s="38"/>
      <c r="M124" s="188"/>
      <c r="N124" s="189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129</v>
      </c>
      <c r="AU124" s="16" t="s">
        <v>83</v>
      </c>
    </row>
    <row r="125" spans="1:65" s="13" customFormat="1" ht="11.25">
      <c r="B125" s="191"/>
      <c r="C125" s="192"/>
      <c r="D125" s="185" t="s">
        <v>131</v>
      </c>
      <c r="E125" s="193" t="s">
        <v>19</v>
      </c>
      <c r="F125" s="194" t="s">
        <v>192</v>
      </c>
      <c r="G125" s="192"/>
      <c r="H125" s="195">
        <v>421.36500000000001</v>
      </c>
      <c r="I125" s="196"/>
      <c r="J125" s="192"/>
      <c r="K125" s="192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131</v>
      </c>
      <c r="AU125" s="201" t="s">
        <v>83</v>
      </c>
      <c r="AV125" s="13" t="s">
        <v>83</v>
      </c>
      <c r="AW125" s="13" t="s">
        <v>33</v>
      </c>
      <c r="AX125" s="13" t="s">
        <v>73</v>
      </c>
      <c r="AY125" s="201" t="s">
        <v>118</v>
      </c>
    </row>
    <row r="126" spans="1:65" s="2" customFormat="1" ht="14.45" customHeight="1">
      <c r="A126" s="33"/>
      <c r="B126" s="34"/>
      <c r="C126" s="172" t="s">
        <v>193</v>
      </c>
      <c r="D126" s="172" t="s">
        <v>120</v>
      </c>
      <c r="E126" s="173" t="s">
        <v>194</v>
      </c>
      <c r="F126" s="174" t="s">
        <v>195</v>
      </c>
      <c r="G126" s="175" t="s">
        <v>123</v>
      </c>
      <c r="H126" s="176">
        <v>421.36500000000001</v>
      </c>
      <c r="I126" s="177"/>
      <c r="J126" s="178">
        <f>ROUND(I126*H126,2)</f>
        <v>0</v>
      </c>
      <c r="K126" s="174" t="s">
        <v>124</v>
      </c>
      <c r="L126" s="38"/>
      <c r="M126" s="179" t="s">
        <v>19</v>
      </c>
      <c r="N126" s="180" t="s">
        <v>44</v>
      </c>
      <c r="O126" s="63"/>
      <c r="P126" s="181">
        <f>O126*H126</f>
        <v>0</v>
      </c>
      <c r="Q126" s="181">
        <v>0</v>
      </c>
      <c r="R126" s="181">
        <f>Q126*H126</f>
        <v>0</v>
      </c>
      <c r="S126" s="181">
        <v>0.3</v>
      </c>
      <c r="T126" s="182">
        <f>S126*H126</f>
        <v>126.40949999999999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125</v>
      </c>
      <c r="AT126" s="183" t="s">
        <v>120</v>
      </c>
      <c r="AU126" s="183" t="s">
        <v>83</v>
      </c>
      <c r="AY126" s="16" t="s">
        <v>118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81</v>
      </c>
      <c r="BK126" s="184">
        <f>ROUND(I126*H126,2)</f>
        <v>0</v>
      </c>
      <c r="BL126" s="16" t="s">
        <v>125</v>
      </c>
      <c r="BM126" s="183" t="s">
        <v>196</v>
      </c>
    </row>
    <row r="127" spans="1:65" s="2" customFormat="1" ht="19.5">
      <c r="A127" s="33"/>
      <c r="B127" s="34"/>
      <c r="C127" s="35"/>
      <c r="D127" s="185" t="s">
        <v>127</v>
      </c>
      <c r="E127" s="35"/>
      <c r="F127" s="186" t="s">
        <v>197</v>
      </c>
      <c r="G127" s="35"/>
      <c r="H127" s="35"/>
      <c r="I127" s="187"/>
      <c r="J127" s="35"/>
      <c r="K127" s="35"/>
      <c r="L127" s="38"/>
      <c r="M127" s="188"/>
      <c r="N127" s="189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127</v>
      </c>
      <c r="AU127" s="16" t="s">
        <v>83</v>
      </c>
    </row>
    <row r="128" spans="1:65" s="2" customFormat="1" ht="175.5">
      <c r="A128" s="33"/>
      <c r="B128" s="34"/>
      <c r="C128" s="35"/>
      <c r="D128" s="185" t="s">
        <v>129</v>
      </c>
      <c r="E128" s="35"/>
      <c r="F128" s="190" t="s">
        <v>137</v>
      </c>
      <c r="G128" s="35"/>
      <c r="H128" s="35"/>
      <c r="I128" s="187"/>
      <c r="J128" s="35"/>
      <c r="K128" s="35"/>
      <c r="L128" s="38"/>
      <c r="M128" s="188"/>
      <c r="N128" s="189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129</v>
      </c>
      <c r="AU128" s="16" t="s">
        <v>83</v>
      </c>
    </row>
    <row r="129" spans="1:65" s="2" customFormat="1" ht="14.45" customHeight="1">
      <c r="A129" s="33"/>
      <c r="B129" s="34"/>
      <c r="C129" s="172" t="s">
        <v>198</v>
      </c>
      <c r="D129" s="172" t="s">
        <v>120</v>
      </c>
      <c r="E129" s="173" t="s">
        <v>199</v>
      </c>
      <c r="F129" s="174" t="s">
        <v>200</v>
      </c>
      <c r="G129" s="175" t="s">
        <v>123</v>
      </c>
      <c r="H129" s="176">
        <v>421.36500000000001</v>
      </c>
      <c r="I129" s="177"/>
      <c r="J129" s="178">
        <f>ROUND(I129*H129,2)</f>
        <v>0</v>
      </c>
      <c r="K129" s="174" t="s">
        <v>124</v>
      </c>
      <c r="L129" s="38"/>
      <c r="M129" s="179" t="s">
        <v>19</v>
      </c>
      <c r="N129" s="180" t="s">
        <v>44</v>
      </c>
      <c r="O129" s="63"/>
      <c r="P129" s="181">
        <f>O129*H129</f>
        <v>0</v>
      </c>
      <c r="Q129" s="181">
        <v>0</v>
      </c>
      <c r="R129" s="181">
        <f>Q129*H129</f>
        <v>0</v>
      </c>
      <c r="S129" s="181">
        <v>0.44</v>
      </c>
      <c r="T129" s="182">
        <f>S129*H129</f>
        <v>185.4006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125</v>
      </c>
      <c r="AT129" s="183" t="s">
        <v>120</v>
      </c>
      <c r="AU129" s="183" t="s">
        <v>83</v>
      </c>
      <c r="AY129" s="16" t="s">
        <v>118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81</v>
      </c>
      <c r="BK129" s="184">
        <f>ROUND(I129*H129,2)</f>
        <v>0</v>
      </c>
      <c r="BL129" s="16" t="s">
        <v>125</v>
      </c>
      <c r="BM129" s="183" t="s">
        <v>201</v>
      </c>
    </row>
    <row r="130" spans="1:65" s="2" customFormat="1" ht="19.5">
      <c r="A130" s="33"/>
      <c r="B130" s="34"/>
      <c r="C130" s="35"/>
      <c r="D130" s="185" t="s">
        <v>127</v>
      </c>
      <c r="E130" s="35"/>
      <c r="F130" s="186" t="s">
        <v>202</v>
      </c>
      <c r="G130" s="35"/>
      <c r="H130" s="35"/>
      <c r="I130" s="187"/>
      <c r="J130" s="35"/>
      <c r="K130" s="35"/>
      <c r="L130" s="38"/>
      <c r="M130" s="188"/>
      <c r="N130" s="189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127</v>
      </c>
      <c r="AU130" s="16" t="s">
        <v>83</v>
      </c>
    </row>
    <row r="131" spans="1:65" s="2" customFormat="1" ht="175.5">
      <c r="A131" s="33"/>
      <c r="B131" s="34"/>
      <c r="C131" s="35"/>
      <c r="D131" s="185" t="s">
        <v>129</v>
      </c>
      <c r="E131" s="35"/>
      <c r="F131" s="190" t="s">
        <v>137</v>
      </c>
      <c r="G131" s="35"/>
      <c r="H131" s="35"/>
      <c r="I131" s="187"/>
      <c r="J131" s="35"/>
      <c r="K131" s="35"/>
      <c r="L131" s="38"/>
      <c r="M131" s="188"/>
      <c r="N131" s="189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129</v>
      </c>
      <c r="AU131" s="16" t="s">
        <v>83</v>
      </c>
    </row>
    <row r="132" spans="1:65" s="2" customFormat="1" ht="14.45" customHeight="1">
      <c r="A132" s="33"/>
      <c r="B132" s="34"/>
      <c r="C132" s="172" t="s">
        <v>203</v>
      </c>
      <c r="D132" s="172" t="s">
        <v>120</v>
      </c>
      <c r="E132" s="173" t="s">
        <v>204</v>
      </c>
      <c r="F132" s="174" t="s">
        <v>205</v>
      </c>
      <c r="G132" s="175" t="s">
        <v>146</v>
      </c>
      <c r="H132" s="176">
        <v>32.4</v>
      </c>
      <c r="I132" s="177"/>
      <c r="J132" s="178">
        <f>ROUND(I132*H132,2)</f>
        <v>0</v>
      </c>
      <c r="K132" s="174" t="s">
        <v>124</v>
      </c>
      <c r="L132" s="38"/>
      <c r="M132" s="179" t="s">
        <v>19</v>
      </c>
      <c r="N132" s="180" t="s">
        <v>44</v>
      </c>
      <c r="O132" s="63"/>
      <c r="P132" s="181">
        <f>O132*H132</f>
        <v>0</v>
      </c>
      <c r="Q132" s="181">
        <v>3.6900000000000002E-2</v>
      </c>
      <c r="R132" s="181">
        <f>Q132*H132</f>
        <v>1.19556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125</v>
      </c>
      <c r="AT132" s="183" t="s">
        <v>120</v>
      </c>
      <c r="AU132" s="183" t="s">
        <v>83</v>
      </c>
      <c r="AY132" s="16" t="s">
        <v>118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81</v>
      </c>
      <c r="BK132" s="184">
        <f>ROUND(I132*H132,2)</f>
        <v>0</v>
      </c>
      <c r="BL132" s="16" t="s">
        <v>125</v>
      </c>
      <c r="BM132" s="183" t="s">
        <v>206</v>
      </c>
    </row>
    <row r="133" spans="1:65" s="2" customFormat="1" ht="29.25">
      <c r="A133" s="33"/>
      <c r="B133" s="34"/>
      <c r="C133" s="35"/>
      <c r="D133" s="185" t="s">
        <v>127</v>
      </c>
      <c r="E133" s="35"/>
      <c r="F133" s="186" t="s">
        <v>207</v>
      </c>
      <c r="G133" s="35"/>
      <c r="H133" s="35"/>
      <c r="I133" s="187"/>
      <c r="J133" s="35"/>
      <c r="K133" s="35"/>
      <c r="L133" s="38"/>
      <c r="M133" s="188"/>
      <c r="N133" s="189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127</v>
      </c>
      <c r="AU133" s="16" t="s">
        <v>83</v>
      </c>
    </row>
    <row r="134" spans="1:65" s="2" customFormat="1" ht="58.5">
      <c r="A134" s="33"/>
      <c r="B134" s="34"/>
      <c r="C134" s="35"/>
      <c r="D134" s="185" t="s">
        <v>129</v>
      </c>
      <c r="E134" s="35"/>
      <c r="F134" s="190" t="s">
        <v>208</v>
      </c>
      <c r="G134" s="35"/>
      <c r="H134" s="35"/>
      <c r="I134" s="187"/>
      <c r="J134" s="35"/>
      <c r="K134" s="35"/>
      <c r="L134" s="38"/>
      <c r="M134" s="188"/>
      <c r="N134" s="189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129</v>
      </c>
      <c r="AU134" s="16" t="s">
        <v>83</v>
      </c>
    </row>
    <row r="135" spans="1:65" s="13" customFormat="1" ht="11.25">
      <c r="B135" s="191"/>
      <c r="C135" s="192"/>
      <c r="D135" s="185" t="s">
        <v>131</v>
      </c>
      <c r="E135" s="193" t="s">
        <v>19</v>
      </c>
      <c r="F135" s="194" t="s">
        <v>209</v>
      </c>
      <c r="G135" s="192"/>
      <c r="H135" s="195">
        <v>6</v>
      </c>
      <c r="I135" s="196"/>
      <c r="J135" s="192"/>
      <c r="K135" s="192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131</v>
      </c>
      <c r="AU135" s="201" t="s">
        <v>83</v>
      </c>
      <c r="AV135" s="13" t="s">
        <v>83</v>
      </c>
      <c r="AW135" s="13" t="s">
        <v>33</v>
      </c>
      <c r="AX135" s="13" t="s">
        <v>73</v>
      </c>
      <c r="AY135" s="201" t="s">
        <v>118</v>
      </c>
    </row>
    <row r="136" spans="1:65" s="13" customFormat="1" ht="11.25">
      <c r="B136" s="191"/>
      <c r="C136" s="192"/>
      <c r="D136" s="185" t="s">
        <v>131</v>
      </c>
      <c r="E136" s="193" t="s">
        <v>19</v>
      </c>
      <c r="F136" s="194" t="s">
        <v>210</v>
      </c>
      <c r="G136" s="192"/>
      <c r="H136" s="195">
        <v>26.4</v>
      </c>
      <c r="I136" s="196"/>
      <c r="J136" s="192"/>
      <c r="K136" s="192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131</v>
      </c>
      <c r="AU136" s="201" t="s">
        <v>83</v>
      </c>
      <c r="AV136" s="13" t="s">
        <v>83</v>
      </c>
      <c r="AW136" s="13" t="s">
        <v>33</v>
      </c>
      <c r="AX136" s="13" t="s">
        <v>73</v>
      </c>
      <c r="AY136" s="201" t="s">
        <v>118</v>
      </c>
    </row>
    <row r="137" spans="1:65" s="2" customFormat="1" ht="14.45" customHeight="1">
      <c r="A137" s="33"/>
      <c r="B137" s="34"/>
      <c r="C137" s="172" t="s">
        <v>211</v>
      </c>
      <c r="D137" s="172" t="s">
        <v>120</v>
      </c>
      <c r="E137" s="173" t="s">
        <v>212</v>
      </c>
      <c r="F137" s="174" t="s">
        <v>213</v>
      </c>
      <c r="G137" s="175" t="s">
        <v>146</v>
      </c>
      <c r="H137" s="176">
        <v>10.8</v>
      </c>
      <c r="I137" s="177"/>
      <c r="J137" s="178">
        <f>ROUND(I137*H137,2)</f>
        <v>0</v>
      </c>
      <c r="K137" s="174" t="s">
        <v>124</v>
      </c>
      <c r="L137" s="38"/>
      <c r="M137" s="179" t="s">
        <v>19</v>
      </c>
      <c r="N137" s="180" t="s">
        <v>44</v>
      </c>
      <c r="O137" s="63"/>
      <c r="P137" s="181">
        <f>O137*H137</f>
        <v>0</v>
      </c>
      <c r="Q137" s="181">
        <v>3.6900000000000002E-2</v>
      </c>
      <c r="R137" s="181">
        <f>Q137*H137</f>
        <v>0.39852000000000004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125</v>
      </c>
      <c r="AT137" s="183" t="s">
        <v>120</v>
      </c>
      <c r="AU137" s="183" t="s">
        <v>83</v>
      </c>
      <c r="AY137" s="16" t="s">
        <v>118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81</v>
      </c>
      <c r="BK137" s="184">
        <f>ROUND(I137*H137,2)</f>
        <v>0</v>
      </c>
      <c r="BL137" s="16" t="s">
        <v>125</v>
      </c>
      <c r="BM137" s="183" t="s">
        <v>214</v>
      </c>
    </row>
    <row r="138" spans="1:65" s="2" customFormat="1" ht="29.25">
      <c r="A138" s="33"/>
      <c r="B138" s="34"/>
      <c r="C138" s="35"/>
      <c r="D138" s="185" t="s">
        <v>127</v>
      </c>
      <c r="E138" s="35"/>
      <c r="F138" s="186" t="s">
        <v>215</v>
      </c>
      <c r="G138" s="35"/>
      <c r="H138" s="35"/>
      <c r="I138" s="187"/>
      <c r="J138" s="35"/>
      <c r="K138" s="35"/>
      <c r="L138" s="38"/>
      <c r="M138" s="188"/>
      <c r="N138" s="189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127</v>
      </c>
      <c r="AU138" s="16" t="s">
        <v>83</v>
      </c>
    </row>
    <row r="139" spans="1:65" s="2" customFormat="1" ht="58.5">
      <c r="A139" s="33"/>
      <c r="B139" s="34"/>
      <c r="C139" s="35"/>
      <c r="D139" s="185" t="s">
        <v>129</v>
      </c>
      <c r="E139" s="35"/>
      <c r="F139" s="190" t="s">
        <v>208</v>
      </c>
      <c r="G139" s="35"/>
      <c r="H139" s="35"/>
      <c r="I139" s="187"/>
      <c r="J139" s="35"/>
      <c r="K139" s="35"/>
      <c r="L139" s="38"/>
      <c r="M139" s="188"/>
      <c r="N139" s="189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129</v>
      </c>
      <c r="AU139" s="16" t="s">
        <v>83</v>
      </c>
    </row>
    <row r="140" spans="1:65" s="13" customFormat="1" ht="11.25">
      <c r="B140" s="191"/>
      <c r="C140" s="192"/>
      <c r="D140" s="185" t="s">
        <v>131</v>
      </c>
      <c r="E140" s="193" t="s">
        <v>19</v>
      </c>
      <c r="F140" s="194" t="s">
        <v>216</v>
      </c>
      <c r="G140" s="192"/>
      <c r="H140" s="195">
        <v>7.2</v>
      </c>
      <c r="I140" s="196"/>
      <c r="J140" s="192"/>
      <c r="K140" s="192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131</v>
      </c>
      <c r="AU140" s="201" t="s">
        <v>83</v>
      </c>
      <c r="AV140" s="13" t="s">
        <v>83</v>
      </c>
      <c r="AW140" s="13" t="s">
        <v>33</v>
      </c>
      <c r="AX140" s="13" t="s">
        <v>73</v>
      </c>
      <c r="AY140" s="201" t="s">
        <v>118</v>
      </c>
    </row>
    <row r="141" spans="1:65" s="13" customFormat="1" ht="11.25">
      <c r="B141" s="191"/>
      <c r="C141" s="192"/>
      <c r="D141" s="185" t="s">
        <v>131</v>
      </c>
      <c r="E141" s="193" t="s">
        <v>19</v>
      </c>
      <c r="F141" s="194" t="s">
        <v>217</v>
      </c>
      <c r="G141" s="192"/>
      <c r="H141" s="195">
        <v>3.6</v>
      </c>
      <c r="I141" s="196"/>
      <c r="J141" s="192"/>
      <c r="K141" s="192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131</v>
      </c>
      <c r="AU141" s="201" t="s">
        <v>83</v>
      </c>
      <c r="AV141" s="13" t="s">
        <v>83</v>
      </c>
      <c r="AW141" s="13" t="s">
        <v>33</v>
      </c>
      <c r="AX141" s="13" t="s">
        <v>73</v>
      </c>
      <c r="AY141" s="201" t="s">
        <v>118</v>
      </c>
    </row>
    <row r="142" spans="1:65" s="2" customFormat="1" ht="14.45" customHeight="1">
      <c r="A142" s="33"/>
      <c r="B142" s="34"/>
      <c r="C142" s="172" t="s">
        <v>8</v>
      </c>
      <c r="D142" s="172" t="s">
        <v>120</v>
      </c>
      <c r="E142" s="173" t="s">
        <v>218</v>
      </c>
      <c r="F142" s="174" t="s">
        <v>219</v>
      </c>
      <c r="G142" s="175" t="s">
        <v>220</v>
      </c>
      <c r="H142" s="176">
        <v>11</v>
      </c>
      <c r="I142" s="177"/>
      <c r="J142" s="178">
        <f>ROUND(I142*H142,2)</f>
        <v>0</v>
      </c>
      <c r="K142" s="174" t="s">
        <v>124</v>
      </c>
      <c r="L142" s="38"/>
      <c r="M142" s="179" t="s">
        <v>19</v>
      </c>
      <c r="N142" s="180" t="s">
        <v>44</v>
      </c>
      <c r="O142" s="63"/>
      <c r="P142" s="181">
        <f>O142*H142</f>
        <v>0</v>
      </c>
      <c r="Q142" s="181">
        <v>6.4999999999999997E-4</v>
      </c>
      <c r="R142" s="181">
        <f>Q142*H142</f>
        <v>7.1500000000000001E-3</v>
      </c>
      <c r="S142" s="181">
        <v>0</v>
      </c>
      <c r="T142" s="18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3" t="s">
        <v>125</v>
      </c>
      <c r="AT142" s="183" t="s">
        <v>120</v>
      </c>
      <c r="AU142" s="183" t="s">
        <v>83</v>
      </c>
      <c r="AY142" s="16" t="s">
        <v>118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6" t="s">
        <v>81</v>
      </c>
      <c r="BK142" s="184">
        <f>ROUND(I142*H142,2)</f>
        <v>0</v>
      </c>
      <c r="BL142" s="16" t="s">
        <v>125</v>
      </c>
      <c r="BM142" s="183" t="s">
        <v>221</v>
      </c>
    </row>
    <row r="143" spans="1:65" s="2" customFormat="1" ht="11.25">
      <c r="A143" s="33"/>
      <c r="B143" s="34"/>
      <c r="C143" s="35"/>
      <c r="D143" s="185" t="s">
        <v>127</v>
      </c>
      <c r="E143" s="35"/>
      <c r="F143" s="186" t="s">
        <v>222</v>
      </c>
      <c r="G143" s="35"/>
      <c r="H143" s="35"/>
      <c r="I143" s="187"/>
      <c r="J143" s="35"/>
      <c r="K143" s="35"/>
      <c r="L143" s="38"/>
      <c r="M143" s="188"/>
      <c r="N143" s="189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127</v>
      </c>
      <c r="AU143" s="16" t="s">
        <v>83</v>
      </c>
    </row>
    <row r="144" spans="1:65" s="2" customFormat="1" ht="97.5">
      <c r="A144" s="33"/>
      <c r="B144" s="34"/>
      <c r="C144" s="35"/>
      <c r="D144" s="185" t="s">
        <v>129</v>
      </c>
      <c r="E144" s="35"/>
      <c r="F144" s="190" t="s">
        <v>223</v>
      </c>
      <c r="G144" s="35"/>
      <c r="H144" s="35"/>
      <c r="I144" s="187"/>
      <c r="J144" s="35"/>
      <c r="K144" s="35"/>
      <c r="L144" s="38"/>
      <c r="M144" s="188"/>
      <c r="N144" s="189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129</v>
      </c>
      <c r="AU144" s="16" t="s">
        <v>83</v>
      </c>
    </row>
    <row r="145" spans="1:65" s="13" customFormat="1" ht="11.25">
      <c r="B145" s="191"/>
      <c r="C145" s="192"/>
      <c r="D145" s="185" t="s">
        <v>131</v>
      </c>
      <c r="E145" s="193" t="s">
        <v>19</v>
      </c>
      <c r="F145" s="194" t="s">
        <v>224</v>
      </c>
      <c r="G145" s="192"/>
      <c r="H145" s="195">
        <v>11</v>
      </c>
      <c r="I145" s="196"/>
      <c r="J145" s="192"/>
      <c r="K145" s="192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131</v>
      </c>
      <c r="AU145" s="201" t="s">
        <v>83</v>
      </c>
      <c r="AV145" s="13" t="s">
        <v>83</v>
      </c>
      <c r="AW145" s="13" t="s">
        <v>33</v>
      </c>
      <c r="AX145" s="13" t="s">
        <v>73</v>
      </c>
      <c r="AY145" s="201" t="s">
        <v>118</v>
      </c>
    </row>
    <row r="146" spans="1:65" s="2" customFormat="1" ht="14.45" customHeight="1">
      <c r="A146" s="33"/>
      <c r="B146" s="34"/>
      <c r="C146" s="172" t="s">
        <v>225</v>
      </c>
      <c r="D146" s="172" t="s">
        <v>120</v>
      </c>
      <c r="E146" s="173" t="s">
        <v>226</v>
      </c>
      <c r="F146" s="174" t="s">
        <v>227</v>
      </c>
      <c r="G146" s="175" t="s">
        <v>220</v>
      </c>
      <c r="H146" s="176">
        <v>11</v>
      </c>
      <c r="I146" s="177"/>
      <c r="J146" s="178">
        <f>ROUND(I146*H146,2)</f>
        <v>0</v>
      </c>
      <c r="K146" s="174" t="s">
        <v>124</v>
      </c>
      <c r="L146" s="38"/>
      <c r="M146" s="179" t="s">
        <v>19</v>
      </c>
      <c r="N146" s="180" t="s">
        <v>44</v>
      </c>
      <c r="O146" s="63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3" t="s">
        <v>125</v>
      </c>
      <c r="AT146" s="183" t="s">
        <v>120</v>
      </c>
      <c r="AU146" s="183" t="s">
        <v>83</v>
      </c>
      <c r="AY146" s="16" t="s">
        <v>118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81</v>
      </c>
      <c r="BK146" s="184">
        <f>ROUND(I146*H146,2)</f>
        <v>0</v>
      </c>
      <c r="BL146" s="16" t="s">
        <v>125</v>
      </c>
      <c r="BM146" s="183" t="s">
        <v>228</v>
      </c>
    </row>
    <row r="147" spans="1:65" s="2" customFormat="1" ht="11.25">
      <c r="A147" s="33"/>
      <c r="B147" s="34"/>
      <c r="C147" s="35"/>
      <c r="D147" s="185" t="s">
        <v>127</v>
      </c>
      <c r="E147" s="35"/>
      <c r="F147" s="186" t="s">
        <v>229</v>
      </c>
      <c r="G147" s="35"/>
      <c r="H147" s="35"/>
      <c r="I147" s="187"/>
      <c r="J147" s="35"/>
      <c r="K147" s="35"/>
      <c r="L147" s="38"/>
      <c r="M147" s="188"/>
      <c r="N147" s="189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127</v>
      </c>
      <c r="AU147" s="16" t="s">
        <v>83</v>
      </c>
    </row>
    <row r="148" spans="1:65" s="2" customFormat="1" ht="97.5">
      <c r="A148" s="33"/>
      <c r="B148" s="34"/>
      <c r="C148" s="35"/>
      <c r="D148" s="185" t="s">
        <v>129</v>
      </c>
      <c r="E148" s="35"/>
      <c r="F148" s="190" t="s">
        <v>223</v>
      </c>
      <c r="G148" s="35"/>
      <c r="H148" s="35"/>
      <c r="I148" s="187"/>
      <c r="J148" s="35"/>
      <c r="K148" s="35"/>
      <c r="L148" s="38"/>
      <c r="M148" s="188"/>
      <c r="N148" s="189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129</v>
      </c>
      <c r="AU148" s="16" t="s">
        <v>83</v>
      </c>
    </row>
    <row r="149" spans="1:65" s="2" customFormat="1" ht="14.45" customHeight="1">
      <c r="A149" s="33"/>
      <c r="B149" s="34"/>
      <c r="C149" s="172" t="s">
        <v>230</v>
      </c>
      <c r="D149" s="172" t="s">
        <v>120</v>
      </c>
      <c r="E149" s="173" t="s">
        <v>231</v>
      </c>
      <c r="F149" s="174" t="s">
        <v>232</v>
      </c>
      <c r="G149" s="175" t="s">
        <v>233</v>
      </c>
      <c r="H149" s="176">
        <v>134.83199999999999</v>
      </c>
      <c r="I149" s="177"/>
      <c r="J149" s="178">
        <f>ROUND(I149*H149,2)</f>
        <v>0</v>
      </c>
      <c r="K149" s="174" t="s">
        <v>124</v>
      </c>
      <c r="L149" s="38"/>
      <c r="M149" s="179" t="s">
        <v>19</v>
      </c>
      <c r="N149" s="180" t="s">
        <v>44</v>
      </c>
      <c r="O149" s="63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3" t="s">
        <v>125</v>
      </c>
      <c r="AT149" s="183" t="s">
        <v>120</v>
      </c>
      <c r="AU149" s="183" t="s">
        <v>83</v>
      </c>
      <c r="AY149" s="16" t="s">
        <v>118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81</v>
      </c>
      <c r="BK149" s="184">
        <f>ROUND(I149*H149,2)</f>
        <v>0</v>
      </c>
      <c r="BL149" s="16" t="s">
        <v>125</v>
      </c>
      <c r="BM149" s="183" t="s">
        <v>234</v>
      </c>
    </row>
    <row r="150" spans="1:65" s="2" customFormat="1" ht="19.5">
      <c r="A150" s="33"/>
      <c r="B150" s="34"/>
      <c r="C150" s="35"/>
      <c r="D150" s="185" t="s">
        <v>127</v>
      </c>
      <c r="E150" s="35"/>
      <c r="F150" s="186" t="s">
        <v>235</v>
      </c>
      <c r="G150" s="35"/>
      <c r="H150" s="35"/>
      <c r="I150" s="187"/>
      <c r="J150" s="35"/>
      <c r="K150" s="35"/>
      <c r="L150" s="38"/>
      <c r="M150" s="188"/>
      <c r="N150" s="189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127</v>
      </c>
      <c r="AU150" s="16" t="s">
        <v>83</v>
      </c>
    </row>
    <row r="151" spans="1:65" s="2" customFormat="1" ht="39">
      <c r="A151" s="33"/>
      <c r="B151" s="34"/>
      <c r="C151" s="35"/>
      <c r="D151" s="185" t="s">
        <v>129</v>
      </c>
      <c r="E151" s="35"/>
      <c r="F151" s="190" t="s">
        <v>236</v>
      </c>
      <c r="G151" s="35"/>
      <c r="H151" s="35"/>
      <c r="I151" s="187"/>
      <c r="J151" s="35"/>
      <c r="K151" s="35"/>
      <c r="L151" s="38"/>
      <c r="M151" s="188"/>
      <c r="N151" s="189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129</v>
      </c>
      <c r="AU151" s="16" t="s">
        <v>83</v>
      </c>
    </row>
    <row r="152" spans="1:65" s="13" customFormat="1" ht="11.25">
      <c r="B152" s="191"/>
      <c r="C152" s="192"/>
      <c r="D152" s="185" t="s">
        <v>131</v>
      </c>
      <c r="E152" s="193" t="s">
        <v>19</v>
      </c>
      <c r="F152" s="194" t="s">
        <v>237</v>
      </c>
      <c r="G152" s="192"/>
      <c r="H152" s="195">
        <v>40.499000000000002</v>
      </c>
      <c r="I152" s="196"/>
      <c r="J152" s="192"/>
      <c r="K152" s="192"/>
      <c r="L152" s="197"/>
      <c r="M152" s="198"/>
      <c r="N152" s="199"/>
      <c r="O152" s="199"/>
      <c r="P152" s="199"/>
      <c r="Q152" s="199"/>
      <c r="R152" s="199"/>
      <c r="S152" s="199"/>
      <c r="T152" s="200"/>
      <c r="AT152" s="201" t="s">
        <v>131</v>
      </c>
      <c r="AU152" s="201" t="s">
        <v>83</v>
      </c>
      <c r="AV152" s="13" t="s">
        <v>83</v>
      </c>
      <c r="AW152" s="13" t="s">
        <v>33</v>
      </c>
      <c r="AX152" s="13" t="s">
        <v>73</v>
      </c>
      <c r="AY152" s="201" t="s">
        <v>118</v>
      </c>
    </row>
    <row r="153" spans="1:65" s="13" customFormat="1" ht="11.25">
      <c r="B153" s="191"/>
      <c r="C153" s="192"/>
      <c r="D153" s="185" t="s">
        <v>131</v>
      </c>
      <c r="E153" s="193" t="s">
        <v>19</v>
      </c>
      <c r="F153" s="194" t="s">
        <v>238</v>
      </c>
      <c r="G153" s="192"/>
      <c r="H153" s="195">
        <v>8.048</v>
      </c>
      <c r="I153" s="196"/>
      <c r="J153" s="192"/>
      <c r="K153" s="192"/>
      <c r="L153" s="197"/>
      <c r="M153" s="198"/>
      <c r="N153" s="199"/>
      <c r="O153" s="199"/>
      <c r="P153" s="199"/>
      <c r="Q153" s="199"/>
      <c r="R153" s="199"/>
      <c r="S153" s="199"/>
      <c r="T153" s="200"/>
      <c r="AT153" s="201" t="s">
        <v>131</v>
      </c>
      <c r="AU153" s="201" t="s">
        <v>83</v>
      </c>
      <c r="AV153" s="13" t="s">
        <v>83</v>
      </c>
      <c r="AW153" s="13" t="s">
        <v>33</v>
      </c>
      <c r="AX153" s="13" t="s">
        <v>73</v>
      </c>
      <c r="AY153" s="201" t="s">
        <v>118</v>
      </c>
    </row>
    <row r="154" spans="1:65" s="13" customFormat="1" ht="11.25">
      <c r="B154" s="191"/>
      <c r="C154" s="192"/>
      <c r="D154" s="185" t="s">
        <v>131</v>
      </c>
      <c r="E154" s="193" t="s">
        <v>19</v>
      </c>
      <c r="F154" s="194" t="s">
        <v>239</v>
      </c>
      <c r="G154" s="192"/>
      <c r="H154" s="195">
        <v>16.902999999999999</v>
      </c>
      <c r="I154" s="196"/>
      <c r="J154" s="192"/>
      <c r="K154" s="192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131</v>
      </c>
      <c r="AU154" s="201" t="s">
        <v>83</v>
      </c>
      <c r="AV154" s="13" t="s">
        <v>83</v>
      </c>
      <c r="AW154" s="13" t="s">
        <v>33</v>
      </c>
      <c r="AX154" s="13" t="s">
        <v>73</v>
      </c>
      <c r="AY154" s="201" t="s">
        <v>118</v>
      </c>
    </row>
    <row r="155" spans="1:65" s="13" customFormat="1" ht="11.25">
      <c r="B155" s="191"/>
      <c r="C155" s="192"/>
      <c r="D155" s="185" t="s">
        <v>131</v>
      </c>
      <c r="E155" s="193" t="s">
        <v>19</v>
      </c>
      <c r="F155" s="194" t="s">
        <v>240</v>
      </c>
      <c r="G155" s="192"/>
      <c r="H155" s="195">
        <v>2.734</v>
      </c>
      <c r="I155" s="196"/>
      <c r="J155" s="192"/>
      <c r="K155" s="192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131</v>
      </c>
      <c r="AU155" s="201" t="s">
        <v>83</v>
      </c>
      <c r="AV155" s="13" t="s">
        <v>83</v>
      </c>
      <c r="AW155" s="13" t="s">
        <v>33</v>
      </c>
      <c r="AX155" s="13" t="s">
        <v>73</v>
      </c>
      <c r="AY155" s="201" t="s">
        <v>118</v>
      </c>
    </row>
    <row r="156" spans="1:65" s="13" customFormat="1" ht="11.25">
      <c r="B156" s="191"/>
      <c r="C156" s="192"/>
      <c r="D156" s="185" t="s">
        <v>131</v>
      </c>
      <c r="E156" s="193" t="s">
        <v>19</v>
      </c>
      <c r="F156" s="194" t="s">
        <v>241</v>
      </c>
      <c r="G156" s="192"/>
      <c r="H156" s="195">
        <v>24.047999999999998</v>
      </c>
      <c r="I156" s="196"/>
      <c r="J156" s="192"/>
      <c r="K156" s="192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131</v>
      </c>
      <c r="AU156" s="201" t="s">
        <v>83</v>
      </c>
      <c r="AV156" s="13" t="s">
        <v>83</v>
      </c>
      <c r="AW156" s="13" t="s">
        <v>33</v>
      </c>
      <c r="AX156" s="13" t="s">
        <v>73</v>
      </c>
      <c r="AY156" s="201" t="s">
        <v>118</v>
      </c>
    </row>
    <row r="157" spans="1:65" s="13" customFormat="1" ht="11.25">
      <c r="B157" s="191"/>
      <c r="C157" s="192"/>
      <c r="D157" s="185" t="s">
        <v>131</v>
      </c>
      <c r="E157" s="193" t="s">
        <v>19</v>
      </c>
      <c r="F157" s="194" t="s">
        <v>242</v>
      </c>
      <c r="G157" s="192"/>
      <c r="H157" s="195">
        <v>42.6</v>
      </c>
      <c r="I157" s="196"/>
      <c r="J157" s="192"/>
      <c r="K157" s="192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131</v>
      </c>
      <c r="AU157" s="201" t="s">
        <v>83</v>
      </c>
      <c r="AV157" s="13" t="s">
        <v>83</v>
      </c>
      <c r="AW157" s="13" t="s">
        <v>33</v>
      </c>
      <c r="AX157" s="13" t="s">
        <v>73</v>
      </c>
      <c r="AY157" s="201" t="s">
        <v>118</v>
      </c>
    </row>
    <row r="158" spans="1:65" s="2" customFormat="1" ht="14.45" customHeight="1">
      <c r="A158" s="33"/>
      <c r="B158" s="34"/>
      <c r="C158" s="172" t="s">
        <v>243</v>
      </c>
      <c r="D158" s="172" t="s">
        <v>120</v>
      </c>
      <c r="E158" s="173" t="s">
        <v>244</v>
      </c>
      <c r="F158" s="174" t="s">
        <v>245</v>
      </c>
      <c r="G158" s="175" t="s">
        <v>233</v>
      </c>
      <c r="H158" s="176">
        <v>231.624</v>
      </c>
      <c r="I158" s="177"/>
      <c r="J158" s="178">
        <f>ROUND(I158*H158,2)</f>
        <v>0</v>
      </c>
      <c r="K158" s="174" t="s">
        <v>124</v>
      </c>
      <c r="L158" s="38"/>
      <c r="M158" s="179" t="s">
        <v>19</v>
      </c>
      <c r="N158" s="180" t="s">
        <v>44</v>
      </c>
      <c r="O158" s="63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3" t="s">
        <v>125</v>
      </c>
      <c r="AT158" s="183" t="s">
        <v>120</v>
      </c>
      <c r="AU158" s="183" t="s">
        <v>83</v>
      </c>
      <c r="AY158" s="16" t="s">
        <v>118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6" t="s">
        <v>81</v>
      </c>
      <c r="BK158" s="184">
        <f>ROUND(I158*H158,2)</f>
        <v>0</v>
      </c>
      <c r="BL158" s="16" t="s">
        <v>125</v>
      </c>
      <c r="BM158" s="183" t="s">
        <v>246</v>
      </c>
    </row>
    <row r="159" spans="1:65" s="2" customFormat="1" ht="19.5">
      <c r="A159" s="33"/>
      <c r="B159" s="34"/>
      <c r="C159" s="35"/>
      <c r="D159" s="185" t="s">
        <v>127</v>
      </c>
      <c r="E159" s="35"/>
      <c r="F159" s="186" t="s">
        <v>247</v>
      </c>
      <c r="G159" s="35"/>
      <c r="H159" s="35"/>
      <c r="I159" s="187"/>
      <c r="J159" s="35"/>
      <c r="K159" s="35"/>
      <c r="L159" s="38"/>
      <c r="M159" s="188"/>
      <c r="N159" s="189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127</v>
      </c>
      <c r="AU159" s="16" t="s">
        <v>83</v>
      </c>
    </row>
    <row r="160" spans="1:65" s="2" customFormat="1" ht="39">
      <c r="A160" s="33"/>
      <c r="B160" s="34"/>
      <c r="C160" s="35"/>
      <c r="D160" s="185" t="s">
        <v>129</v>
      </c>
      <c r="E160" s="35"/>
      <c r="F160" s="190" t="s">
        <v>236</v>
      </c>
      <c r="G160" s="35"/>
      <c r="H160" s="35"/>
      <c r="I160" s="187"/>
      <c r="J160" s="35"/>
      <c r="K160" s="35"/>
      <c r="L160" s="38"/>
      <c r="M160" s="188"/>
      <c r="N160" s="189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129</v>
      </c>
      <c r="AU160" s="16" t="s">
        <v>83</v>
      </c>
    </row>
    <row r="161" spans="1:65" s="13" customFormat="1" ht="11.25">
      <c r="B161" s="191"/>
      <c r="C161" s="192"/>
      <c r="D161" s="185" t="s">
        <v>131</v>
      </c>
      <c r="E161" s="193" t="s">
        <v>19</v>
      </c>
      <c r="F161" s="194" t="s">
        <v>248</v>
      </c>
      <c r="G161" s="192"/>
      <c r="H161" s="195">
        <v>94.497</v>
      </c>
      <c r="I161" s="196"/>
      <c r="J161" s="192"/>
      <c r="K161" s="192"/>
      <c r="L161" s="197"/>
      <c r="M161" s="198"/>
      <c r="N161" s="199"/>
      <c r="O161" s="199"/>
      <c r="P161" s="199"/>
      <c r="Q161" s="199"/>
      <c r="R161" s="199"/>
      <c r="S161" s="199"/>
      <c r="T161" s="200"/>
      <c r="AT161" s="201" t="s">
        <v>131</v>
      </c>
      <c r="AU161" s="201" t="s">
        <v>83</v>
      </c>
      <c r="AV161" s="13" t="s">
        <v>83</v>
      </c>
      <c r="AW161" s="13" t="s">
        <v>33</v>
      </c>
      <c r="AX161" s="13" t="s">
        <v>73</v>
      </c>
      <c r="AY161" s="201" t="s">
        <v>118</v>
      </c>
    </row>
    <row r="162" spans="1:65" s="13" customFormat="1" ht="11.25">
      <c r="B162" s="191"/>
      <c r="C162" s="192"/>
      <c r="D162" s="185" t="s">
        <v>131</v>
      </c>
      <c r="E162" s="193" t="s">
        <v>19</v>
      </c>
      <c r="F162" s="194" t="s">
        <v>249</v>
      </c>
      <c r="G162" s="192"/>
      <c r="H162" s="195">
        <v>18.777999999999999</v>
      </c>
      <c r="I162" s="196"/>
      <c r="J162" s="192"/>
      <c r="K162" s="192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131</v>
      </c>
      <c r="AU162" s="201" t="s">
        <v>83</v>
      </c>
      <c r="AV162" s="13" t="s">
        <v>83</v>
      </c>
      <c r="AW162" s="13" t="s">
        <v>33</v>
      </c>
      <c r="AX162" s="13" t="s">
        <v>73</v>
      </c>
      <c r="AY162" s="201" t="s">
        <v>118</v>
      </c>
    </row>
    <row r="163" spans="1:65" s="13" customFormat="1" ht="11.25">
      <c r="B163" s="191"/>
      <c r="C163" s="192"/>
      <c r="D163" s="185" t="s">
        <v>131</v>
      </c>
      <c r="E163" s="193" t="s">
        <v>19</v>
      </c>
      <c r="F163" s="194" t="s">
        <v>239</v>
      </c>
      <c r="G163" s="192"/>
      <c r="H163" s="195">
        <v>16.902999999999999</v>
      </c>
      <c r="I163" s="196"/>
      <c r="J163" s="192"/>
      <c r="K163" s="192"/>
      <c r="L163" s="197"/>
      <c r="M163" s="198"/>
      <c r="N163" s="199"/>
      <c r="O163" s="199"/>
      <c r="P163" s="199"/>
      <c r="Q163" s="199"/>
      <c r="R163" s="199"/>
      <c r="S163" s="199"/>
      <c r="T163" s="200"/>
      <c r="AT163" s="201" t="s">
        <v>131</v>
      </c>
      <c r="AU163" s="201" t="s">
        <v>83</v>
      </c>
      <c r="AV163" s="13" t="s">
        <v>83</v>
      </c>
      <c r="AW163" s="13" t="s">
        <v>33</v>
      </c>
      <c r="AX163" s="13" t="s">
        <v>73</v>
      </c>
      <c r="AY163" s="201" t="s">
        <v>118</v>
      </c>
    </row>
    <row r="164" spans="1:65" s="13" customFormat="1" ht="11.25">
      <c r="B164" s="191"/>
      <c r="C164" s="192"/>
      <c r="D164" s="185" t="s">
        <v>131</v>
      </c>
      <c r="E164" s="193" t="s">
        <v>19</v>
      </c>
      <c r="F164" s="194" t="s">
        <v>240</v>
      </c>
      <c r="G164" s="192"/>
      <c r="H164" s="195">
        <v>2.734</v>
      </c>
      <c r="I164" s="196"/>
      <c r="J164" s="192"/>
      <c r="K164" s="192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131</v>
      </c>
      <c r="AU164" s="201" t="s">
        <v>83</v>
      </c>
      <c r="AV164" s="13" t="s">
        <v>83</v>
      </c>
      <c r="AW164" s="13" t="s">
        <v>33</v>
      </c>
      <c r="AX164" s="13" t="s">
        <v>73</v>
      </c>
      <c r="AY164" s="201" t="s">
        <v>118</v>
      </c>
    </row>
    <row r="165" spans="1:65" s="13" customFormat="1" ht="11.25">
      <c r="B165" s="191"/>
      <c r="C165" s="192"/>
      <c r="D165" s="185" t="s">
        <v>131</v>
      </c>
      <c r="E165" s="193" t="s">
        <v>19</v>
      </c>
      <c r="F165" s="194" t="s">
        <v>250</v>
      </c>
      <c r="G165" s="192"/>
      <c r="H165" s="195">
        <v>56.112000000000002</v>
      </c>
      <c r="I165" s="196"/>
      <c r="J165" s="192"/>
      <c r="K165" s="192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131</v>
      </c>
      <c r="AU165" s="201" t="s">
        <v>83</v>
      </c>
      <c r="AV165" s="13" t="s">
        <v>83</v>
      </c>
      <c r="AW165" s="13" t="s">
        <v>33</v>
      </c>
      <c r="AX165" s="13" t="s">
        <v>73</v>
      </c>
      <c r="AY165" s="201" t="s">
        <v>118</v>
      </c>
    </row>
    <row r="166" spans="1:65" s="13" customFormat="1" ht="11.25">
      <c r="B166" s="191"/>
      <c r="C166" s="192"/>
      <c r="D166" s="185" t="s">
        <v>131</v>
      </c>
      <c r="E166" s="193" t="s">
        <v>19</v>
      </c>
      <c r="F166" s="194" t="s">
        <v>242</v>
      </c>
      <c r="G166" s="192"/>
      <c r="H166" s="195">
        <v>42.6</v>
      </c>
      <c r="I166" s="196"/>
      <c r="J166" s="192"/>
      <c r="K166" s="192"/>
      <c r="L166" s="197"/>
      <c r="M166" s="198"/>
      <c r="N166" s="199"/>
      <c r="O166" s="199"/>
      <c r="P166" s="199"/>
      <c r="Q166" s="199"/>
      <c r="R166" s="199"/>
      <c r="S166" s="199"/>
      <c r="T166" s="200"/>
      <c r="AT166" s="201" t="s">
        <v>131</v>
      </c>
      <c r="AU166" s="201" t="s">
        <v>83</v>
      </c>
      <c r="AV166" s="13" t="s">
        <v>83</v>
      </c>
      <c r="AW166" s="13" t="s">
        <v>33</v>
      </c>
      <c r="AX166" s="13" t="s">
        <v>73</v>
      </c>
      <c r="AY166" s="201" t="s">
        <v>118</v>
      </c>
    </row>
    <row r="167" spans="1:65" s="2" customFormat="1" ht="14.45" customHeight="1">
      <c r="A167" s="33"/>
      <c r="B167" s="34"/>
      <c r="C167" s="172" t="s">
        <v>251</v>
      </c>
      <c r="D167" s="172" t="s">
        <v>120</v>
      </c>
      <c r="E167" s="173" t="s">
        <v>252</v>
      </c>
      <c r="F167" s="174" t="s">
        <v>253</v>
      </c>
      <c r="G167" s="175" t="s">
        <v>233</v>
      </c>
      <c r="H167" s="176">
        <v>81.900999999999996</v>
      </c>
      <c r="I167" s="177"/>
      <c r="J167" s="178">
        <f>ROUND(I167*H167,2)</f>
        <v>0</v>
      </c>
      <c r="K167" s="174" t="s">
        <v>124</v>
      </c>
      <c r="L167" s="38"/>
      <c r="M167" s="179" t="s">
        <v>19</v>
      </c>
      <c r="N167" s="180" t="s">
        <v>44</v>
      </c>
      <c r="O167" s="63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3" t="s">
        <v>125</v>
      </c>
      <c r="AT167" s="183" t="s">
        <v>120</v>
      </c>
      <c r="AU167" s="183" t="s">
        <v>83</v>
      </c>
      <c r="AY167" s="16" t="s">
        <v>118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81</v>
      </c>
      <c r="BK167" s="184">
        <f>ROUND(I167*H167,2)</f>
        <v>0</v>
      </c>
      <c r="BL167" s="16" t="s">
        <v>125</v>
      </c>
      <c r="BM167" s="183" t="s">
        <v>254</v>
      </c>
    </row>
    <row r="168" spans="1:65" s="2" customFormat="1" ht="19.5">
      <c r="A168" s="33"/>
      <c r="B168" s="34"/>
      <c r="C168" s="35"/>
      <c r="D168" s="185" t="s">
        <v>127</v>
      </c>
      <c r="E168" s="35"/>
      <c r="F168" s="186" t="s">
        <v>255</v>
      </c>
      <c r="G168" s="35"/>
      <c r="H168" s="35"/>
      <c r="I168" s="187"/>
      <c r="J168" s="35"/>
      <c r="K168" s="35"/>
      <c r="L168" s="38"/>
      <c r="M168" s="188"/>
      <c r="N168" s="189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127</v>
      </c>
      <c r="AU168" s="16" t="s">
        <v>83</v>
      </c>
    </row>
    <row r="169" spans="1:65" s="2" customFormat="1" ht="243.75">
      <c r="A169" s="33"/>
      <c r="B169" s="34"/>
      <c r="C169" s="35"/>
      <c r="D169" s="185" t="s">
        <v>129</v>
      </c>
      <c r="E169" s="35"/>
      <c r="F169" s="190" t="s">
        <v>256</v>
      </c>
      <c r="G169" s="35"/>
      <c r="H169" s="35"/>
      <c r="I169" s="187"/>
      <c r="J169" s="35"/>
      <c r="K169" s="35"/>
      <c r="L169" s="38"/>
      <c r="M169" s="188"/>
      <c r="N169" s="189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129</v>
      </c>
      <c r="AU169" s="16" t="s">
        <v>83</v>
      </c>
    </row>
    <row r="170" spans="1:65" s="13" customFormat="1" ht="11.25">
      <c r="B170" s="191"/>
      <c r="C170" s="192"/>
      <c r="D170" s="185" t="s">
        <v>131</v>
      </c>
      <c r="E170" s="193" t="s">
        <v>19</v>
      </c>
      <c r="F170" s="194" t="s">
        <v>257</v>
      </c>
      <c r="G170" s="192"/>
      <c r="H170" s="195">
        <v>26.824999999999999</v>
      </c>
      <c r="I170" s="196"/>
      <c r="J170" s="192"/>
      <c r="K170" s="192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131</v>
      </c>
      <c r="AU170" s="201" t="s">
        <v>83</v>
      </c>
      <c r="AV170" s="13" t="s">
        <v>83</v>
      </c>
      <c r="AW170" s="13" t="s">
        <v>33</v>
      </c>
      <c r="AX170" s="13" t="s">
        <v>73</v>
      </c>
      <c r="AY170" s="201" t="s">
        <v>118</v>
      </c>
    </row>
    <row r="171" spans="1:65" s="13" customFormat="1" ht="11.25">
      <c r="B171" s="191"/>
      <c r="C171" s="192"/>
      <c r="D171" s="185" t="s">
        <v>131</v>
      </c>
      <c r="E171" s="193" t="s">
        <v>19</v>
      </c>
      <c r="F171" s="194" t="s">
        <v>258</v>
      </c>
      <c r="G171" s="192"/>
      <c r="H171" s="195">
        <v>5.468</v>
      </c>
      <c r="I171" s="196"/>
      <c r="J171" s="192"/>
      <c r="K171" s="192"/>
      <c r="L171" s="197"/>
      <c r="M171" s="198"/>
      <c r="N171" s="199"/>
      <c r="O171" s="199"/>
      <c r="P171" s="199"/>
      <c r="Q171" s="199"/>
      <c r="R171" s="199"/>
      <c r="S171" s="199"/>
      <c r="T171" s="200"/>
      <c r="AT171" s="201" t="s">
        <v>131</v>
      </c>
      <c r="AU171" s="201" t="s">
        <v>83</v>
      </c>
      <c r="AV171" s="13" t="s">
        <v>83</v>
      </c>
      <c r="AW171" s="13" t="s">
        <v>33</v>
      </c>
      <c r="AX171" s="13" t="s">
        <v>73</v>
      </c>
      <c r="AY171" s="201" t="s">
        <v>118</v>
      </c>
    </row>
    <row r="172" spans="1:65" s="13" customFormat="1" ht="11.25">
      <c r="B172" s="191"/>
      <c r="C172" s="192"/>
      <c r="D172" s="185" t="s">
        <v>131</v>
      </c>
      <c r="E172" s="193" t="s">
        <v>19</v>
      </c>
      <c r="F172" s="194" t="s">
        <v>241</v>
      </c>
      <c r="G172" s="192"/>
      <c r="H172" s="195">
        <v>24.047999999999998</v>
      </c>
      <c r="I172" s="196"/>
      <c r="J172" s="192"/>
      <c r="K172" s="192"/>
      <c r="L172" s="197"/>
      <c r="M172" s="198"/>
      <c r="N172" s="199"/>
      <c r="O172" s="199"/>
      <c r="P172" s="199"/>
      <c r="Q172" s="199"/>
      <c r="R172" s="199"/>
      <c r="S172" s="199"/>
      <c r="T172" s="200"/>
      <c r="AT172" s="201" t="s">
        <v>131</v>
      </c>
      <c r="AU172" s="201" t="s">
        <v>83</v>
      </c>
      <c r="AV172" s="13" t="s">
        <v>83</v>
      </c>
      <c r="AW172" s="13" t="s">
        <v>33</v>
      </c>
      <c r="AX172" s="13" t="s">
        <v>73</v>
      </c>
      <c r="AY172" s="201" t="s">
        <v>118</v>
      </c>
    </row>
    <row r="173" spans="1:65" s="13" customFormat="1" ht="11.25">
      <c r="B173" s="191"/>
      <c r="C173" s="192"/>
      <c r="D173" s="185" t="s">
        <v>131</v>
      </c>
      <c r="E173" s="193" t="s">
        <v>19</v>
      </c>
      <c r="F173" s="194" t="s">
        <v>259</v>
      </c>
      <c r="G173" s="192"/>
      <c r="H173" s="195">
        <v>25.56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131</v>
      </c>
      <c r="AU173" s="201" t="s">
        <v>83</v>
      </c>
      <c r="AV173" s="13" t="s">
        <v>83</v>
      </c>
      <c r="AW173" s="13" t="s">
        <v>33</v>
      </c>
      <c r="AX173" s="13" t="s">
        <v>73</v>
      </c>
      <c r="AY173" s="201" t="s">
        <v>118</v>
      </c>
    </row>
    <row r="174" spans="1:65" s="2" customFormat="1" ht="14.45" customHeight="1">
      <c r="A174" s="33"/>
      <c r="B174" s="34"/>
      <c r="C174" s="172" t="s">
        <v>260</v>
      </c>
      <c r="D174" s="172" t="s">
        <v>120</v>
      </c>
      <c r="E174" s="173" t="s">
        <v>261</v>
      </c>
      <c r="F174" s="174" t="s">
        <v>262</v>
      </c>
      <c r="G174" s="175" t="s">
        <v>123</v>
      </c>
      <c r="H174" s="176">
        <v>95.05</v>
      </c>
      <c r="I174" s="177"/>
      <c r="J174" s="178">
        <f>ROUND(I174*H174,2)</f>
        <v>0</v>
      </c>
      <c r="K174" s="174" t="s">
        <v>124</v>
      </c>
      <c r="L174" s="38"/>
      <c r="M174" s="179" t="s">
        <v>19</v>
      </c>
      <c r="N174" s="180" t="s">
        <v>44</v>
      </c>
      <c r="O174" s="63"/>
      <c r="P174" s="181">
        <f>O174*H174</f>
        <v>0</v>
      </c>
      <c r="Q174" s="181">
        <v>6.2100000000000002E-3</v>
      </c>
      <c r="R174" s="181">
        <f>Q174*H174</f>
        <v>0.59026049999999997</v>
      </c>
      <c r="S174" s="181">
        <v>0</v>
      </c>
      <c r="T174" s="18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3" t="s">
        <v>125</v>
      </c>
      <c r="AT174" s="183" t="s">
        <v>120</v>
      </c>
      <c r="AU174" s="183" t="s">
        <v>83</v>
      </c>
      <c r="AY174" s="16" t="s">
        <v>118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6" t="s">
        <v>81</v>
      </c>
      <c r="BK174" s="184">
        <f>ROUND(I174*H174,2)</f>
        <v>0</v>
      </c>
      <c r="BL174" s="16" t="s">
        <v>125</v>
      </c>
      <c r="BM174" s="183" t="s">
        <v>263</v>
      </c>
    </row>
    <row r="175" spans="1:65" s="2" customFormat="1" ht="11.25">
      <c r="A175" s="33"/>
      <c r="B175" s="34"/>
      <c r="C175" s="35"/>
      <c r="D175" s="185" t="s">
        <v>127</v>
      </c>
      <c r="E175" s="35"/>
      <c r="F175" s="186" t="s">
        <v>264</v>
      </c>
      <c r="G175" s="35"/>
      <c r="H175" s="35"/>
      <c r="I175" s="187"/>
      <c r="J175" s="35"/>
      <c r="K175" s="35"/>
      <c r="L175" s="38"/>
      <c r="M175" s="188"/>
      <c r="N175" s="189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127</v>
      </c>
      <c r="AU175" s="16" t="s">
        <v>83</v>
      </c>
    </row>
    <row r="176" spans="1:65" s="2" customFormat="1" ht="117">
      <c r="A176" s="33"/>
      <c r="B176" s="34"/>
      <c r="C176" s="35"/>
      <c r="D176" s="185" t="s">
        <v>129</v>
      </c>
      <c r="E176" s="35"/>
      <c r="F176" s="190" t="s">
        <v>265</v>
      </c>
      <c r="G176" s="35"/>
      <c r="H176" s="35"/>
      <c r="I176" s="187"/>
      <c r="J176" s="35"/>
      <c r="K176" s="35"/>
      <c r="L176" s="38"/>
      <c r="M176" s="188"/>
      <c r="N176" s="189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129</v>
      </c>
      <c r="AU176" s="16" t="s">
        <v>83</v>
      </c>
    </row>
    <row r="177" spans="1:65" s="13" customFormat="1" ht="11.25">
      <c r="B177" s="191"/>
      <c r="C177" s="192"/>
      <c r="D177" s="185" t="s">
        <v>131</v>
      </c>
      <c r="E177" s="193" t="s">
        <v>19</v>
      </c>
      <c r="F177" s="194" t="s">
        <v>266</v>
      </c>
      <c r="G177" s="192"/>
      <c r="H177" s="195">
        <v>95.05</v>
      </c>
      <c r="I177" s="196"/>
      <c r="J177" s="192"/>
      <c r="K177" s="192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131</v>
      </c>
      <c r="AU177" s="201" t="s">
        <v>83</v>
      </c>
      <c r="AV177" s="13" t="s">
        <v>83</v>
      </c>
      <c r="AW177" s="13" t="s">
        <v>33</v>
      </c>
      <c r="AX177" s="13" t="s">
        <v>73</v>
      </c>
      <c r="AY177" s="201" t="s">
        <v>118</v>
      </c>
    </row>
    <row r="178" spans="1:65" s="2" customFormat="1" ht="14.45" customHeight="1">
      <c r="A178" s="33"/>
      <c r="B178" s="34"/>
      <c r="C178" s="172" t="s">
        <v>7</v>
      </c>
      <c r="D178" s="172" t="s">
        <v>120</v>
      </c>
      <c r="E178" s="173" t="s">
        <v>267</v>
      </c>
      <c r="F178" s="174" t="s">
        <v>268</v>
      </c>
      <c r="G178" s="175" t="s">
        <v>123</v>
      </c>
      <c r="H178" s="176">
        <v>95.05</v>
      </c>
      <c r="I178" s="177"/>
      <c r="J178" s="178">
        <f>ROUND(I178*H178,2)</f>
        <v>0</v>
      </c>
      <c r="K178" s="174" t="s">
        <v>124</v>
      </c>
      <c r="L178" s="38"/>
      <c r="M178" s="179" t="s">
        <v>19</v>
      </c>
      <c r="N178" s="180" t="s">
        <v>44</v>
      </c>
      <c r="O178" s="63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125</v>
      </c>
      <c r="AT178" s="183" t="s">
        <v>120</v>
      </c>
      <c r="AU178" s="183" t="s">
        <v>83</v>
      </c>
      <c r="AY178" s="16" t="s">
        <v>118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81</v>
      </c>
      <c r="BK178" s="184">
        <f>ROUND(I178*H178,2)</f>
        <v>0</v>
      </c>
      <c r="BL178" s="16" t="s">
        <v>125</v>
      </c>
      <c r="BM178" s="183" t="s">
        <v>269</v>
      </c>
    </row>
    <row r="179" spans="1:65" s="2" customFormat="1" ht="19.5">
      <c r="A179" s="33"/>
      <c r="B179" s="34"/>
      <c r="C179" s="35"/>
      <c r="D179" s="185" t="s">
        <v>127</v>
      </c>
      <c r="E179" s="35"/>
      <c r="F179" s="186" t="s">
        <v>270</v>
      </c>
      <c r="G179" s="35"/>
      <c r="H179" s="35"/>
      <c r="I179" s="187"/>
      <c r="J179" s="35"/>
      <c r="K179" s="35"/>
      <c r="L179" s="38"/>
      <c r="M179" s="188"/>
      <c r="N179" s="189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127</v>
      </c>
      <c r="AU179" s="16" t="s">
        <v>83</v>
      </c>
    </row>
    <row r="180" spans="1:65" s="2" customFormat="1" ht="14.45" customHeight="1">
      <c r="A180" s="33"/>
      <c r="B180" s="34"/>
      <c r="C180" s="172" t="s">
        <v>271</v>
      </c>
      <c r="D180" s="172" t="s">
        <v>120</v>
      </c>
      <c r="E180" s="173" t="s">
        <v>272</v>
      </c>
      <c r="F180" s="174" t="s">
        <v>273</v>
      </c>
      <c r="G180" s="175" t="s">
        <v>123</v>
      </c>
      <c r="H180" s="176">
        <v>445.86</v>
      </c>
      <c r="I180" s="177"/>
      <c r="J180" s="178">
        <f>ROUND(I180*H180,2)</f>
        <v>0</v>
      </c>
      <c r="K180" s="174" t="s">
        <v>124</v>
      </c>
      <c r="L180" s="38"/>
      <c r="M180" s="179" t="s">
        <v>19</v>
      </c>
      <c r="N180" s="180" t="s">
        <v>44</v>
      </c>
      <c r="O180" s="63"/>
      <c r="P180" s="181">
        <f>O180*H180</f>
        <v>0</v>
      </c>
      <c r="Q180" s="181">
        <v>8.4999999999999995E-4</v>
      </c>
      <c r="R180" s="181">
        <f>Q180*H180</f>
        <v>0.37898100000000001</v>
      </c>
      <c r="S180" s="181">
        <v>0</v>
      </c>
      <c r="T180" s="18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3" t="s">
        <v>125</v>
      </c>
      <c r="AT180" s="183" t="s">
        <v>120</v>
      </c>
      <c r="AU180" s="183" t="s">
        <v>83</v>
      </c>
      <c r="AY180" s="16" t="s">
        <v>118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6" t="s">
        <v>81</v>
      </c>
      <c r="BK180" s="184">
        <f>ROUND(I180*H180,2)</f>
        <v>0</v>
      </c>
      <c r="BL180" s="16" t="s">
        <v>125</v>
      </c>
      <c r="BM180" s="183" t="s">
        <v>274</v>
      </c>
    </row>
    <row r="181" spans="1:65" s="2" customFormat="1" ht="11.25">
      <c r="A181" s="33"/>
      <c r="B181" s="34"/>
      <c r="C181" s="35"/>
      <c r="D181" s="185" t="s">
        <v>127</v>
      </c>
      <c r="E181" s="35"/>
      <c r="F181" s="186" t="s">
        <v>275</v>
      </c>
      <c r="G181" s="35"/>
      <c r="H181" s="35"/>
      <c r="I181" s="187"/>
      <c r="J181" s="35"/>
      <c r="K181" s="35"/>
      <c r="L181" s="38"/>
      <c r="M181" s="188"/>
      <c r="N181" s="189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127</v>
      </c>
      <c r="AU181" s="16" t="s">
        <v>83</v>
      </c>
    </row>
    <row r="182" spans="1:65" s="2" customFormat="1" ht="117">
      <c r="A182" s="33"/>
      <c r="B182" s="34"/>
      <c r="C182" s="35"/>
      <c r="D182" s="185" t="s">
        <v>129</v>
      </c>
      <c r="E182" s="35"/>
      <c r="F182" s="190" t="s">
        <v>265</v>
      </c>
      <c r="G182" s="35"/>
      <c r="H182" s="35"/>
      <c r="I182" s="187"/>
      <c r="J182" s="35"/>
      <c r="K182" s="35"/>
      <c r="L182" s="38"/>
      <c r="M182" s="188"/>
      <c r="N182" s="189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129</v>
      </c>
      <c r="AU182" s="16" t="s">
        <v>83</v>
      </c>
    </row>
    <row r="183" spans="1:65" s="13" customFormat="1" ht="11.25">
      <c r="B183" s="191"/>
      <c r="C183" s="192"/>
      <c r="D183" s="185" t="s">
        <v>131</v>
      </c>
      <c r="E183" s="193" t="s">
        <v>19</v>
      </c>
      <c r="F183" s="194" t="s">
        <v>276</v>
      </c>
      <c r="G183" s="192"/>
      <c r="H183" s="195">
        <v>303.16000000000003</v>
      </c>
      <c r="I183" s="196"/>
      <c r="J183" s="192"/>
      <c r="K183" s="192"/>
      <c r="L183" s="197"/>
      <c r="M183" s="198"/>
      <c r="N183" s="199"/>
      <c r="O183" s="199"/>
      <c r="P183" s="199"/>
      <c r="Q183" s="199"/>
      <c r="R183" s="199"/>
      <c r="S183" s="199"/>
      <c r="T183" s="200"/>
      <c r="AT183" s="201" t="s">
        <v>131</v>
      </c>
      <c r="AU183" s="201" t="s">
        <v>83</v>
      </c>
      <c r="AV183" s="13" t="s">
        <v>83</v>
      </c>
      <c r="AW183" s="13" t="s">
        <v>33</v>
      </c>
      <c r="AX183" s="13" t="s">
        <v>73</v>
      </c>
      <c r="AY183" s="201" t="s">
        <v>118</v>
      </c>
    </row>
    <row r="184" spans="1:65" s="13" customFormat="1" ht="11.25">
      <c r="B184" s="191"/>
      <c r="C184" s="192"/>
      <c r="D184" s="185" t="s">
        <v>131</v>
      </c>
      <c r="E184" s="193" t="s">
        <v>19</v>
      </c>
      <c r="F184" s="194" t="s">
        <v>277</v>
      </c>
      <c r="G184" s="192"/>
      <c r="H184" s="195">
        <v>95.05</v>
      </c>
      <c r="I184" s="196"/>
      <c r="J184" s="192"/>
      <c r="K184" s="192"/>
      <c r="L184" s="197"/>
      <c r="M184" s="198"/>
      <c r="N184" s="199"/>
      <c r="O184" s="199"/>
      <c r="P184" s="199"/>
      <c r="Q184" s="199"/>
      <c r="R184" s="199"/>
      <c r="S184" s="199"/>
      <c r="T184" s="200"/>
      <c r="AT184" s="201" t="s">
        <v>131</v>
      </c>
      <c r="AU184" s="201" t="s">
        <v>83</v>
      </c>
      <c r="AV184" s="13" t="s">
        <v>83</v>
      </c>
      <c r="AW184" s="13" t="s">
        <v>33</v>
      </c>
      <c r="AX184" s="13" t="s">
        <v>73</v>
      </c>
      <c r="AY184" s="201" t="s">
        <v>118</v>
      </c>
    </row>
    <row r="185" spans="1:65" s="13" customFormat="1" ht="11.25">
      <c r="B185" s="191"/>
      <c r="C185" s="192"/>
      <c r="D185" s="185" t="s">
        <v>131</v>
      </c>
      <c r="E185" s="193" t="s">
        <v>19</v>
      </c>
      <c r="F185" s="194" t="s">
        <v>278</v>
      </c>
      <c r="G185" s="192"/>
      <c r="H185" s="195">
        <v>47.65</v>
      </c>
      <c r="I185" s="196"/>
      <c r="J185" s="192"/>
      <c r="K185" s="192"/>
      <c r="L185" s="197"/>
      <c r="M185" s="198"/>
      <c r="N185" s="199"/>
      <c r="O185" s="199"/>
      <c r="P185" s="199"/>
      <c r="Q185" s="199"/>
      <c r="R185" s="199"/>
      <c r="S185" s="199"/>
      <c r="T185" s="200"/>
      <c r="AT185" s="201" t="s">
        <v>131</v>
      </c>
      <c r="AU185" s="201" t="s">
        <v>83</v>
      </c>
      <c r="AV185" s="13" t="s">
        <v>83</v>
      </c>
      <c r="AW185" s="13" t="s">
        <v>33</v>
      </c>
      <c r="AX185" s="13" t="s">
        <v>73</v>
      </c>
      <c r="AY185" s="201" t="s">
        <v>118</v>
      </c>
    </row>
    <row r="186" spans="1:65" s="2" customFormat="1" ht="14.45" customHeight="1">
      <c r="A186" s="33"/>
      <c r="B186" s="34"/>
      <c r="C186" s="172" t="s">
        <v>279</v>
      </c>
      <c r="D186" s="172" t="s">
        <v>120</v>
      </c>
      <c r="E186" s="173" t="s">
        <v>280</v>
      </c>
      <c r="F186" s="174" t="s">
        <v>281</v>
      </c>
      <c r="G186" s="175" t="s">
        <v>123</v>
      </c>
      <c r="H186" s="176">
        <v>445.86</v>
      </c>
      <c r="I186" s="177"/>
      <c r="J186" s="178">
        <f>ROUND(I186*H186,2)</f>
        <v>0</v>
      </c>
      <c r="K186" s="174" t="s">
        <v>124</v>
      </c>
      <c r="L186" s="38"/>
      <c r="M186" s="179" t="s">
        <v>19</v>
      </c>
      <c r="N186" s="180" t="s">
        <v>44</v>
      </c>
      <c r="O186" s="63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3" t="s">
        <v>125</v>
      </c>
      <c r="AT186" s="183" t="s">
        <v>120</v>
      </c>
      <c r="AU186" s="183" t="s">
        <v>83</v>
      </c>
      <c r="AY186" s="16" t="s">
        <v>118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81</v>
      </c>
      <c r="BK186" s="184">
        <f>ROUND(I186*H186,2)</f>
        <v>0</v>
      </c>
      <c r="BL186" s="16" t="s">
        <v>125</v>
      </c>
      <c r="BM186" s="183" t="s">
        <v>282</v>
      </c>
    </row>
    <row r="187" spans="1:65" s="2" customFormat="1" ht="19.5">
      <c r="A187" s="33"/>
      <c r="B187" s="34"/>
      <c r="C187" s="35"/>
      <c r="D187" s="185" t="s">
        <v>127</v>
      </c>
      <c r="E187" s="35"/>
      <c r="F187" s="186" t="s">
        <v>283</v>
      </c>
      <c r="G187" s="35"/>
      <c r="H187" s="35"/>
      <c r="I187" s="187"/>
      <c r="J187" s="35"/>
      <c r="K187" s="35"/>
      <c r="L187" s="38"/>
      <c r="M187" s="188"/>
      <c r="N187" s="189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127</v>
      </c>
      <c r="AU187" s="16" t="s">
        <v>83</v>
      </c>
    </row>
    <row r="188" spans="1:65" s="2" customFormat="1" ht="14.45" customHeight="1">
      <c r="A188" s="33"/>
      <c r="B188" s="34"/>
      <c r="C188" s="172" t="s">
        <v>284</v>
      </c>
      <c r="D188" s="172" t="s">
        <v>120</v>
      </c>
      <c r="E188" s="173" t="s">
        <v>285</v>
      </c>
      <c r="F188" s="174" t="s">
        <v>286</v>
      </c>
      <c r="G188" s="175" t="s">
        <v>233</v>
      </c>
      <c r="H188" s="176">
        <v>269.66399999999999</v>
      </c>
      <c r="I188" s="177"/>
      <c r="J188" s="178">
        <f>ROUND(I188*H188,2)</f>
        <v>0</v>
      </c>
      <c r="K188" s="174" t="s">
        <v>124</v>
      </c>
      <c r="L188" s="38"/>
      <c r="M188" s="179" t="s">
        <v>19</v>
      </c>
      <c r="N188" s="180" t="s">
        <v>44</v>
      </c>
      <c r="O188" s="63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3" t="s">
        <v>125</v>
      </c>
      <c r="AT188" s="183" t="s">
        <v>120</v>
      </c>
      <c r="AU188" s="183" t="s">
        <v>83</v>
      </c>
      <c r="AY188" s="16" t="s">
        <v>118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81</v>
      </c>
      <c r="BK188" s="184">
        <f>ROUND(I188*H188,2)</f>
        <v>0</v>
      </c>
      <c r="BL188" s="16" t="s">
        <v>125</v>
      </c>
      <c r="BM188" s="183" t="s">
        <v>287</v>
      </c>
    </row>
    <row r="189" spans="1:65" s="2" customFormat="1" ht="19.5">
      <c r="A189" s="33"/>
      <c r="B189" s="34"/>
      <c r="C189" s="35"/>
      <c r="D189" s="185" t="s">
        <v>127</v>
      </c>
      <c r="E189" s="35"/>
      <c r="F189" s="186" t="s">
        <v>288</v>
      </c>
      <c r="G189" s="35"/>
      <c r="H189" s="35"/>
      <c r="I189" s="187"/>
      <c r="J189" s="35"/>
      <c r="K189" s="35"/>
      <c r="L189" s="38"/>
      <c r="M189" s="188"/>
      <c r="N189" s="189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127</v>
      </c>
      <c r="AU189" s="16" t="s">
        <v>83</v>
      </c>
    </row>
    <row r="190" spans="1:65" s="2" customFormat="1" ht="58.5">
      <c r="A190" s="33"/>
      <c r="B190" s="34"/>
      <c r="C190" s="35"/>
      <c r="D190" s="185" t="s">
        <v>129</v>
      </c>
      <c r="E190" s="35"/>
      <c r="F190" s="190" t="s">
        <v>289</v>
      </c>
      <c r="G190" s="35"/>
      <c r="H190" s="35"/>
      <c r="I190" s="187"/>
      <c r="J190" s="35"/>
      <c r="K190" s="35"/>
      <c r="L190" s="38"/>
      <c r="M190" s="188"/>
      <c r="N190" s="189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129</v>
      </c>
      <c r="AU190" s="16" t="s">
        <v>83</v>
      </c>
    </row>
    <row r="191" spans="1:65" s="13" customFormat="1" ht="11.25">
      <c r="B191" s="191"/>
      <c r="C191" s="192"/>
      <c r="D191" s="185" t="s">
        <v>131</v>
      </c>
      <c r="E191" s="193" t="s">
        <v>19</v>
      </c>
      <c r="F191" s="194" t="s">
        <v>290</v>
      </c>
      <c r="G191" s="192"/>
      <c r="H191" s="195">
        <v>134.83199999999999</v>
      </c>
      <c r="I191" s="196"/>
      <c r="J191" s="192"/>
      <c r="K191" s="192"/>
      <c r="L191" s="197"/>
      <c r="M191" s="198"/>
      <c r="N191" s="199"/>
      <c r="O191" s="199"/>
      <c r="P191" s="199"/>
      <c r="Q191" s="199"/>
      <c r="R191" s="199"/>
      <c r="S191" s="199"/>
      <c r="T191" s="200"/>
      <c r="AT191" s="201" t="s">
        <v>131</v>
      </c>
      <c r="AU191" s="201" t="s">
        <v>83</v>
      </c>
      <c r="AV191" s="13" t="s">
        <v>83</v>
      </c>
      <c r="AW191" s="13" t="s">
        <v>33</v>
      </c>
      <c r="AX191" s="13" t="s">
        <v>73</v>
      </c>
      <c r="AY191" s="201" t="s">
        <v>118</v>
      </c>
    </row>
    <row r="192" spans="1:65" s="13" customFormat="1" ht="11.25">
      <c r="B192" s="191"/>
      <c r="C192" s="192"/>
      <c r="D192" s="185" t="s">
        <v>131</v>
      </c>
      <c r="E192" s="193" t="s">
        <v>19</v>
      </c>
      <c r="F192" s="194" t="s">
        <v>291</v>
      </c>
      <c r="G192" s="192"/>
      <c r="H192" s="195">
        <v>134.83199999999999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131</v>
      </c>
      <c r="AU192" s="201" t="s">
        <v>83</v>
      </c>
      <c r="AV192" s="13" t="s">
        <v>83</v>
      </c>
      <c r="AW192" s="13" t="s">
        <v>33</v>
      </c>
      <c r="AX192" s="13" t="s">
        <v>73</v>
      </c>
      <c r="AY192" s="201" t="s">
        <v>118</v>
      </c>
    </row>
    <row r="193" spans="1:65" s="2" customFormat="1" ht="14.45" customHeight="1">
      <c r="A193" s="33"/>
      <c r="B193" s="34"/>
      <c r="C193" s="172" t="s">
        <v>292</v>
      </c>
      <c r="D193" s="172" t="s">
        <v>120</v>
      </c>
      <c r="E193" s="173" t="s">
        <v>293</v>
      </c>
      <c r="F193" s="174" t="s">
        <v>294</v>
      </c>
      <c r="G193" s="175" t="s">
        <v>233</v>
      </c>
      <c r="H193" s="176">
        <v>341.65499999999997</v>
      </c>
      <c r="I193" s="177"/>
      <c r="J193" s="178">
        <f>ROUND(I193*H193,2)</f>
        <v>0</v>
      </c>
      <c r="K193" s="174" t="s">
        <v>124</v>
      </c>
      <c r="L193" s="38"/>
      <c r="M193" s="179" t="s">
        <v>19</v>
      </c>
      <c r="N193" s="180" t="s">
        <v>44</v>
      </c>
      <c r="O193" s="63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3" t="s">
        <v>125</v>
      </c>
      <c r="AT193" s="183" t="s">
        <v>120</v>
      </c>
      <c r="AU193" s="183" t="s">
        <v>83</v>
      </c>
      <c r="AY193" s="16" t="s">
        <v>118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6" t="s">
        <v>81</v>
      </c>
      <c r="BK193" s="184">
        <f>ROUND(I193*H193,2)</f>
        <v>0</v>
      </c>
      <c r="BL193" s="16" t="s">
        <v>125</v>
      </c>
      <c r="BM193" s="183" t="s">
        <v>295</v>
      </c>
    </row>
    <row r="194" spans="1:65" s="2" customFormat="1" ht="19.5">
      <c r="A194" s="33"/>
      <c r="B194" s="34"/>
      <c r="C194" s="35"/>
      <c r="D194" s="185" t="s">
        <v>127</v>
      </c>
      <c r="E194" s="35"/>
      <c r="F194" s="186" t="s">
        <v>296</v>
      </c>
      <c r="G194" s="35"/>
      <c r="H194" s="35"/>
      <c r="I194" s="187"/>
      <c r="J194" s="35"/>
      <c r="K194" s="35"/>
      <c r="L194" s="38"/>
      <c r="M194" s="188"/>
      <c r="N194" s="189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127</v>
      </c>
      <c r="AU194" s="16" t="s">
        <v>83</v>
      </c>
    </row>
    <row r="195" spans="1:65" s="2" customFormat="1" ht="58.5">
      <c r="A195" s="33"/>
      <c r="B195" s="34"/>
      <c r="C195" s="35"/>
      <c r="D195" s="185" t="s">
        <v>129</v>
      </c>
      <c r="E195" s="35"/>
      <c r="F195" s="190" t="s">
        <v>289</v>
      </c>
      <c r="G195" s="35"/>
      <c r="H195" s="35"/>
      <c r="I195" s="187"/>
      <c r="J195" s="35"/>
      <c r="K195" s="35"/>
      <c r="L195" s="38"/>
      <c r="M195" s="188"/>
      <c r="N195" s="189"/>
      <c r="O195" s="63"/>
      <c r="P195" s="63"/>
      <c r="Q195" s="63"/>
      <c r="R195" s="63"/>
      <c r="S195" s="63"/>
      <c r="T195" s="64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129</v>
      </c>
      <c r="AU195" s="16" t="s">
        <v>83</v>
      </c>
    </row>
    <row r="196" spans="1:65" s="13" customFormat="1" ht="11.25">
      <c r="B196" s="191"/>
      <c r="C196" s="192"/>
      <c r="D196" s="185" t="s">
        <v>131</v>
      </c>
      <c r="E196" s="193" t="s">
        <v>19</v>
      </c>
      <c r="F196" s="194" t="s">
        <v>297</v>
      </c>
      <c r="G196" s="192"/>
      <c r="H196" s="195">
        <v>231.624</v>
      </c>
      <c r="I196" s="196"/>
      <c r="J196" s="192"/>
      <c r="K196" s="192"/>
      <c r="L196" s="197"/>
      <c r="M196" s="198"/>
      <c r="N196" s="199"/>
      <c r="O196" s="199"/>
      <c r="P196" s="199"/>
      <c r="Q196" s="199"/>
      <c r="R196" s="199"/>
      <c r="S196" s="199"/>
      <c r="T196" s="200"/>
      <c r="AT196" s="201" t="s">
        <v>131</v>
      </c>
      <c r="AU196" s="201" t="s">
        <v>83</v>
      </c>
      <c r="AV196" s="13" t="s">
        <v>83</v>
      </c>
      <c r="AW196" s="13" t="s">
        <v>33</v>
      </c>
      <c r="AX196" s="13" t="s">
        <v>73</v>
      </c>
      <c r="AY196" s="201" t="s">
        <v>118</v>
      </c>
    </row>
    <row r="197" spans="1:65" s="13" customFormat="1" ht="11.25">
      <c r="B197" s="191"/>
      <c r="C197" s="192"/>
      <c r="D197" s="185" t="s">
        <v>131</v>
      </c>
      <c r="E197" s="193" t="s">
        <v>19</v>
      </c>
      <c r="F197" s="194" t="s">
        <v>298</v>
      </c>
      <c r="G197" s="192"/>
      <c r="H197" s="195">
        <v>110.03100000000001</v>
      </c>
      <c r="I197" s="196"/>
      <c r="J197" s="192"/>
      <c r="K197" s="192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131</v>
      </c>
      <c r="AU197" s="201" t="s">
        <v>83</v>
      </c>
      <c r="AV197" s="13" t="s">
        <v>83</v>
      </c>
      <c r="AW197" s="13" t="s">
        <v>33</v>
      </c>
      <c r="AX197" s="13" t="s">
        <v>73</v>
      </c>
      <c r="AY197" s="201" t="s">
        <v>118</v>
      </c>
    </row>
    <row r="198" spans="1:65" s="2" customFormat="1" ht="14.45" customHeight="1">
      <c r="A198" s="33"/>
      <c r="B198" s="34"/>
      <c r="C198" s="172" t="s">
        <v>299</v>
      </c>
      <c r="D198" s="172" t="s">
        <v>120</v>
      </c>
      <c r="E198" s="173" t="s">
        <v>300</v>
      </c>
      <c r="F198" s="174" t="s">
        <v>301</v>
      </c>
      <c r="G198" s="175" t="s">
        <v>233</v>
      </c>
      <c r="H198" s="176">
        <v>134.83199999999999</v>
      </c>
      <c r="I198" s="177"/>
      <c r="J198" s="178">
        <f>ROUND(I198*H198,2)</f>
        <v>0</v>
      </c>
      <c r="K198" s="174" t="s">
        <v>124</v>
      </c>
      <c r="L198" s="38"/>
      <c r="M198" s="179" t="s">
        <v>19</v>
      </c>
      <c r="N198" s="180" t="s">
        <v>44</v>
      </c>
      <c r="O198" s="63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3" t="s">
        <v>125</v>
      </c>
      <c r="AT198" s="183" t="s">
        <v>120</v>
      </c>
      <c r="AU198" s="183" t="s">
        <v>83</v>
      </c>
      <c r="AY198" s="16" t="s">
        <v>118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" t="s">
        <v>81</v>
      </c>
      <c r="BK198" s="184">
        <f>ROUND(I198*H198,2)</f>
        <v>0</v>
      </c>
      <c r="BL198" s="16" t="s">
        <v>125</v>
      </c>
      <c r="BM198" s="183" t="s">
        <v>302</v>
      </c>
    </row>
    <row r="199" spans="1:65" s="2" customFormat="1" ht="19.5">
      <c r="A199" s="33"/>
      <c r="B199" s="34"/>
      <c r="C199" s="35"/>
      <c r="D199" s="185" t="s">
        <v>127</v>
      </c>
      <c r="E199" s="35"/>
      <c r="F199" s="186" t="s">
        <v>303</v>
      </c>
      <c r="G199" s="35"/>
      <c r="H199" s="35"/>
      <c r="I199" s="187"/>
      <c r="J199" s="35"/>
      <c r="K199" s="35"/>
      <c r="L199" s="38"/>
      <c r="M199" s="188"/>
      <c r="N199" s="189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127</v>
      </c>
      <c r="AU199" s="16" t="s">
        <v>83</v>
      </c>
    </row>
    <row r="200" spans="1:65" s="2" customFormat="1" ht="87.75">
      <c r="A200" s="33"/>
      <c r="B200" s="34"/>
      <c r="C200" s="35"/>
      <c r="D200" s="185" t="s">
        <v>129</v>
      </c>
      <c r="E200" s="35"/>
      <c r="F200" s="190" t="s">
        <v>304</v>
      </c>
      <c r="G200" s="35"/>
      <c r="H200" s="35"/>
      <c r="I200" s="187"/>
      <c r="J200" s="35"/>
      <c r="K200" s="35"/>
      <c r="L200" s="38"/>
      <c r="M200" s="188"/>
      <c r="N200" s="189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129</v>
      </c>
      <c r="AU200" s="16" t="s">
        <v>83</v>
      </c>
    </row>
    <row r="201" spans="1:65" s="13" customFormat="1" ht="11.25">
      <c r="B201" s="191"/>
      <c r="C201" s="192"/>
      <c r="D201" s="185" t="s">
        <v>131</v>
      </c>
      <c r="E201" s="193" t="s">
        <v>19</v>
      </c>
      <c r="F201" s="194" t="s">
        <v>305</v>
      </c>
      <c r="G201" s="192"/>
      <c r="H201" s="195">
        <v>134.83199999999999</v>
      </c>
      <c r="I201" s="196"/>
      <c r="J201" s="192"/>
      <c r="K201" s="192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131</v>
      </c>
      <c r="AU201" s="201" t="s">
        <v>83</v>
      </c>
      <c r="AV201" s="13" t="s">
        <v>83</v>
      </c>
      <c r="AW201" s="13" t="s">
        <v>33</v>
      </c>
      <c r="AX201" s="13" t="s">
        <v>73</v>
      </c>
      <c r="AY201" s="201" t="s">
        <v>118</v>
      </c>
    </row>
    <row r="202" spans="1:65" s="2" customFormat="1" ht="14.45" customHeight="1">
      <c r="A202" s="33"/>
      <c r="B202" s="34"/>
      <c r="C202" s="172" t="s">
        <v>306</v>
      </c>
      <c r="D202" s="172" t="s">
        <v>120</v>
      </c>
      <c r="E202" s="173" t="s">
        <v>307</v>
      </c>
      <c r="F202" s="174" t="s">
        <v>308</v>
      </c>
      <c r="G202" s="175" t="s">
        <v>233</v>
      </c>
      <c r="H202" s="176">
        <v>110.03100000000001</v>
      </c>
      <c r="I202" s="177"/>
      <c r="J202" s="178">
        <f>ROUND(I202*H202,2)</f>
        <v>0</v>
      </c>
      <c r="K202" s="174" t="s">
        <v>124</v>
      </c>
      <c r="L202" s="38"/>
      <c r="M202" s="179" t="s">
        <v>19</v>
      </c>
      <c r="N202" s="180" t="s">
        <v>44</v>
      </c>
      <c r="O202" s="63"/>
      <c r="P202" s="181">
        <f>O202*H202</f>
        <v>0</v>
      </c>
      <c r="Q202" s="181">
        <v>0</v>
      </c>
      <c r="R202" s="181">
        <f>Q202*H202</f>
        <v>0</v>
      </c>
      <c r="S202" s="181">
        <v>0</v>
      </c>
      <c r="T202" s="18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3" t="s">
        <v>125</v>
      </c>
      <c r="AT202" s="183" t="s">
        <v>120</v>
      </c>
      <c r="AU202" s="183" t="s">
        <v>83</v>
      </c>
      <c r="AY202" s="16" t="s">
        <v>118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6" t="s">
        <v>81</v>
      </c>
      <c r="BK202" s="184">
        <f>ROUND(I202*H202,2)</f>
        <v>0</v>
      </c>
      <c r="BL202" s="16" t="s">
        <v>125</v>
      </c>
      <c r="BM202" s="183" t="s">
        <v>309</v>
      </c>
    </row>
    <row r="203" spans="1:65" s="2" customFormat="1" ht="19.5">
      <c r="A203" s="33"/>
      <c r="B203" s="34"/>
      <c r="C203" s="35"/>
      <c r="D203" s="185" t="s">
        <v>127</v>
      </c>
      <c r="E203" s="35"/>
      <c r="F203" s="186" t="s">
        <v>310</v>
      </c>
      <c r="G203" s="35"/>
      <c r="H203" s="35"/>
      <c r="I203" s="187"/>
      <c r="J203" s="35"/>
      <c r="K203" s="35"/>
      <c r="L203" s="38"/>
      <c r="M203" s="188"/>
      <c r="N203" s="189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127</v>
      </c>
      <c r="AU203" s="16" t="s">
        <v>83</v>
      </c>
    </row>
    <row r="204" spans="1:65" s="2" customFormat="1" ht="87.75">
      <c r="A204" s="33"/>
      <c r="B204" s="34"/>
      <c r="C204" s="35"/>
      <c r="D204" s="185" t="s">
        <v>129</v>
      </c>
      <c r="E204" s="35"/>
      <c r="F204" s="190" t="s">
        <v>304</v>
      </c>
      <c r="G204" s="35"/>
      <c r="H204" s="35"/>
      <c r="I204" s="187"/>
      <c r="J204" s="35"/>
      <c r="K204" s="35"/>
      <c r="L204" s="38"/>
      <c r="M204" s="188"/>
      <c r="N204" s="189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129</v>
      </c>
      <c r="AU204" s="16" t="s">
        <v>83</v>
      </c>
    </row>
    <row r="205" spans="1:65" s="13" customFormat="1" ht="11.25">
      <c r="B205" s="191"/>
      <c r="C205" s="192"/>
      <c r="D205" s="185" t="s">
        <v>131</v>
      </c>
      <c r="E205" s="193" t="s">
        <v>19</v>
      </c>
      <c r="F205" s="194" t="s">
        <v>298</v>
      </c>
      <c r="G205" s="192"/>
      <c r="H205" s="195">
        <v>110.03100000000001</v>
      </c>
      <c r="I205" s="196"/>
      <c r="J205" s="192"/>
      <c r="K205" s="192"/>
      <c r="L205" s="197"/>
      <c r="M205" s="198"/>
      <c r="N205" s="199"/>
      <c r="O205" s="199"/>
      <c r="P205" s="199"/>
      <c r="Q205" s="199"/>
      <c r="R205" s="199"/>
      <c r="S205" s="199"/>
      <c r="T205" s="200"/>
      <c r="AT205" s="201" t="s">
        <v>131</v>
      </c>
      <c r="AU205" s="201" t="s">
        <v>83</v>
      </c>
      <c r="AV205" s="13" t="s">
        <v>83</v>
      </c>
      <c r="AW205" s="13" t="s">
        <v>33</v>
      </c>
      <c r="AX205" s="13" t="s">
        <v>73</v>
      </c>
      <c r="AY205" s="201" t="s">
        <v>118</v>
      </c>
    </row>
    <row r="206" spans="1:65" s="2" customFormat="1" ht="14.45" customHeight="1">
      <c r="A206" s="33"/>
      <c r="B206" s="34"/>
      <c r="C206" s="172" t="s">
        <v>311</v>
      </c>
      <c r="D206" s="172" t="s">
        <v>120</v>
      </c>
      <c r="E206" s="173" t="s">
        <v>312</v>
      </c>
      <c r="F206" s="174" t="s">
        <v>313</v>
      </c>
      <c r="G206" s="175" t="s">
        <v>233</v>
      </c>
      <c r="H206" s="176">
        <v>27.164000000000001</v>
      </c>
      <c r="I206" s="177"/>
      <c r="J206" s="178">
        <f>ROUND(I206*H206,2)</f>
        <v>0</v>
      </c>
      <c r="K206" s="174" t="s">
        <v>124</v>
      </c>
      <c r="L206" s="38"/>
      <c r="M206" s="179" t="s">
        <v>19</v>
      </c>
      <c r="N206" s="180" t="s">
        <v>44</v>
      </c>
      <c r="O206" s="63"/>
      <c r="P206" s="181">
        <f>O206*H206</f>
        <v>0</v>
      </c>
      <c r="Q206" s="181">
        <v>0</v>
      </c>
      <c r="R206" s="181">
        <f>Q206*H206</f>
        <v>0</v>
      </c>
      <c r="S206" s="181">
        <v>0</v>
      </c>
      <c r="T206" s="18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83" t="s">
        <v>125</v>
      </c>
      <c r="AT206" s="183" t="s">
        <v>120</v>
      </c>
      <c r="AU206" s="183" t="s">
        <v>83</v>
      </c>
      <c r="AY206" s="16" t="s">
        <v>118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6" t="s">
        <v>81</v>
      </c>
      <c r="BK206" s="184">
        <f>ROUND(I206*H206,2)</f>
        <v>0</v>
      </c>
      <c r="BL206" s="16" t="s">
        <v>125</v>
      </c>
      <c r="BM206" s="183" t="s">
        <v>314</v>
      </c>
    </row>
    <row r="207" spans="1:65" s="2" customFormat="1" ht="11.25">
      <c r="A207" s="33"/>
      <c r="B207" s="34"/>
      <c r="C207" s="35"/>
      <c r="D207" s="185" t="s">
        <v>127</v>
      </c>
      <c r="E207" s="35"/>
      <c r="F207" s="186" t="s">
        <v>315</v>
      </c>
      <c r="G207" s="35"/>
      <c r="H207" s="35"/>
      <c r="I207" s="187"/>
      <c r="J207" s="35"/>
      <c r="K207" s="35"/>
      <c r="L207" s="38"/>
      <c r="M207" s="188"/>
      <c r="N207" s="189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127</v>
      </c>
      <c r="AU207" s="16" t="s">
        <v>83</v>
      </c>
    </row>
    <row r="208" spans="1:65" s="2" customFormat="1" ht="39">
      <c r="A208" s="33"/>
      <c r="B208" s="34"/>
      <c r="C208" s="35"/>
      <c r="D208" s="185" t="s">
        <v>129</v>
      </c>
      <c r="E208" s="35"/>
      <c r="F208" s="190" t="s">
        <v>316</v>
      </c>
      <c r="G208" s="35"/>
      <c r="H208" s="35"/>
      <c r="I208" s="187"/>
      <c r="J208" s="35"/>
      <c r="K208" s="35"/>
      <c r="L208" s="38"/>
      <c r="M208" s="188"/>
      <c r="N208" s="189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129</v>
      </c>
      <c r="AU208" s="16" t="s">
        <v>83</v>
      </c>
    </row>
    <row r="209" spans="1:65" s="13" customFormat="1" ht="11.25">
      <c r="B209" s="191"/>
      <c r="C209" s="192"/>
      <c r="D209" s="185" t="s">
        <v>131</v>
      </c>
      <c r="E209" s="193" t="s">
        <v>19</v>
      </c>
      <c r="F209" s="194" t="s">
        <v>317</v>
      </c>
      <c r="G209" s="192"/>
      <c r="H209" s="195">
        <v>18.068999999999999</v>
      </c>
      <c r="I209" s="196"/>
      <c r="J209" s="192"/>
      <c r="K209" s="192"/>
      <c r="L209" s="197"/>
      <c r="M209" s="198"/>
      <c r="N209" s="199"/>
      <c r="O209" s="199"/>
      <c r="P209" s="199"/>
      <c r="Q209" s="199"/>
      <c r="R209" s="199"/>
      <c r="S209" s="199"/>
      <c r="T209" s="200"/>
      <c r="AT209" s="201" t="s">
        <v>131</v>
      </c>
      <c r="AU209" s="201" t="s">
        <v>83</v>
      </c>
      <c r="AV209" s="13" t="s">
        <v>83</v>
      </c>
      <c r="AW209" s="13" t="s">
        <v>33</v>
      </c>
      <c r="AX209" s="13" t="s">
        <v>73</v>
      </c>
      <c r="AY209" s="201" t="s">
        <v>118</v>
      </c>
    </row>
    <row r="210" spans="1:65" s="13" customFormat="1" ht="11.25">
      <c r="B210" s="191"/>
      <c r="C210" s="192"/>
      <c r="D210" s="185" t="s">
        <v>131</v>
      </c>
      <c r="E210" s="193" t="s">
        <v>19</v>
      </c>
      <c r="F210" s="194" t="s">
        <v>318</v>
      </c>
      <c r="G210" s="192"/>
      <c r="H210" s="195">
        <v>9.0950000000000006</v>
      </c>
      <c r="I210" s="196"/>
      <c r="J210" s="192"/>
      <c r="K210" s="192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131</v>
      </c>
      <c r="AU210" s="201" t="s">
        <v>83</v>
      </c>
      <c r="AV210" s="13" t="s">
        <v>83</v>
      </c>
      <c r="AW210" s="13" t="s">
        <v>33</v>
      </c>
      <c r="AX210" s="13" t="s">
        <v>73</v>
      </c>
      <c r="AY210" s="201" t="s">
        <v>118</v>
      </c>
    </row>
    <row r="211" spans="1:65" s="2" customFormat="1" ht="14.45" customHeight="1">
      <c r="A211" s="33"/>
      <c r="B211" s="34"/>
      <c r="C211" s="172" t="s">
        <v>319</v>
      </c>
      <c r="D211" s="172" t="s">
        <v>120</v>
      </c>
      <c r="E211" s="173" t="s">
        <v>320</v>
      </c>
      <c r="F211" s="174" t="s">
        <v>321</v>
      </c>
      <c r="G211" s="175" t="s">
        <v>233</v>
      </c>
      <c r="H211" s="176">
        <v>94.429000000000002</v>
      </c>
      <c r="I211" s="177"/>
      <c r="J211" s="178">
        <f>ROUND(I211*H211,2)</f>
        <v>0</v>
      </c>
      <c r="K211" s="174" t="s">
        <v>124</v>
      </c>
      <c r="L211" s="38"/>
      <c r="M211" s="179" t="s">
        <v>19</v>
      </c>
      <c r="N211" s="180" t="s">
        <v>44</v>
      </c>
      <c r="O211" s="63"/>
      <c r="P211" s="181">
        <f>O211*H211</f>
        <v>0</v>
      </c>
      <c r="Q211" s="181">
        <v>0</v>
      </c>
      <c r="R211" s="181">
        <f>Q211*H211</f>
        <v>0</v>
      </c>
      <c r="S211" s="181">
        <v>0</v>
      </c>
      <c r="T211" s="18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3" t="s">
        <v>125</v>
      </c>
      <c r="AT211" s="183" t="s">
        <v>120</v>
      </c>
      <c r="AU211" s="183" t="s">
        <v>83</v>
      </c>
      <c r="AY211" s="16" t="s">
        <v>118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81</v>
      </c>
      <c r="BK211" s="184">
        <f>ROUND(I211*H211,2)</f>
        <v>0</v>
      </c>
      <c r="BL211" s="16" t="s">
        <v>125</v>
      </c>
      <c r="BM211" s="183" t="s">
        <v>322</v>
      </c>
    </row>
    <row r="212" spans="1:65" s="2" customFormat="1" ht="19.5">
      <c r="A212" s="33"/>
      <c r="B212" s="34"/>
      <c r="C212" s="35"/>
      <c r="D212" s="185" t="s">
        <v>127</v>
      </c>
      <c r="E212" s="35"/>
      <c r="F212" s="186" t="s">
        <v>323</v>
      </c>
      <c r="G212" s="35"/>
      <c r="H212" s="35"/>
      <c r="I212" s="187"/>
      <c r="J212" s="35"/>
      <c r="K212" s="35"/>
      <c r="L212" s="38"/>
      <c r="M212" s="188"/>
      <c r="N212" s="189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127</v>
      </c>
      <c r="AU212" s="16" t="s">
        <v>83</v>
      </c>
    </row>
    <row r="213" spans="1:65" s="2" customFormat="1" ht="87.75">
      <c r="A213" s="33"/>
      <c r="B213" s="34"/>
      <c r="C213" s="35"/>
      <c r="D213" s="185" t="s">
        <v>129</v>
      </c>
      <c r="E213" s="35"/>
      <c r="F213" s="190" t="s">
        <v>324</v>
      </c>
      <c r="G213" s="35"/>
      <c r="H213" s="35"/>
      <c r="I213" s="187"/>
      <c r="J213" s="35"/>
      <c r="K213" s="35"/>
      <c r="L213" s="38"/>
      <c r="M213" s="188"/>
      <c r="N213" s="189"/>
      <c r="O213" s="63"/>
      <c r="P213" s="63"/>
      <c r="Q213" s="63"/>
      <c r="R213" s="63"/>
      <c r="S213" s="63"/>
      <c r="T213" s="64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129</v>
      </c>
      <c r="AU213" s="16" t="s">
        <v>83</v>
      </c>
    </row>
    <row r="214" spans="1:65" s="13" customFormat="1" ht="11.25">
      <c r="B214" s="191"/>
      <c r="C214" s="192"/>
      <c r="D214" s="185" t="s">
        <v>131</v>
      </c>
      <c r="E214" s="193" t="s">
        <v>19</v>
      </c>
      <c r="F214" s="194" t="s">
        <v>325</v>
      </c>
      <c r="G214" s="192"/>
      <c r="H214" s="195">
        <v>64.63</v>
      </c>
      <c r="I214" s="196"/>
      <c r="J214" s="192"/>
      <c r="K214" s="192"/>
      <c r="L214" s="197"/>
      <c r="M214" s="198"/>
      <c r="N214" s="199"/>
      <c r="O214" s="199"/>
      <c r="P214" s="199"/>
      <c r="Q214" s="199"/>
      <c r="R214" s="199"/>
      <c r="S214" s="199"/>
      <c r="T214" s="200"/>
      <c r="AT214" s="201" t="s">
        <v>131</v>
      </c>
      <c r="AU214" s="201" t="s">
        <v>83</v>
      </c>
      <c r="AV214" s="13" t="s">
        <v>83</v>
      </c>
      <c r="AW214" s="13" t="s">
        <v>33</v>
      </c>
      <c r="AX214" s="13" t="s">
        <v>73</v>
      </c>
      <c r="AY214" s="201" t="s">
        <v>118</v>
      </c>
    </row>
    <row r="215" spans="1:65" s="13" customFormat="1" ht="11.25">
      <c r="B215" s="191"/>
      <c r="C215" s="192"/>
      <c r="D215" s="185" t="s">
        <v>131</v>
      </c>
      <c r="E215" s="193" t="s">
        <v>19</v>
      </c>
      <c r="F215" s="194" t="s">
        <v>326</v>
      </c>
      <c r="G215" s="192"/>
      <c r="H215" s="195">
        <v>29.798999999999999</v>
      </c>
      <c r="I215" s="196"/>
      <c r="J215" s="192"/>
      <c r="K215" s="192"/>
      <c r="L215" s="197"/>
      <c r="M215" s="198"/>
      <c r="N215" s="199"/>
      <c r="O215" s="199"/>
      <c r="P215" s="199"/>
      <c r="Q215" s="199"/>
      <c r="R215" s="199"/>
      <c r="S215" s="199"/>
      <c r="T215" s="200"/>
      <c r="AT215" s="201" t="s">
        <v>131</v>
      </c>
      <c r="AU215" s="201" t="s">
        <v>83</v>
      </c>
      <c r="AV215" s="13" t="s">
        <v>83</v>
      </c>
      <c r="AW215" s="13" t="s">
        <v>33</v>
      </c>
      <c r="AX215" s="13" t="s">
        <v>73</v>
      </c>
      <c r="AY215" s="201" t="s">
        <v>118</v>
      </c>
    </row>
    <row r="216" spans="1:65" s="2" customFormat="1" ht="14.45" customHeight="1">
      <c r="A216" s="33"/>
      <c r="B216" s="34"/>
      <c r="C216" s="202" t="s">
        <v>327</v>
      </c>
      <c r="D216" s="202" t="s">
        <v>179</v>
      </c>
      <c r="E216" s="203" t="s">
        <v>328</v>
      </c>
      <c r="F216" s="204" t="s">
        <v>329</v>
      </c>
      <c r="G216" s="205" t="s">
        <v>330</v>
      </c>
      <c r="H216" s="206">
        <v>188.858</v>
      </c>
      <c r="I216" s="207"/>
      <c r="J216" s="208">
        <f>ROUND(I216*H216,2)</f>
        <v>0</v>
      </c>
      <c r="K216" s="204" t="s">
        <v>124</v>
      </c>
      <c r="L216" s="209"/>
      <c r="M216" s="210" t="s">
        <v>19</v>
      </c>
      <c r="N216" s="211" t="s">
        <v>44</v>
      </c>
      <c r="O216" s="63"/>
      <c r="P216" s="181">
        <f>O216*H216</f>
        <v>0</v>
      </c>
      <c r="Q216" s="181">
        <v>0</v>
      </c>
      <c r="R216" s="181">
        <f>Q216*H216</f>
        <v>0</v>
      </c>
      <c r="S216" s="181">
        <v>0</v>
      </c>
      <c r="T216" s="18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3" t="s">
        <v>171</v>
      </c>
      <c r="AT216" s="183" t="s">
        <v>179</v>
      </c>
      <c r="AU216" s="183" t="s">
        <v>83</v>
      </c>
      <c r="AY216" s="16" t="s">
        <v>118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6" t="s">
        <v>81</v>
      </c>
      <c r="BK216" s="184">
        <f>ROUND(I216*H216,2)</f>
        <v>0</v>
      </c>
      <c r="BL216" s="16" t="s">
        <v>125</v>
      </c>
      <c r="BM216" s="183" t="s">
        <v>331</v>
      </c>
    </row>
    <row r="217" spans="1:65" s="2" customFormat="1" ht="11.25">
      <c r="A217" s="33"/>
      <c r="B217" s="34"/>
      <c r="C217" s="35"/>
      <c r="D217" s="185" t="s">
        <v>127</v>
      </c>
      <c r="E217" s="35"/>
      <c r="F217" s="186" t="s">
        <v>329</v>
      </c>
      <c r="G217" s="35"/>
      <c r="H217" s="35"/>
      <c r="I217" s="187"/>
      <c r="J217" s="35"/>
      <c r="K217" s="35"/>
      <c r="L217" s="38"/>
      <c r="M217" s="188"/>
      <c r="N217" s="189"/>
      <c r="O217" s="63"/>
      <c r="P217" s="63"/>
      <c r="Q217" s="63"/>
      <c r="R217" s="63"/>
      <c r="S217" s="63"/>
      <c r="T217" s="64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127</v>
      </c>
      <c r="AU217" s="16" t="s">
        <v>83</v>
      </c>
    </row>
    <row r="218" spans="1:65" s="13" customFormat="1" ht="11.25">
      <c r="B218" s="191"/>
      <c r="C218" s="192"/>
      <c r="D218" s="185" t="s">
        <v>131</v>
      </c>
      <c r="E218" s="192"/>
      <c r="F218" s="194" t="s">
        <v>332</v>
      </c>
      <c r="G218" s="192"/>
      <c r="H218" s="195">
        <v>188.858</v>
      </c>
      <c r="I218" s="196"/>
      <c r="J218" s="192"/>
      <c r="K218" s="192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131</v>
      </c>
      <c r="AU218" s="201" t="s">
        <v>83</v>
      </c>
      <c r="AV218" s="13" t="s">
        <v>83</v>
      </c>
      <c r="AW218" s="13" t="s">
        <v>4</v>
      </c>
      <c r="AX218" s="13" t="s">
        <v>81</v>
      </c>
      <c r="AY218" s="201" t="s">
        <v>118</v>
      </c>
    </row>
    <row r="219" spans="1:65" s="2" customFormat="1" ht="14.45" customHeight="1">
      <c r="A219" s="33"/>
      <c r="B219" s="34"/>
      <c r="C219" s="172" t="s">
        <v>333</v>
      </c>
      <c r="D219" s="172" t="s">
        <v>120</v>
      </c>
      <c r="E219" s="173" t="s">
        <v>334</v>
      </c>
      <c r="F219" s="174" t="s">
        <v>335</v>
      </c>
      <c r="G219" s="175" t="s">
        <v>233</v>
      </c>
      <c r="H219" s="176">
        <v>244.863</v>
      </c>
      <c r="I219" s="177"/>
      <c r="J219" s="178">
        <f>ROUND(I219*H219,2)</f>
        <v>0</v>
      </c>
      <c r="K219" s="174" t="s">
        <v>124</v>
      </c>
      <c r="L219" s="38"/>
      <c r="M219" s="179" t="s">
        <v>19</v>
      </c>
      <c r="N219" s="180" t="s">
        <v>44</v>
      </c>
      <c r="O219" s="63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3" t="s">
        <v>125</v>
      </c>
      <c r="AT219" s="183" t="s">
        <v>120</v>
      </c>
      <c r="AU219" s="183" t="s">
        <v>83</v>
      </c>
      <c r="AY219" s="16" t="s">
        <v>118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6" t="s">
        <v>81</v>
      </c>
      <c r="BK219" s="184">
        <f>ROUND(I219*H219,2)</f>
        <v>0</v>
      </c>
      <c r="BL219" s="16" t="s">
        <v>125</v>
      </c>
      <c r="BM219" s="183" t="s">
        <v>336</v>
      </c>
    </row>
    <row r="220" spans="1:65" s="2" customFormat="1" ht="19.5">
      <c r="A220" s="33"/>
      <c r="B220" s="34"/>
      <c r="C220" s="35"/>
      <c r="D220" s="185" t="s">
        <v>127</v>
      </c>
      <c r="E220" s="35"/>
      <c r="F220" s="186" t="s">
        <v>337</v>
      </c>
      <c r="G220" s="35"/>
      <c r="H220" s="35"/>
      <c r="I220" s="187"/>
      <c r="J220" s="35"/>
      <c r="K220" s="35"/>
      <c r="L220" s="38"/>
      <c r="M220" s="188"/>
      <c r="N220" s="189"/>
      <c r="O220" s="63"/>
      <c r="P220" s="63"/>
      <c r="Q220" s="63"/>
      <c r="R220" s="63"/>
      <c r="S220" s="63"/>
      <c r="T220" s="64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127</v>
      </c>
      <c r="AU220" s="16" t="s">
        <v>83</v>
      </c>
    </row>
    <row r="221" spans="1:65" s="2" customFormat="1" ht="126.75">
      <c r="A221" s="33"/>
      <c r="B221" s="34"/>
      <c r="C221" s="35"/>
      <c r="D221" s="185" t="s">
        <v>129</v>
      </c>
      <c r="E221" s="35"/>
      <c r="F221" s="190" t="s">
        <v>338</v>
      </c>
      <c r="G221" s="35"/>
      <c r="H221" s="35"/>
      <c r="I221" s="187"/>
      <c r="J221" s="35"/>
      <c r="K221" s="35"/>
      <c r="L221" s="38"/>
      <c r="M221" s="188"/>
      <c r="N221" s="189"/>
      <c r="O221" s="63"/>
      <c r="P221" s="63"/>
      <c r="Q221" s="63"/>
      <c r="R221" s="63"/>
      <c r="S221" s="63"/>
      <c r="T221" s="64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129</v>
      </c>
      <c r="AU221" s="16" t="s">
        <v>83</v>
      </c>
    </row>
    <row r="222" spans="1:65" s="13" customFormat="1" ht="11.25">
      <c r="B222" s="191"/>
      <c r="C222" s="192"/>
      <c r="D222" s="185" t="s">
        <v>131</v>
      </c>
      <c r="E222" s="193" t="s">
        <v>19</v>
      </c>
      <c r="F222" s="194" t="s">
        <v>339</v>
      </c>
      <c r="G222" s="192"/>
      <c r="H222" s="195">
        <v>244.863</v>
      </c>
      <c r="I222" s="196"/>
      <c r="J222" s="192"/>
      <c r="K222" s="192"/>
      <c r="L222" s="197"/>
      <c r="M222" s="198"/>
      <c r="N222" s="199"/>
      <c r="O222" s="199"/>
      <c r="P222" s="199"/>
      <c r="Q222" s="199"/>
      <c r="R222" s="199"/>
      <c r="S222" s="199"/>
      <c r="T222" s="200"/>
      <c r="AT222" s="201" t="s">
        <v>131</v>
      </c>
      <c r="AU222" s="201" t="s">
        <v>83</v>
      </c>
      <c r="AV222" s="13" t="s">
        <v>83</v>
      </c>
      <c r="AW222" s="13" t="s">
        <v>33</v>
      </c>
      <c r="AX222" s="13" t="s">
        <v>73</v>
      </c>
      <c r="AY222" s="201" t="s">
        <v>118</v>
      </c>
    </row>
    <row r="223" spans="1:65" s="12" customFormat="1" ht="22.9" customHeight="1">
      <c r="B223" s="156"/>
      <c r="C223" s="157"/>
      <c r="D223" s="158" t="s">
        <v>72</v>
      </c>
      <c r="E223" s="170" t="s">
        <v>152</v>
      </c>
      <c r="F223" s="170" t="s">
        <v>340</v>
      </c>
      <c r="G223" s="157"/>
      <c r="H223" s="157"/>
      <c r="I223" s="160"/>
      <c r="J223" s="171">
        <f>BK223</f>
        <v>0</v>
      </c>
      <c r="K223" s="157"/>
      <c r="L223" s="162"/>
      <c r="M223" s="163"/>
      <c r="N223" s="164"/>
      <c r="O223" s="164"/>
      <c r="P223" s="165">
        <f>SUM(P224:P240)</f>
        <v>0</v>
      </c>
      <c r="Q223" s="164"/>
      <c r="R223" s="165">
        <f>SUM(R224:R240)</f>
        <v>354.05614259999999</v>
      </c>
      <c r="S223" s="164"/>
      <c r="T223" s="166">
        <f>SUM(T224:T240)</f>
        <v>0</v>
      </c>
      <c r="AR223" s="167" t="s">
        <v>81</v>
      </c>
      <c r="AT223" s="168" t="s">
        <v>72</v>
      </c>
      <c r="AU223" s="168" t="s">
        <v>81</v>
      </c>
      <c r="AY223" s="167" t="s">
        <v>118</v>
      </c>
      <c r="BK223" s="169">
        <f>SUM(BK224:BK240)</f>
        <v>0</v>
      </c>
    </row>
    <row r="224" spans="1:65" s="2" customFormat="1" ht="14.45" customHeight="1">
      <c r="A224" s="33"/>
      <c r="B224" s="34"/>
      <c r="C224" s="172" t="s">
        <v>341</v>
      </c>
      <c r="D224" s="172" t="s">
        <v>120</v>
      </c>
      <c r="E224" s="173" t="s">
        <v>342</v>
      </c>
      <c r="F224" s="174" t="s">
        <v>343</v>
      </c>
      <c r="G224" s="175" t="s">
        <v>123</v>
      </c>
      <c r="H224" s="176">
        <v>421.36500000000001</v>
      </c>
      <c r="I224" s="177"/>
      <c r="J224" s="178">
        <f>ROUND(I224*H224,2)</f>
        <v>0</v>
      </c>
      <c r="K224" s="174" t="s">
        <v>124</v>
      </c>
      <c r="L224" s="38"/>
      <c r="M224" s="179" t="s">
        <v>19</v>
      </c>
      <c r="N224" s="180" t="s">
        <v>44</v>
      </c>
      <c r="O224" s="63"/>
      <c r="P224" s="181">
        <f>O224*H224</f>
        <v>0</v>
      </c>
      <c r="Q224" s="181">
        <v>0.57499999999999996</v>
      </c>
      <c r="R224" s="181">
        <f>Q224*H224</f>
        <v>242.284875</v>
      </c>
      <c r="S224" s="181">
        <v>0</v>
      </c>
      <c r="T224" s="18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3" t="s">
        <v>125</v>
      </c>
      <c r="AT224" s="183" t="s">
        <v>120</v>
      </c>
      <c r="AU224" s="183" t="s">
        <v>83</v>
      </c>
      <c r="AY224" s="16" t="s">
        <v>118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6" t="s">
        <v>81</v>
      </c>
      <c r="BK224" s="184">
        <f>ROUND(I224*H224,2)</f>
        <v>0</v>
      </c>
      <c r="BL224" s="16" t="s">
        <v>125</v>
      </c>
      <c r="BM224" s="183" t="s">
        <v>344</v>
      </c>
    </row>
    <row r="225" spans="1:65" s="2" customFormat="1" ht="11.25">
      <c r="A225" s="33"/>
      <c r="B225" s="34"/>
      <c r="C225" s="35"/>
      <c r="D225" s="185" t="s">
        <v>127</v>
      </c>
      <c r="E225" s="35"/>
      <c r="F225" s="186" t="s">
        <v>345</v>
      </c>
      <c r="G225" s="35"/>
      <c r="H225" s="35"/>
      <c r="I225" s="187"/>
      <c r="J225" s="35"/>
      <c r="K225" s="35"/>
      <c r="L225" s="38"/>
      <c r="M225" s="188"/>
      <c r="N225" s="189"/>
      <c r="O225" s="63"/>
      <c r="P225" s="63"/>
      <c r="Q225" s="63"/>
      <c r="R225" s="63"/>
      <c r="S225" s="63"/>
      <c r="T225" s="64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127</v>
      </c>
      <c r="AU225" s="16" t="s">
        <v>83</v>
      </c>
    </row>
    <row r="226" spans="1:65" s="13" customFormat="1" ht="11.25">
      <c r="B226" s="191"/>
      <c r="C226" s="192"/>
      <c r="D226" s="185" t="s">
        <v>131</v>
      </c>
      <c r="E226" s="193" t="s">
        <v>19</v>
      </c>
      <c r="F226" s="194" t="s">
        <v>192</v>
      </c>
      <c r="G226" s="192"/>
      <c r="H226" s="195">
        <v>421.36500000000001</v>
      </c>
      <c r="I226" s="196"/>
      <c r="J226" s="192"/>
      <c r="K226" s="192"/>
      <c r="L226" s="197"/>
      <c r="M226" s="198"/>
      <c r="N226" s="199"/>
      <c r="O226" s="199"/>
      <c r="P226" s="199"/>
      <c r="Q226" s="199"/>
      <c r="R226" s="199"/>
      <c r="S226" s="199"/>
      <c r="T226" s="200"/>
      <c r="AT226" s="201" t="s">
        <v>131</v>
      </c>
      <c r="AU226" s="201" t="s">
        <v>83</v>
      </c>
      <c r="AV226" s="13" t="s">
        <v>83</v>
      </c>
      <c r="AW226" s="13" t="s">
        <v>33</v>
      </c>
      <c r="AX226" s="13" t="s">
        <v>73</v>
      </c>
      <c r="AY226" s="201" t="s">
        <v>118</v>
      </c>
    </row>
    <row r="227" spans="1:65" s="2" customFormat="1" ht="14.45" customHeight="1">
      <c r="A227" s="33"/>
      <c r="B227" s="34"/>
      <c r="C227" s="172" t="s">
        <v>346</v>
      </c>
      <c r="D227" s="172" t="s">
        <v>120</v>
      </c>
      <c r="E227" s="173" t="s">
        <v>347</v>
      </c>
      <c r="F227" s="174" t="s">
        <v>348</v>
      </c>
      <c r="G227" s="175" t="s">
        <v>123</v>
      </c>
      <c r="H227" s="176">
        <v>421.36500000000001</v>
      </c>
      <c r="I227" s="177"/>
      <c r="J227" s="178">
        <f>ROUND(I227*H227,2)</f>
        <v>0</v>
      </c>
      <c r="K227" s="174" t="s">
        <v>124</v>
      </c>
      <c r="L227" s="38"/>
      <c r="M227" s="179" t="s">
        <v>19</v>
      </c>
      <c r="N227" s="180" t="s">
        <v>44</v>
      </c>
      <c r="O227" s="63"/>
      <c r="P227" s="181">
        <f>O227*H227</f>
        <v>0</v>
      </c>
      <c r="Q227" s="181">
        <v>0.216</v>
      </c>
      <c r="R227" s="181">
        <f>Q227*H227</f>
        <v>91.014840000000007</v>
      </c>
      <c r="S227" s="181">
        <v>0</v>
      </c>
      <c r="T227" s="18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3" t="s">
        <v>125</v>
      </c>
      <c r="AT227" s="183" t="s">
        <v>120</v>
      </c>
      <c r="AU227" s="183" t="s">
        <v>83</v>
      </c>
      <c r="AY227" s="16" t="s">
        <v>118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81</v>
      </c>
      <c r="BK227" s="184">
        <f>ROUND(I227*H227,2)</f>
        <v>0</v>
      </c>
      <c r="BL227" s="16" t="s">
        <v>125</v>
      </c>
      <c r="BM227" s="183" t="s">
        <v>349</v>
      </c>
    </row>
    <row r="228" spans="1:65" s="2" customFormat="1" ht="11.25">
      <c r="A228" s="33"/>
      <c r="B228" s="34"/>
      <c r="C228" s="35"/>
      <c r="D228" s="185" t="s">
        <v>127</v>
      </c>
      <c r="E228" s="35"/>
      <c r="F228" s="186" t="s">
        <v>350</v>
      </c>
      <c r="G228" s="35"/>
      <c r="H228" s="35"/>
      <c r="I228" s="187"/>
      <c r="J228" s="35"/>
      <c r="K228" s="35"/>
      <c r="L228" s="38"/>
      <c r="M228" s="188"/>
      <c r="N228" s="189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127</v>
      </c>
      <c r="AU228" s="16" t="s">
        <v>83</v>
      </c>
    </row>
    <row r="229" spans="1:65" s="2" customFormat="1" ht="14.45" customHeight="1">
      <c r="A229" s="33"/>
      <c r="B229" s="34"/>
      <c r="C229" s="172" t="s">
        <v>351</v>
      </c>
      <c r="D229" s="172" t="s">
        <v>120</v>
      </c>
      <c r="E229" s="173" t="s">
        <v>352</v>
      </c>
      <c r="F229" s="174" t="s">
        <v>353</v>
      </c>
      <c r="G229" s="175" t="s">
        <v>123</v>
      </c>
      <c r="H229" s="176">
        <v>41.012</v>
      </c>
      <c r="I229" s="177"/>
      <c r="J229" s="178">
        <f>ROUND(I229*H229,2)</f>
        <v>0</v>
      </c>
      <c r="K229" s="174" t="s">
        <v>124</v>
      </c>
      <c r="L229" s="38"/>
      <c r="M229" s="179" t="s">
        <v>19</v>
      </c>
      <c r="N229" s="180" t="s">
        <v>44</v>
      </c>
      <c r="O229" s="63"/>
      <c r="P229" s="181">
        <f>O229*H229</f>
        <v>0</v>
      </c>
      <c r="Q229" s="181">
        <v>0.216</v>
      </c>
      <c r="R229" s="181">
        <f>Q229*H229</f>
        <v>8.8585919999999998</v>
      </c>
      <c r="S229" s="181">
        <v>0</v>
      </c>
      <c r="T229" s="18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83" t="s">
        <v>125</v>
      </c>
      <c r="AT229" s="183" t="s">
        <v>120</v>
      </c>
      <c r="AU229" s="183" t="s">
        <v>83</v>
      </c>
      <c r="AY229" s="16" t="s">
        <v>118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6" t="s">
        <v>81</v>
      </c>
      <c r="BK229" s="184">
        <f>ROUND(I229*H229,2)</f>
        <v>0</v>
      </c>
      <c r="BL229" s="16" t="s">
        <v>125</v>
      </c>
      <c r="BM229" s="183" t="s">
        <v>354</v>
      </c>
    </row>
    <row r="230" spans="1:65" s="2" customFormat="1" ht="11.25">
      <c r="A230" s="33"/>
      <c r="B230" s="34"/>
      <c r="C230" s="35"/>
      <c r="D230" s="185" t="s">
        <v>127</v>
      </c>
      <c r="E230" s="35"/>
      <c r="F230" s="186" t="s">
        <v>355</v>
      </c>
      <c r="G230" s="35"/>
      <c r="H230" s="35"/>
      <c r="I230" s="187"/>
      <c r="J230" s="35"/>
      <c r="K230" s="35"/>
      <c r="L230" s="38"/>
      <c r="M230" s="188"/>
      <c r="N230" s="189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127</v>
      </c>
      <c r="AU230" s="16" t="s">
        <v>83</v>
      </c>
    </row>
    <row r="231" spans="1:65" s="2" customFormat="1" ht="68.25">
      <c r="A231" s="33"/>
      <c r="B231" s="34"/>
      <c r="C231" s="35"/>
      <c r="D231" s="185" t="s">
        <v>129</v>
      </c>
      <c r="E231" s="35"/>
      <c r="F231" s="190" t="s">
        <v>356</v>
      </c>
      <c r="G231" s="35"/>
      <c r="H231" s="35"/>
      <c r="I231" s="187"/>
      <c r="J231" s="35"/>
      <c r="K231" s="35"/>
      <c r="L231" s="38"/>
      <c r="M231" s="188"/>
      <c r="N231" s="189"/>
      <c r="O231" s="63"/>
      <c r="P231" s="63"/>
      <c r="Q231" s="63"/>
      <c r="R231" s="63"/>
      <c r="S231" s="63"/>
      <c r="T231" s="64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129</v>
      </c>
      <c r="AU231" s="16" t="s">
        <v>83</v>
      </c>
    </row>
    <row r="232" spans="1:65" s="13" customFormat="1" ht="11.25">
      <c r="B232" s="191"/>
      <c r="C232" s="192"/>
      <c r="D232" s="185" t="s">
        <v>131</v>
      </c>
      <c r="E232" s="193" t="s">
        <v>19</v>
      </c>
      <c r="F232" s="194" t="s">
        <v>357</v>
      </c>
      <c r="G232" s="192"/>
      <c r="H232" s="195">
        <v>41.012</v>
      </c>
      <c r="I232" s="196"/>
      <c r="J232" s="192"/>
      <c r="K232" s="192"/>
      <c r="L232" s="197"/>
      <c r="M232" s="198"/>
      <c r="N232" s="199"/>
      <c r="O232" s="199"/>
      <c r="P232" s="199"/>
      <c r="Q232" s="199"/>
      <c r="R232" s="199"/>
      <c r="S232" s="199"/>
      <c r="T232" s="200"/>
      <c r="AT232" s="201" t="s">
        <v>131</v>
      </c>
      <c r="AU232" s="201" t="s">
        <v>83</v>
      </c>
      <c r="AV232" s="13" t="s">
        <v>83</v>
      </c>
      <c r="AW232" s="13" t="s">
        <v>33</v>
      </c>
      <c r="AX232" s="13" t="s">
        <v>73</v>
      </c>
      <c r="AY232" s="201" t="s">
        <v>118</v>
      </c>
    </row>
    <row r="233" spans="1:65" s="2" customFormat="1" ht="14.45" customHeight="1">
      <c r="A233" s="33"/>
      <c r="B233" s="34"/>
      <c r="C233" s="172" t="s">
        <v>358</v>
      </c>
      <c r="D233" s="172" t="s">
        <v>120</v>
      </c>
      <c r="E233" s="173" t="s">
        <v>359</v>
      </c>
      <c r="F233" s="174" t="s">
        <v>360</v>
      </c>
      <c r="G233" s="175" t="s">
        <v>146</v>
      </c>
      <c r="H233" s="176">
        <v>15.84</v>
      </c>
      <c r="I233" s="177"/>
      <c r="J233" s="178">
        <f>ROUND(I233*H233,2)</f>
        <v>0</v>
      </c>
      <c r="K233" s="174" t="s">
        <v>124</v>
      </c>
      <c r="L233" s="38"/>
      <c r="M233" s="179" t="s">
        <v>19</v>
      </c>
      <c r="N233" s="180" t="s">
        <v>44</v>
      </c>
      <c r="O233" s="63"/>
      <c r="P233" s="181">
        <f>O233*H233</f>
        <v>0</v>
      </c>
      <c r="Q233" s="181">
        <v>0.1295</v>
      </c>
      <c r="R233" s="181">
        <f>Q233*H233</f>
        <v>2.0512800000000002</v>
      </c>
      <c r="S233" s="181">
        <v>0</v>
      </c>
      <c r="T233" s="18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83" t="s">
        <v>125</v>
      </c>
      <c r="AT233" s="183" t="s">
        <v>120</v>
      </c>
      <c r="AU233" s="183" t="s">
        <v>83</v>
      </c>
      <c r="AY233" s="16" t="s">
        <v>118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6" t="s">
        <v>81</v>
      </c>
      <c r="BK233" s="184">
        <f>ROUND(I233*H233,2)</f>
        <v>0</v>
      </c>
      <c r="BL233" s="16" t="s">
        <v>125</v>
      </c>
      <c r="BM233" s="183" t="s">
        <v>361</v>
      </c>
    </row>
    <row r="234" spans="1:65" s="2" customFormat="1" ht="19.5">
      <c r="A234" s="33"/>
      <c r="B234" s="34"/>
      <c r="C234" s="35"/>
      <c r="D234" s="185" t="s">
        <v>127</v>
      </c>
      <c r="E234" s="35"/>
      <c r="F234" s="186" t="s">
        <v>362</v>
      </c>
      <c r="G234" s="35"/>
      <c r="H234" s="35"/>
      <c r="I234" s="187"/>
      <c r="J234" s="35"/>
      <c r="K234" s="35"/>
      <c r="L234" s="38"/>
      <c r="M234" s="188"/>
      <c r="N234" s="189"/>
      <c r="O234" s="63"/>
      <c r="P234" s="63"/>
      <c r="Q234" s="63"/>
      <c r="R234" s="63"/>
      <c r="S234" s="63"/>
      <c r="T234" s="64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127</v>
      </c>
      <c r="AU234" s="16" t="s">
        <v>83</v>
      </c>
    </row>
    <row r="235" spans="1:65" s="2" customFormat="1" ht="87.75">
      <c r="A235" s="33"/>
      <c r="B235" s="34"/>
      <c r="C235" s="35"/>
      <c r="D235" s="185" t="s">
        <v>129</v>
      </c>
      <c r="E235" s="35"/>
      <c r="F235" s="190" t="s">
        <v>363</v>
      </c>
      <c r="G235" s="35"/>
      <c r="H235" s="35"/>
      <c r="I235" s="187"/>
      <c r="J235" s="35"/>
      <c r="K235" s="35"/>
      <c r="L235" s="38"/>
      <c r="M235" s="188"/>
      <c r="N235" s="189"/>
      <c r="O235" s="63"/>
      <c r="P235" s="63"/>
      <c r="Q235" s="63"/>
      <c r="R235" s="63"/>
      <c r="S235" s="63"/>
      <c r="T235" s="64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129</v>
      </c>
      <c r="AU235" s="16" t="s">
        <v>83</v>
      </c>
    </row>
    <row r="236" spans="1:65" s="13" customFormat="1" ht="11.25">
      <c r="B236" s="191"/>
      <c r="C236" s="192"/>
      <c r="D236" s="185" t="s">
        <v>131</v>
      </c>
      <c r="E236" s="193" t="s">
        <v>19</v>
      </c>
      <c r="F236" s="194" t="s">
        <v>364</v>
      </c>
      <c r="G236" s="192"/>
      <c r="H236" s="195">
        <v>15.84</v>
      </c>
      <c r="I236" s="196"/>
      <c r="J236" s="192"/>
      <c r="K236" s="192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131</v>
      </c>
      <c r="AU236" s="201" t="s">
        <v>83</v>
      </c>
      <c r="AV236" s="13" t="s">
        <v>83</v>
      </c>
      <c r="AW236" s="13" t="s">
        <v>33</v>
      </c>
      <c r="AX236" s="13" t="s">
        <v>73</v>
      </c>
      <c r="AY236" s="201" t="s">
        <v>118</v>
      </c>
    </row>
    <row r="237" spans="1:65" s="2" customFormat="1" ht="14.45" customHeight="1">
      <c r="A237" s="33"/>
      <c r="B237" s="34"/>
      <c r="C237" s="172" t="s">
        <v>365</v>
      </c>
      <c r="D237" s="172" t="s">
        <v>120</v>
      </c>
      <c r="E237" s="173" t="s">
        <v>366</v>
      </c>
      <c r="F237" s="174" t="s">
        <v>367</v>
      </c>
      <c r="G237" s="175" t="s">
        <v>146</v>
      </c>
      <c r="H237" s="176">
        <v>58.44</v>
      </c>
      <c r="I237" s="177"/>
      <c r="J237" s="178">
        <f>ROUND(I237*H237,2)</f>
        <v>0</v>
      </c>
      <c r="K237" s="174" t="s">
        <v>124</v>
      </c>
      <c r="L237" s="38"/>
      <c r="M237" s="179" t="s">
        <v>19</v>
      </c>
      <c r="N237" s="180" t="s">
        <v>44</v>
      </c>
      <c r="O237" s="63"/>
      <c r="P237" s="181">
        <f>O237*H237</f>
        <v>0</v>
      </c>
      <c r="Q237" s="181">
        <v>0.16849</v>
      </c>
      <c r="R237" s="181">
        <f>Q237*H237</f>
        <v>9.8465556000000003</v>
      </c>
      <c r="S237" s="181">
        <v>0</v>
      </c>
      <c r="T237" s="18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83" t="s">
        <v>125</v>
      </c>
      <c r="AT237" s="183" t="s">
        <v>120</v>
      </c>
      <c r="AU237" s="183" t="s">
        <v>83</v>
      </c>
      <c r="AY237" s="16" t="s">
        <v>118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6" t="s">
        <v>81</v>
      </c>
      <c r="BK237" s="184">
        <f>ROUND(I237*H237,2)</f>
        <v>0</v>
      </c>
      <c r="BL237" s="16" t="s">
        <v>125</v>
      </c>
      <c r="BM237" s="183" t="s">
        <v>368</v>
      </c>
    </row>
    <row r="238" spans="1:65" s="2" customFormat="1" ht="19.5">
      <c r="A238" s="33"/>
      <c r="B238" s="34"/>
      <c r="C238" s="35"/>
      <c r="D238" s="185" t="s">
        <v>127</v>
      </c>
      <c r="E238" s="35"/>
      <c r="F238" s="186" t="s">
        <v>369</v>
      </c>
      <c r="G238" s="35"/>
      <c r="H238" s="35"/>
      <c r="I238" s="187"/>
      <c r="J238" s="35"/>
      <c r="K238" s="35"/>
      <c r="L238" s="38"/>
      <c r="M238" s="188"/>
      <c r="N238" s="189"/>
      <c r="O238" s="63"/>
      <c r="P238" s="63"/>
      <c r="Q238" s="63"/>
      <c r="R238" s="63"/>
      <c r="S238" s="63"/>
      <c r="T238" s="64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127</v>
      </c>
      <c r="AU238" s="16" t="s">
        <v>83</v>
      </c>
    </row>
    <row r="239" spans="1:65" s="2" customFormat="1" ht="97.5">
      <c r="A239" s="33"/>
      <c r="B239" s="34"/>
      <c r="C239" s="35"/>
      <c r="D239" s="185" t="s">
        <v>129</v>
      </c>
      <c r="E239" s="35"/>
      <c r="F239" s="190" t="s">
        <v>370</v>
      </c>
      <c r="G239" s="35"/>
      <c r="H239" s="35"/>
      <c r="I239" s="187"/>
      <c r="J239" s="35"/>
      <c r="K239" s="35"/>
      <c r="L239" s="38"/>
      <c r="M239" s="188"/>
      <c r="N239" s="189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129</v>
      </c>
      <c r="AU239" s="16" t="s">
        <v>83</v>
      </c>
    </row>
    <row r="240" spans="1:65" s="13" customFormat="1" ht="11.25">
      <c r="B240" s="191"/>
      <c r="C240" s="192"/>
      <c r="D240" s="185" t="s">
        <v>131</v>
      </c>
      <c r="E240" s="193" t="s">
        <v>19</v>
      </c>
      <c r="F240" s="194" t="s">
        <v>371</v>
      </c>
      <c r="G240" s="192"/>
      <c r="H240" s="195">
        <v>58.44</v>
      </c>
      <c r="I240" s="196"/>
      <c r="J240" s="192"/>
      <c r="K240" s="192"/>
      <c r="L240" s="197"/>
      <c r="M240" s="198"/>
      <c r="N240" s="199"/>
      <c r="O240" s="199"/>
      <c r="P240" s="199"/>
      <c r="Q240" s="199"/>
      <c r="R240" s="199"/>
      <c r="S240" s="199"/>
      <c r="T240" s="200"/>
      <c r="AT240" s="201" t="s">
        <v>131</v>
      </c>
      <c r="AU240" s="201" t="s">
        <v>83</v>
      </c>
      <c r="AV240" s="13" t="s">
        <v>83</v>
      </c>
      <c r="AW240" s="13" t="s">
        <v>33</v>
      </c>
      <c r="AX240" s="13" t="s">
        <v>73</v>
      </c>
      <c r="AY240" s="201" t="s">
        <v>118</v>
      </c>
    </row>
    <row r="241" spans="1:65" s="12" customFormat="1" ht="22.9" customHeight="1">
      <c r="B241" s="156"/>
      <c r="C241" s="157"/>
      <c r="D241" s="158" t="s">
        <v>72</v>
      </c>
      <c r="E241" s="170" t="s">
        <v>171</v>
      </c>
      <c r="F241" s="170" t="s">
        <v>372</v>
      </c>
      <c r="G241" s="157"/>
      <c r="H241" s="157"/>
      <c r="I241" s="160"/>
      <c r="J241" s="171">
        <f>BK241</f>
        <v>0</v>
      </c>
      <c r="K241" s="157"/>
      <c r="L241" s="162"/>
      <c r="M241" s="163"/>
      <c r="N241" s="164"/>
      <c r="O241" s="164"/>
      <c r="P241" s="165">
        <f>SUM(P242:P457)</f>
        <v>0</v>
      </c>
      <c r="Q241" s="164"/>
      <c r="R241" s="165">
        <f>SUM(R242:R457)</f>
        <v>6.1744790999999992</v>
      </c>
      <c r="S241" s="164"/>
      <c r="T241" s="166">
        <f>SUM(T242:T457)</f>
        <v>0.31540000000000001</v>
      </c>
      <c r="AR241" s="167" t="s">
        <v>81</v>
      </c>
      <c r="AT241" s="168" t="s">
        <v>72</v>
      </c>
      <c r="AU241" s="168" t="s">
        <v>81</v>
      </c>
      <c r="AY241" s="167" t="s">
        <v>118</v>
      </c>
      <c r="BK241" s="169">
        <f>SUM(BK242:BK457)</f>
        <v>0</v>
      </c>
    </row>
    <row r="242" spans="1:65" s="2" customFormat="1" ht="14.45" customHeight="1">
      <c r="A242" s="33"/>
      <c r="B242" s="34"/>
      <c r="C242" s="172" t="s">
        <v>373</v>
      </c>
      <c r="D242" s="172" t="s">
        <v>120</v>
      </c>
      <c r="E242" s="173" t="s">
        <v>374</v>
      </c>
      <c r="F242" s="174" t="s">
        <v>375</v>
      </c>
      <c r="G242" s="175" t="s">
        <v>146</v>
      </c>
      <c r="H242" s="176">
        <v>40</v>
      </c>
      <c r="I242" s="177"/>
      <c r="J242" s="178">
        <f>ROUND(I242*H242,2)</f>
        <v>0</v>
      </c>
      <c r="K242" s="174" t="s">
        <v>124</v>
      </c>
      <c r="L242" s="38"/>
      <c r="M242" s="179" t="s">
        <v>19</v>
      </c>
      <c r="N242" s="180" t="s">
        <v>44</v>
      </c>
      <c r="O242" s="63"/>
      <c r="P242" s="181">
        <f>O242*H242</f>
        <v>0</v>
      </c>
      <c r="Q242" s="181">
        <v>0</v>
      </c>
      <c r="R242" s="181">
        <f>Q242*H242</f>
        <v>0</v>
      </c>
      <c r="S242" s="181">
        <v>6.9999999999999999E-4</v>
      </c>
      <c r="T242" s="182">
        <f>S242*H242</f>
        <v>2.8000000000000001E-2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83" t="s">
        <v>125</v>
      </c>
      <c r="AT242" s="183" t="s">
        <v>120</v>
      </c>
      <c r="AU242" s="183" t="s">
        <v>83</v>
      </c>
      <c r="AY242" s="16" t="s">
        <v>118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6" t="s">
        <v>81</v>
      </c>
      <c r="BK242" s="184">
        <f>ROUND(I242*H242,2)</f>
        <v>0</v>
      </c>
      <c r="BL242" s="16" t="s">
        <v>125</v>
      </c>
      <c r="BM242" s="183" t="s">
        <v>376</v>
      </c>
    </row>
    <row r="243" spans="1:65" s="2" customFormat="1" ht="11.25">
      <c r="A243" s="33"/>
      <c r="B243" s="34"/>
      <c r="C243" s="35"/>
      <c r="D243" s="185" t="s">
        <v>127</v>
      </c>
      <c r="E243" s="35"/>
      <c r="F243" s="186" t="s">
        <v>377</v>
      </c>
      <c r="G243" s="35"/>
      <c r="H243" s="35"/>
      <c r="I243" s="187"/>
      <c r="J243" s="35"/>
      <c r="K243" s="35"/>
      <c r="L243" s="38"/>
      <c r="M243" s="188"/>
      <c r="N243" s="189"/>
      <c r="O243" s="63"/>
      <c r="P243" s="63"/>
      <c r="Q243" s="63"/>
      <c r="R243" s="63"/>
      <c r="S243" s="63"/>
      <c r="T243" s="64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127</v>
      </c>
      <c r="AU243" s="16" t="s">
        <v>83</v>
      </c>
    </row>
    <row r="244" spans="1:65" s="2" customFormat="1" ht="39">
      <c r="A244" s="33"/>
      <c r="B244" s="34"/>
      <c r="C244" s="35"/>
      <c r="D244" s="185" t="s">
        <v>129</v>
      </c>
      <c r="E244" s="35"/>
      <c r="F244" s="190" t="s">
        <v>378</v>
      </c>
      <c r="G244" s="35"/>
      <c r="H244" s="35"/>
      <c r="I244" s="187"/>
      <c r="J244" s="35"/>
      <c r="K244" s="35"/>
      <c r="L244" s="38"/>
      <c r="M244" s="188"/>
      <c r="N244" s="189"/>
      <c r="O244" s="63"/>
      <c r="P244" s="63"/>
      <c r="Q244" s="63"/>
      <c r="R244" s="63"/>
      <c r="S244" s="63"/>
      <c r="T244" s="64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129</v>
      </c>
      <c r="AU244" s="16" t="s">
        <v>83</v>
      </c>
    </row>
    <row r="245" spans="1:65" s="13" customFormat="1" ht="11.25">
      <c r="B245" s="191"/>
      <c r="C245" s="192"/>
      <c r="D245" s="185" t="s">
        <v>131</v>
      </c>
      <c r="E245" s="193" t="s">
        <v>19</v>
      </c>
      <c r="F245" s="194" t="s">
        <v>379</v>
      </c>
      <c r="G245" s="192"/>
      <c r="H245" s="195">
        <v>40</v>
      </c>
      <c r="I245" s="196"/>
      <c r="J245" s="192"/>
      <c r="K245" s="192"/>
      <c r="L245" s="197"/>
      <c r="M245" s="198"/>
      <c r="N245" s="199"/>
      <c r="O245" s="199"/>
      <c r="P245" s="199"/>
      <c r="Q245" s="199"/>
      <c r="R245" s="199"/>
      <c r="S245" s="199"/>
      <c r="T245" s="200"/>
      <c r="AT245" s="201" t="s">
        <v>131</v>
      </c>
      <c r="AU245" s="201" t="s">
        <v>83</v>
      </c>
      <c r="AV245" s="13" t="s">
        <v>83</v>
      </c>
      <c r="AW245" s="13" t="s">
        <v>33</v>
      </c>
      <c r="AX245" s="13" t="s">
        <v>73</v>
      </c>
      <c r="AY245" s="201" t="s">
        <v>118</v>
      </c>
    </row>
    <row r="246" spans="1:65" s="2" customFormat="1" ht="14.45" customHeight="1">
      <c r="A246" s="33"/>
      <c r="B246" s="34"/>
      <c r="C246" s="172" t="s">
        <v>380</v>
      </c>
      <c r="D246" s="172" t="s">
        <v>120</v>
      </c>
      <c r="E246" s="173" t="s">
        <v>381</v>
      </c>
      <c r="F246" s="174" t="s">
        <v>382</v>
      </c>
      <c r="G246" s="175" t="s">
        <v>146</v>
      </c>
      <c r="H246" s="176">
        <v>26.4</v>
      </c>
      <c r="I246" s="177"/>
      <c r="J246" s="178">
        <f>ROUND(I246*H246,2)</f>
        <v>0</v>
      </c>
      <c r="K246" s="174" t="s">
        <v>124</v>
      </c>
      <c r="L246" s="38"/>
      <c r="M246" s="179" t="s">
        <v>19</v>
      </c>
      <c r="N246" s="180" t="s">
        <v>44</v>
      </c>
      <c r="O246" s="63"/>
      <c r="P246" s="181">
        <f>O246*H246</f>
        <v>0</v>
      </c>
      <c r="Q246" s="181">
        <v>0</v>
      </c>
      <c r="R246" s="181">
        <f>Q246*H246</f>
        <v>0</v>
      </c>
      <c r="S246" s="181">
        <v>2.5000000000000001E-3</v>
      </c>
      <c r="T246" s="182">
        <f>S246*H246</f>
        <v>6.6000000000000003E-2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83" t="s">
        <v>125</v>
      </c>
      <c r="AT246" s="183" t="s">
        <v>120</v>
      </c>
      <c r="AU246" s="183" t="s">
        <v>83</v>
      </c>
      <c r="AY246" s="16" t="s">
        <v>118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6" t="s">
        <v>81</v>
      </c>
      <c r="BK246" s="184">
        <f>ROUND(I246*H246,2)</f>
        <v>0</v>
      </c>
      <c r="BL246" s="16" t="s">
        <v>125</v>
      </c>
      <c r="BM246" s="183" t="s">
        <v>383</v>
      </c>
    </row>
    <row r="247" spans="1:65" s="2" customFormat="1" ht="11.25">
      <c r="A247" s="33"/>
      <c r="B247" s="34"/>
      <c r="C247" s="35"/>
      <c r="D247" s="185" t="s">
        <v>127</v>
      </c>
      <c r="E247" s="35"/>
      <c r="F247" s="186" t="s">
        <v>384</v>
      </c>
      <c r="G247" s="35"/>
      <c r="H247" s="35"/>
      <c r="I247" s="187"/>
      <c r="J247" s="35"/>
      <c r="K247" s="35"/>
      <c r="L247" s="38"/>
      <c r="M247" s="188"/>
      <c r="N247" s="189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127</v>
      </c>
      <c r="AU247" s="16" t="s">
        <v>83</v>
      </c>
    </row>
    <row r="248" spans="1:65" s="2" customFormat="1" ht="39">
      <c r="A248" s="33"/>
      <c r="B248" s="34"/>
      <c r="C248" s="35"/>
      <c r="D248" s="185" t="s">
        <v>129</v>
      </c>
      <c r="E248" s="35"/>
      <c r="F248" s="190" t="s">
        <v>378</v>
      </c>
      <c r="G248" s="35"/>
      <c r="H248" s="35"/>
      <c r="I248" s="187"/>
      <c r="J248" s="35"/>
      <c r="K248" s="35"/>
      <c r="L248" s="38"/>
      <c r="M248" s="188"/>
      <c r="N248" s="189"/>
      <c r="O248" s="63"/>
      <c r="P248" s="63"/>
      <c r="Q248" s="63"/>
      <c r="R248" s="63"/>
      <c r="S248" s="63"/>
      <c r="T248" s="64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129</v>
      </c>
      <c r="AU248" s="16" t="s">
        <v>83</v>
      </c>
    </row>
    <row r="249" spans="1:65" s="13" customFormat="1" ht="11.25">
      <c r="B249" s="191"/>
      <c r="C249" s="192"/>
      <c r="D249" s="185" t="s">
        <v>131</v>
      </c>
      <c r="E249" s="193" t="s">
        <v>19</v>
      </c>
      <c r="F249" s="194" t="s">
        <v>385</v>
      </c>
      <c r="G249" s="192"/>
      <c r="H249" s="195">
        <v>26.4</v>
      </c>
      <c r="I249" s="196"/>
      <c r="J249" s="192"/>
      <c r="K249" s="192"/>
      <c r="L249" s="197"/>
      <c r="M249" s="198"/>
      <c r="N249" s="199"/>
      <c r="O249" s="199"/>
      <c r="P249" s="199"/>
      <c r="Q249" s="199"/>
      <c r="R249" s="199"/>
      <c r="S249" s="199"/>
      <c r="T249" s="200"/>
      <c r="AT249" s="201" t="s">
        <v>131</v>
      </c>
      <c r="AU249" s="201" t="s">
        <v>83</v>
      </c>
      <c r="AV249" s="13" t="s">
        <v>83</v>
      </c>
      <c r="AW249" s="13" t="s">
        <v>33</v>
      </c>
      <c r="AX249" s="13" t="s">
        <v>73</v>
      </c>
      <c r="AY249" s="201" t="s">
        <v>118</v>
      </c>
    </row>
    <row r="250" spans="1:65" s="2" customFormat="1" ht="14.45" customHeight="1">
      <c r="A250" s="33"/>
      <c r="B250" s="34"/>
      <c r="C250" s="172" t="s">
        <v>386</v>
      </c>
      <c r="D250" s="172" t="s">
        <v>120</v>
      </c>
      <c r="E250" s="173" t="s">
        <v>387</v>
      </c>
      <c r="F250" s="174" t="s">
        <v>388</v>
      </c>
      <c r="G250" s="175" t="s">
        <v>220</v>
      </c>
      <c r="H250" s="176">
        <v>4</v>
      </c>
      <c r="I250" s="177"/>
      <c r="J250" s="178">
        <f>ROUND(I250*H250,2)</f>
        <v>0</v>
      </c>
      <c r="K250" s="174" t="s">
        <v>124</v>
      </c>
      <c r="L250" s="38"/>
      <c r="M250" s="179" t="s">
        <v>19</v>
      </c>
      <c r="N250" s="180" t="s">
        <v>44</v>
      </c>
      <c r="O250" s="63"/>
      <c r="P250" s="181">
        <f>O250*H250</f>
        <v>0</v>
      </c>
      <c r="Q250" s="181">
        <v>0</v>
      </c>
      <c r="R250" s="181">
        <f>Q250*H250</f>
        <v>0</v>
      </c>
      <c r="S250" s="181">
        <v>7.6800000000000002E-3</v>
      </c>
      <c r="T250" s="182">
        <f>S250*H250</f>
        <v>3.0720000000000001E-2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83" t="s">
        <v>125</v>
      </c>
      <c r="AT250" s="183" t="s">
        <v>120</v>
      </c>
      <c r="AU250" s="183" t="s">
        <v>83</v>
      </c>
      <c r="AY250" s="16" t="s">
        <v>118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6" t="s">
        <v>81</v>
      </c>
      <c r="BK250" s="184">
        <f>ROUND(I250*H250,2)</f>
        <v>0</v>
      </c>
      <c r="BL250" s="16" t="s">
        <v>125</v>
      </c>
      <c r="BM250" s="183" t="s">
        <v>389</v>
      </c>
    </row>
    <row r="251" spans="1:65" s="2" customFormat="1" ht="11.25">
      <c r="A251" s="33"/>
      <c r="B251" s="34"/>
      <c r="C251" s="35"/>
      <c r="D251" s="185" t="s">
        <v>127</v>
      </c>
      <c r="E251" s="35"/>
      <c r="F251" s="186" t="s">
        <v>390</v>
      </c>
      <c r="G251" s="35"/>
      <c r="H251" s="35"/>
      <c r="I251" s="187"/>
      <c r="J251" s="35"/>
      <c r="K251" s="35"/>
      <c r="L251" s="38"/>
      <c r="M251" s="188"/>
      <c r="N251" s="189"/>
      <c r="O251" s="63"/>
      <c r="P251" s="63"/>
      <c r="Q251" s="63"/>
      <c r="R251" s="63"/>
      <c r="S251" s="63"/>
      <c r="T251" s="64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127</v>
      </c>
      <c r="AU251" s="16" t="s">
        <v>83</v>
      </c>
    </row>
    <row r="252" spans="1:65" s="13" customFormat="1" ht="11.25">
      <c r="B252" s="191"/>
      <c r="C252" s="192"/>
      <c r="D252" s="185" t="s">
        <v>131</v>
      </c>
      <c r="E252" s="193" t="s">
        <v>19</v>
      </c>
      <c r="F252" s="194" t="s">
        <v>125</v>
      </c>
      <c r="G252" s="192"/>
      <c r="H252" s="195">
        <v>4</v>
      </c>
      <c r="I252" s="196"/>
      <c r="J252" s="192"/>
      <c r="K252" s="192"/>
      <c r="L252" s="197"/>
      <c r="M252" s="198"/>
      <c r="N252" s="199"/>
      <c r="O252" s="199"/>
      <c r="P252" s="199"/>
      <c r="Q252" s="199"/>
      <c r="R252" s="199"/>
      <c r="S252" s="199"/>
      <c r="T252" s="200"/>
      <c r="AT252" s="201" t="s">
        <v>131</v>
      </c>
      <c r="AU252" s="201" t="s">
        <v>83</v>
      </c>
      <c r="AV252" s="13" t="s">
        <v>83</v>
      </c>
      <c r="AW252" s="13" t="s">
        <v>33</v>
      </c>
      <c r="AX252" s="13" t="s">
        <v>73</v>
      </c>
      <c r="AY252" s="201" t="s">
        <v>118</v>
      </c>
    </row>
    <row r="253" spans="1:65" s="2" customFormat="1" ht="14.45" customHeight="1">
      <c r="A253" s="33"/>
      <c r="B253" s="34"/>
      <c r="C253" s="172" t="s">
        <v>391</v>
      </c>
      <c r="D253" s="172" t="s">
        <v>120</v>
      </c>
      <c r="E253" s="173" t="s">
        <v>392</v>
      </c>
      <c r="F253" s="174" t="s">
        <v>393</v>
      </c>
      <c r="G253" s="175" t="s">
        <v>220</v>
      </c>
      <c r="H253" s="176">
        <v>3</v>
      </c>
      <c r="I253" s="177"/>
      <c r="J253" s="178">
        <f>ROUND(I253*H253,2)</f>
        <v>0</v>
      </c>
      <c r="K253" s="174" t="s">
        <v>124</v>
      </c>
      <c r="L253" s="38"/>
      <c r="M253" s="179" t="s">
        <v>19</v>
      </c>
      <c r="N253" s="180" t="s">
        <v>44</v>
      </c>
      <c r="O253" s="63"/>
      <c r="P253" s="181">
        <f>O253*H253</f>
        <v>0</v>
      </c>
      <c r="Q253" s="181">
        <v>0</v>
      </c>
      <c r="R253" s="181">
        <f>Q253*H253</f>
        <v>0</v>
      </c>
      <c r="S253" s="181">
        <v>1.166E-2</v>
      </c>
      <c r="T253" s="182">
        <f>S253*H253</f>
        <v>3.4979999999999997E-2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83" t="s">
        <v>125</v>
      </c>
      <c r="AT253" s="183" t="s">
        <v>120</v>
      </c>
      <c r="AU253" s="183" t="s">
        <v>83</v>
      </c>
      <c r="AY253" s="16" t="s">
        <v>118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6" t="s">
        <v>81</v>
      </c>
      <c r="BK253" s="184">
        <f>ROUND(I253*H253,2)</f>
        <v>0</v>
      </c>
      <c r="BL253" s="16" t="s">
        <v>125</v>
      </c>
      <c r="BM253" s="183" t="s">
        <v>394</v>
      </c>
    </row>
    <row r="254" spans="1:65" s="2" customFormat="1" ht="11.25">
      <c r="A254" s="33"/>
      <c r="B254" s="34"/>
      <c r="C254" s="35"/>
      <c r="D254" s="185" t="s">
        <v>127</v>
      </c>
      <c r="E254" s="35"/>
      <c r="F254" s="186" t="s">
        <v>395</v>
      </c>
      <c r="G254" s="35"/>
      <c r="H254" s="35"/>
      <c r="I254" s="187"/>
      <c r="J254" s="35"/>
      <c r="K254" s="35"/>
      <c r="L254" s="38"/>
      <c r="M254" s="188"/>
      <c r="N254" s="189"/>
      <c r="O254" s="63"/>
      <c r="P254" s="63"/>
      <c r="Q254" s="63"/>
      <c r="R254" s="63"/>
      <c r="S254" s="63"/>
      <c r="T254" s="64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127</v>
      </c>
      <c r="AU254" s="16" t="s">
        <v>83</v>
      </c>
    </row>
    <row r="255" spans="1:65" s="13" customFormat="1" ht="11.25">
      <c r="B255" s="191"/>
      <c r="C255" s="192"/>
      <c r="D255" s="185" t="s">
        <v>131</v>
      </c>
      <c r="E255" s="193" t="s">
        <v>19</v>
      </c>
      <c r="F255" s="194" t="s">
        <v>138</v>
      </c>
      <c r="G255" s="192"/>
      <c r="H255" s="195">
        <v>3</v>
      </c>
      <c r="I255" s="196"/>
      <c r="J255" s="192"/>
      <c r="K255" s="192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131</v>
      </c>
      <c r="AU255" s="201" t="s">
        <v>83</v>
      </c>
      <c r="AV255" s="13" t="s">
        <v>83</v>
      </c>
      <c r="AW255" s="13" t="s">
        <v>33</v>
      </c>
      <c r="AX255" s="13" t="s">
        <v>73</v>
      </c>
      <c r="AY255" s="201" t="s">
        <v>118</v>
      </c>
    </row>
    <row r="256" spans="1:65" s="2" customFormat="1" ht="14.45" customHeight="1">
      <c r="A256" s="33"/>
      <c r="B256" s="34"/>
      <c r="C256" s="172" t="s">
        <v>396</v>
      </c>
      <c r="D256" s="172" t="s">
        <v>120</v>
      </c>
      <c r="E256" s="173" t="s">
        <v>397</v>
      </c>
      <c r="F256" s="174" t="s">
        <v>398</v>
      </c>
      <c r="G256" s="175" t="s">
        <v>220</v>
      </c>
      <c r="H256" s="176">
        <v>9</v>
      </c>
      <c r="I256" s="177"/>
      <c r="J256" s="178">
        <f>ROUND(I256*H256,2)</f>
        <v>0</v>
      </c>
      <c r="K256" s="174" t="s">
        <v>124</v>
      </c>
      <c r="L256" s="38"/>
      <c r="M256" s="179" t="s">
        <v>19</v>
      </c>
      <c r="N256" s="180" t="s">
        <v>44</v>
      </c>
      <c r="O256" s="63"/>
      <c r="P256" s="181">
        <f>O256*H256</f>
        <v>0</v>
      </c>
      <c r="Q256" s="181">
        <v>0</v>
      </c>
      <c r="R256" s="181">
        <f>Q256*H256</f>
        <v>0</v>
      </c>
      <c r="S256" s="181">
        <v>1.7299999999999999E-2</v>
      </c>
      <c r="T256" s="182">
        <f>S256*H256</f>
        <v>0.15570000000000001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83" t="s">
        <v>125</v>
      </c>
      <c r="AT256" s="183" t="s">
        <v>120</v>
      </c>
      <c r="AU256" s="183" t="s">
        <v>83</v>
      </c>
      <c r="AY256" s="16" t="s">
        <v>118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6" t="s">
        <v>81</v>
      </c>
      <c r="BK256" s="184">
        <f>ROUND(I256*H256,2)</f>
        <v>0</v>
      </c>
      <c r="BL256" s="16" t="s">
        <v>125</v>
      </c>
      <c r="BM256" s="183" t="s">
        <v>399</v>
      </c>
    </row>
    <row r="257" spans="1:65" s="2" customFormat="1" ht="11.25">
      <c r="A257" s="33"/>
      <c r="B257" s="34"/>
      <c r="C257" s="35"/>
      <c r="D257" s="185" t="s">
        <v>127</v>
      </c>
      <c r="E257" s="35"/>
      <c r="F257" s="186" t="s">
        <v>400</v>
      </c>
      <c r="G257" s="35"/>
      <c r="H257" s="35"/>
      <c r="I257" s="187"/>
      <c r="J257" s="35"/>
      <c r="K257" s="35"/>
      <c r="L257" s="38"/>
      <c r="M257" s="188"/>
      <c r="N257" s="189"/>
      <c r="O257" s="63"/>
      <c r="P257" s="63"/>
      <c r="Q257" s="63"/>
      <c r="R257" s="63"/>
      <c r="S257" s="63"/>
      <c r="T257" s="64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127</v>
      </c>
      <c r="AU257" s="16" t="s">
        <v>83</v>
      </c>
    </row>
    <row r="258" spans="1:65" s="13" customFormat="1" ht="11.25">
      <c r="B258" s="191"/>
      <c r="C258" s="192"/>
      <c r="D258" s="185" t="s">
        <v>131</v>
      </c>
      <c r="E258" s="193" t="s">
        <v>19</v>
      </c>
      <c r="F258" s="194" t="s">
        <v>401</v>
      </c>
      <c r="G258" s="192"/>
      <c r="H258" s="195">
        <v>9</v>
      </c>
      <c r="I258" s="196"/>
      <c r="J258" s="192"/>
      <c r="K258" s="192"/>
      <c r="L258" s="197"/>
      <c r="M258" s="198"/>
      <c r="N258" s="199"/>
      <c r="O258" s="199"/>
      <c r="P258" s="199"/>
      <c r="Q258" s="199"/>
      <c r="R258" s="199"/>
      <c r="S258" s="199"/>
      <c r="T258" s="200"/>
      <c r="AT258" s="201" t="s">
        <v>131</v>
      </c>
      <c r="AU258" s="201" t="s">
        <v>83</v>
      </c>
      <c r="AV258" s="13" t="s">
        <v>83</v>
      </c>
      <c r="AW258" s="13" t="s">
        <v>33</v>
      </c>
      <c r="AX258" s="13" t="s">
        <v>73</v>
      </c>
      <c r="AY258" s="201" t="s">
        <v>118</v>
      </c>
    </row>
    <row r="259" spans="1:65" s="2" customFormat="1" ht="14.45" customHeight="1">
      <c r="A259" s="33"/>
      <c r="B259" s="34"/>
      <c r="C259" s="172" t="s">
        <v>402</v>
      </c>
      <c r="D259" s="172" t="s">
        <v>120</v>
      </c>
      <c r="E259" s="173" t="s">
        <v>403</v>
      </c>
      <c r="F259" s="174" t="s">
        <v>404</v>
      </c>
      <c r="G259" s="175" t="s">
        <v>146</v>
      </c>
      <c r="H259" s="176">
        <v>6.96</v>
      </c>
      <c r="I259" s="177"/>
      <c r="J259" s="178">
        <f>ROUND(I259*H259,2)</f>
        <v>0</v>
      </c>
      <c r="K259" s="174" t="s">
        <v>124</v>
      </c>
      <c r="L259" s="38"/>
      <c r="M259" s="179" t="s">
        <v>19</v>
      </c>
      <c r="N259" s="180" t="s">
        <v>44</v>
      </c>
      <c r="O259" s="63"/>
      <c r="P259" s="181">
        <f>O259*H259</f>
        <v>0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83" t="s">
        <v>125</v>
      </c>
      <c r="AT259" s="183" t="s">
        <v>120</v>
      </c>
      <c r="AU259" s="183" t="s">
        <v>83</v>
      </c>
      <c r="AY259" s="16" t="s">
        <v>118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6" t="s">
        <v>81</v>
      </c>
      <c r="BK259" s="184">
        <f>ROUND(I259*H259,2)</f>
        <v>0</v>
      </c>
      <c r="BL259" s="16" t="s">
        <v>125</v>
      </c>
      <c r="BM259" s="183" t="s">
        <v>405</v>
      </c>
    </row>
    <row r="260" spans="1:65" s="2" customFormat="1" ht="11.25">
      <c r="A260" s="33"/>
      <c r="B260" s="34"/>
      <c r="C260" s="35"/>
      <c r="D260" s="185" t="s">
        <v>127</v>
      </c>
      <c r="E260" s="35"/>
      <c r="F260" s="186" t="s">
        <v>406</v>
      </c>
      <c r="G260" s="35"/>
      <c r="H260" s="35"/>
      <c r="I260" s="187"/>
      <c r="J260" s="35"/>
      <c r="K260" s="35"/>
      <c r="L260" s="38"/>
      <c r="M260" s="188"/>
      <c r="N260" s="189"/>
      <c r="O260" s="63"/>
      <c r="P260" s="63"/>
      <c r="Q260" s="63"/>
      <c r="R260" s="63"/>
      <c r="S260" s="63"/>
      <c r="T260" s="64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127</v>
      </c>
      <c r="AU260" s="16" t="s">
        <v>83</v>
      </c>
    </row>
    <row r="261" spans="1:65" s="2" customFormat="1" ht="87.75">
      <c r="A261" s="33"/>
      <c r="B261" s="34"/>
      <c r="C261" s="35"/>
      <c r="D261" s="185" t="s">
        <v>129</v>
      </c>
      <c r="E261" s="35"/>
      <c r="F261" s="190" t="s">
        <v>407</v>
      </c>
      <c r="G261" s="35"/>
      <c r="H261" s="35"/>
      <c r="I261" s="187"/>
      <c r="J261" s="35"/>
      <c r="K261" s="35"/>
      <c r="L261" s="38"/>
      <c r="M261" s="188"/>
      <c r="N261" s="189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129</v>
      </c>
      <c r="AU261" s="16" t="s">
        <v>83</v>
      </c>
    </row>
    <row r="262" spans="1:65" s="2" customFormat="1" ht="14.45" customHeight="1">
      <c r="A262" s="33"/>
      <c r="B262" s="34"/>
      <c r="C262" s="202" t="s">
        <v>408</v>
      </c>
      <c r="D262" s="202" t="s">
        <v>179</v>
      </c>
      <c r="E262" s="203" t="s">
        <v>409</v>
      </c>
      <c r="F262" s="204" t="s">
        <v>410</v>
      </c>
      <c r="G262" s="205" t="s">
        <v>146</v>
      </c>
      <c r="H262" s="206">
        <v>6.96</v>
      </c>
      <c r="I262" s="207"/>
      <c r="J262" s="208">
        <f>ROUND(I262*H262,2)</f>
        <v>0</v>
      </c>
      <c r="K262" s="204" t="s">
        <v>124</v>
      </c>
      <c r="L262" s="209"/>
      <c r="M262" s="210" t="s">
        <v>19</v>
      </c>
      <c r="N262" s="211" t="s">
        <v>44</v>
      </c>
      <c r="O262" s="63"/>
      <c r="P262" s="181">
        <f>O262*H262</f>
        <v>0</v>
      </c>
      <c r="Q262" s="181">
        <v>1.4500000000000001E-2</v>
      </c>
      <c r="R262" s="181">
        <f>Q262*H262</f>
        <v>0.10092000000000001</v>
      </c>
      <c r="S262" s="181">
        <v>0</v>
      </c>
      <c r="T262" s="18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83" t="s">
        <v>171</v>
      </c>
      <c r="AT262" s="183" t="s">
        <v>179</v>
      </c>
      <c r="AU262" s="183" t="s">
        <v>83</v>
      </c>
      <c r="AY262" s="16" t="s">
        <v>118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6" t="s">
        <v>81</v>
      </c>
      <c r="BK262" s="184">
        <f>ROUND(I262*H262,2)</f>
        <v>0</v>
      </c>
      <c r="BL262" s="16" t="s">
        <v>125</v>
      </c>
      <c r="BM262" s="183" t="s">
        <v>411</v>
      </c>
    </row>
    <row r="263" spans="1:65" s="2" customFormat="1" ht="11.25">
      <c r="A263" s="33"/>
      <c r="B263" s="34"/>
      <c r="C263" s="35"/>
      <c r="D263" s="185" t="s">
        <v>127</v>
      </c>
      <c r="E263" s="35"/>
      <c r="F263" s="186" t="s">
        <v>410</v>
      </c>
      <c r="G263" s="35"/>
      <c r="H263" s="35"/>
      <c r="I263" s="187"/>
      <c r="J263" s="35"/>
      <c r="K263" s="35"/>
      <c r="L263" s="38"/>
      <c r="M263" s="188"/>
      <c r="N263" s="189"/>
      <c r="O263" s="63"/>
      <c r="P263" s="63"/>
      <c r="Q263" s="63"/>
      <c r="R263" s="63"/>
      <c r="S263" s="63"/>
      <c r="T263" s="64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127</v>
      </c>
      <c r="AU263" s="16" t="s">
        <v>83</v>
      </c>
    </row>
    <row r="264" spans="1:65" s="13" customFormat="1" ht="11.25">
      <c r="B264" s="191"/>
      <c r="C264" s="192"/>
      <c r="D264" s="185" t="s">
        <v>131</v>
      </c>
      <c r="E264" s="193" t="s">
        <v>19</v>
      </c>
      <c r="F264" s="194" t="s">
        <v>412</v>
      </c>
      <c r="G264" s="192"/>
      <c r="H264" s="195">
        <v>6.96</v>
      </c>
      <c r="I264" s="196"/>
      <c r="J264" s="192"/>
      <c r="K264" s="192"/>
      <c r="L264" s="197"/>
      <c r="M264" s="198"/>
      <c r="N264" s="199"/>
      <c r="O264" s="199"/>
      <c r="P264" s="199"/>
      <c r="Q264" s="199"/>
      <c r="R264" s="199"/>
      <c r="S264" s="199"/>
      <c r="T264" s="200"/>
      <c r="AT264" s="201" t="s">
        <v>131</v>
      </c>
      <c r="AU264" s="201" t="s">
        <v>83</v>
      </c>
      <c r="AV264" s="13" t="s">
        <v>83</v>
      </c>
      <c r="AW264" s="13" t="s">
        <v>33</v>
      </c>
      <c r="AX264" s="13" t="s">
        <v>73</v>
      </c>
      <c r="AY264" s="201" t="s">
        <v>118</v>
      </c>
    </row>
    <row r="265" spans="1:65" s="2" customFormat="1" ht="14.45" customHeight="1">
      <c r="A265" s="33"/>
      <c r="B265" s="34"/>
      <c r="C265" s="172" t="s">
        <v>413</v>
      </c>
      <c r="D265" s="172" t="s">
        <v>120</v>
      </c>
      <c r="E265" s="173" t="s">
        <v>414</v>
      </c>
      <c r="F265" s="174" t="s">
        <v>415</v>
      </c>
      <c r="G265" s="175" t="s">
        <v>146</v>
      </c>
      <c r="H265" s="176">
        <v>136.9</v>
      </c>
      <c r="I265" s="177"/>
      <c r="J265" s="178">
        <f>ROUND(I265*H265,2)</f>
        <v>0</v>
      </c>
      <c r="K265" s="174" t="s">
        <v>124</v>
      </c>
      <c r="L265" s="38"/>
      <c r="M265" s="179" t="s">
        <v>19</v>
      </c>
      <c r="N265" s="180" t="s">
        <v>44</v>
      </c>
      <c r="O265" s="63"/>
      <c r="P265" s="181">
        <f>O265*H265</f>
        <v>0</v>
      </c>
      <c r="Q265" s="181">
        <v>0</v>
      </c>
      <c r="R265" s="181">
        <f>Q265*H265</f>
        <v>0</v>
      </c>
      <c r="S265" s="181">
        <v>0</v>
      </c>
      <c r="T265" s="18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83" t="s">
        <v>125</v>
      </c>
      <c r="AT265" s="183" t="s">
        <v>120</v>
      </c>
      <c r="AU265" s="183" t="s">
        <v>83</v>
      </c>
      <c r="AY265" s="16" t="s">
        <v>118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6" t="s">
        <v>81</v>
      </c>
      <c r="BK265" s="184">
        <f>ROUND(I265*H265,2)</f>
        <v>0</v>
      </c>
      <c r="BL265" s="16" t="s">
        <v>125</v>
      </c>
      <c r="BM265" s="183" t="s">
        <v>416</v>
      </c>
    </row>
    <row r="266" spans="1:65" s="2" customFormat="1" ht="11.25">
      <c r="A266" s="33"/>
      <c r="B266" s="34"/>
      <c r="C266" s="35"/>
      <c r="D266" s="185" t="s">
        <v>127</v>
      </c>
      <c r="E266" s="35"/>
      <c r="F266" s="186" t="s">
        <v>417</v>
      </c>
      <c r="G266" s="35"/>
      <c r="H266" s="35"/>
      <c r="I266" s="187"/>
      <c r="J266" s="35"/>
      <c r="K266" s="35"/>
      <c r="L266" s="38"/>
      <c r="M266" s="188"/>
      <c r="N266" s="189"/>
      <c r="O266" s="63"/>
      <c r="P266" s="63"/>
      <c r="Q266" s="63"/>
      <c r="R266" s="63"/>
      <c r="S266" s="63"/>
      <c r="T266" s="64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6" t="s">
        <v>127</v>
      </c>
      <c r="AU266" s="16" t="s">
        <v>83</v>
      </c>
    </row>
    <row r="267" spans="1:65" s="2" customFormat="1" ht="87.75">
      <c r="A267" s="33"/>
      <c r="B267" s="34"/>
      <c r="C267" s="35"/>
      <c r="D267" s="185" t="s">
        <v>129</v>
      </c>
      <c r="E267" s="35"/>
      <c r="F267" s="190" t="s">
        <v>407</v>
      </c>
      <c r="G267" s="35"/>
      <c r="H267" s="35"/>
      <c r="I267" s="187"/>
      <c r="J267" s="35"/>
      <c r="K267" s="35"/>
      <c r="L267" s="38"/>
      <c r="M267" s="188"/>
      <c r="N267" s="189"/>
      <c r="O267" s="63"/>
      <c r="P267" s="63"/>
      <c r="Q267" s="63"/>
      <c r="R267" s="63"/>
      <c r="S267" s="63"/>
      <c r="T267" s="64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129</v>
      </c>
      <c r="AU267" s="16" t="s">
        <v>83</v>
      </c>
    </row>
    <row r="268" spans="1:65" s="2" customFormat="1" ht="14.45" customHeight="1">
      <c r="A268" s="33"/>
      <c r="B268" s="34"/>
      <c r="C268" s="202" t="s">
        <v>418</v>
      </c>
      <c r="D268" s="202" t="s">
        <v>179</v>
      </c>
      <c r="E268" s="203" t="s">
        <v>419</v>
      </c>
      <c r="F268" s="204" t="s">
        <v>420</v>
      </c>
      <c r="G268" s="205" t="s">
        <v>146</v>
      </c>
      <c r="H268" s="206">
        <v>136.9</v>
      </c>
      <c r="I268" s="207"/>
      <c r="J268" s="208">
        <f>ROUND(I268*H268,2)</f>
        <v>0</v>
      </c>
      <c r="K268" s="204" t="s">
        <v>124</v>
      </c>
      <c r="L268" s="209"/>
      <c r="M268" s="210" t="s">
        <v>19</v>
      </c>
      <c r="N268" s="211" t="s">
        <v>44</v>
      </c>
      <c r="O268" s="63"/>
      <c r="P268" s="181">
        <f>O268*H268</f>
        <v>0</v>
      </c>
      <c r="Q268" s="181">
        <v>1.77E-2</v>
      </c>
      <c r="R268" s="181">
        <f>Q268*H268</f>
        <v>2.42313</v>
      </c>
      <c r="S268" s="181">
        <v>0</v>
      </c>
      <c r="T268" s="18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83" t="s">
        <v>171</v>
      </c>
      <c r="AT268" s="183" t="s">
        <v>179</v>
      </c>
      <c r="AU268" s="183" t="s">
        <v>83</v>
      </c>
      <c r="AY268" s="16" t="s">
        <v>118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6" t="s">
        <v>81</v>
      </c>
      <c r="BK268" s="184">
        <f>ROUND(I268*H268,2)</f>
        <v>0</v>
      </c>
      <c r="BL268" s="16" t="s">
        <v>125</v>
      </c>
      <c r="BM268" s="183" t="s">
        <v>421</v>
      </c>
    </row>
    <row r="269" spans="1:65" s="2" customFormat="1" ht="11.25">
      <c r="A269" s="33"/>
      <c r="B269" s="34"/>
      <c r="C269" s="35"/>
      <c r="D269" s="185" t="s">
        <v>127</v>
      </c>
      <c r="E269" s="35"/>
      <c r="F269" s="186" t="s">
        <v>420</v>
      </c>
      <c r="G269" s="35"/>
      <c r="H269" s="35"/>
      <c r="I269" s="187"/>
      <c r="J269" s="35"/>
      <c r="K269" s="35"/>
      <c r="L269" s="38"/>
      <c r="M269" s="188"/>
      <c r="N269" s="189"/>
      <c r="O269" s="63"/>
      <c r="P269" s="63"/>
      <c r="Q269" s="63"/>
      <c r="R269" s="63"/>
      <c r="S269" s="63"/>
      <c r="T269" s="64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127</v>
      </c>
      <c r="AU269" s="16" t="s">
        <v>83</v>
      </c>
    </row>
    <row r="270" spans="1:65" s="13" customFormat="1" ht="11.25">
      <c r="B270" s="191"/>
      <c r="C270" s="192"/>
      <c r="D270" s="185" t="s">
        <v>131</v>
      </c>
      <c r="E270" s="193" t="s">
        <v>19</v>
      </c>
      <c r="F270" s="194" t="s">
        <v>422</v>
      </c>
      <c r="G270" s="192"/>
      <c r="H270" s="195">
        <v>136.9</v>
      </c>
      <c r="I270" s="196"/>
      <c r="J270" s="192"/>
      <c r="K270" s="192"/>
      <c r="L270" s="197"/>
      <c r="M270" s="198"/>
      <c r="N270" s="199"/>
      <c r="O270" s="199"/>
      <c r="P270" s="199"/>
      <c r="Q270" s="199"/>
      <c r="R270" s="199"/>
      <c r="S270" s="199"/>
      <c r="T270" s="200"/>
      <c r="AT270" s="201" t="s">
        <v>131</v>
      </c>
      <c r="AU270" s="201" t="s">
        <v>83</v>
      </c>
      <c r="AV270" s="13" t="s">
        <v>83</v>
      </c>
      <c r="AW270" s="13" t="s">
        <v>33</v>
      </c>
      <c r="AX270" s="13" t="s">
        <v>73</v>
      </c>
      <c r="AY270" s="201" t="s">
        <v>118</v>
      </c>
    </row>
    <row r="271" spans="1:65" s="2" customFormat="1" ht="14.45" customHeight="1">
      <c r="A271" s="33"/>
      <c r="B271" s="34"/>
      <c r="C271" s="172" t="s">
        <v>423</v>
      </c>
      <c r="D271" s="172" t="s">
        <v>120</v>
      </c>
      <c r="E271" s="173" t="s">
        <v>424</v>
      </c>
      <c r="F271" s="174" t="s">
        <v>425</v>
      </c>
      <c r="G271" s="175" t="s">
        <v>220</v>
      </c>
      <c r="H271" s="176">
        <v>5</v>
      </c>
      <c r="I271" s="177"/>
      <c r="J271" s="178">
        <f>ROUND(I271*H271,2)</f>
        <v>0</v>
      </c>
      <c r="K271" s="174" t="s">
        <v>124</v>
      </c>
      <c r="L271" s="38"/>
      <c r="M271" s="179" t="s">
        <v>19</v>
      </c>
      <c r="N271" s="180" t="s">
        <v>44</v>
      </c>
      <c r="O271" s="63"/>
      <c r="P271" s="181">
        <f>O271*H271</f>
        <v>0</v>
      </c>
      <c r="Q271" s="181">
        <v>1.67E-3</v>
      </c>
      <c r="R271" s="181">
        <f>Q271*H271</f>
        <v>8.3499999999999998E-3</v>
      </c>
      <c r="S271" s="181">
        <v>0</v>
      </c>
      <c r="T271" s="18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83" t="s">
        <v>125</v>
      </c>
      <c r="AT271" s="183" t="s">
        <v>120</v>
      </c>
      <c r="AU271" s="183" t="s">
        <v>83</v>
      </c>
      <c r="AY271" s="16" t="s">
        <v>118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6" t="s">
        <v>81</v>
      </c>
      <c r="BK271" s="184">
        <f>ROUND(I271*H271,2)</f>
        <v>0</v>
      </c>
      <c r="BL271" s="16" t="s">
        <v>125</v>
      </c>
      <c r="BM271" s="183" t="s">
        <v>426</v>
      </c>
    </row>
    <row r="272" spans="1:65" s="2" customFormat="1" ht="19.5">
      <c r="A272" s="33"/>
      <c r="B272" s="34"/>
      <c r="C272" s="35"/>
      <c r="D272" s="185" t="s">
        <v>127</v>
      </c>
      <c r="E272" s="35"/>
      <c r="F272" s="186" t="s">
        <v>427</v>
      </c>
      <c r="G272" s="35"/>
      <c r="H272" s="35"/>
      <c r="I272" s="187"/>
      <c r="J272" s="35"/>
      <c r="K272" s="35"/>
      <c r="L272" s="38"/>
      <c r="M272" s="188"/>
      <c r="N272" s="189"/>
      <c r="O272" s="63"/>
      <c r="P272" s="63"/>
      <c r="Q272" s="63"/>
      <c r="R272" s="63"/>
      <c r="S272" s="63"/>
      <c r="T272" s="64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6" t="s">
        <v>127</v>
      </c>
      <c r="AU272" s="16" t="s">
        <v>83</v>
      </c>
    </row>
    <row r="273" spans="1:65" s="2" customFormat="1" ht="68.25">
      <c r="A273" s="33"/>
      <c r="B273" s="34"/>
      <c r="C273" s="35"/>
      <c r="D273" s="185" t="s">
        <v>129</v>
      </c>
      <c r="E273" s="35"/>
      <c r="F273" s="190" t="s">
        <v>428</v>
      </c>
      <c r="G273" s="35"/>
      <c r="H273" s="35"/>
      <c r="I273" s="187"/>
      <c r="J273" s="35"/>
      <c r="K273" s="35"/>
      <c r="L273" s="38"/>
      <c r="M273" s="188"/>
      <c r="N273" s="189"/>
      <c r="O273" s="63"/>
      <c r="P273" s="63"/>
      <c r="Q273" s="63"/>
      <c r="R273" s="63"/>
      <c r="S273" s="63"/>
      <c r="T273" s="64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129</v>
      </c>
      <c r="AU273" s="16" t="s">
        <v>83</v>
      </c>
    </row>
    <row r="274" spans="1:65" s="2" customFormat="1" ht="14.45" customHeight="1">
      <c r="A274" s="33"/>
      <c r="B274" s="34"/>
      <c r="C274" s="202" t="s">
        <v>429</v>
      </c>
      <c r="D274" s="202" t="s">
        <v>179</v>
      </c>
      <c r="E274" s="203" t="s">
        <v>430</v>
      </c>
      <c r="F274" s="204" t="s">
        <v>431</v>
      </c>
      <c r="G274" s="205" t="s">
        <v>220</v>
      </c>
      <c r="H274" s="206">
        <v>2</v>
      </c>
      <c r="I274" s="207"/>
      <c r="J274" s="208">
        <f>ROUND(I274*H274,2)</f>
        <v>0</v>
      </c>
      <c r="K274" s="204" t="s">
        <v>124</v>
      </c>
      <c r="L274" s="209"/>
      <c r="M274" s="210" t="s">
        <v>19</v>
      </c>
      <c r="N274" s="211" t="s">
        <v>44</v>
      </c>
      <c r="O274" s="63"/>
      <c r="P274" s="181">
        <f>O274*H274</f>
        <v>0</v>
      </c>
      <c r="Q274" s="181">
        <v>1.78E-2</v>
      </c>
      <c r="R274" s="181">
        <f>Q274*H274</f>
        <v>3.56E-2</v>
      </c>
      <c r="S274" s="181">
        <v>0</v>
      </c>
      <c r="T274" s="18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83" t="s">
        <v>171</v>
      </c>
      <c r="AT274" s="183" t="s">
        <v>179</v>
      </c>
      <c r="AU274" s="183" t="s">
        <v>83</v>
      </c>
      <c r="AY274" s="16" t="s">
        <v>118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6" t="s">
        <v>81</v>
      </c>
      <c r="BK274" s="184">
        <f>ROUND(I274*H274,2)</f>
        <v>0</v>
      </c>
      <c r="BL274" s="16" t="s">
        <v>125</v>
      </c>
      <c r="BM274" s="183" t="s">
        <v>432</v>
      </c>
    </row>
    <row r="275" spans="1:65" s="2" customFormat="1" ht="11.25">
      <c r="A275" s="33"/>
      <c r="B275" s="34"/>
      <c r="C275" s="35"/>
      <c r="D275" s="185" t="s">
        <v>127</v>
      </c>
      <c r="E275" s="35"/>
      <c r="F275" s="186" t="s">
        <v>431</v>
      </c>
      <c r="G275" s="35"/>
      <c r="H275" s="35"/>
      <c r="I275" s="187"/>
      <c r="J275" s="35"/>
      <c r="K275" s="35"/>
      <c r="L275" s="38"/>
      <c r="M275" s="188"/>
      <c r="N275" s="189"/>
      <c r="O275" s="63"/>
      <c r="P275" s="63"/>
      <c r="Q275" s="63"/>
      <c r="R275" s="63"/>
      <c r="S275" s="63"/>
      <c r="T275" s="64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127</v>
      </c>
      <c r="AU275" s="16" t="s">
        <v>83</v>
      </c>
    </row>
    <row r="276" spans="1:65" s="13" customFormat="1" ht="11.25">
      <c r="B276" s="191"/>
      <c r="C276" s="192"/>
      <c r="D276" s="185" t="s">
        <v>131</v>
      </c>
      <c r="E276" s="193" t="s">
        <v>19</v>
      </c>
      <c r="F276" s="194" t="s">
        <v>433</v>
      </c>
      <c r="G276" s="192"/>
      <c r="H276" s="195">
        <v>2</v>
      </c>
      <c r="I276" s="196"/>
      <c r="J276" s="192"/>
      <c r="K276" s="192"/>
      <c r="L276" s="197"/>
      <c r="M276" s="198"/>
      <c r="N276" s="199"/>
      <c r="O276" s="199"/>
      <c r="P276" s="199"/>
      <c r="Q276" s="199"/>
      <c r="R276" s="199"/>
      <c r="S276" s="199"/>
      <c r="T276" s="200"/>
      <c r="AT276" s="201" t="s">
        <v>131</v>
      </c>
      <c r="AU276" s="201" t="s">
        <v>83</v>
      </c>
      <c r="AV276" s="13" t="s">
        <v>83</v>
      </c>
      <c r="AW276" s="13" t="s">
        <v>33</v>
      </c>
      <c r="AX276" s="13" t="s">
        <v>73</v>
      </c>
      <c r="AY276" s="201" t="s">
        <v>118</v>
      </c>
    </row>
    <row r="277" spans="1:65" s="2" customFormat="1" ht="14.45" customHeight="1">
      <c r="A277" s="33"/>
      <c r="B277" s="34"/>
      <c r="C277" s="202" t="s">
        <v>434</v>
      </c>
      <c r="D277" s="202" t="s">
        <v>179</v>
      </c>
      <c r="E277" s="203" t="s">
        <v>435</v>
      </c>
      <c r="F277" s="204" t="s">
        <v>436</v>
      </c>
      <c r="G277" s="205" t="s">
        <v>220</v>
      </c>
      <c r="H277" s="206">
        <v>1</v>
      </c>
      <c r="I277" s="207"/>
      <c r="J277" s="208">
        <f>ROUND(I277*H277,2)</f>
        <v>0</v>
      </c>
      <c r="K277" s="204" t="s">
        <v>124</v>
      </c>
      <c r="L277" s="209"/>
      <c r="M277" s="210" t="s">
        <v>19</v>
      </c>
      <c r="N277" s="211" t="s">
        <v>44</v>
      </c>
      <c r="O277" s="63"/>
      <c r="P277" s="181">
        <f>O277*H277</f>
        <v>0</v>
      </c>
      <c r="Q277" s="181">
        <v>1.4200000000000001E-2</v>
      </c>
      <c r="R277" s="181">
        <f>Q277*H277</f>
        <v>1.4200000000000001E-2</v>
      </c>
      <c r="S277" s="181">
        <v>0</v>
      </c>
      <c r="T277" s="18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83" t="s">
        <v>171</v>
      </c>
      <c r="AT277" s="183" t="s">
        <v>179</v>
      </c>
      <c r="AU277" s="183" t="s">
        <v>83</v>
      </c>
      <c r="AY277" s="16" t="s">
        <v>118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6" t="s">
        <v>81</v>
      </c>
      <c r="BK277" s="184">
        <f>ROUND(I277*H277,2)</f>
        <v>0</v>
      </c>
      <c r="BL277" s="16" t="s">
        <v>125</v>
      </c>
      <c r="BM277" s="183" t="s">
        <v>437</v>
      </c>
    </row>
    <row r="278" spans="1:65" s="2" customFormat="1" ht="11.25">
      <c r="A278" s="33"/>
      <c r="B278" s="34"/>
      <c r="C278" s="35"/>
      <c r="D278" s="185" t="s">
        <v>127</v>
      </c>
      <c r="E278" s="35"/>
      <c r="F278" s="186" t="s">
        <v>436</v>
      </c>
      <c r="G278" s="35"/>
      <c r="H278" s="35"/>
      <c r="I278" s="187"/>
      <c r="J278" s="35"/>
      <c r="K278" s="35"/>
      <c r="L278" s="38"/>
      <c r="M278" s="188"/>
      <c r="N278" s="189"/>
      <c r="O278" s="63"/>
      <c r="P278" s="63"/>
      <c r="Q278" s="63"/>
      <c r="R278" s="63"/>
      <c r="S278" s="63"/>
      <c r="T278" s="64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6" t="s">
        <v>127</v>
      </c>
      <c r="AU278" s="16" t="s">
        <v>83</v>
      </c>
    </row>
    <row r="279" spans="1:65" s="13" customFormat="1" ht="11.25">
      <c r="B279" s="191"/>
      <c r="C279" s="192"/>
      <c r="D279" s="185" t="s">
        <v>131</v>
      </c>
      <c r="E279" s="193" t="s">
        <v>19</v>
      </c>
      <c r="F279" s="194" t="s">
        <v>438</v>
      </c>
      <c r="G279" s="192"/>
      <c r="H279" s="195">
        <v>1</v>
      </c>
      <c r="I279" s="196"/>
      <c r="J279" s="192"/>
      <c r="K279" s="192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131</v>
      </c>
      <c r="AU279" s="201" t="s">
        <v>83</v>
      </c>
      <c r="AV279" s="13" t="s">
        <v>83</v>
      </c>
      <c r="AW279" s="13" t="s">
        <v>33</v>
      </c>
      <c r="AX279" s="13" t="s">
        <v>73</v>
      </c>
      <c r="AY279" s="201" t="s">
        <v>118</v>
      </c>
    </row>
    <row r="280" spans="1:65" s="2" customFormat="1" ht="14.45" customHeight="1">
      <c r="A280" s="33"/>
      <c r="B280" s="34"/>
      <c r="C280" s="202" t="s">
        <v>439</v>
      </c>
      <c r="D280" s="202" t="s">
        <v>179</v>
      </c>
      <c r="E280" s="203" t="s">
        <v>440</v>
      </c>
      <c r="F280" s="204" t="s">
        <v>441</v>
      </c>
      <c r="G280" s="205" t="s">
        <v>220</v>
      </c>
      <c r="H280" s="206">
        <v>1</v>
      </c>
      <c r="I280" s="207"/>
      <c r="J280" s="208">
        <f>ROUND(I280*H280,2)</f>
        <v>0</v>
      </c>
      <c r="K280" s="204" t="s">
        <v>124</v>
      </c>
      <c r="L280" s="209"/>
      <c r="M280" s="210" t="s">
        <v>19</v>
      </c>
      <c r="N280" s="211" t="s">
        <v>44</v>
      </c>
      <c r="O280" s="63"/>
      <c r="P280" s="181">
        <f>O280*H280</f>
        <v>0</v>
      </c>
      <c r="Q280" s="181">
        <v>8.3000000000000001E-3</v>
      </c>
      <c r="R280" s="181">
        <f>Q280*H280</f>
        <v>8.3000000000000001E-3</v>
      </c>
      <c r="S280" s="181">
        <v>0</v>
      </c>
      <c r="T280" s="18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83" t="s">
        <v>171</v>
      </c>
      <c r="AT280" s="183" t="s">
        <v>179</v>
      </c>
      <c r="AU280" s="183" t="s">
        <v>83</v>
      </c>
      <c r="AY280" s="16" t="s">
        <v>118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6" t="s">
        <v>81</v>
      </c>
      <c r="BK280" s="184">
        <f>ROUND(I280*H280,2)</f>
        <v>0</v>
      </c>
      <c r="BL280" s="16" t="s">
        <v>125</v>
      </c>
      <c r="BM280" s="183" t="s">
        <v>442</v>
      </c>
    </row>
    <row r="281" spans="1:65" s="2" customFormat="1" ht="11.25">
      <c r="A281" s="33"/>
      <c r="B281" s="34"/>
      <c r="C281" s="35"/>
      <c r="D281" s="185" t="s">
        <v>127</v>
      </c>
      <c r="E281" s="35"/>
      <c r="F281" s="186" t="s">
        <v>441</v>
      </c>
      <c r="G281" s="35"/>
      <c r="H281" s="35"/>
      <c r="I281" s="187"/>
      <c r="J281" s="35"/>
      <c r="K281" s="35"/>
      <c r="L281" s="38"/>
      <c r="M281" s="188"/>
      <c r="N281" s="189"/>
      <c r="O281" s="63"/>
      <c r="P281" s="63"/>
      <c r="Q281" s="63"/>
      <c r="R281" s="63"/>
      <c r="S281" s="63"/>
      <c r="T281" s="64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127</v>
      </c>
      <c r="AU281" s="16" t="s">
        <v>83</v>
      </c>
    </row>
    <row r="282" spans="1:65" s="13" customFormat="1" ht="11.25">
      <c r="B282" s="191"/>
      <c r="C282" s="192"/>
      <c r="D282" s="185" t="s">
        <v>131</v>
      </c>
      <c r="E282" s="193" t="s">
        <v>19</v>
      </c>
      <c r="F282" s="194" t="s">
        <v>438</v>
      </c>
      <c r="G282" s="192"/>
      <c r="H282" s="195">
        <v>1</v>
      </c>
      <c r="I282" s="196"/>
      <c r="J282" s="192"/>
      <c r="K282" s="192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131</v>
      </c>
      <c r="AU282" s="201" t="s">
        <v>83</v>
      </c>
      <c r="AV282" s="13" t="s">
        <v>83</v>
      </c>
      <c r="AW282" s="13" t="s">
        <v>33</v>
      </c>
      <c r="AX282" s="13" t="s">
        <v>73</v>
      </c>
      <c r="AY282" s="201" t="s">
        <v>118</v>
      </c>
    </row>
    <row r="283" spans="1:65" s="2" customFormat="1" ht="14.45" customHeight="1">
      <c r="A283" s="33"/>
      <c r="B283" s="34"/>
      <c r="C283" s="202" t="s">
        <v>443</v>
      </c>
      <c r="D283" s="202" t="s">
        <v>179</v>
      </c>
      <c r="E283" s="203" t="s">
        <v>444</v>
      </c>
      <c r="F283" s="204" t="s">
        <v>445</v>
      </c>
      <c r="G283" s="205" t="s">
        <v>220</v>
      </c>
      <c r="H283" s="206">
        <v>1</v>
      </c>
      <c r="I283" s="207"/>
      <c r="J283" s="208">
        <f>ROUND(I283*H283,2)</f>
        <v>0</v>
      </c>
      <c r="K283" s="204" t="s">
        <v>124</v>
      </c>
      <c r="L283" s="209"/>
      <c r="M283" s="210" t="s">
        <v>19</v>
      </c>
      <c r="N283" s="211" t="s">
        <v>44</v>
      </c>
      <c r="O283" s="63"/>
      <c r="P283" s="181">
        <f>O283*H283</f>
        <v>0</v>
      </c>
      <c r="Q283" s="181">
        <v>1.2200000000000001E-2</v>
      </c>
      <c r="R283" s="181">
        <f>Q283*H283</f>
        <v>1.2200000000000001E-2</v>
      </c>
      <c r="S283" s="181">
        <v>0</v>
      </c>
      <c r="T283" s="18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83" t="s">
        <v>171</v>
      </c>
      <c r="AT283" s="183" t="s">
        <v>179</v>
      </c>
      <c r="AU283" s="183" t="s">
        <v>83</v>
      </c>
      <c r="AY283" s="16" t="s">
        <v>118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6" t="s">
        <v>81</v>
      </c>
      <c r="BK283" s="184">
        <f>ROUND(I283*H283,2)</f>
        <v>0</v>
      </c>
      <c r="BL283" s="16" t="s">
        <v>125</v>
      </c>
      <c r="BM283" s="183" t="s">
        <v>446</v>
      </c>
    </row>
    <row r="284" spans="1:65" s="2" customFormat="1" ht="11.25">
      <c r="A284" s="33"/>
      <c r="B284" s="34"/>
      <c r="C284" s="35"/>
      <c r="D284" s="185" t="s">
        <v>127</v>
      </c>
      <c r="E284" s="35"/>
      <c r="F284" s="186" t="s">
        <v>445</v>
      </c>
      <c r="G284" s="35"/>
      <c r="H284" s="35"/>
      <c r="I284" s="187"/>
      <c r="J284" s="35"/>
      <c r="K284" s="35"/>
      <c r="L284" s="38"/>
      <c r="M284" s="188"/>
      <c r="N284" s="189"/>
      <c r="O284" s="63"/>
      <c r="P284" s="63"/>
      <c r="Q284" s="63"/>
      <c r="R284" s="63"/>
      <c r="S284" s="63"/>
      <c r="T284" s="64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6" t="s">
        <v>127</v>
      </c>
      <c r="AU284" s="16" t="s">
        <v>83</v>
      </c>
    </row>
    <row r="285" spans="1:65" s="13" customFormat="1" ht="11.25">
      <c r="B285" s="191"/>
      <c r="C285" s="192"/>
      <c r="D285" s="185" t="s">
        <v>131</v>
      </c>
      <c r="E285" s="193" t="s">
        <v>19</v>
      </c>
      <c r="F285" s="194" t="s">
        <v>438</v>
      </c>
      <c r="G285" s="192"/>
      <c r="H285" s="195">
        <v>1</v>
      </c>
      <c r="I285" s="196"/>
      <c r="J285" s="192"/>
      <c r="K285" s="192"/>
      <c r="L285" s="197"/>
      <c r="M285" s="198"/>
      <c r="N285" s="199"/>
      <c r="O285" s="199"/>
      <c r="P285" s="199"/>
      <c r="Q285" s="199"/>
      <c r="R285" s="199"/>
      <c r="S285" s="199"/>
      <c r="T285" s="200"/>
      <c r="AT285" s="201" t="s">
        <v>131</v>
      </c>
      <c r="AU285" s="201" t="s">
        <v>83</v>
      </c>
      <c r="AV285" s="13" t="s">
        <v>83</v>
      </c>
      <c r="AW285" s="13" t="s">
        <v>33</v>
      </c>
      <c r="AX285" s="13" t="s">
        <v>73</v>
      </c>
      <c r="AY285" s="201" t="s">
        <v>118</v>
      </c>
    </row>
    <row r="286" spans="1:65" s="2" customFormat="1" ht="14.45" customHeight="1">
      <c r="A286" s="33"/>
      <c r="B286" s="34"/>
      <c r="C286" s="172" t="s">
        <v>447</v>
      </c>
      <c r="D286" s="172" t="s">
        <v>120</v>
      </c>
      <c r="E286" s="173" t="s">
        <v>448</v>
      </c>
      <c r="F286" s="174" t="s">
        <v>449</v>
      </c>
      <c r="G286" s="175" t="s">
        <v>220</v>
      </c>
      <c r="H286" s="176">
        <v>2</v>
      </c>
      <c r="I286" s="177"/>
      <c r="J286" s="178">
        <f>ROUND(I286*H286,2)</f>
        <v>0</v>
      </c>
      <c r="K286" s="174" t="s">
        <v>124</v>
      </c>
      <c r="L286" s="38"/>
      <c r="M286" s="179" t="s">
        <v>19</v>
      </c>
      <c r="N286" s="180" t="s">
        <v>44</v>
      </c>
      <c r="O286" s="63"/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83" t="s">
        <v>125</v>
      </c>
      <c r="AT286" s="183" t="s">
        <v>120</v>
      </c>
      <c r="AU286" s="183" t="s">
        <v>83</v>
      </c>
      <c r="AY286" s="16" t="s">
        <v>118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6" t="s">
        <v>81</v>
      </c>
      <c r="BK286" s="184">
        <f>ROUND(I286*H286,2)</f>
        <v>0</v>
      </c>
      <c r="BL286" s="16" t="s">
        <v>125</v>
      </c>
      <c r="BM286" s="183" t="s">
        <v>450</v>
      </c>
    </row>
    <row r="287" spans="1:65" s="2" customFormat="1" ht="19.5">
      <c r="A287" s="33"/>
      <c r="B287" s="34"/>
      <c r="C287" s="35"/>
      <c r="D287" s="185" t="s">
        <v>127</v>
      </c>
      <c r="E287" s="35"/>
      <c r="F287" s="186" t="s">
        <v>451</v>
      </c>
      <c r="G287" s="35"/>
      <c r="H287" s="35"/>
      <c r="I287" s="187"/>
      <c r="J287" s="35"/>
      <c r="K287" s="35"/>
      <c r="L287" s="38"/>
      <c r="M287" s="188"/>
      <c r="N287" s="189"/>
      <c r="O287" s="63"/>
      <c r="P287" s="63"/>
      <c r="Q287" s="63"/>
      <c r="R287" s="63"/>
      <c r="S287" s="63"/>
      <c r="T287" s="64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127</v>
      </c>
      <c r="AU287" s="16" t="s">
        <v>83</v>
      </c>
    </row>
    <row r="288" spans="1:65" s="2" customFormat="1" ht="68.25">
      <c r="A288" s="33"/>
      <c r="B288" s="34"/>
      <c r="C288" s="35"/>
      <c r="D288" s="185" t="s">
        <v>129</v>
      </c>
      <c r="E288" s="35"/>
      <c r="F288" s="190" t="s">
        <v>428</v>
      </c>
      <c r="G288" s="35"/>
      <c r="H288" s="35"/>
      <c r="I288" s="187"/>
      <c r="J288" s="35"/>
      <c r="K288" s="35"/>
      <c r="L288" s="38"/>
      <c r="M288" s="188"/>
      <c r="N288" s="189"/>
      <c r="O288" s="63"/>
      <c r="P288" s="63"/>
      <c r="Q288" s="63"/>
      <c r="R288" s="63"/>
      <c r="S288" s="63"/>
      <c r="T288" s="64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6" t="s">
        <v>129</v>
      </c>
      <c r="AU288" s="16" t="s">
        <v>83</v>
      </c>
    </row>
    <row r="289" spans="1:65" s="2" customFormat="1" ht="14.45" customHeight="1">
      <c r="A289" s="33"/>
      <c r="B289" s="34"/>
      <c r="C289" s="202" t="s">
        <v>452</v>
      </c>
      <c r="D289" s="202" t="s">
        <v>179</v>
      </c>
      <c r="E289" s="203" t="s">
        <v>453</v>
      </c>
      <c r="F289" s="204" t="s">
        <v>454</v>
      </c>
      <c r="G289" s="205" t="s">
        <v>220</v>
      </c>
      <c r="H289" s="206">
        <v>2</v>
      </c>
      <c r="I289" s="207"/>
      <c r="J289" s="208">
        <f>ROUND(I289*H289,2)</f>
        <v>0</v>
      </c>
      <c r="K289" s="204" t="s">
        <v>19</v>
      </c>
      <c r="L289" s="209"/>
      <c r="M289" s="210" t="s">
        <v>19</v>
      </c>
      <c r="N289" s="211" t="s">
        <v>44</v>
      </c>
      <c r="O289" s="63"/>
      <c r="P289" s="181">
        <f>O289*H289</f>
        <v>0</v>
      </c>
      <c r="Q289" s="181">
        <v>8.8000000000000005E-3</v>
      </c>
      <c r="R289" s="181">
        <f>Q289*H289</f>
        <v>1.7600000000000001E-2</v>
      </c>
      <c r="S289" s="181">
        <v>0</v>
      </c>
      <c r="T289" s="18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83" t="s">
        <v>171</v>
      </c>
      <c r="AT289" s="183" t="s">
        <v>179</v>
      </c>
      <c r="AU289" s="183" t="s">
        <v>83</v>
      </c>
      <c r="AY289" s="16" t="s">
        <v>118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6" t="s">
        <v>81</v>
      </c>
      <c r="BK289" s="184">
        <f>ROUND(I289*H289,2)</f>
        <v>0</v>
      </c>
      <c r="BL289" s="16" t="s">
        <v>125</v>
      </c>
      <c r="BM289" s="183" t="s">
        <v>455</v>
      </c>
    </row>
    <row r="290" spans="1:65" s="2" customFormat="1" ht="11.25">
      <c r="A290" s="33"/>
      <c r="B290" s="34"/>
      <c r="C290" s="35"/>
      <c r="D290" s="185" t="s">
        <v>127</v>
      </c>
      <c r="E290" s="35"/>
      <c r="F290" s="186" t="s">
        <v>456</v>
      </c>
      <c r="G290" s="35"/>
      <c r="H290" s="35"/>
      <c r="I290" s="187"/>
      <c r="J290" s="35"/>
      <c r="K290" s="35"/>
      <c r="L290" s="38"/>
      <c r="M290" s="188"/>
      <c r="N290" s="189"/>
      <c r="O290" s="63"/>
      <c r="P290" s="63"/>
      <c r="Q290" s="63"/>
      <c r="R290" s="63"/>
      <c r="S290" s="63"/>
      <c r="T290" s="64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6" t="s">
        <v>127</v>
      </c>
      <c r="AU290" s="16" t="s">
        <v>83</v>
      </c>
    </row>
    <row r="291" spans="1:65" s="13" customFormat="1" ht="11.25">
      <c r="B291" s="191"/>
      <c r="C291" s="192"/>
      <c r="D291" s="185" t="s">
        <v>131</v>
      </c>
      <c r="E291" s="193" t="s">
        <v>19</v>
      </c>
      <c r="F291" s="194" t="s">
        <v>457</v>
      </c>
      <c r="G291" s="192"/>
      <c r="H291" s="195">
        <v>2</v>
      </c>
      <c r="I291" s="196"/>
      <c r="J291" s="192"/>
      <c r="K291" s="192"/>
      <c r="L291" s="197"/>
      <c r="M291" s="198"/>
      <c r="N291" s="199"/>
      <c r="O291" s="199"/>
      <c r="P291" s="199"/>
      <c r="Q291" s="199"/>
      <c r="R291" s="199"/>
      <c r="S291" s="199"/>
      <c r="T291" s="200"/>
      <c r="AT291" s="201" t="s">
        <v>131</v>
      </c>
      <c r="AU291" s="201" t="s">
        <v>83</v>
      </c>
      <c r="AV291" s="13" t="s">
        <v>83</v>
      </c>
      <c r="AW291" s="13" t="s">
        <v>33</v>
      </c>
      <c r="AX291" s="13" t="s">
        <v>73</v>
      </c>
      <c r="AY291" s="201" t="s">
        <v>118</v>
      </c>
    </row>
    <row r="292" spans="1:65" s="2" customFormat="1" ht="14.45" customHeight="1">
      <c r="A292" s="33"/>
      <c r="B292" s="34"/>
      <c r="C292" s="172" t="s">
        <v>458</v>
      </c>
      <c r="D292" s="172" t="s">
        <v>120</v>
      </c>
      <c r="E292" s="173" t="s">
        <v>459</v>
      </c>
      <c r="F292" s="174" t="s">
        <v>460</v>
      </c>
      <c r="G292" s="175" t="s">
        <v>220</v>
      </c>
      <c r="H292" s="176">
        <v>2</v>
      </c>
      <c r="I292" s="177"/>
      <c r="J292" s="178">
        <f>ROUND(I292*H292,2)</f>
        <v>0</v>
      </c>
      <c r="K292" s="174" t="s">
        <v>124</v>
      </c>
      <c r="L292" s="38"/>
      <c r="M292" s="179" t="s">
        <v>19</v>
      </c>
      <c r="N292" s="180" t="s">
        <v>44</v>
      </c>
      <c r="O292" s="63"/>
      <c r="P292" s="181">
        <f>O292*H292</f>
        <v>0</v>
      </c>
      <c r="Q292" s="181">
        <v>1.7099999999999999E-3</v>
      </c>
      <c r="R292" s="181">
        <f>Q292*H292</f>
        <v>3.4199999999999999E-3</v>
      </c>
      <c r="S292" s="181">
        <v>0</v>
      </c>
      <c r="T292" s="18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83" t="s">
        <v>125</v>
      </c>
      <c r="AT292" s="183" t="s">
        <v>120</v>
      </c>
      <c r="AU292" s="183" t="s">
        <v>83</v>
      </c>
      <c r="AY292" s="16" t="s">
        <v>118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6" t="s">
        <v>81</v>
      </c>
      <c r="BK292" s="184">
        <f>ROUND(I292*H292,2)</f>
        <v>0</v>
      </c>
      <c r="BL292" s="16" t="s">
        <v>125</v>
      </c>
      <c r="BM292" s="183" t="s">
        <v>461</v>
      </c>
    </row>
    <row r="293" spans="1:65" s="2" customFormat="1" ht="19.5">
      <c r="A293" s="33"/>
      <c r="B293" s="34"/>
      <c r="C293" s="35"/>
      <c r="D293" s="185" t="s">
        <v>127</v>
      </c>
      <c r="E293" s="35"/>
      <c r="F293" s="186" t="s">
        <v>462</v>
      </c>
      <c r="G293" s="35"/>
      <c r="H293" s="35"/>
      <c r="I293" s="187"/>
      <c r="J293" s="35"/>
      <c r="K293" s="35"/>
      <c r="L293" s="38"/>
      <c r="M293" s="188"/>
      <c r="N293" s="189"/>
      <c r="O293" s="63"/>
      <c r="P293" s="63"/>
      <c r="Q293" s="63"/>
      <c r="R293" s="63"/>
      <c r="S293" s="63"/>
      <c r="T293" s="64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6" t="s">
        <v>127</v>
      </c>
      <c r="AU293" s="16" t="s">
        <v>83</v>
      </c>
    </row>
    <row r="294" spans="1:65" s="2" customFormat="1" ht="68.25">
      <c r="A294" s="33"/>
      <c r="B294" s="34"/>
      <c r="C294" s="35"/>
      <c r="D294" s="185" t="s">
        <v>129</v>
      </c>
      <c r="E294" s="35"/>
      <c r="F294" s="190" t="s">
        <v>428</v>
      </c>
      <c r="G294" s="35"/>
      <c r="H294" s="35"/>
      <c r="I294" s="187"/>
      <c r="J294" s="35"/>
      <c r="K294" s="35"/>
      <c r="L294" s="38"/>
      <c r="M294" s="188"/>
      <c r="N294" s="189"/>
      <c r="O294" s="63"/>
      <c r="P294" s="63"/>
      <c r="Q294" s="63"/>
      <c r="R294" s="63"/>
      <c r="S294" s="63"/>
      <c r="T294" s="64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6" t="s">
        <v>129</v>
      </c>
      <c r="AU294" s="16" t="s">
        <v>83</v>
      </c>
    </row>
    <row r="295" spans="1:65" s="2" customFormat="1" ht="14.45" customHeight="1">
      <c r="A295" s="33"/>
      <c r="B295" s="34"/>
      <c r="C295" s="202" t="s">
        <v>463</v>
      </c>
      <c r="D295" s="202" t="s">
        <v>179</v>
      </c>
      <c r="E295" s="203" t="s">
        <v>464</v>
      </c>
      <c r="F295" s="204" t="s">
        <v>465</v>
      </c>
      <c r="G295" s="205" t="s">
        <v>220</v>
      </c>
      <c r="H295" s="206">
        <v>2</v>
      </c>
      <c r="I295" s="207"/>
      <c r="J295" s="208">
        <f>ROUND(I295*H295,2)</f>
        <v>0</v>
      </c>
      <c r="K295" s="204" t="s">
        <v>124</v>
      </c>
      <c r="L295" s="209"/>
      <c r="M295" s="210" t="s">
        <v>19</v>
      </c>
      <c r="N295" s="211" t="s">
        <v>44</v>
      </c>
      <c r="O295" s="63"/>
      <c r="P295" s="181">
        <f>O295*H295</f>
        <v>0</v>
      </c>
      <c r="Q295" s="181">
        <v>1.4999999999999999E-2</v>
      </c>
      <c r="R295" s="181">
        <f>Q295*H295</f>
        <v>0.03</v>
      </c>
      <c r="S295" s="181">
        <v>0</v>
      </c>
      <c r="T295" s="18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83" t="s">
        <v>171</v>
      </c>
      <c r="AT295" s="183" t="s">
        <v>179</v>
      </c>
      <c r="AU295" s="183" t="s">
        <v>83</v>
      </c>
      <c r="AY295" s="16" t="s">
        <v>118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6" t="s">
        <v>81</v>
      </c>
      <c r="BK295" s="184">
        <f>ROUND(I295*H295,2)</f>
        <v>0</v>
      </c>
      <c r="BL295" s="16" t="s">
        <v>125</v>
      </c>
      <c r="BM295" s="183" t="s">
        <v>466</v>
      </c>
    </row>
    <row r="296" spans="1:65" s="2" customFormat="1" ht="11.25">
      <c r="A296" s="33"/>
      <c r="B296" s="34"/>
      <c r="C296" s="35"/>
      <c r="D296" s="185" t="s">
        <v>127</v>
      </c>
      <c r="E296" s="35"/>
      <c r="F296" s="186" t="s">
        <v>465</v>
      </c>
      <c r="G296" s="35"/>
      <c r="H296" s="35"/>
      <c r="I296" s="187"/>
      <c r="J296" s="35"/>
      <c r="K296" s="35"/>
      <c r="L296" s="38"/>
      <c r="M296" s="188"/>
      <c r="N296" s="189"/>
      <c r="O296" s="63"/>
      <c r="P296" s="63"/>
      <c r="Q296" s="63"/>
      <c r="R296" s="63"/>
      <c r="S296" s="63"/>
      <c r="T296" s="64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6" t="s">
        <v>127</v>
      </c>
      <c r="AU296" s="16" t="s">
        <v>83</v>
      </c>
    </row>
    <row r="297" spans="1:65" s="13" customFormat="1" ht="11.25">
      <c r="B297" s="191"/>
      <c r="C297" s="192"/>
      <c r="D297" s="185" t="s">
        <v>131</v>
      </c>
      <c r="E297" s="193" t="s">
        <v>19</v>
      </c>
      <c r="F297" s="194" t="s">
        <v>467</v>
      </c>
      <c r="G297" s="192"/>
      <c r="H297" s="195">
        <v>2</v>
      </c>
      <c r="I297" s="196"/>
      <c r="J297" s="192"/>
      <c r="K297" s="192"/>
      <c r="L297" s="197"/>
      <c r="M297" s="198"/>
      <c r="N297" s="199"/>
      <c r="O297" s="199"/>
      <c r="P297" s="199"/>
      <c r="Q297" s="199"/>
      <c r="R297" s="199"/>
      <c r="S297" s="199"/>
      <c r="T297" s="200"/>
      <c r="AT297" s="201" t="s">
        <v>131</v>
      </c>
      <c r="AU297" s="201" t="s">
        <v>83</v>
      </c>
      <c r="AV297" s="13" t="s">
        <v>83</v>
      </c>
      <c r="AW297" s="13" t="s">
        <v>33</v>
      </c>
      <c r="AX297" s="13" t="s">
        <v>73</v>
      </c>
      <c r="AY297" s="201" t="s">
        <v>118</v>
      </c>
    </row>
    <row r="298" spans="1:65" s="2" customFormat="1" ht="14.45" customHeight="1">
      <c r="A298" s="33"/>
      <c r="B298" s="34"/>
      <c r="C298" s="172" t="s">
        <v>468</v>
      </c>
      <c r="D298" s="172" t="s">
        <v>120</v>
      </c>
      <c r="E298" s="173" t="s">
        <v>469</v>
      </c>
      <c r="F298" s="174" t="s">
        <v>470</v>
      </c>
      <c r="G298" s="175" t="s">
        <v>146</v>
      </c>
      <c r="H298" s="176">
        <v>21.12</v>
      </c>
      <c r="I298" s="177"/>
      <c r="J298" s="178">
        <f>ROUND(I298*H298,2)</f>
        <v>0</v>
      </c>
      <c r="K298" s="174" t="s">
        <v>124</v>
      </c>
      <c r="L298" s="38"/>
      <c r="M298" s="179" t="s">
        <v>19</v>
      </c>
      <c r="N298" s="180" t="s">
        <v>44</v>
      </c>
      <c r="O298" s="63"/>
      <c r="P298" s="181">
        <f>O298*H298</f>
        <v>0</v>
      </c>
      <c r="Q298" s="181">
        <v>0</v>
      </c>
      <c r="R298" s="181">
        <f>Q298*H298</f>
        <v>0</v>
      </c>
      <c r="S298" s="181">
        <v>0</v>
      </c>
      <c r="T298" s="18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83" t="s">
        <v>125</v>
      </c>
      <c r="AT298" s="183" t="s">
        <v>120</v>
      </c>
      <c r="AU298" s="183" t="s">
        <v>83</v>
      </c>
      <c r="AY298" s="16" t="s">
        <v>118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6" t="s">
        <v>81</v>
      </c>
      <c r="BK298" s="184">
        <f>ROUND(I298*H298,2)</f>
        <v>0</v>
      </c>
      <c r="BL298" s="16" t="s">
        <v>125</v>
      </c>
      <c r="BM298" s="183" t="s">
        <v>471</v>
      </c>
    </row>
    <row r="299" spans="1:65" s="2" customFormat="1" ht="19.5">
      <c r="A299" s="33"/>
      <c r="B299" s="34"/>
      <c r="C299" s="35"/>
      <c r="D299" s="185" t="s">
        <v>127</v>
      </c>
      <c r="E299" s="35"/>
      <c r="F299" s="186" t="s">
        <v>472</v>
      </c>
      <c r="G299" s="35"/>
      <c r="H299" s="35"/>
      <c r="I299" s="187"/>
      <c r="J299" s="35"/>
      <c r="K299" s="35"/>
      <c r="L299" s="38"/>
      <c r="M299" s="188"/>
      <c r="N299" s="189"/>
      <c r="O299" s="63"/>
      <c r="P299" s="63"/>
      <c r="Q299" s="63"/>
      <c r="R299" s="63"/>
      <c r="S299" s="63"/>
      <c r="T299" s="64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127</v>
      </c>
      <c r="AU299" s="16" t="s">
        <v>83</v>
      </c>
    </row>
    <row r="300" spans="1:65" s="2" customFormat="1" ht="68.25">
      <c r="A300" s="33"/>
      <c r="B300" s="34"/>
      <c r="C300" s="35"/>
      <c r="D300" s="185" t="s">
        <v>129</v>
      </c>
      <c r="E300" s="35"/>
      <c r="F300" s="190" t="s">
        <v>473</v>
      </c>
      <c r="G300" s="35"/>
      <c r="H300" s="35"/>
      <c r="I300" s="187"/>
      <c r="J300" s="35"/>
      <c r="K300" s="35"/>
      <c r="L300" s="38"/>
      <c r="M300" s="188"/>
      <c r="N300" s="189"/>
      <c r="O300" s="63"/>
      <c r="P300" s="63"/>
      <c r="Q300" s="63"/>
      <c r="R300" s="63"/>
      <c r="S300" s="63"/>
      <c r="T300" s="64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6" t="s">
        <v>129</v>
      </c>
      <c r="AU300" s="16" t="s">
        <v>83</v>
      </c>
    </row>
    <row r="301" spans="1:65" s="2" customFormat="1" ht="14.45" customHeight="1">
      <c r="A301" s="33"/>
      <c r="B301" s="34"/>
      <c r="C301" s="202" t="s">
        <v>474</v>
      </c>
      <c r="D301" s="202" t="s">
        <v>179</v>
      </c>
      <c r="E301" s="203" t="s">
        <v>475</v>
      </c>
      <c r="F301" s="204" t="s">
        <v>476</v>
      </c>
      <c r="G301" s="205" t="s">
        <v>146</v>
      </c>
      <c r="H301" s="206">
        <v>21.12</v>
      </c>
      <c r="I301" s="207"/>
      <c r="J301" s="208">
        <f>ROUND(I301*H301,2)</f>
        <v>0</v>
      </c>
      <c r="K301" s="204" t="s">
        <v>124</v>
      </c>
      <c r="L301" s="209"/>
      <c r="M301" s="210" t="s">
        <v>19</v>
      </c>
      <c r="N301" s="211" t="s">
        <v>44</v>
      </c>
      <c r="O301" s="63"/>
      <c r="P301" s="181">
        <f>O301*H301</f>
        <v>0</v>
      </c>
      <c r="Q301" s="181">
        <v>2.7E-4</v>
      </c>
      <c r="R301" s="181">
        <f>Q301*H301</f>
        <v>5.7024000000000007E-3</v>
      </c>
      <c r="S301" s="181">
        <v>0</v>
      </c>
      <c r="T301" s="18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83" t="s">
        <v>171</v>
      </c>
      <c r="AT301" s="183" t="s">
        <v>179</v>
      </c>
      <c r="AU301" s="183" t="s">
        <v>83</v>
      </c>
      <c r="AY301" s="16" t="s">
        <v>118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6" t="s">
        <v>81</v>
      </c>
      <c r="BK301" s="184">
        <f>ROUND(I301*H301,2)</f>
        <v>0</v>
      </c>
      <c r="BL301" s="16" t="s">
        <v>125</v>
      </c>
      <c r="BM301" s="183" t="s">
        <v>477</v>
      </c>
    </row>
    <row r="302" spans="1:65" s="2" customFormat="1" ht="11.25">
      <c r="A302" s="33"/>
      <c r="B302" s="34"/>
      <c r="C302" s="35"/>
      <c r="D302" s="185" t="s">
        <v>127</v>
      </c>
      <c r="E302" s="35"/>
      <c r="F302" s="186" t="s">
        <v>476</v>
      </c>
      <c r="G302" s="35"/>
      <c r="H302" s="35"/>
      <c r="I302" s="187"/>
      <c r="J302" s="35"/>
      <c r="K302" s="35"/>
      <c r="L302" s="38"/>
      <c r="M302" s="188"/>
      <c r="N302" s="189"/>
      <c r="O302" s="63"/>
      <c r="P302" s="63"/>
      <c r="Q302" s="63"/>
      <c r="R302" s="63"/>
      <c r="S302" s="63"/>
      <c r="T302" s="64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6" t="s">
        <v>127</v>
      </c>
      <c r="AU302" s="16" t="s">
        <v>83</v>
      </c>
    </row>
    <row r="303" spans="1:65" s="13" customFormat="1" ht="11.25">
      <c r="B303" s="191"/>
      <c r="C303" s="192"/>
      <c r="D303" s="185" t="s">
        <v>131</v>
      </c>
      <c r="E303" s="193" t="s">
        <v>19</v>
      </c>
      <c r="F303" s="194" t="s">
        <v>478</v>
      </c>
      <c r="G303" s="192"/>
      <c r="H303" s="195">
        <v>21.12</v>
      </c>
      <c r="I303" s="196"/>
      <c r="J303" s="192"/>
      <c r="K303" s="192"/>
      <c r="L303" s="197"/>
      <c r="M303" s="198"/>
      <c r="N303" s="199"/>
      <c r="O303" s="199"/>
      <c r="P303" s="199"/>
      <c r="Q303" s="199"/>
      <c r="R303" s="199"/>
      <c r="S303" s="199"/>
      <c r="T303" s="200"/>
      <c r="AT303" s="201" t="s">
        <v>131</v>
      </c>
      <c r="AU303" s="201" t="s">
        <v>83</v>
      </c>
      <c r="AV303" s="13" t="s">
        <v>83</v>
      </c>
      <c r="AW303" s="13" t="s">
        <v>33</v>
      </c>
      <c r="AX303" s="13" t="s">
        <v>73</v>
      </c>
      <c r="AY303" s="201" t="s">
        <v>118</v>
      </c>
    </row>
    <row r="304" spans="1:65" s="2" customFormat="1" ht="14.45" customHeight="1">
      <c r="A304" s="33"/>
      <c r="B304" s="34"/>
      <c r="C304" s="172" t="s">
        <v>479</v>
      </c>
      <c r="D304" s="172" t="s">
        <v>120</v>
      </c>
      <c r="E304" s="173" t="s">
        <v>480</v>
      </c>
      <c r="F304" s="174" t="s">
        <v>481</v>
      </c>
      <c r="G304" s="175" t="s">
        <v>146</v>
      </c>
      <c r="H304" s="176">
        <v>9</v>
      </c>
      <c r="I304" s="177"/>
      <c r="J304" s="178">
        <f>ROUND(I304*H304,2)</f>
        <v>0</v>
      </c>
      <c r="K304" s="174" t="s">
        <v>124</v>
      </c>
      <c r="L304" s="38"/>
      <c r="M304" s="179" t="s">
        <v>19</v>
      </c>
      <c r="N304" s="180" t="s">
        <v>44</v>
      </c>
      <c r="O304" s="63"/>
      <c r="P304" s="181">
        <f>O304*H304</f>
        <v>0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83" t="s">
        <v>125</v>
      </c>
      <c r="AT304" s="183" t="s">
        <v>120</v>
      </c>
      <c r="AU304" s="183" t="s">
        <v>83</v>
      </c>
      <c r="AY304" s="16" t="s">
        <v>118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6" t="s">
        <v>81</v>
      </c>
      <c r="BK304" s="184">
        <f>ROUND(I304*H304,2)</f>
        <v>0</v>
      </c>
      <c r="BL304" s="16" t="s">
        <v>125</v>
      </c>
      <c r="BM304" s="183" t="s">
        <v>482</v>
      </c>
    </row>
    <row r="305" spans="1:65" s="2" customFormat="1" ht="19.5">
      <c r="A305" s="33"/>
      <c r="B305" s="34"/>
      <c r="C305" s="35"/>
      <c r="D305" s="185" t="s">
        <v>127</v>
      </c>
      <c r="E305" s="35"/>
      <c r="F305" s="186" t="s">
        <v>483</v>
      </c>
      <c r="G305" s="35"/>
      <c r="H305" s="35"/>
      <c r="I305" s="187"/>
      <c r="J305" s="35"/>
      <c r="K305" s="35"/>
      <c r="L305" s="38"/>
      <c r="M305" s="188"/>
      <c r="N305" s="189"/>
      <c r="O305" s="63"/>
      <c r="P305" s="63"/>
      <c r="Q305" s="63"/>
      <c r="R305" s="63"/>
      <c r="S305" s="63"/>
      <c r="T305" s="64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6" t="s">
        <v>127</v>
      </c>
      <c r="AU305" s="16" t="s">
        <v>83</v>
      </c>
    </row>
    <row r="306" spans="1:65" s="2" customFormat="1" ht="68.25">
      <c r="A306" s="33"/>
      <c r="B306" s="34"/>
      <c r="C306" s="35"/>
      <c r="D306" s="185" t="s">
        <v>129</v>
      </c>
      <c r="E306" s="35"/>
      <c r="F306" s="190" t="s">
        <v>473</v>
      </c>
      <c r="G306" s="35"/>
      <c r="H306" s="35"/>
      <c r="I306" s="187"/>
      <c r="J306" s="35"/>
      <c r="K306" s="35"/>
      <c r="L306" s="38"/>
      <c r="M306" s="188"/>
      <c r="N306" s="189"/>
      <c r="O306" s="63"/>
      <c r="P306" s="63"/>
      <c r="Q306" s="63"/>
      <c r="R306" s="63"/>
      <c r="S306" s="63"/>
      <c r="T306" s="64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6" t="s">
        <v>129</v>
      </c>
      <c r="AU306" s="16" t="s">
        <v>83</v>
      </c>
    </row>
    <row r="307" spans="1:65" s="2" customFormat="1" ht="14.45" customHeight="1">
      <c r="A307" s="33"/>
      <c r="B307" s="34"/>
      <c r="C307" s="202" t="s">
        <v>484</v>
      </c>
      <c r="D307" s="202" t="s">
        <v>179</v>
      </c>
      <c r="E307" s="203" t="s">
        <v>485</v>
      </c>
      <c r="F307" s="204" t="s">
        <v>486</v>
      </c>
      <c r="G307" s="205" t="s">
        <v>146</v>
      </c>
      <c r="H307" s="206">
        <v>9</v>
      </c>
      <c r="I307" s="207"/>
      <c r="J307" s="208">
        <f>ROUND(I307*H307,2)</f>
        <v>0</v>
      </c>
      <c r="K307" s="204" t="s">
        <v>124</v>
      </c>
      <c r="L307" s="209"/>
      <c r="M307" s="210" t="s">
        <v>19</v>
      </c>
      <c r="N307" s="211" t="s">
        <v>44</v>
      </c>
      <c r="O307" s="63"/>
      <c r="P307" s="181">
        <f>O307*H307</f>
        <v>0</v>
      </c>
      <c r="Q307" s="181">
        <v>4.2000000000000002E-4</v>
      </c>
      <c r="R307" s="181">
        <f>Q307*H307</f>
        <v>3.7800000000000004E-3</v>
      </c>
      <c r="S307" s="181">
        <v>0</v>
      </c>
      <c r="T307" s="18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83" t="s">
        <v>171</v>
      </c>
      <c r="AT307" s="183" t="s">
        <v>179</v>
      </c>
      <c r="AU307" s="183" t="s">
        <v>83</v>
      </c>
      <c r="AY307" s="16" t="s">
        <v>118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6" t="s">
        <v>81</v>
      </c>
      <c r="BK307" s="184">
        <f>ROUND(I307*H307,2)</f>
        <v>0</v>
      </c>
      <c r="BL307" s="16" t="s">
        <v>125</v>
      </c>
      <c r="BM307" s="183" t="s">
        <v>487</v>
      </c>
    </row>
    <row r="308" spans="1:65" s="2" customFormat="1" ht="11.25">
      <c r="A308" s="33"/>
      <c r="B308" s="34"/>
      <c r="C308" s="35"/>
      <c r="D308" s="185" t="s">
        <v>127</v>
      </c>
      <c r="E308" s="35"/>
      <c r="F308" s="186" t="s">
        <v>486</v>
      </c>
      <c r="G308" s="35"/>
      <c r="H308" s="35"/>
      <c r="I308" s="187"/>
      <c r="J308" s="35"/>
      <c r="K308" s="35"/>
      <c r="L308" s="38"/>
      <c r="M308" s="188"/>
      <c r="N308" s="189"/>
      <c r="O308" s="63"/>
      <c r="P308" s="63"/>
      <c r="Q308" s="63"/>
      <c r="R308" s="63"/>
      <c r="S308" s="63"/>
      <c r="T308" s="64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6" t="s">
        <v>127</v>
      </c>
      <c r="AU308" s="16" t="s">
        <v>83</v>
      </c>
    </row>
    <row r="309" spans="1:65" s="13" customFormat="1" ht="11.25">
      <c r="B309" s="191"/>
      <c r="C309" s="192"/>
      <c r="D309" s="185" t="s">
        <v>131</v>
      </c>
      <c r="E309" s="193" t="s">
        <v>19</v>
      </c>
      <c r="F309" s="194" t="s">
        <v>488</v>
      </c>
      <c r="G309" s="192"/>
      <c r="H309" s="195">
        <v>9</v>
      </c>
      <c r="I309" s="196"/>
      <c r="J309" s="192"/>
      <c r="K309" s="192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131</v>
      </c>
      <c r="AU309" s="201" t="s">
        <v>83</v>
      </c>
      <c r="AV309" s="13" t="s">
        <v>83</v>
      </c>
      <c r="AW309" s="13" t="s">
        <v>33</v>
      </c>
      <c r="AX309" s="13" t="s">
        <v>73</v>
      </c>
      <c r="AY309" s="201" t="s">
        <v>118</v>
      </c>
    </row>
    <row r="310" spans="1:65" s="2" customFormat="1" ht="14.45" customHeight="1">
      <c r="A310" s="33"/>
      <c r="B310" s="34"/>
      <c r="C310" s="172" t="s">
        <v>489</v>
      </c>
      <c r="D310" s="172" t="s">
        <v>120</v>
      </c>
      <c r="E310" s="173" t="s">
        <v>490</v>
      </c>
      <c r="F310" s="174" t="s">
        <v>491</v>
      </c>
      <c r="G310" s="175" t="s">
        <v>146</v>
      </c>
      <c r="H310" s="176">
        <v>20.28</v>
      </c>
      <c r="I310" s="177"/>
      <c r="J310" s="178">
        <f>ROUND(I310*H310,2)</f>
        <v>0</v>
      </c>
      <c r="K310" s="174" t="s">
        <v>124</v>
      </c>
      <c r="L310" s="38"/>
      <c r="M310" s="179" t="s">
        <v>19</v>
      </c>
      <c r="N310" s="180" t="s">
        <v>44</v>
      </c>
      <c r="O310" s="63"/>
      <c r="P310" s="181">
        <f>O310*H310</f>
        <v>0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83" t="s">
        <v>125</v>
      </c>
      <c r="AT310" s="183" t="s">
        <v>120</v>
      </c>
      <c r="AU310" s="183" t="s">
        <v>83</v>
      </c>
      <c r="AY310" s="16" t="s">
        <v>118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6" t="s">
        <v>81</v>
      </c>
      <c r="BK310" s="184">
        <f>ROUND(I310*H310,2)</f>
        <v>0</v>
      </c>
      <c r="BL310" s="16" t="s">
        <v>125</v>
      </c>
      <c r="BM310" s="183" t="s">
        <v>492</v>
      </c>
    </row>
    <row r="311" spans="1:65" s="2" customFormat="1" ht="19.5">
      <c r="A311" s="33"/>
      <c r="B311" s="34"/>
      <c r="C311" s="35"/>
      <c r="D311" s="185" t="s">
        <v>127</v>
      </c>
      <c r="E311" s="35"/>
      <c r="F311" s="186" t="s">
        <v>493</v>
      </c>
      <c r="G311" s="35"/>
      <c r="H311" s="35"/>
      <c r="I311" s="187"/>
      <c r="J311" s="35"/>
      <c r="K311" s="35"/>
      <c r="L311" s="38"/>
      <c r="M311" s="188"/>
      <c r="N311" s="189"/>
      <c r="O311" s="63"/>
      <c r="P311" s="63"/>
      <c r="Q311" s="63"/>
      <c r="R311" s="63"/>
      <c r="S311" s="63"/>
      <c r="T311" s="64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6" t="s">
        <v>127</v>
      </c>
      <c r="AU311" s="16" t="s">
        <v>83</v>
      </c>
    </row>
    <row r="312" spans="1:65" s="2" customFormat="1" ht="68.25">
      <c r="A312" s="33"/>
      <c r="B312" s="34"/>
      <c r="C312" s="35"/>
      <c r="D312" s="185" t="s">
        <v>129</v>
      </c>
      <c r="E312" s="35"/>
      <c r="F312" s="190" t="s">
        <v>473</v>
      </c>
      <c r="G312" s="35"/>
      <c r="H312" s="35"/>
      <c r="I312" s="187"/>
      <c r="J312" s="35"/>
      <c r="K312" s="35"/>
      <c r="L312" s="38"/>
      <c r="M312" s="188"/>
      <c r="N312" s="189"/>
      <c r="O312" s="63"/>
      <c r="P312" s="63"/>
      <c r="Q312" s="63"/>
      <c r="R312" s="63"/>
      <c r="S312" s="63"/>
      <c r="T312" s="64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6" t="s">
        <v>129</v>
      </c>
      <c r="AU312" s="16" t="s">
        <v>83</v>
      </c>
    </row>
    <row r="313" spans="1:65" s="2" customFormat="1" ht="14.45" customHeight="1">
      <c r="A313" s="33"/>
      <c r="B313" s="34"/>
      <c r="C313" s="202" t="s">
        <v>494</v>
      </c>
      <c r="D313" s="202" t="s">
        <v>179</v>
      </c>
      <c r="E313" s="203" t="s">
        <v>495</v>
      </c>
      <c r="F313" s="204" t="s">
        <v>496</v>
      </c>
      <c r="G313" s="205" t="s">
        <v>146</v>
      </c>
      <c r="H313" s="206">
        <v>20.28</v>
      </c>
      <c r="I313" s="207"/>
      <c r="J313" s="208">
        <f>ROUND(I313*H313,2)</f>
        <v>0</v>
      </c>
      <c r="K313" s="204" t="s">
        <v>124</v>
      </c>
      <c r="L313" s="209"/>
      <c r="M313" s="210" t="s">
        <v>19</v>
      </c>
      <c r="N313" s="211" t="s">
        <v>44</v>
      </c>
      <c r="O313" s="63"/>
      <c r="P313" s="181">
        <f>O313*H313</f>
        <v>0</v>
      </c>
      <c r="Q313" s="181">
        <v>6.7000000000000002E-4</v>
      </c>
      <c r="R313" s="181">
        <f>Q313*H313</f>
        <v>1.3587600000000002E-2</v>
      </c>
      <c r="S313" s="181">
        <v>0</v>
      </c>
      <c r="T313" s="18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83" t="s">
        <v>171</v>
      </c>
      <c r="AT313" s="183" t="s">
        <v>179</v>
      </c>
      <c r="AU313" s="183" t="s">
        <v>83</v>
      </c>
      <c r="AY313" s="16" t="s">
        <v>118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6" t="s">
        <v>81</v>
      </c>
      <c r="BK313" s="184">
        <f>ROUND(I313*H313,2)</f>
        <v>0</v>
      </c>
      <c r="BL313" s="16" t="s">
        <v>125</v>
      </c>
      <c r="BM313" s="183" t="s">
        <v>497</v>
      </c>
    </row>
    <row r="314" spans="1:65" s="2" customFormat="1" ht="11.25">
      <c r="A314" s="33"/>
      <c r="B314" s="34"/>
      <c r="C314" s="35"/>
      <c r="D314" s="185" t="s">
        <v>127</v>
      </c>
      <c r="E314" s="35"/>
      <c r="F314" s="186" t="s">
        <v>496</v>
      </c>
      <c r="G314" s="35"/>
      <c r="H314" s="35"/>
      <c r="I314" s="187"/>
      <c r="J314" s="35"/>
      <c r="K314" s="35"/>
      <c r="L314" s="38"/>
      <c r="M314" s="188"/>
      <c r="N314" s="189"/>
      <c r="O314" s="63"/>
      <c r="P314" s="63"/>
      <c r="Q314" s="63"/>
      <c r="R314" s="63"/>
      <c r="S314" s="63"/>
      <c r="T314" s="64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6" t="s">
        <v>127</v>
      </c>
      <c r="AU314" s="16" t="s">
        <v>83</v>
      </c>
    </row>
    <row r="315" spans="1:65" s="13" customFormat="1" ht="11.25">
      <c r="B315" s="191"/>
      <c r="C315" s="192"/>
      <c r="D315" s="185" t="s">
        <v>131</v>
      </c>
      <c r="E315" s="193" t="s">
        <v>19</v>
      </c>
      <c r="F315" s="194" t="s">
        <v>498</v>
      </c>
      <c r="G315" s="192"/>
      <c r="H315" s="195">
        <v>20.28</v>
      </c>
      <c r="I315" s="196"/>
      <c r="J315" s="192"/>
      <c r="K315" s="192"/>
      <c r="L315" s="197"/>
      <c r="M315" s="198"/>
      <c r="N315" s="199"/>
      <c r="O315" s="199"/>
      <c r="P315" s="199"/>
      <c r="Q315" s="199"/>
      <c r="R315" s="199"/>
      <c r="S315" s="199"/>
      <c r="T315" s="200"/>
      <c r="AT315" s="201" t="s">
        <v>131</v>
      </c>
      <c r="AU315" s="201" t="s">
        <v>83</v>
      </c>
      <c r="AV315" s="13" t="s">
        <v>83</v>
      </c>
      <c r="AW315" s="13" t="s">
        <v>33</v>
      </c>
      <c r="AX315" s="13" t="s">
        <v>73</v>
      </c>
      <c r="AY315" s="201" t="s">
        <v>118</v>
      </c>
    </row>
    <row r="316" spans="1:65" s="2" customFormat="1" ht="14.45" customHeight="1">
      <c r="A316" s="33"/>
      <c r="B316" s="34"/>
      <c r="C316" s="172" t="s">
        <v>499</v>
      </c>
      <c r="D316" s="172" t="s">
        <v>120</v>
      </c>
      <c r="E316" s="173" t="s">
        <v>500</v>
      </c>
      <c r="F316" s="174" t="s">
        <v>501</v>
      </c>
      <c r="G316" s="175" t="s">
        <v>146</v>
      </c>
      <c r="H316" s="176">
        <v>31.92</v>
      </c>
      <c r="I316" s="177"/>
      <c r="J316" s="178">
        <f>ROUND(I316*H316,2)</f>
        <v>0</v>
      </c>
      <c r="K316" s="174" t="s">
        <v>124</v>
      </c>
      <c r="L316" s="38"/>
      <c r="M316" s="179" t="s">
        <v>19</v>
      </c>
      <c r="N316" s="180" t="s">
        <v>44</v>
      </c>
      <c r="O316" s="63"/>
      <c r="P316" s="181">
        <f>O316*H316</f>
        <v>0</v>
      </c>
      <c r="Q316" s="181">
        <v>0</v>
      </c>
      <c r="R316" s="181">
        <f>Q316*H316</f>
        <v>0</v>
      </c>
      <c r="S316" s="181">
        <v>0</v>
      </c>
      <c r="T316" s="18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83" t="s">
        <v>125</v>
      </c>
      <c r="AT316" s="183" t="s">
        <v>120</v>
      </c>
      <c r="AU316" s="183" t="s">
        <v>83</v>
      </c>
      <c r="AY316" s="16" t="s">
        <v>118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6" t="s">
        <v>81</v>
      </c>
      <c r="BK316" s="184">
        <f>ROUND(I316*H316,2)</f>
        <v>0</v>
      </c>
      <c r="BL316" s="16" t="s">
        <v>125</v>
      </c>
      <c r="BM316" s="183" t="s">
        <v>502</v>
      </c>
    </row>
    <row r="317" spans="1:65" s="2" customFormat="1" ht="19.5">
      <c r="A317" s="33"/>
      <c r="B317" s="34"/>
      <c r="C317" s="35"/>
      <c r="D317" s="185" t="s">
        <v>127</v>
      </c>
      <c r="E317" s="35"/>
      <c r="F317" s="186" t="s">
        <v>503</v>
      </c>
      <c r="G317" s="35"/>
      <c r="H317" s="35"/>
      <c r="I317" s="187"/>
      <c r="J317" s="35"/>
      <c r="K317" s="35"/>
      <c r="L317" s="38"/>
      <c r="M317" s="188"/>
      <c r="N317" s="189"/>
      <c r="O317" s="63"/>
      <c r="P317" s="63"/>
      <c r="Q317" s="63"/>
      <c r="R317" s="63"/>
      <c r="S317" s="63"/>
      <c r="T317" s="64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6" t="s">
        <v>127</v>
      </c>
      <c r="AU317" s="16" t="s">
        <v>83</v>
      </c>
    </row>
    <row r="318" spans="1:65" s="2" customFormat="1" ht="68.25">
      <c r="A318" s="33"/>
      <c r="B318" s="34"/>
      <c r="C318" s="35"/>
      <c r="D318" s="185" t="s">
        <v>129</v>
      </c>
      <c r="E318" s="35"/>
      <c r="F318" s="190" t="s">
        <v>473</v>
      </c>
      <c r="G318" s="35"/>
      <c r="H318" s="35"/>
      <c r="I318" s="187"/>
      <c r="J318" s="35"/>
      <c r="K318" s="35"/>
      <c r="L318" s="38"/>
      <c r="M318" s="188"/>
      <c r="N318" s="189"/>
      <c r="O318" s="63"/>
      <c r="P318" s="63"/>
      <c r="Q318" s="63"/>
      <c r="R318" s="63"/>
      <c r="S318" s="63"/>
      <c r="T318" s="64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6" t="s">
        <v>129</v>
      </c>
      <c r="AU318" s="16" t="s">
        <v>83</v>
      </c>
    </row>
    <row r="319" spans="1:65" s="2" customFormat="1" ht="14.45" customHeight="1">
      <c r="A319" s="33"/>
      <c r="B319" s="34"/>
      <c r="C319" s="202" t="s">
        <v>504</v>
      </c>
      <c r="D319" s="202" t="s">
        <v>179</v>
      </c>
      <c r="E319" s="203" t="s">
        <v>505</v>
      </c>
      <c r="F319" s="204" t="s">
        <v>506</v>
      </c>
      <c r="G319" s="205" t="s">
        <v>146</v>
      </c>
      <c r="H319" s="206">
        <v>31.92</v>
      </c>
      <c r="I319" s="207"/>
      <c r="J319" s="208">
        <f>ROUND(I319*H319,2)</f>
        <v>0</v>
      </c>
      <c r="K319" s="204" t="s">
        <v>124</v>
      </c>
      <c r="L319" s="209"/>
      <c r="M319" s="210" t="s">
        <v>19</v>
      </c>
      <c r="N319" s="211" t="s">
        <v>44</v>
      </c>
      <c r="O319" s="63"/>
      <c r="P319" s="181">
        <f>O319*H319</f>
        <v>0</v>
      </c>
      <c r="Q319" s="181">
        <v>1.06E-3</v>
      </c>
      <c r="R319" s="181">
        <f>Q319*H319</f>
        <v>3.3835200000000003E-2</v>
      </c>
      <c r="S319" s="181">
        <v>0</v>
      </c>
      <c r="T319" s="18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83" t="s">
        <v>171</v>
      </c>
      <c r="AT319" s="183" t="s">
        <v>179</v>
      </c>
      <c r="AU319" s="183" t="s">
        <v>83</v>
      </c>
      <c r="AY319" s="16" t="s">
        <v>118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16" t="s">
        <v>81</v>
      </c>
      <c r="BK319" s="184">
        <f>ROUND(I319*H319,2)</f>
        <v>0</v>
      </c>
      <c r="BL319" s="16" t="s">
        <v>125</v>
      </c>
      <c r="BM319" s="183" t="s">
        <v>507</v>
      </c>
    </row>
    <row r="320" spans="1:65" s="2" customFormat="1" ht="11.25">
      <c r="A320" s="33"/>
      <c r="B320" s="34"/>
      <c r="C320" s="35"/>
      <c r="D320" s="185" t="s">
        <v>127</v>
      </c>
      <c r="E320" s="35"/>
      <c r="F320" s="186" t="s">
        <v>506</v>
      </c>
      <c r="G320" s="35"/>
      <c r="H320" s="35"/>
      <c r="I320" s="187"/>
      <c r="J320" s="35"/>
      <c r="K320" s="35"/>
      <c r="L320" s="38"/>
      <c r="M320" s="188"/>
      <c r="N320" s="189"/>
      <c r="O320" s="63"/>
      <c r="P320" s="63"/>
      <c r="Q320" s="63"/>
      <c r="R320" s="63"/>
      <c r="S320" s="63"/>
      <c r="T320" s="64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127</v>
      </c>
      <c r="AU320" s="16" t="s">
        <v>83</v>
      </c>
    </row>
    <row r="321" spans="1:65" s="13" customFormat="1" ht="11.25">
      <c r="B321" s="191"/>
      <c r="C321" s="192"/>
      <c r="D321" s="185" t="s">
        <v>131</v>
      </c>
      <c r="E321" s="193" t="s">
        <v>19</v>
      </c>
      <c r="F321" s="194" t="s">
        <v>508</v>
      </c>
      <c r="G321" s="192"/>
      <c r="H321" s="195">
        <v>31.92</v>
      </c>
      <c r="I321" s="196"/>
      <c r="J321" s="192"/>
      <c r="K321" s="192"/>
      <c r="L321" s="197"/>
      <c r="M321" s="198"/>
      <c r="N321" s="199"/>
      <c r="O321" s="199"/>
      <c r="P321" s="199"/>
      <c r="Q321" s="199"/>
      <c r="R321" s="199"/>
      <c r="S321" s="199"/>
      <c r="T321" s="200"/>
      <c r="AT321" s="201" t="s">
        <v>131</v>
      </c>
      <c r="AU321" s="201" t="s">
        <v>83</v>
      </c>
      <c r="AV321" s="13" t="s">
        <v>83</v>
      </c>
      <c r="AW321" s="13" t="s">
        <v>33</v>
      </c>
      <c r="AX321" s="13" t="s">
        <v>73</v>
      </c>
      <c r="AY321" s="201" t="s">
        <v>118</v>
      </c>
    </row>
    <row r="322" spans="1:65" s="2" customFormat="1" ht="14.45" customHeight="1">
      <c r="A322" s="33"/>
      <c r="B322" s="34"/>
      <c r="C322" s="172" t="s">
        <v>509</v>
      </c>
      <c r="D322" s="172" t="s">
        <v>120</v>
      </c>
      <c r="E322" s="173" t="s">
        <v>510</v>
      </c>
      <c r="F322" s="174" t="s">
        <v>511</v>
      </c>
      <c r="G322" s="175" t="s">
        <v>220</v>
      </c>
      <c r="H322" s="176">
        <v>2</v>
      </c>
      <c r="I322" s="177"/>
      <c r="J322" s="178">
        <f>ROUND(I322*H322,2)</f>
        <v>0</v>
      </c>
      <c r="K322" s="174" t="s">
        <v>124</v>
      </c>
      <c r="L322" s="38"/>
      <c r="M322" s="179" t="s">
        <v>19</v>
      </c>
      <c r="N322" s="180" t="s">
        <v>44</v>
      </c>
      <c r="O322" s="63"/>
      <c r="P322" s="181">
        <f>O322*H322</f>
        <v>0</v>
      </c>
      <c r="Q322" s="181">
        <v>0</v>
      </c>
      <c r="R322" s="181">
        <f>Q322*H322</f>
        <v>0</v>
      </c>
      <c r="S322" s="181">
        <v>0</v>
      </c>
      <c r="T322" s="18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83" t="s">
        <v>125</v>
      </c>
      <c r="AT322" s="183" t="s">
        <v>120</v>
      </c>
      <c r="AU322" s="183" t="s">
        <v>83</v>
      </c>
      <c r="AY322" s="16" t="s">
        <v>118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6" t="s">
        <v>81</v>
      </c>
      <c r="BK322" s="184">
        <f>ROUND(I322*H322,2)</f>
        <v>0</v>
      </c>
      <c r="BL322" s="16" t="s">
        <v>125</v>
      </c>
      <c r="BM322" s="183" t="s">
        <v>512</v>
      </c>
    </row>
    <row r="323" spans="1:65" s="2" customFormat="1" ht="19.5">
      <c r="A323" s="33"/>
      <c r="B323" s="34"/>
      <c r="C323" s="35"/>
      <c r="D323" s="185" t="s">
        <v>127</v>
      </c>
      <c r="E323" s="35"/>
      <c r="F323" s="186" t="s">
        <v>513</v>
      </c>
      <c r="G323" s="35"/>
      <c r="H323" s="35"/>
      <c r="I323" s="187"/>
      <c r="J323" s="35"/>
      <c r="K323" s="35"/>
      <c r="L323" s="38"/>
      <c r="M323" s="188"/>
      <c r="N323" s="189"/>
      <c r="O323" s="63"/>
      <c r="P323" s="63"/>
      <c r="Q323" s="63"/>
      <c r="R323" s="63"/>
      <c r="S323" s="63"/>
      <c r="T323" s="64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6" t="s">
        <v>127</v>
      </c>
      <c r="AU323" s="16" t="s">
        <v>83</v>
      </c>
    </row>
    <row r="324" spans="1:65" s="2" customFormat="1" ht="29.25">
      <c r="A324" s="33"/>
      <c r="B324" s="34"/>
      <c r="C324" s="35"/>
      <c r="D324" s="185" t="s">
        <v>129</v>
      </c>
      <c r="E324" s="35"/>
      <c r="F324" s="190" t="s">
        <v>514</v>
      </c>
      <c r="G324" s="35"/>
      <c r="H324" s="35"/>
      <c r="I324" s="187"/>
      <c r="J324" s="35"/>
      <c r="K324" s="35"/>
      <c r="L324" s="38"/>
      <c r="M324" s="188"/>
      <c r="N324" s="189"/>
      <c r="O324" s="63"/>
      <c r="P324" s="63"/>
      <c r="Q324" s="63"/>
      <c r="R324" s="63"/>
      <c r="S324" s="63"/>
      <c r="T324" s="64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129</v>
      </c>
      <c r="AU324" s="16" t="s">
        <v>83</v>
      </c>
    </row>
    <row r="325" spans="1:65" s="2" customFormat="1" ht="14.45" customHeight="1">
      <c r="A325" s="33"/>
      <c r="B325" s="34"/>
      <c r="C325" s="202" t="s">
        <v>515</v>
      </c>
      <c r="D325" s="202" t="s">
        <v>179</v>
      </c>
      <c r="E325" s="203" t="s">
        <v>516</v>
      </c>
      <c r="F325" s="204" t="s">
        <v>517</v>
      </c>
      <c r="G325" s="205" t="s">
        <v>220</v>
      </c>
      <c r="H325" s="206">
        <v>2</v>
      </c>
      <c r="I325" s="207"/>
      <c r="J325" s="208">
        <f>ROUND(I325*H325,2)</f>
        <v>0</v>
      </c>
      <c r="K325" s="204" t="s">
        <v>124</v>
      </c>
      <c r="L325" s="209"/>
      <c r="M325" s="210" t="s">
        <v>19</v>
      </c>
      <c r="N325" s="211" t="s">
        <v>44</v>
      </c>
      <c r="O325" s="63"/>
      <c r="P325" s="181">
        <f>O325*H325</f>
        <v>0</v>
      </c>
      <c r="Q325" s="181">
        <v>5.0000000000000002E-5</v>
      </c>
      <c r="R325" s="181">
        <f>Q325*H325</f>
        <v>1E-4</v>
      </c>
      <c r="S325" s="181">
        <v>0</v>
      </c>
      <c r="T325" s="18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83" t="s">
        <v>171</v>
      </c>
      <c r="AT325" s="183" t="s">
        <v>179</v>
      </c>
      <c r="AU325" s="183" t="s">
        <v>83</v>
      </c>
      <c r="AY325" s="16" t="s">
        <v>118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16" t="s">
        <v>81</v>
      </c>
      <c r="BK325" s="184">
        <f>ROUND(I325*H325,2)</f>
        <v>0</v>
      </c>
      <c r="BL325" s="16" t="s">
        <v>125</v>
      </c>
      <c r="BM325" s="183" t="s">
        <v>518</v>
      </c>
    </row>
    <row r="326" spans="1:65" s="2" customFormat="1" ht="11.25">
      <c r="A326" s="33"/>
      <c r="B326" s="34"/>
      <c r="C326" s="35"/>
      <c r="D326" s="185" t="s">
        <v>127</v>
      </c>
      <c r="E326" s="35"/>
      <c r="F326" s="186" t="s">
        <v>517</v>
      </c>
      <c r="G326" s="35"/>
      <c r="H326" s="35"/>
      <c r="I326" s="187"/>
      <c r="J326" s="35"/>
      <c r="K326" s="35"/>
      <c r="L326" s="38"/>
      <c r="M326" s="188"/>
      <c r="N326" s="189"/>
      <c r="O326" s="63"/>
      <c r="P326" s="63"/>
      <c r="Q326" s="63"/>
      <c r="R326" s="63"/>
      <c r="S326" s="63"/>
      <c r="T326" s="64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6" t="s">
        <v>127</v>
      </c>
      <c r="AU326" s="16" t="s">
        <v>83</v>
      </c>
    </row>
    <row r="327" spans="1:65" s="13" customFormat="1" ht="11.25">
      <c r="B327" s="191"/>
      <c r="C327" s="192"/>
      <c r="D327" s="185" t="s">
        <v>131</v>
      </c>
      <c r="E327" s="193" t="s">
        <v>19</v>
      </c>
      <c r="F327" s="194" t="s">
        <v>83</v>
      </c>
      <c r="G327" s="192"/>
      <c r="H327" s="195">
        <v>2</v>
      </c>
      <c r="I327" s="196"/>
      <c r="J327" s="192"/>
      <c r="K327" s="192"/>
      <c r="L327" s="197"/>
      <c r="M327" s="198"/>
      <c r="N327" s="199"/>
      <c r="O327" s="199"/>
      <c r="P327" s="199"/>
      <c r="Q327" s="199"/>
      <c r="R327" s="199"/>
      <c r="S327" s="199"/>
      <c r="T327" s="200"/>
      <c r="AT327" s="201" t="s">
        <v>131</v>
      </c>
      <c r="AU327" s="201" t="s">
        <v>83</v>
      </c>
      <c r="AV327" s="13" t="s">
        <v>83</v>
      </c>
      <c r="AW327" s="13" t="s">
        <v>33</v>
      </c>
      <c r="AX327" s="13" t="s">
        <v>73</v>
      </c>
      <c r="AY327" s="201" t="s">
        <v>118</v>
      </c>
    </row>
    <row r="328" spans="1:65" s="2" customFormat="1" ht="14.45" customHeight="1">
      <c r="A328" s="33"/>
      <c r="B328" s="34"/>
      <c r="C328" s="172" t="s">
        <v>519</v>
      </c>
      <c r="D328" s="172" t="s">
        <v>120</v>
      </c>
      <c r="E328" s="173" t="s">
        <v>520</v>
      </c>
      <c r="F328" s="174" t="s">
        <v>521</v>
      </c>
      <c r="G328" s="175" t="s">
        <v>220</v>
      </c>
      <c r="H328" s="176">
        <v>2</v>
      </c>
      <c r="I328" s="177"/>
      <c r="J328" s="178">
        <f>ROUND(I328*H328,2)</f>
        <v>0</v>
      </c>
      <c r="K328" s="174" t="s">
        <v>124</v>
      </c>
      <c r="L328" s="38"/>
      <c r="M328" s="179" t="s">
        <v>19</v>
      </c>
      <c r="N328" s="180" t="s">
        <v>44</v>
      </c>
      <c r="O328" s="63"/>
      <c r="P328" s="181">
        <f>O328*H328</f>
        <v>0</v>
      </c>
      <c r="Q328" s="181">
        <v>0</v>
      </c>
      <c r="R328" s="181">
        <f>Q328*H328</f>
        <v>0</v>
      </c>
      <c r="S328" s="181">
        <v>0</v>
      </c>
      <c r="T328" s="18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83" t="s">
        <v>125</v>
      </c>
      <c r="AT328" s="183" t="s">
        <v>120</v>
      </c>
      <c r="AU328" s="183" t="s">
        <v>83</v>
      </c>
      <c r="AY328" s="16" t="s">
        <v>118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16" t="s">
        <v>81</v>
      </c>
      <c r="BK328" s="184">
        <f>ROUND(I328*H328,2)</f>
        <v>0</v>
      </c>
      <c r="BL328" s="16" t="s">
        <v>125</v>
      </c>
      <c r="BM328" s="183" t="s">
        <v>522</v>
      </c>
    </row>
    <row r="329" spans="1:65" s="2" customFormat="1" ht="19.5">
      <c r="A329" s="33"/>
      <c r="B329" s="34"/>
      <c r="C329" s="35"/>
      <c r="D329" s="185" t="s">
        <v>127</v>
      </c>
      <c r="E329" s="35"/>
      <c r="F329" s="186" t="s">
        <v>523</v>
      </c>
      <c r="G329" s="35"/>
      <c r="H329" s="35"/>
      <c r="I329" s="187"/>
      <c r="J329" s="35"/>
      <c r="K329" s="35"/>
      <c r="L329" s="38"/>
      <c r="M329" s="188"/>
      <c r="N329" s="189"/>
      <c r="O329" s="63"/>
      <c r="P329" s="63"/>
      <c r="Q329" s="63"/>
      <c r="R329" s="63"/>
      <c r="S329" s="63"/>
      <c r="T329" s="64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6" t="s">
        <v>127</v>
      </c>
      <c r="AU329" s="16" t="s">
        <v>83</v>
      </c>
    </row>
    <row r="330" spans="1:65" s="2" customFormat="1" ht="29.25">
      <c r="A330" s="33"/>
      <c r="B330" s="34"/>
      <c r="C330" s="35"/>
      <c r="D330" s="185" t="s">
        <v>129</v>
      </c>
      <c r="E330" s="35"/>
      <c r="F330" s="190" t="s">
        <v>514</v>
      </c>
      <c r="G330" s="35"/>
      <c r="H330" s="35"/>
      <c r="I330" s="187"/>
      <c r="J330" s="35"/>
      <c r="K330" s="35"/>
      <c r="L330" s="38"/>
      <c r="M330" s="188"/>
      <c r="N330" s="189"/>
      <c r="O330" s="63"/>
      <c r="P330" s="63"/>
      <c r="Q330" s="63"/>
      <c r="R330" s="63"/>
      <c r="S330" s="63"/>
      <c r="T330" s="64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6" t="s">
        <v>129</v>
      </c>
      <c r="AU330" s="16" t="s">
        <v>83</v>
      </c>
    </row>
    <row r="331" spans="1:65" s="2" customFormat="1" ht="14.45" customHeight="1">
      <c r="A331" s="33"/>
      <c r="B331" s="34"/>
      <c r="C331" s="202" t="s">
        <v>524</v>
      </c>
      <c r="D331" s="202" t="s">
        <v>179</v>
      </c>
      <c r="E331" s="203" t="s">
        <v>525</v>
      </c>
      <c r="F331" s="204" t="s">
        <v>526</v>
      </c>
      <c r="G331" s="205" t="s">
        <v>220</v>
      </c>
      <c r="H331" s="206">
        <v>2</v>
      </c>
      <c r="I331" s="207"/>
      <c r="J331" s="208">
        <f>ROUND(I331*H331,2)</f>
        <v>0</v>
      </c>
      <c r="K331" s="204" t="s">
        <v>124</v>
      </c>
      <c r="L331" s="209"/>
      <c r="M331" s="210" t="s">
        <v>19</v>
      </c>
      <c r="N331" s="211" t="s">
        <v>44</v>
      </c>
      <c r="O331" s="63"/>
      <c r="P331" s="181">
        <f>O331*H331</f>
        <v>0</v>
      </c>
      <c r="Q331" s="181">
        <v>1E-4</v>
      </c>
      <c r="R331" s="181">
        <f>Q331*H331</f>
        <v>2.0000000000000001E-4</v>
      </c>
      <c r="S331" s="181">
        <v>0</v>
      </c>
      <c r="T331" s="18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83" t="s">
        <v>171</v>
      </c>
      <c r="AT331" s="183" t="s">
        <v>179</v>
      </c>
      <c r="AU331" s="183" t="s">
        <v>83</v>
      </c>
      <c r="AY331" s="16" t="s">
        <v>118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16" t="s">
        <v>81</v>
      </c>
      <c r="BK331" s="184">
        <f>ROUND(I331*H331,2)</f>
        <v>0</v>
      </c>
      <c r="BL331" s="16" t="s">
        <v>125</v>
      </c>
      <c r="BM331" s="183" t="s">
        <v>527</v>
      </c>
    </row>
    <row r="332" spans="1:65" s="2" customFormat="1" ht="11.25">
      <c r="A332" s="33"/>
      <c r="B332" s="34"/>
      <c r="C332" s="35"/>
      <c r="D332" s="185" t="s">
        <v>127</v>
      </c>
      <c r="E332" s="35"/>
      <c r="F332" s="186" t="s">
        <v>526</v>
      </c>
      <c r="G332" s="35"/>
      <c r="H332" s="35"/>
      <c r="I332" s="187"/>
      <c r="J332" s="35"/>
      <c r="K332" s="35"/>
      <c r="L332" s="38"/>
      <c r="M332" s="188"/>
      <c r="N332" s="189"/>
      <c r="O332" s="63"/>
      <c r="P332" s="63"/>
      <c r="Q332" s="63"/>
      <c r="R332" s="63"/>
      <c r="S332" s="63"/>
      <c r="T332" s="64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6" t="s">
        <v>127</v>
      </c>
      <c r="AU332" s="16" t="s">
        <v>83</v>
      </c>
    </row>
    <row r="333" spans="1:65" s="13" customFormat="1" ht="11.25">
      <c r="B333" s="191"/>
      <c r="C333" s="192"/>
      <c r="D333" s="185" t="s">
        <v>131</v>
      </c>
      <c r="E333" s="193" t="s">
        <v>19</v>
      </c>
      <c r="F333" s="194" t="s">
        <v>83</v>
      </c>
      <c r="G333" s="192"/>
      <c r="H333" s="195">
        <v>2</v>
      </c>
      <c r="I333" s="196"/>
      <c r="J333" s="192"/>
      <c r="K333" s="192"/>
      <c r="L333" s="197"/>
      <c r="M333" s="198"/>
      <c r="N333" s="199"/>
      <c r="O333" s="199"/>
      <c r="P333" s="199"/>
      <c r="Q333" s="199"/>
      <c r="R333" s="199"/>
      <c r="S333" s="199"/>
      <c r="T333" s="200"/>
      <c r="AT333" s="201" t="s">
        <v>131</v>
      </c>
      <c r="AU333" s="201" t="s">
        <v>83</v>
      </c>
      <c r="AV333" s="13" t="s">
        <v>83</v>
      </c>
      <c r="AW333" s="13" t="s">
        <v>33</v>
      </c>
      <c r="AX333" s="13" t="s">
        <v>73</v>
      </c>
      <c r="AY333" s="201" t="s">
        <v>118</v>
      </c>
    </row>
    <row r="334" spans="1:65" s="2" customFormat="1" ht="14.45" customHeight="1">
      <c r="A334" s="33"/>
      <c r="B334" s="34"/>
      <c r="C334" s="172" t="s">
        <v>528</v>
      </c>
      <c r="D334" s="172" t="s">
        <v>120</v>
      </c>
      <c r="E334" s="173" t="s">
        <v>529</v>
      </c>
      <c r="F334" s="174" t="s">
        <v>530</v>
      </c>
      <c r="G334" s="175" t="s">
        <v>220</v>
      </c>
      <c r="H334" s="176">
        <v>3</v>
      </c>
      <c r="I334" s="177"/>
      <c r="J334" s="178">
        <f>ROUND(I334*H334,2)</f>
        <v>0</v>
      </c>
      <c r="K334" s="174" t="s">
        <v>124</v>
      </c>
      <c r="L334" s="38"/>
      <c r="M334" s="179" t="s">
        <v>19</v>
      </c>
      <c r="N334" s="180" t="s">
        <v>44</v>
      </c>
      <c r="O334" s="63"/>
      <c r="P334" s="181">
        <f>O334*H334</f>
        <v>0</v>
      </c>
      <c r="Q334" s="181">
        <v>0</v>
      </c>
      <c r="R334" s="181">
        <f>Q334*H334</f>
        <v>0</v>
      </c>
      <c r="S334" s="181">
        <v>0</v>
      </c>
      <c r="T334" s="18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83" t="s">
        <v>125</v>
      </c>
      <c r="AT334" s="183" t="s">
        <v>120</v>
      </c>
      <c r="AU334" s="183" t="s">
        <v>83</v>
      </c>
      <c r="AY334" s="16" t="s">
        <v>118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6" t="s">
        <v>81</v>
      </c>
      <c r="BK334" s="184">
        <f>ROUND(I334*H334,2)</f>
        <v>0</v>
      </c>
      <c r="BL334" s="16" t="s">
        <v>125</v>
      </c>
      <c r="BM334" s="183" t="s">
        <v>531</v>
      </c>
    </row>
    <row r="335" spans="1:65" s="2" customFormat="1" ht="19.5">
      <c r="A335" s="33"/>
      <c r="B335" s="34"/>
      <c r="C335" s="35"/>
      <c r="D335" s="185" t="s">
        <v>127</v>
      </c>
      <c r="E335" s="35"/>
      <c r="F335" s="186" t="s">
        <v>532</v>
      </c>
      <c r="G335" s="35"/>
      <c r="H335" s="35"/>
      <c r="I335" s="187"/>
      <c r="J335" s="35"/>
      <c r="K335" s="35"/>
      <c r="L335" s="38"/>
      <c r="M335" s="188"/>
      <c r="N335" s="189"/>
      <c r="O335" s="63"/>
      <c r="P335" s="63"/>
      <c r="Q335" s="63"/>
      <c r="R335" s="63"/>
      <c r="S335" s="63"/>
      <c r="T335" s="64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6" t="s">
        <v>127</v>
      </c>
      <c r="AU335" s="16" t="s">
        <v>83</v>
      </c>
    </row>
    <row r="336" spans="1:65" s="2" customFormat="1" ht="29.25">
      <c r="A336" s="33"/>
      <c r="B336" s="34"/>
      <c r="C336" s="35"/>
      <c r="D336" s="185" t="s">
        <v>129</v>
      </c>
      <c r="E336" s="35"/>
      <c r="F336" s="190" t="s">
        <v>514</v>
      </c>
      <c r="G336" s="35"/>
      <c r="H336" s="35"/>
      <c r="I336" s="187"/>
      <c r="J336" s="35"/>
      <c r="K336" s="35"/>
      <c r="L336" s="38"/>
      <c r="M336" s="188"/>
      <c r="N336" s="189"/>
      <c r="O336" s="63"/>
      <c r="P336" s="63"/>
      <c r="Q336" s="63"/>
      <c r="R336" s="63"/>
      <c r="S336" s="63"/>
      <c r="T336" s="64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6" t="s">
        <v>129</v>
      </c>
      <c r="AU336" s="16" t="s">
        <v>83</v>
      </c>
    </row>
    <row r="337" spans="1:65" s="2" customFormat="1" ht="14.45" customHeight="1">
      <c r="A337" s="33"/>
      <c r="B337" s="34"/>
      <c r="C337" s="202" t="s">
        <v>533</v>
      </c>
      <c r="D337" s="202" t="s">
        <v>179</v>
      </c>
      <c r="E337" s="203" t="s">
        <v>534</v>
      </c>
      <c r="F337" s="204" t="s">
        <v>535</v>
      </c>
      <c r="G337" s="205" t="s">
        <v>220</v>
      </c>
      <c r="H337" s="206">
        <v>3</v>
      </c>
      <c r="I337" s="207"/>
      <c r="J337" s="208">
        <f>ROUND(I337*H337,2)</f>
        <v>0</v>
      </c>
      <c r="K337" s="204" t="s">
        <v>124</v>
      </c>
      <c r="L337" s="209"/>
      <c r="M337" s="210" t="s">
        <v>19</v>
      </c>
      <c r="N337" s="211" t="s">
        <v>44</v>
      </c>
      <c r="O337" s="63"/>
      <c r="P337" s="181">
        <f>O337*H337</f>
        <v>0</v>
      </c>
      <c r="Q337" s="181">
        <v>1.2999999999999999E-4</v>
      </c>
      <c r="R337" s="181">
        <f>Q337*H337</f>
        <v>3.8999999999999994E-4</v>
      </c>
      <c r="S337" s="181">
        <v>0</v>
      </c>
      <c r="T337" s="18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83" t="s">
        <v>171</v>
      </c>
      <c r="AT337" s="183" t="s">
        <v>179</v>
      </c>
      <c r="AU337" s="183" t="s">
        <v>83</v>
      </c>
      <c r="AY337" s="16" t="s">
        <v>118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16" t="s">
        <v>81</v>
      </c>
      <c r="BK337" s="184">
        <f>ROUND(I337*H337,2)</f>
        <v>0</v>
      </c>
      <c r="BL337" s="16" t="s">
        <v>125</v>
      </c>
      <c r="BM337" s="183" t="s">
        <v>536</v>
      </c>
    </row>
    <row r="338" spans="1:65" s="2" customFormat="1" ht="11.25">
      <c r="A338" s="33"/>
      <c r="B338" s="34"/>
      <c r="C338" s="35"/>
      <c r="D338" s="185" t="s">
        <v>127</v>
      </c>
      <c r="E338" s="35"/>
      <c r="F338" s="186" t="s">
        <v>535</v>
      </c>
      <c r="G338" s="35"/>
      <c r="H338" s="35"/>
      <c r="I338" s="187"/>
      <c r="J338" s="35"/>
      <c r="K338" s="35"/>
      <c r="L338" s="38"/>
      <c r="M338" s="188"/>
      <c r="N338" s="189"/>
      <c r="O338" s="63"/>
      <c r="P338" s="63"/>
      <c r="Q338" s="63"/>
      <c r="R338" s="63"/>
      <c r="S338" s="63"/>
      <c r="T338" s="64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6" t="s">
        <v>127</v>
      </c>
      <c r="AU338" s="16" t="s">
        <v>83</v>
      </c>
    </row>
    <row r="339" spans="1:65" s="13" customFormat="1" ht="11.25">
      <c r="B339" s="191"/>
      <c r="C339" s="192"/>
      <c r="D339" s="185" t="s">
        <v>131</v>
      </c>
      <c r="E339" s="193" t="s">
        <v>19</v>
      </c>
      <c r="F339" s="194" t="s">
        <v>138</v>
      </c>
      <c r="G339" s="192"/>
      <c r="H339" s="195">
        <v>3</v>
      </c>
      <c r="I339" s="196"/>
      <c r="J339" s="192"/>
      <c r="K339" s="192"/>
      <c r="L339" s="197"/>
      <c r="M339" s="198"/>
      <c r="N339" s="199"/>
      <c r="O339" s="199"/>
      <c r="P339" s="199"/>
      <c r="Q339" s="199"/>
      <c r="R339" s="199"/>
      <c r="S339" s="199"/>
      <c r="T339" s="200"/>
      <c r="AT339" s="201" t="s">
        <v>131</v>
      </c>
      <c r="AU339" s="201" t="s">
        <v>83</v>
      </c>
      <c r="AV339" s="13" t="s">
        <v>83</v>
      </c>
      <c r="AW339" s="13" t="s">
        <v>33</v>
      </c>
      <c r="AX339" s="13" t="s">
        <v>73</v>
      </c>
      <c r="AY339" s="201" t="s">
        <v>118</v>
      </c>
    </row>
    <row r="340" spans="1:65" s="2" customFormat="1" ht="14.45" customHeight="1">
      <c r="A340" s="33"/>
      <c r="B340" s="34"/>
      <c r="C340" s="172" t="s">
        <v>537</v>
      </c>
      <c r="D340" s="172" t="s">
        <v>120</v>
      </c>
      <c r="E340" s="173" t="s">
        <v>538</v>
      </c>
      <c r="F340" s="174" t="s">
        <v>539</v>
      </c>
      <c r="G340" s="175" t="s">
        <v>220</v>
      </c>
      <c r="H340" s="176">
        <v>6</v>
      </c>
      <c r="I340" s="177"/>
      <c r="J340" s="178">
        <f>ROUND(I340*H340,2)</f>
        <v>0</v>
      </c>
      <c r="K340" s="174" t="s">
        <v>124</v>
      </c>
      <c r="L340" s="38"/>
      <c r="M340" s="179" t="s">
        <v>19</v>
      </c>
      <c r="N340" s="180" t="s">
        <v>44</v>
      </c>
      <c r="O340" s="63"/>
      <c r="P340" s="181">
        <f>O340*H340</f>
        <v>0</v>
      </c>
      <c r="Q340" s="181">
        <v>0</v>
      </c>
      <c r="R340" s="181">
        <f>Q340*H340</f>
        <v>0</v>
      </c>
      <c r="S340" s="181">
        <v>0</v>
      </c>
      <c r="T340" s="18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83" t="s">
        <v>125</v>
      </c>
      <c r="AT340" s="183" t="s">
        <v>120</v>
      </c>
      <c r="AU340" s="183" t="s">
        <v>83</v>
      </c>
      <c r="AY340" s="16" t="s">
        <v>118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6" t="s">
        <v>81</v>
      </c>
      <c r="BK340" s="184">
        <f>ROUND(I340*H340,2)</f>
        <v>0</v>
      </c>
      <c r="BL340" s="16" t="s">
        <v>125</v>
      </c>
      <c r="BM340" s="183" t="s">
        <v>540</v>
      </c>
    </row>
    <row r="341" spans="1:65" s="2" customFormat="1" ht="19.5">
      <c r="A341" s="33"/>
      <c r="B341" s="34"/>
      <c r="C341" s="35"/>
      <c r="D341" s="185" t="s">
        <v>127</v>
      </c>
      <c r="E341" s="35"/>
      <c r="F341" s="186" t="s">
        <v>541</v>
      </c>
      <c r="G341" s="35"/>
      <c r="H341" s="35"/>
      <c r="I341" s="187"/>
      <c r="J341" s="35"/>
      <c r="K341" s="35"/>
      <c r="L341" s="38"/>
      <c r="M341" s="188"/>
      <c r="N341" s="189"/>
      <c r="O341" s="63"/>
      <c r="P341" s="63"/>
      <c r="Q341" s="63"/>
      <c r="R341" s="63"/>
      <c r="S341" s="63"/>
      <c r="T341" s="64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6" t="s">
        <v>127</v>
      </c>
      <c r="AU341" s="16" t="s">
        <v>83</v>
      </c>
    </row>
    <row r="342" spans="1:65" s="2" customFormat="1" ht="29.25">
      <c r="A342" s="33"/>
      <c r="B342" s="34"/>
      <c r="C342" s="35"/>
      <c r="D342" s="185" t="s">
        <v>129</v>
      </c>
      <c r="E342" s="35"/>
      <c r="F342" s="190" t="s">
        <v>514</v>
      </c>
      <c r="G342" s="35"/>
      <c r="H342" s="35"/>
      <c r="I342" s="187"/>
      <c r="J342" s="35"/>
      <c r="K342" s="35"/>
      <c r="L342" s="38"/>
      <c r="M342" s="188"/>
      <c r="N342" s="189"/>
      <c r="O342" s="63"/>
      <c r="P342" s="63"/>
      <c r="Q342" s="63"/>
      <c r="R342" s="63"/>
      <c r="S342" s="63"/>
      <c r="T342" s="64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6" t="s">
        <v>129</v>
      </c>
      <c r="AU342" s="16" t="s">
        <v>83</v>
      </c>
    </row>
    <row r="343" spans="1:65" s="2" customFormat="1" ht="14.45" customHeight="1">
      <c r="A343" s="33"/>
      <c r="B343" s="34"/>
      <c r="C343" s="202" t="s">
        <v>542</v>
      </c>
      <c r="D343" s="202" t="s">
        <v>179</v>
      </c>
      <c r="E343" s="203" t="s">
        <v>543</v>
      </c>
      <c r="F343" s="204" t="s">
        <v>544</v>
      </c>
      <c r="G343" s="205" t="s">
        <v>220</v>
      </c>
      <c r="H343" s="206">
        <v>6</v>
      </c>
      <c r="I343" s="207"/>
      <c r="J343" s="208">
        <f>ROUND(I343*H343,2)</f>
        <v>0</v>
      </c>
      <c r="K343" s="204" t="s">
        <v>124</v>
      </c>
      <c r="L343" s="209"/>
      <c r="M343" s="210" t="s">
        <v>19</v>
      </c>
      <c r="N343" s="211" t="s">
        <v>44</v>
      </c>
      <c r="O343" s="63"/>
      <c r="P343" s="181">
        <f>O343*H343</f>
        <v>0</v>
      </c>
      <c r="Q343" s="181">
        <v>2.2000000000000001E-4</v>
      </c>
      <c r="R343" s="181">
        <f>Q343*H343</f>
        <v>1.32E-3</v>
      </c>
      <c r="S343" s="181">
        <v>0</v>
      </c>
      <c r="T343" s="18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83" t="s">
        <v>171</v>
      </c>
      <c r="AT343" s="183" t="s">
        <v>179</v>
      </c>
      <c r="AU343" s="183" t="s">
        <v>83</v>
      </c>
      <c r="AY343" s="16" t="s">
        <v>118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6" t="s">
        <v>81</v>
      </c>
      <c r="BK343" s="184">
        <f>ROUND(I343*H343,2)</f>
        <v>0</v>
      </c>
      <c r="BL343" s="16" t="s">
        <v>125</v>
      </c>
      <c r="BM343" s="183" t="s">
        <v>545</v>
      </c>
    </row>
    <row r="344" spans="1:65" s="2" customFormat="1" ht="11.25">
      <c r="A344" s="33"/>
      <c r="B344" s="34"/>
      <c r="C344" s="35"/>
      <c r="D344" s="185" t="s">
        <v>127</v>
      </c>
      <c r="E344" s="35"/>
      <c r="F344" s="186" t="s">
        <v>544</v>
      </c>
      <c r="G344" s="35"/>
      <c r="H344" s="35"/>
      <c r="I344" s="187"/>
      <c r="J344" s="35"/>
      <c r="K344" s="35"/>
      <c r="L344" s="38"/>
      <c r="M344" s="188"/>
      <c r="N344" s="189"/>
      <c r="O344" s="63"/>
      <c r="P344" s="63"/>
      <c r="Q344" s="63"/>
      <c r="R344" s="63"/>
      <c r="S344" s="63"/>
      <c r="T344" s="64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6" t="s">
        <v>127</v>
      </c>
      <c r="AU344" s="16" t="s">
        <v>83</v>
      </c>
    </row>
    <row r="345" spans="1:65" s="13" customFormat="1" ht="11.25">
      <c r="B345" s="191"/>
      <c r="C345" s="192"/>
      <c r="D345" s="185" t="s">
        <v>131</v>
      </c>
      <c r="E345" s="193" t="s">
        <v>19</v>
      </c>
      <c r="F345" s="194" t="s">
        <v>158</v>
      </c>
      <c r="G345" s="192"/>
      <c r="H345" s="195">
        <v>6</v>
      </c>
      <c r="I345" s="196"/>
      <c r="J345" s="192"/>
      <c r="K345" s="192"/>
      <c r="L345" s="197"/>
      <c r="M345" s="198"/>
      <c r="N345" s="199"/>
      <c r="O345" s="199"/>
      <c r="P345" s="199"/>
      <c r="Q345" s="199"/>
      <c r="R345" s="199"/>
      <c r="S345" s="199"/>
      <c r="T345" s="200"/>
      <c r="AT345" s="201" t="s">
        <v>131</v>
      </c>
      <c r="AU345" s="201" t="s">
        <v>83</v>
      </c>
      <c r="AV345" s="13" t="s">
        <v>83</v>
      </c>
      <c r="AW345" s="13" t="s">
        <v>33</v>
      </c>
      <c r="AX345" s="13" t="s">
        <v>73</v>
      </c>
      <c r="AY345" s="201" t="s">
        <v>118</v>
      </c>
    </row>
    <row r="346" spans="1:65" s="2" customFormat="1" ht="14.45" customHeight="1">
      <c r="A346" s="33"/>
      <c r="B346" s="34"/>
      <c r="C346" s="172" t="s">
        <v>546</v>
      </c>
      <c r="D346" s="172" t="s">
        <v>120</v>
      </c>
      <c r="E346" s="173" t="s">
        <v>547</v>
      </c>
      <c r="F346" s="174" t="s">
        <v>548</v>
      </c>
      <c r="G346" s="175" t="s">
        <v>220</v>
      </c>
      <c r="H346" s="176">
        <v>2</v>
      </c>
      <c r="I346" s="177"/>
      <c r="J346" s="178">
        <f>ROUND(I346*H346,2)</f>
        <v>0</v>
      </c>
      <c r="K346" s="174" t="s">
        <v>124</v>
      </c>
      <c r="L346" s="38"/>
      <c r="M346" s="179" t="s">
        <v>19</v>
      </c>
      <c r="N346" s="180" t="s">
        <v>44</v>
      </c>
      <c r="O346" s="63"/>
      <c r="P346" s="181">
        <f>O346*H346</f>
        <v>0</v>
      </c>
      <c r="Q346" s="181">
        <v>3.8000000000000002E-4</v>
      </c>
      <c r="R346" s="181">
        <f>Q346*H346</f>
        <v>7.6000000000000004E-4</v>
      </c>
      <c r="S346" s="181">
        <v>0</v>
      </c>
      <c r="T346" s="18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83" t="s">
        <v>125</v>
      </c>
      <c r="AT346" s="183" t="s">
        <v>120</v>
      </c>
      <c r="AU346" s="183" t="s">
        <v>83</v>
      </c>
      <c r="AY346" s="16" t="s">
        <v>118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6" t="s">
        <v>81</v>
      </c>
      <c r="BK346" s="184">
        <f>ROUND(I346*H346,2)</f>
        <v>0</v>
      </c>
      <c r="BL346" s="16" t="s">
        <v>125</v>
      </c>
      <c r="BM346" s="183" t="s">
        <v>549</v>
      </c>
    </row>
    <row r="347" spans="1:65" s="2" customFormat="1" ht="11.25">
      <c r="A347" s="33"/>
      <c r="B347" s="34"/>
      <c r="C347" s="35"/>
      <c r="D347" s="185" t="s">
        <v>127</v>
      </c>
      <c r="E347" s="35"/>
      <c r="F347" s="186" t="s">
        <v>550</v>
      </c>
      <c r="G347" s="35"/>
      <c r="H347" s="35"/>
      <c r="I347" s="187"/>
      <c r="J347" s="35"/>
      <c r="K347" s="35"/>
      <c r="L347" s="38"/>
      <c r="M347" s="188"/>
      <c r="N347" s="189"/>
      <c r="O347" s="63"/>
      <c r="P347" s="63"/>
      <c r="Q347" s="63"/>
      <c r="R347" s="63"/>
      <c r="S347" s="63"/>
      <c r="T347" s="64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6" t="s">
        <v>127</v>
      </c>
      <c r="AU347" s="16" t="s">
        <v>83</v>
      </c>
    </row>
    <row r="348" spans="1:65" s="2" customFormat="1" ht="39">
      <c r="A348" s="33"/>
      <c r="B348" s="34"/>
      <c r="C348" s="35"/>
      <c r="D348" s="185" t="s">
        <v>129</v>
      </c>
      <c r="E348" s="35"/>
      <c r="F348" s="190" t="s">
        <v>551</v>
      </c>
      <c r="G348" s="35"/>
      <c r="H348" s="35"/>
      <c r="I348" s="187"/>
      <c r="J348" s="35"/>
      <c r="K348" s="35"/>
      <c r="L348" s="38"/>
      <c r="M348" s="188"/>
      <c r="N348" s="189"/>
      <c r="O348" s="63"/>
      <c r="P348" s="63"/>
      <c r="Q348" s="63"/>
      <c r="R348" s="63"/>
      <c r="S348" s="63"/>
      <c r="T348" s="64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6" t="s">
        <v>129</v>
      </c>
      <c r="AU348" s="16" t="s">
        <v>83</v>
      </c>
    </row>
    <row r="349" spans="1:65" s="13" customFormat="1" ht="11.25">
      <c r="B349" s="191"/>
      <c r="C349" s="192"/>
      <c r="D349" s="185" t="s">
        <v>131</v>
      </c>
      <c r="E349" s="193" t="s">
        <v>19</v>
      </c>
      <c r="F349" s="194" t="s">
        <v>83</v>
      </c>
      <c r="G349" s="192"/>
      <c r="H349" s="195">
        <v>2</v>
      </c>
      <c r="I349" s="196"/>
      <c r="J349" s="192"/>
      <c r="K349" s="192"/>
      <c r="L349" s="197"/>
      <c r="M349" s="198"/>
      <c r="N349" s="199"/>
      <c r="O349" s="199"/>
      <c r="P349" s="199"/>
      <c r="Q349" s="199"/>
      <c r="R349" s="199"/>
      <c r="S349" s="199"/>
      <c r="T349" s="200"/>
      <c r="AT349" s="201" t="s">
        <v>131</v>
      </c>
      <c r="AU349" s="201" t="s">
        <v>83</v>
      </c>
      <c r="AV349" s="13" t="s">
        <v>83</v>
      </c>
      <c r="AW349" s="13" t="s">
        <v>33</v>
      </c>
      <c r="AX349" s="13" t="s">
        <v>73</v>
      </c>
      <c r="AY349" s="201" t="s">
        <v>118</v>
      </c>
    </row>
    <row r="350" spans="1:65" s="2" customFormat="1" ht="14.45" customHeight="1">
      <c r="A350" s="33"/>
      <c r="B350" s="34"/>
      <c r="C350" s="172" t="s">
        <v>552</v>
      </c>
      <c r="D350" s="172" t="s">
        <v>120</v>
      </c>
      <c r="E350" s="173" t="s">
        <v>553</v>
      </c>
      <c r="F350" s="174" t="s">
        <v>554</v>
      </c>
      <c r="G350" s="175" t="s">
        <v>220</v>
      </c>
      <c r="H350" s="176">
        <v>2</v>
      </c>
      <c r="I350" s="177"/>
      <c r="J350" s="178">
        <f>ROUND(I350*H350,2)</f>
        <v>0</v>
      </c>
      <c r="K350" s="174" t="s">
        <v>124</v>
      </c>
      <c r="L350" s="38"/>
      <c r="M350" s="179" t="s">
        <v>19</v>
      </c>
      <c r="N350" s="180" t="s">
        <v>44</v>
      </c>
      <c r="O350" s="63"/>
      <c r="P350" s="181">
        <f>O350*H350</f>
        <v>0</v>
      </c>
      <c r="Q350" s="181">
        <v>6.7000000000000002E-4</v>
      </c>
      <c r="R350" s="181">
        <f>Q350*H350</f>
        <v>1.34E-3</v>
      </c>
      <c r="S350" s="181">
        <v>0</v>
      </c>
      <c r="T350" s="18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83" t="s">
        <v>125</v>
      </c>
      <c r="AT350" s="183" t="s">
        <v>120</v>
      </c>
      <c r="AU350" s="183" t="s">
        <v>83</v>
      </c>
      <c r="AY350" s="16" t="s">
        <v>118</v>
      </c>
      <c r="BE350" s="184">
        <f>IF(N350="základní",J350,0)</f>
        <v>0</v>
      </c>
      <c r="BF350" s="184">
        <f>IF(N350="snížená",J350,0)</f>
        <v>0</v>
      </c>
      <c r="BG350" s="184">
        <f>IF(N350="zákl. přenesená",J350,0)</f>
        <v>0</v>
      </c>
      <c r="BH350" s="184">
        <f>IF(N350="sníž. přenesená",J350,0)</f>
        <v>0</v>
      </c>
      <c r="BI350" s="184">
        <f>IF(N350="nulová",J350,0)</f>
        <v>0</v>
      </c>
      <c r="BJ350" s="16" t="s">
        <v>81</v>
      </c>
      <c r="BK350" s="184">
        <f>ROUND(I350*H350,2)</f>
        <v>0</v>
      </c>
      <c r="BL350" s="16" t="s">
        <v>125</v>
      </c>
      <c r="BM350" s="183" t="s">
        <v>555</v>
      </c>
    </row>
    <row r="351" spans="1:65" s="2" customFormat="1" ht="11.25">
      <c r="A351" s="33"/>
      <c r="B351" s="34"/>
      <c r="C351" s="35"/>
      <c r="D351" s="185" t="s">
        <v>127</v>
      </c>
      <c r="E351" s="35"/>
      <c r="F351" s="186" t="s">
        <v>556</v>
      </c>
      <c r="G351" s="35"/>
      <c r="H351" s="35"/>
      <c r="I351" s="187"/>
      <c r="J351" s="35"/>
      <c r="K351" s="35"/>
      <c r="L351" s="38"/>
      <c r="M351" s="188"/>
      <c r="N351" s="189"/>
      <c r="O351" s="63"/>
      <c r="P351" s="63"/>
      <c r="Q351" s="63"/>
      <c r="R351" s="63"/>
      <c r="S351" s="63"/>
      <c r="T351" s="64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6" t="s">
        <v>127</v>
      </c>
      <c r="AU351" s="16" t="s">
        <v>83</v>
      </c>
    </row>
    <row r="352" spans="1:65" s="2" customFormat="1" ht="39">
      <c r="A352" s="33"/>
      <c r="B352" s="34"/>
      <c r="C352" s="35"/>
      <c r="D352" s="185" t="s">
        <v>129</v>
      </c>
      <c r="E352" s="35"/>
      <c r="F352" s="190" t="s">
        <v>551</v>
      </c>
      <c r="G352" s="35"/>
      <c r="H352" s="35"/>
      <c r="I352" s="187"/>
      <c r="J352" s="35"/>
      <c r="K352" s="35"/>
      <c r="L352" s="38"/>
      <c r="M352" s="188"/>
      <c r="N352" s="189"/>
      <c r="O352" s="63"/>
      <c r="P352" s="63"/>
      <c r="Q352" s="63"/>
      <c r="R352" s="63"/>
      <c r="S352" s="63"/>
      <c r="T352" s="64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6" t="s">
        <v>129</v>
      </c>
      <c r="AU352" s="16" t="s">
        <v>83</v>
      </c>
    </row>
    <row r="353" spans="1:65" s="13" customFormat="1" ht="11.25">
      <c r="B353" s="191"/>
      <c r="C353" s="192"/>
      <c r="D353" s="185" t="s">
        <v>131</v>
      </c>
      <c r="E353" s="193" t="s">
        <v>19</v>
      </c>
      <c r="F353" s="194" t="s">
        <v>83</v>
      </c>
      <c r="G353" s="192"/>
      <c r="H353" s="195">
        <v>2</v>
      </c>
      <c r="I353" s="196"/>
      <c r="J353" s="192"/>
      <c r="K353" s="192"/>
      <c r="L353" s="197"/>
      <c r="M353" s="198"/>
      <c r="N353" s="199"/>
      <c r="O353" s="199"/>
      <c r="P353" s="199"/>
      <c r="Q353" s="199"/>
      <c r="R353" s="199"/>
      <c r="S353" s="199"/>
      <c r="T353" s="200"/>
      <c r="AT353" s="201" t="s">
        <v>131</v>
      </c>
      <c r="AU353" s="201" t="s">
        <v>83</v>
      </c>
      <c r="AV353" s="13" t="s">
        <v>83</v>
      </c>
      <c r="AW353" s="13" t="s">
        <v>33</v>
      </c>
      <c r="AX353" s="13" t="s">
        <v>73</v>
      </c>
      <c r="AY353" s="201" t="s">
        <v>118</v>
      </c>
    </row>
    <row r="354" spans="1:65" s="2" customFormat="1" ht="14.45" customHeight="1">
      <c r="A354" s="33"/>
      <c r="B354" s="34"/>
      <c r="C354" s="172" t="s">
        <v>557</v>
      </c>
      <c r="D354" s="172" t="s">
        <v>120</v>
      </c>
      <c r="E354" s="173" t="s">
        <v>558</v>
      </c>
      <c r="F354" s="174" t="s">
        <v>559</v>
      </c>
      <c r="G354" s="175" t="s">
        <v>220</v>
      </c>
      <c r="H354" s="176">
        <v>3</v>
      </c>
      <c r="I354" s="177"/>
      <c r="J354" s="178">
        <f>ROUND(I354*H354,2)</f>
        <v>0</v>
      </c>
      <c r="K354" s="174" t="s">
        <v>124</v>
      </c>
      <c r="L354" s="38"/>
      <c r="M354" s="179" t="s">
        <v>19</v>
      </c>
      <c r="N354" s="180" t="s">
        <v>44</v>
      </c>
      <c r="O354" s="63"/>
      <c r="P354" s="181">
        <f>O354*H354</f>
        <v>0</v>
      </c>
      <c r="Q354" s="181">
        <v>8.8999999999999995E-4</v>
      </c>
      <c r="R354" s="181">
        <f>Q354*H354</f>
        <v>2.6699999999999996E-3</v>
      </c>
      <c r="S354" s="181">
        <v>0</v>
      </c>
      <c r="T354" s="18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83" t="s">
        <v>125</v>
      </c>
      <c r="AT354" s="183" t="s">
        <v>120</v>
      </c>
      <c r="AU354" s="183" t="s">
        <v>83</v>
      </c>
      <c r="AY354" s="16" t="s">
        <v>118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16" t="s">
        <v>81</v>
      </c>
      <c r="BK354" s="184">
        <f>ROUND(I354*H354,2)</f>
        <v>0</v>
      </c>
      <c r="BL354" s="16" t="s">
        <v>125</v>
      </c>
      <c r="BM354" s="183" t="s">
        <v>560</v>
      </c>
    </row>
    <row r="355" spans="1:65" s="2" customFormat="1" ht="11.25">
      <c r="A355" s="33"/>
      <c r="B355" s="34"/>
      <c r="C355" s="35"/>
      <c r="D355" s="185" t="s">
        <v>127</v>
      </c>
      <c r="E355" s="35"/>
      <c r="F355" s="186" t="s">
        <v>561</v>
      </c>
      <c r="G355" s="35"/>
      <c r="H355" s="35"/>
      <c r="I355" s="187"/>
      <c r="J355" s="35"/>
      <c r="K355" s="35"/>
      <c r="L355" s="38"/>
      <c r="M355" s="188"/>
      <c r="N355" s="189"/>
      <c r="O355" s="63"/>
      <c r="P355" s="63"/>
      <c r="Q355" s="63"/>
      <c r="R355" s="63"/>
      <c r="S355" s="63"/>
      <c r="T355" s="64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6" t="s">
        <v>127</v>
      </c>
      <c r="AU355" s="16" t="s">
        <v>83</v>
      </c>
    </row>
    <row r="356" spans="1:65" s="2" customFormat="1" ht="39">
      <c r="A356" s="33"/>
      <c r="B356" s="34"/>
      <c r="C356" s="35"/>
      <c r="D356" s="185" t="s">
        <v>129</v>
      </c>
      <c r="E356" s="35"/>
      <c r="F356" s="190" t="s">
        <v>551</v>
      </c>
      <c r="G356" s="35"/>
      <c r="H356" s="35"/>
      <c r="I356" s="187"/>
      <c r="J356" s="35"/>
      <c r="K356" s="35"/>
      <c r="L356" s="38"/>
      <c r="M356" s="188"/>
      <c r="N356" s="189"/>
      <c r="O356" s="63"/>
      <c r="P356" s="63"/>
      <c r="Q356" s="63"/>
      <c r="R356" s="63"/>
      <c r="S356" s="63"/>
      <c r="T356" s="64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6" t="s">
        <v>129</v>
      </c>
      <c r="AU356" s="16" t="s">
        <v>83</v>
      </c>
    </row>
    <row r="357" spans="1:65" s="13" customFormat="1" ht="11.25">
      <c r="B357" s="191"/>
      <c r="C357" s="192"/>
      <c r="D357" s="185" t="s">
        <v>131</v>
      </c>
      <c r="E357" s="193" t="s">
        <v>19</v>
      </c>
      <c r="F357" s="194" t="s">
        <v>138</v>
      </c>
      <c r="G357" s="192"/>
      <c r="H357" s="195">
        <v>3</v>
      </c>
      <c r="I357" s="196"/>
      <c r="J357" s="192"/>
      <c r="K357" s="192"/>
      <c r="L357" s="197"/>
      <c r="M357" s="198"/>
      <c r="N357" s="199"/>
      <c r="O357" s="199"/>
      <c r="P357" s="199"/>
      <c r="Q357" s="199"/>
      <c r="R357" s="199"/>
      <c r="S357" s="199"/>
      <c r="T357" s="200"/>
      <c r="AT357" s="201" t="s">
        <v>131</v>
      </c>
      <c r="AU357" s="201" t="s">
        <v>83</v>
      </c>
      <c r="AV357" s="13" t="s">
        <v>83</v>
      </c>
      <c r="AW357" s="13" t="s">
        <v>33</v>
      </c>
      <c r="AX357" s="13" t="s">
        <v>73</v>
      </c>
      <c r="AY357" s="201" t="s">
        <v>118</v>
      </c>
    </row>
    <row r="358" spans="1:65" s="2" customFormat="1" ht="14.45" customHeight="1">
      <c r="A358" s="33"/>
      <c r="B358" s="34"/>
      <c r="C358" s="172" t="s">
        <v>562</v>
      </c>
      <c r="D358" s="172" t="s">
        <v>120</v>
      </c>
      <c r="E358" s="173" t="s">
        <v>563</v>
      </c>
      <c r="F358" s="174" t="s">
        <v>564</v>
      </c>
      <c r="G358" s="175" t="s">
        <v>220</v>
      </c>
      <c r="H358" s="176">
        <v>6</v>
      </c>
      <c r="I358" s="177"/>
      <c r="J358" s="178">
        <f>ROUND(I358*H358,2)</f>
        <v>0</v>
      </c>
      <c r="K358" s="174" t="s">
        <v>124</v>
      </c>
      <c r="L358" s="38"/>
      <c r="M358" s="179" t="s">
        <v>19</v>
      </c>
      <c r="N358" s="180" t="s">
        <v>44</v>
      </c>
      <c r="O358" s="63"/>
      <c r="P358" s="181">
        <f>O358*H358</f>
        <v>0</v>
      </c>
      <c r="Q358" s="181">
        <v>1.6299999999999999E-3</v>
      </c>
      <c r="R358" s="181">
        <f>Q358*H358</f>
        <v>9.7800000000000005E-3</v>
      </c>
      <c r="S358" s="181">
        <v>0</v>
      </c>
      <c r="T358" s="18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83" t="s">
        <v>125</v>
      </c>
      <c r="AT358" s="183" t="s">
        <v>120</v>
      </c>
      <c r="AU358" s="183" t="s">
        <v>83</v>
      </c>
      <c r="AY358" s="16" t="s">
        <v>118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16" t="s">
        <v>81</v>
      </c>
      <c r="BK358" s="184">
        <f>ROUND(I358*H358,2)</f>
        <v>0</v>
      </c>
      <c r="BL358" s="16" t="s">
        <v>125</v>
      </c>
      <c r="BM358" s="183" t="s">
        <v>565</v>
      </c>
    </row>
    <row r="359" spans="1:65" s="2" customFormat="1" ht="11.25">
      <c r="A359" s="33"/>
      <c r="B359" s="34"/>
      <c r="C359" s="35"/>
      <c r="D359" s="185" t="s">
        <v>127</v>
      </c>
      <c r="E359" s="35"/>
      <c r="F359" s="186" t="s">
        <v>566</v>
      </c>
      <c r="G359" s="35"/>
      <c r="H359" s="35"/>
      <c r="I359" s="187"/>
      <c r="J359" s="35"/>
      <c r="K359" s="35"/>
      <c r="L359" s="38"/>
      <c r="M359" s="188"/>
      <c r="N359" s="189"/>
      <c r="O359" s="63"/>
      <c r="P359" s="63"/>
      <c r="Q359" s="63"/>
      <c r="R359" s="63"/>
      <c r="S359" s="63"/>
      <c r="T359" s="64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6" t="s">
        <v>127</v>
      </c>
      <c r="AU359" s="16" t="s">
        <v>83</v>
      </c>
    </row>
    <row r="360" spans="1:65" s="2" customFormat="1" ht="39">
      <c r="A360" s="33"/>
      <c r="B360" s="34"/>
      <c r="C360" s="35"/>
      <c r="D360" s="185" t="s">
        <v>129</v>
      </c>
      <c r="E360" s="35"/>
      <c r="F360" s="190" t="s">
        <v>551</v>
      </c>
      <c r="G360" s="35"/>
      <c r="H360" s="35"/>
      <c r="I360" s="187"/>
      <c r="J360" s="35"/>
      <c r="K360" s="35"/>
      <c r="L360" s="38"/>
      <c r="M360" s="188"/>
      <c r="N360" s="189"/>
      <c r="O360" s="63"/>
      <c r="P360" s="63"/>
      <c r="Q360" s="63"/>
      <c r="R360" s="63"/>
      <c r="S360" s="63"/>
      <c r="T360" s="64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6" t="s">
        <v>129</v>
      </c>
      <c r="AU360" s="16" t="s">
        <v>83</v>
      </c>
    </row>
    <row r="361" spans="1:65" s="13" customFormat="1" ht="11.25">
      <c r="B361" s="191"/>
      <c r="C361" s="192"/>
      <c r="D361" s="185" t="s">
        <v>131</v>
      </c>
      <c r="E361" s="193" t="s">
        <v>19</v>
      </c>
      <c r="F361" s="194" t="s">
        <v>158</v>
      </c>
      <c r="G361" s="192"/>
      <c r="H361" s="195">
        <v>6</v>
      </c>
      <c r="I361" s="196"/>
      <c r="J361" s="192"/>
      <c r="K361" s="192"/>
      <c r="L361" s="197"/>
      <c r="M361" s="198"/>
      <c r="N361" s="199"/>
      <c r="O361" s="199"/>
      <c r="P361" s="199"/>
      <c r="Q361" s="199"/>
      <c r="R361" s="199"/>
      <c r="S361" s="199"/>
      <c r="T361" s="200"/>
      <c r="AT361" s="201" t="s">
        <v>131</v>
      </c>
      <c r="AU361" s="201" t="s">
        <v>83</v>
      </c>
      <c r="AV361" s="13" t="s">
        <v>83</v>
      </c>
      <c r="AW361" s="13" t="s">
        <v>33</v>
      </c>
      <c r="AX361" s="13" t="s">
        <v>73</v>
      </c>
      <c r="AY361" s="201" t="s">
        <v>118</v>
      </c>
    </row>
    <row r="362" spans="1:65" s="2" customFormat="1" ht="14.45" customHeight="1">
      <c r="A362" s="33"/>
      <c r="B362" s="34"/>
      <c r="C362" s="172" t="s">
        <v>567</v>
      </c>
      <c r="D362" s="172" t="s">
        <v>120</v>
      </c>
      <c r="E362" s="173" t="s">
        <v>568</v>
      </c>
      <c r="F362" s="174" t="s">
        <v>569</v>
      </c>
      <c r="G362" s="175" t="s">
        <v>220</v>
      </c>
      <c r="H362" s="176">
        <v>7</v>
      </c>
      <c r="I362" s="177"/>
      <c r="J362" s="178">
        <f>ROUND(I362*H362,2)</f>
        <v>0</v>
      </c>
      <c r="K362" s="174" t="s">
        <v>124</v>
      </c>
      <c r="L362" s="38"/>
      <c r="M362" s="179" t="s">
        <v>19</v>
      </c>
      <c r="N362" s="180" t="s">
        <v>44</v>
      </c>
      <c r="O362" s="63"/>
      <c r="P362" s="181">
        <f>O362*H362</f>
        <v>0</v>
      </c>
      <c r="Q362" s="181">
        <v>7.2000000000000005E-4</v>
      </c>
      <c r="R362" s="181">
        <f>Q362*H362</f>
        <v>5.0400000000000002E-3</v>
      </c>
      <c r="S362" s="181">
        <v>0</v>
      </c>
      <c r="T362" s="18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83" t="s">
        <v>125</v>
      </c>
      <c r="AT362" s="183" t="s">
        <v>120</v>
      </c>
      <c r="AU362" s="183" t="s">
        <v>83</v>
      </c>
      <c r="AY362" s="16" t="s">
        <v>118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16" t="s">
        <v>81</v>
      </c>
      <c r="BK362" s="184">
        <f>ROUND(I362*H362,2)</f>
        <v>0</v>
      </c>
      <c r="BL362" s="16" t="s">
        <v>125</v>
      </c>
      <c r="BM362" s="183" t="s">
        <v>570</v>
      </c>
    </row>
    <row r="363" spans="1:65" s="2" customFormat="1" ht="19.5">
      <c r="A363" s="33"/>
      <c r="B363" s="34"/>
      <c r="C363" s="35"/>
      <c r="D363" s="185" t="s">
        <v>127</v>
      </c>
      <c r="E363" s="35"/>
      <c r="F363" s="186" t="s">
        <v>571</v>
      </c>
      <c r="G363" s="35"/>
      <c r="H363" s="35"/>
      <c r="I363" s="187"/>
      <c r="J363" s="35"/>
      <c r="K363" s="35"/>
      <c r="L363" s="38"/>
      <c r="M363" s="188"/>
      <c r="N363" s="189"/>
      <c r="O363" s="63"/>
      <c r="P363" s="63"/>
      <c r="Q363" s="63"/>
      <c r="R363" s="63"/>
      <c r="S363" s="63"/>
      <c r="T363" s="64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6" t="s">
        <v>127</v>
      </c>
      <c r="AU363" s="16" t="s">
        <v>83</v>
      </c>
    </row>
    <row r="364" spans="1:65" s="2" customFormat="1" ht="195">
      <c r="A364" s="33"/>
      <c r="B364" s="34"/>
      <c r="C364" s="35"/>
      <c r="D364" s="185" t="s">
        <v>129</v>
      </c>
      <c r="E364" s="35"/>
      <c r="F364" s="190" t="s">
        <v>572</v>
      </c>
      <c r="G364" s="35"/>
      <c r="H364" s="35"/>
      <c r="I364" s="187"/>
      <c r="J364" s="35"/>
      <c r="K364" s="35"/>
      <c r="L364" s="38"/>
      <c r="M364" s="188"/>
      <c r="N364" s="189"/>
      <c r="O364" s="63"/>
      <c r="P364" s="63"/>
      <c r="Q364" s="63"/>
      <c r="R364" s="63"/>
      <c r="S364" s="63"/>
      <c r="T364" s="64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6" t="s">
        <v>129</v>
      </c>
      <c r="AU364" s="16" t="s">
        <v>83</v>
      </c>
    </row>
    <row r="365" spans="1:65" s="2" customFormat="1" ht="14.45" customHeight="1">
      <c r="A365" s="33"/>
      <c r="B365" s="34"/>
      <c r="C365" s="202" t="s">
        <v>573</v>
      </c>
      <c r="D365" s="202" t="s">
        <v>179</v>
      </c>
      <c r="E365" s="203" t="s">
        <v>574</v>
      </c>
      <c r="F365" s="204" t="s">
        <v>575</v>
      </c>
      <c r="G365" s="205" t="s">
        <v>220</v>
      </c>
      <c r="H365" s="206">
        <v>2</v>
      </c>
      <c r="I365" s="207"/>
      <c r="J365" s="208">
        <f>ROUND(I365*H365,2)</f>
        <v>0</v>
      </c>
      <c r="K365" s="204" t="s">
        <v>19</v>
      </c>
      <c r="L365" s="209"/>
      <c r="M365" s="210" t="s">
        <v>19</v>
      </c>
      <c r="N365" s="211" t="s">
        <v>44</v>
      </c>
      <c r="O365" s="63"/>
      <c r="P365" s="181">
        <f>O365*H365</f>
        <v>0</v>
      </c>
      <c r="Q365" s="181">
        <v>1.0970000000000001E-2</v>
      </c>
      <c r="R365" s="181">
        <f>Q365*H365</f>
        <v>2.1940000000000001E-2</v>
      </c>
      <c r="S365" s="181">
        <v>0</v>
      </c>
      <c r="T365" s="18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83" t="s">
        <v>171</v>
      </c>
      <c r="AT365" s="183" t="s">
        <v>179</v>
      </c>
      <c r="AU365" s="183" t="s">
        <v>83</v>
      </c>
      <c r="AY365" s="16" t="s">
        <v>118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6" t="s">
        <v>81</v>
      </c>
      <c r="BK365" s="184">
        <f>ROUND(I365*H365,2)</f>
        <v>0</v>
      </c>
      <c r="BL365" s="16" t="s">
        <v>125</v>
      </c>
      <c r="BM365" s="183" t="s">
        <v>576</v>
      </c>
    </row>
    <row r="366" spans="1:65" s="2" customFormat="1" ht="11.25">
      <c r="A366" s="33"/>
      <c r="B366" s="34"/>
      <c r="C366" s="35"/>
      <c r="D366" s="185" t="s">
        <v>127</v>
      </c>
      <c r="E366" s="35"/>
      <c r="F366" s="186" t="s">
        <v>575</v>
      </c>
      <c r="G366" s="35"/>
      <c r="H366" s="35"/>
      <c r="I366" s="187"/>
      <c r="J366" s="35"/>
      <c r="K366" s="35"/>
      <c r="L366" s="38"/>
      <c r="M366" s="188"/>
      <c r="N366" s="189"/>
      <c r="O366" s="63"/>
      <c r="P366" s="63"/>
      <c r="Q366" s="63"/>
      <c r="R366" s="63"/>
      <c r="S366" s="63"/>
      <c r="T366" s="64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6" t="s">
        <v>127</v>
      </c>
      <c r="AU366" s="16" t="s">
        <v>83</v>
      </c>
    </row>
    <row r="367" spans="1:65" s="13" customFormat="1" ht="11.25">
      <c r="B367" s="191"/>
      <c r="C367" s="192"/>
      <c r="D367" s="185" t="s">
        <v>131</v>
      </c>
      <c r="E367" s="193" t="s">
        <v>19</v>
      </c>
      <c r="F367" s="194" t="s">
        <v>577</v>
      </c>
      <c r="G367" s="192"/>
      <c r="H367" s="195">
        <v>2</v>
      </c>
      <c r="I367" s="196"/>
      <c r="J367" s="192"/>
      <c r="K367" s="192"/>
      <c r="L367" s="197"/>
      <c r="M367" s="198"/>
      <c r="N367" s="199"/>
      <c r="O367" s="199"/>
      <c r="P367" s="199"/>
      <c r="Q367" s="199"/>
      <c r="R367" s="199"/>
      <c r="S367" s="199"/>
      <c r="T367" s="200"/>
      <c r="AT367" s="201" t="s">
        <v>131</v>
      </c>
      <c r="AU367" s="201" t="s">
        <v>83</v>
      </c>
      <c r="AV367" s="13" t="s">
        <v>83</v>
      </c>
      <c r="AW367" s="13" t="s">
        <v>33</v>
      </c>
      <c r="AX367" s="13" t="s">
        <v>73</v>
      </c>
      <c r="AY367" s="201" t="s">
        <v>118</v>
      </c>
    </row>
    <row r="368" spans="1:65" s="2" customFormat="1" ht="14.45" customHeight="1">
      <c r="A368" s="33"/>
      <c r="B368" s="34"/>
      <c r="C368" s="202" t="s">
        <v>578</v>
      </c>
      <c r="D368" s="202" t="s">
        <v>179</v>
      </c>
      <c r="E368" s="203" t="s">
        <v>579</v>
      </c>
      <c r="F368" s="204" t="s">
        <v>580</v>
      </c>
      <c r="G368" s="205" t="s">
        <v>220</v>
      </c>
      <c r="H368" s="206">
        <v>2</v>
      </c>
      <c r="I368" s="207"/>
      <c r="J368" s="208">
        <f>ROUND(I368*H368,2)</f>
        <v>0</v>
      </c>
      <c r="K368" s="204" t="s">
        <v>19</v>
      </c>
      <c r="L368" s="209"/>
      <c r="M368" s="210" t="s">
        <v>19</v>
      </c>
      <c r="N368" s="211" t="s">
        <v>44</v>
      </c>
      <c r="O368" s="63"/>
      <c r="P368" s="181">
        <f>O368*H368</f>
        <v>0</v>
      </c>
      <c r="Q368" s="181">
        <v>1.0970000000000001E-2</v>
      </c>
      <c r="R368" s="181">
        <f>Q368*H368</f>
        <v>2.1940000000000001E-2</v>
      </c>
      <c r="S368" s="181">
        <v>0</v>
      </c>
      <c r="T368" s="18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83" t="s">
        <v>171</v>
      </c>
      <c r="AT368" s="183" t="s">
        <v>179</v>
      </c>
      <c r="AU368" s="183" t="s">
        <v>83</v>
      </c>
      <c r="AY368" s="16" t="s">
        <v>118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16" t="s">
        <v>81</v>
      </c>
      <c r="BK368" s="184">
        <f>ROUND(I368*H368,2)</f>
        <v>0</v>
      </c>
      <c r="BL368" s="16" t="s">
        <v>125</v>
      </c>
      <c r="BM368" s="183" t="s">
        <v>581</v>
      </c>
    </row>
    <row r="369" spans="1:65" s="2" customFormat="1" ht="11.25">
      <c r="A369" s="33"/>
      <c r="B369" s="34"/>
      <c r="C369" s="35"/>
      <c r="D369" s="185" t="s">
        <v>127</v>
      </c>
      <c r="E369" s="35"/>
      <c r="F369" s="186" t="s">
        <v>580</v>
      </c>
      <c r="G369" s="35"/>
      <c r="H369" s="35"/>
      <c r="I369" s="187"/>
      <c r="J369" s="35"/>
      <c r="K369" s="35"/>
      <c r="L369" s="38"/>
      <c r="M369" s="188"/>
      <c r="N369" s="189"/>
      <c r="O369" s="63"/>
      <c r="P369" s="63"/>
      <c r="Q369" s="63"/>
      <c r="R369" s="63"/>
      <c r="S369" s="63"/>
      <c r="T369" s="64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T369" s="16" t="s">
        <v>127</v>
      </c>
      <c r="AU369" s="16" t="s">
        <v>83</v>
      </c>
    </row>
    <row r="370" spans="1:65" s="13" customFormat="1" ht="11.25">
      <c r="B370" s="191"/>
      <c r="C370" s="192"/>
      <c r="D370" s="185" t="s">
        <v>131</v>
      </c>
      <c r="E370" s="193" t="s">
        <v>19</v>
      </c>
      <c r="F370" s="194" t="s">
        <v>577</v>
      </c>
      <c r="G370" s="192"/>
      <c r="H370" s="195">
        <v>2</v>
      </c>
      <c r="I370" s="196"/>
      <c r="J370" s="192"/>
      <c r="K370" s="192"/>
      <c r="L370" s="197"/>
      <c r="M370" s="198"/>
      <c r="N370" s="199"/>
      <c r="O370" s="199"/>
      <c r="P370" s="199"/>
      <c r="Q370" s="199"/>
      <c r="R370" s="199"/>
      <c r="S370" s="199"/>
      <c r="T370" s="200"/>
      <c r="AT370" s="201" t="s">
        <v>131</v>
      </c>
      <c r="AU370" s="201" t="s">
        <v>83</v>
      </c>
      <c r="AV370" s="13" t="s">
        <v>83</v>
      </c>
      <c r="AW370" s="13" t="s">
        <v>33</v>
      </c>
      <c r="AX370" s="13" t="s">
        <v>73</v>
      </c>
      <c r="AY370" s="201" t="s">
        <v>118</v>
      </c>
    </row>
    <row r="371" spans="1:65" s="2" customFormat="1" ht="14.45" customHeight="1">
      <c r="A371" s="33"/>
      <c r="B371" s="34"/>
      <c r="C371" s="202" t="s">
        <v>582</v>
      </c>
      <c r="D371" s="202" t="s">
        <v>179</v>
      </c>
      <c r="E371" s="203" t="s">
        <v>583</v>
      </c>
      <c r="F371" s="204" t="s">
        <v>584</v>
      </c>
      <c r="G371" s="205" t="s">
        <v>220</v>
      </c>
      <c r="H371" s="206">
        <v>3</v>
      </c>
      <c r="I371" s="207"/>
      <c r="J371" s="208">
        <f>ROUND(I371*H371,2)</f>
        <v>0</v>
      </c>
      <c r="K371" s="204" t="s">
        <v>19</v>
      </c>
      <c r="L371" s="209"/>
      <c r="M371" s="210" t="s">
        <v>19</v>
      </c>
      <c r="N371" s="211" t="s">
        <v>44</v>
      </c>
      <c r="O371" s="63"/>
      <c r="P371" s="181">
        <f>O371*H371</f>
        <v>0</v>
      </c>
      <c r="Q371" s="181">
        <v>1.0970000000000001E-2</v>
      </c>
      <c r="R371" s="181">
        <f>Q371*H371</f>
        <v>3.2910000000000002E-2</v>
      </c>
      <c r="S371" s="181">
        <v>0</v>
      </c>
      <c r="T371" s="18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83" t="s">
        <v>171</v>
      </c>
      <c r="AT371" s="183" t="s">
        <v>179</v>
      </c>
      <c r="AU371" s="183" t="s">
        <v>83</v>
      </c>
      <c r="AY371" s="16" t="s">
        <v>118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6" t="s">
        <v>81</v>
      </c>
      <c r="BK371" s="184">
        <f>ROUND(I371*H371,2)</f>
        <v>0</v>
      </c>
      <c r="BL371" s="16" t="s">
        <v>125</v>
      </c>
      <c r="BM371" s="183" t="s">
        <v>585</v>
      </c>
    </row>
    <row r="372" spans="1:65" s="2" customFormat="1" ht="11.25">
      <c r="A372" s="33"/>
      <c r="B372" s="34"/>
      <c r="C372" s="35"/>
      <c r="D372" s="185" t="s">
        <v>127</v>
      </c>
      <c r="E372" s="35"/>
      <c r="F372" s="186" t="s">
        <v>584</v>
      </c>
      <c r="G372" s="35"/>
      <c r="H372" s="35"/>
      <c r="I372" s="187"/>
      <c r="J372" s="35"/>
      <c r="K372" s="35"/>
      <c r="L372" s="38"/>
      <c r="M372" s="188"/>
      <c r="N372" s="189"/>
      <c r="O372" s="63"/>
      <c r="P372" s="63"/>
      <c r="Q372" s="63"/>
      <c r="R372" s="63"/>
      <c r="S372" s="63"/>
      <c r="T372" s="64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6" t="s">
        <v>127</v>
      </c>
      <c r="AU372" s="16" t="s">
        <v>83</v>
      </c>
    </row>
    <row r="373" spans="1:65" s="13" customFormat="1" ht="11.25">
      <c r="B373" s="191"/>
      <c r="C373" s="192"/>
      <c r="D373" s="185" t="s">
        <v>131</v>
      </c>
      <c r="E373" s="193" t="s">
        <v>19</v>
      </c>
      <c r="F373" s="194" t="s">
        <v>586</v>
      </c>
      <c r="G373" s="192"/>
      <c r="H373" s="195">
        <v>3</v>
      </c>
      <c r="I373" s="196"/>
      <c r="J373" s="192"/>
      <c r="K373" s="192"/>
      <c r="L373" s="197"/>
      <c r="M373" s="198"/>
      <c r="N373" s="199"/>
      <c r="O373" s="199"/>
      <c r="P373" s="199"/>
      <c r="Q373" s="199"/>
      <c r="R373" s="199"/>
      <c r="S373" s="199"/>
      <c r="T373" s="200"/>
      <c r="AT373" s="201" t="s">
        <v>131</v>
      </c>
      <c r="AU373" s="201" t="s">
        <v>83</v>
      </c>
      <c r="AV373" s="13" t="s">
        <v>83</v>
      </c>
      <c r="AW373" s="13" t="s">
        <v>33</v>
      </c>
      <c r="AX373" s="13" t="s">
        <v>73</v>
      </c>
      <c r="AY373" s="201" t="s">
        <v>118</v>
      </c>
    </row>
    <row r="374" spans="1:65" s="2" customFormat="1" ht="14.45" customHeight="1">
      <c r="A374" s="33"/>
      <c r="B374" s="34"/>
      <c r="C374" s="172" t="s">
        <v>587</v>
      </c>
      <c r="D374" s="172" t="s">
        <v>120</v>
      </c>
      <c r="E374" s="173" t="s">
        <v>588</v>
      </c>
      <c r="F374" s="174" t="s">
        <v>589</v>
      </c>
      <c r="G374" s="175" t="s">
        <v>220</v>
      </c>
      <c r="H374" s="176">
        <v>6</v>
      </c>
      <c r="I374" s="177"/>
      <c r="J374" s="178">
        <f>ROUND(I374*H374,2)</f>
        <v>0</v>
      </c>
      <c r="K374" s="174" t="s">
        <v>124</v>
      </c>
      <c r="L374" s="38"/>
      <c r="M374" s="179" t="s">
        <v>19</v>
      </c>
      <c r="N374" s="180" t="s">
        <v>44</v>
      </c>
      <c r="O374" s="63"/>
      <c r="P374" s="181">
        <f>O374*H374</f>
        <v>0</v>
      </c>
      <c r="Q374" s="181">
        <v>7.2000000000000005E-4</v>
      </c>
      <c r="R374" s="181">
        <f>Q374*H374</f>
        <v>4.3200000000000001E-3</v>
      </c>
      <c r="S374" s="181">
        <v>0</v>
      </c>
      <c r="T374" s="18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83" t="s">
        <v>125</v>
      </c>
      <c r="AT374" s="183" t="s">
        <v>120</v>
      </c>
      <c r="AU374" s="183" t="s">
        <v>83</v>
      </c>
      <c r="AY374" s="16" t="s">
        <v>118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6" t="s">
        <v>81</v>
      </c>
      <c r="BK374" s="184">
        <f>ROUND(I374*H374,2)</f>
        <v>0</v>
      </c>
      <c r="BL374" s="16" t="s">
        <v>125</v>
      </c>
      <c r="BM374" s="183" t="s">
        <v>590</v>
      </c>
    </row>
    <row r="375" spans="1:65" s="2" customFormat="1" ht="19.5">
      <c r="A375" s="33"/>
      <c r="B375" s="34"/>
      <c r="C375" s="35"/>
      <c r="D375" s="185" t="s">
        <v>127</v>
      </c>
      <c r="E375" s="35"/>
      <c r="F375" s="186" t="s">
        <v>591</v>
      </c>
      <c r="G375" s="35"/>
      <c r="H375" s="35"/>
      <c r="I375" s="187"/>
      <c r="J375" s="35"/>
      <c r="K375" s="35"/>
      <c r="L375" s="38"/>
      <c r="M375" s="188"/>
      <c r="N375" s="189"/>
      <c r="O375" s="63"/>
      <c r="P375" s="63"/>
      <c r="Q375" s="63"/>
      <c r="R375" s="63"/>
      <c r="S375" s="63"/>
      <c r="T375" s="64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6" t="s">
        <v>127</v>
      </c>
      <c r="AU375" s="16" t="s">
        <v>83</v>
      </c>
    </row>
    <row r="376" spans="1:65" s="2" customFormat="1" ht="195">
      <c r="A376" s="33"/>
      <c r="B376" s="34"/>
      <c r="C376" s="35"/>
      <c r="D376" s="185" t="s">
        <v>129</v>
      </c>
      <c r="E376" s="35"/>
      <c r="F376" s="190" t="s">
        <v>572</v>
      </c>
      <c r="G376" s="35"/>
      <c r="H376" s="35"/>
      <c r="I376" s="187"/>
      <c r="J376" s="35"/>
      <c r="K376" s="35"/>
      <c r="L376" s="38"/>
      <c r="M376" s="188"/>
      <c r="N376" s="189"/>
      <c r="O376" s="63"/>
      <c r="P376" s="63"/>
      <c r="Q376" s="63"/>
      <c r="R376" s="63"/>
      <c r="S376" s="63"/>
      <c r="T376" s="64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6" t="s">
        <v>129</v>
      </c>
      <c r="AU376" s="16" t="s">
        <v>83</v>
      </c>
    </row>
    <row r="377" spans="1:65" s="2" customFormat="1" ht="14.45" customHeight="1">
      <c r="A377" s="33"/>
      <c r="B377" s="34"/>
      <c r="C377" s="202" t="s">
        <v>592</v>
      </c>
      <c r="D377" s="202" t="s">
        <v>179</v>
      </c>
      <c r="E377" s="203" t="s">
        <v>593</v>
      </c>
      <c r="F377" s="204" t="s">
        <v>594</v>
      </c>
      <c r="G377" s="205" t="s">
        <v>220</v>
      </c>
      <c r="H377" s="206">
        <v>6</v>
      </c>
      <c r="I377" s="207"/>
      <c r="J377" s="208">
        <f>ROUND(I377*H377,2)</f>
        <v>0</v>
      </c>
      <c r="K377" s="204" t="s">
        <v>19</v>
      </c>
      <c r="L377" s="209"/>
      <c r="M377" s="210" t="s">
        <v>19</v>
      </c>
      <c r="N377" s="211" t="s">
        <v>44</v>
      </c>
      <c r="O377" s="63"/>
      <c r="P377" s="181">
        <f>O377*H377</f>
        <v>0</v>
      </c>
      <c r="Q377" s="181">
        <v>1.0970000000000001E-2</v>
      </c>
      <c r="R377" s="181">
        <f>Q377*H377</f>
        <v>6.5820000000000004E-2</v>
      </c>
      <c r="S377" s="181">
        <v>0</v>
      </c>
      <c r="T377" s="18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83" t="s">
        <v>171</v>
      </c>
      <c r="AT377" s="183" t="s">
        <v>179</v>
      </c>
      <c r="AU377" s="183" t="s">
        <v>83</v>
      </c>
      <c r="AY377" s="16" t="s">
        <v>118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16" t="s">
        <v>81</v>
      </c>
      <c r="BK377" s="184">
        <f>ROUND(I377*H377,2)</f>
        <v>0</v>
      </c>
      <c r="BL377" s="16" t="s">
        <v>125</v>
      </c>
      <c r="BM377" s="183" t="s">
        <v>595</v>
      </c>
    </row>
    <row r="378" spans="1:65" s="2" customFormat="1" ht="11.25">
      <c r="A378" s="33"/>
      <c r="B378" s="34"/>
      <c r="C378" s="35"/>
      <c r="D378" s="185" t="s">
        <v>127</v>
      </c>
      <c r="E378" s="35"/>
      <c r="F378" s="186" t="s">
        <v>594</v>
      </c>
      <c r="G378" s="35"/>
      <c r="H378" s="35"/>
      <c r="I378" s="187"/>
      <c r="J378" s="35"/>
      <c r="K378" s="35"/>
      <c r="L378" s="38"/>
      <c r="M378" s="188"/>
      <c r="N378" s="189"/>
      <c r="O378" s="63"/>
      <c r="P378" s="63"/>
      <c r="Q378" s="63"/>
      <c r="R378" s="63"/>
      <c r="S378" s="63"/>
      <c r="T378" s="64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6" t="s">
        <v>127</v>
      </c>
      <c r="AU378" s="16" t="s">
        <v>83</v>
      </c>
    </row>
    <row r="379" spans="1:65" s="13" customFormat="1" ht="11.25">
      <c r="B379" s="191"/>
      <c r="C379" s="192"/>
      <c r="D379" s="185" t="s">
        <v>131</v>
      </c>
      <c r="E379" s="193" t="s">
        <v>19</v>
      </c>
      <c r="F379" s="194" t="s">
        <v>596</v>
      </c>
      <c r="G379" s="192"/>
      <c r="H379" s="195">
        <v>6</v>
      </c>
      <c r="I379" s="196"/>
      <c r="J379" s="192"/>
      <c r="K379" s="192"/>
      <c r="L379" s="197"/>
      <c r="M379" s="198"/>
      <c r="N379" s="199"/>
      <c r="O379" s="199"/>
      <c r="P379" s="199"/>
      <c r="Q379" s="199"/>
      <c r="R379" s="199"/>
      <c r="S379" s="199"/>
      <c r="T379" s="200"/>
      <c r="AT379" s="201" t="s">
        <v>131</v>
      </c>
      <c r="AU379" s="201" t="s">
        <v>83</v>
      </c>
      <c r="AV379" s="13" t="s">
        <v>83</v>
      </c>
      <c r="AW379" s="13" t="s">
        <v>33</v>
      </c>
      <c r="AX379" s="13" t="s">
        <v>73</v>
      </c>
      <c r="AY379" s="201" t="s">
        <v>118</v>
      </c>
    </row>
    <row r="380" spans="1:65" s="2" customFormat="1" ht="14.45" customHeight="1">
      <c r="A380" s="33"/>
      <c r="B380" s="34"/>
      <c r="C380" s="172" t="s">
        <v>597</v>
      </c>
      <c r="D380" s="172" t="s">
        <v>120</v>
      </c>
      <c r="E380" s="173" t="s">
        <v>598</v>
      </c>
      <c r="F380" s="174" t="s">
        <v>599</v>
      </c>
      <c r="G380" s="175" t="s">
        <v>220</v>
      </c>
      <c r="H380" s="176">
        <v>2</v>
      </c>
      <c r="I380" s="177"/>
      <c r="J380" s="178">
        <f>ROUND(I380*H380,2)</f>
        <v>0</v>
      </c>
      <c r="K380" s="174" t="s">
        <v>124</v>
      </c>
      <c r="L380" s="38"/>
      <c r="M380" s="179" t="s">
        <v>19</v>
      </c>
      <c r="N380" s="180" t="s">
        <v>44</v>
      </c>
      <c r="O380" s="63"/>
      <c r="P380" s="181">
        <f>O380*H380</f>
        <v>0</v>
      </c>
      <c r="Q380" s="181">
        <v>1.6199999999999999E-3</v>
      </c>
      <c r="R380" s="181">
        <f>Q380*H380</f>
        <v>3.2399999999999998E-3</v>
      </c>
      <c r="S380" s="181">
        <v>0</v>
      </c>
      <c r="T380" s="18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83" t="s">
        <v>125</v>
      </c>
      <c r="AT380" s="183" t="s">
        <v>120</v>
      </c>
      <c r="AU380" s="183" t="s">
        <v>83</v>
      </c>
      <c r="AY380" s="16" t="s">
        <v>118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16" t="s">
        <v>81</v>
      </c>
      <c r="BK380" s="184">
        <f>ROUND(I380*H380,2)</f>
        <v>0</v>
      </c>
      <c r="BL380" s="16" t="s">
        <v>125</v>
      </c>
      <c r="BM380" s="183" t="s">
        <v>600</v>
      </c>
    </row>
    <row r="381" spans="1:65" s="2" customFormat="1" ht="19.5">
      <c r="A381" s="33"/>
      <c r="B381" s="34"/>
      <c r="C381" s="35"/>
      <c r="D381" s="185" t="s">
        <v>127</v>
      </c>
      <c r="E381" s="35"/>
      <c r="F381" s="186" t="s">
        <v>601</v>
      </c>
      <c r="G381" s="35"/>
      <c r="H381" s="35"/>
      <c r="I381" s="187"/>
      <c r="J381" s="35"/>
      <c r="K381" s="35"/>
      <c r="L381" s="38"/>
      <c r="M381" s="188"/>
      <c r="N381" s="189"/>
      <c r="O381" s="63"/>
      <c r="P381" s="63"/>
      <c r="Q381" s="63"/>
      <c r="R381" s="63"/>
      <c r="S381" s="63"/>
      <c r="T381" s="64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6" t="s">
        <v>127</v>
      </c>
      <c r="AU381" s="16" t="s">
        <v>83</v>
      </c>
    </row>
    <row r="382" spans="1:65" s="2" customFormat="1" ht="195">
      <c r="A382" s="33"/>
      <c r="B382" s="34"/>
      <c r="C382" s="35"/>
      <c r="D382" s="185" t="s">
        <v>129</v>
      </c>
      <c r="E382" s="35"/>
      <c r="F382" s="190" t="s">
        <v>572</v>
      </c>
      <c r="G382" s="35"/>
      <c r="H382" s="35"/>
      <c r="I382" s="187"/>
      <c r="J382" s="35"/>
      <c r="K382" s="35"/>
      <c r="L382" s="38"/>
      <c r="M382" s="188"/>
      <c r="N382" s="189"/>
      <c r="O382" s="63"/>
      <c r="P382" s="63"/>
      <c r="Q382" s="63"/>
      <c r="R382" s="63"/>
      <c r="S382" s="63"/>
      <c r="T382" s="64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6" t="s">
        <v>129</v>
      </c>
      <c r="AU382" s="16" t="s">
        <v>83</v>
      </c>
    </row>
    <row r="383" spans="1:65" s="2" customFormat="1" ht="14.45" customHeight="1">
      <c r="A383" s="33"/>
      <c r="B383" s="34"/>
      <c r="C383" s="202" t="s">
        <v>602</v>
      </c>
      <c r="D383" s="202" t="s">
        <v>179</v>
      </c>
      <c r="E383" s="203" t="s">
        <v>603</v>
      </c>
      <c r="F383" s="204" t="s">
        <v>604</v>
      </c>
      <c r="G383" s="205" t="s">
        <v>220</v>
      </c>
      <c r="H383" s="206">
        <v>2</v>
      </c>
      <c r="I383" s="207"/>
      <c r="J383" s="208">
        <f>ROUND(I383*H383,2)</f>
        <v>0</v>
      </c>
      <c r="K383" s="204" t="s">
        <v>124</v>
      </c>
      <c r="L383" s="209"/>
      <c r="M383" s="210" t="s">
        <v>19</v>
      </c>
      <c r="N383" s="211" t="s">
        <v>44</v>
      </c>
      <c r="O383" s="63"/>
      <c r="P383" s="181">
        <f>O383*H383</f>
        <v>0</v>
      </c>
      <c r="Q383" s="181">
        <v>1.847E-2</v>
      </c>
      <c r="R383" s="181">
        <f>Q383*H383</f>
        <v>3.6940000000000001E-2</v>
      </c>
      <c r="S383" s="181">
        <v>0</v>
      </c>
      <c r="T383" s="18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83" t="s">
        <v>171</v>
      </c>
      <c r="AT383" s="183" t="s">
        <v>179</v>
      </c>
      <c r="AU383" s="183" t="s">
        <v>83</v>
      </c>
      <c r="AY383" s="16" t="s">
        <v>118</v>
      </c>
      <c r="BE383" s="184">
        <f>IF(N383="základní",J383,0)</f>
        <v>0</v>
      </c>
      <c r="BF383" s="184">
        <f>IF(N383="snížená",J383,0)</f>
        <v>0</v>
      </c>
      <c r="BG383" s="184">
        <f>IF(N383="zákl. přenesená",J383,0)</f>
        <v>0</v>
      </c>
      <c r="BH383" s="184">
        <f>IF(N383="sníž. přenesená",J383,0)</f>
        <v>0</v>
      </c>
      <c r="BI383" s="184">
        <f>IF(N383="nulová",J383,0)</f>
        <v>0</v>
      </c>
      <c r="BJ383" s="16" t="s">
        <v>81</v>
      </c>
      <c r="BK383" s="184">
        <f>ROUND(I383*H383,2)</f>
        <v>0</v>
      </c>
      <c r="BL383" s="16" t="s">
        <v>125</v>
      </c>
      <c r="BM383" s="183" t="s">
        <v>605</v>
      </c>
    </row>
    <row r="384" spans="1:65" s="2" customFormat="1" ht="11.25">
      <c r="A384" s="33"/>
      <c r="B384" s="34"/>
      <c r="C384" s="35"/>
      <c r="D384" s="185" t="s">
        <v>127</v>
      </c>
      <c r="E384" s="35"/>
      <c r="F384" s="186" t="s">
        <v>604</v>
      </c>
      <c r="G384" s="35"/>
      <c r="H384" s="35"/>
      <c r="I384" s="187"/>
      <c r="J384" s="35"/>
      <c r="K384" s="35"/>
      <c r="L384" s="38"/>
      <c r="M384" s="188"/>
      <c r="N384" s="189"/>
      <c r="O384" s="63"/>
      <c r="P384" s="63"/>
      <c r="Q384" s="63"/>
      <c r="R384" s="63"/>
      <c r="S384" s="63"/>
      <c r="T384" s="64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6" t="s">
        <v>127</v>
      </c>
      <c r="AU384" s="16" t="s">
        <v>83</v>
      </c>
    </row>
    <row r="385" spans="1:65" s="13" customFormat="1" ht="11.25">
      <c r="B385" s="191"/>
      <c r="C385" s="192"/>
      <c r="D385" s="185" t="s">
        <v>131</v>
      </c>
      <c r="E385" s="193" t="s">
        <v>19</v>
      </c>
      <c r="F385" s="194" t="s">
        <v>606</v>
      </c>
      <c r="G385" s="192"/>
      <c r="H385" s="195">
        <v>2</v>
      </c>
      <c r="I385" s="196"/>
      <c r="J385" s="192"/>
      <c r="K385" s="192"/>
      <c r="L385" s="197"/>
      <c r="M385" s="198"/>
      <c r="N385" s="199"/>
      <c r="O385" s="199"/>
      <c r="P385" s="199"/>
      <c r="Q385" s="199"/>
      <c r="R385" s="199"/>
      <c r="S385" s="199"/>
      <c r="T385" s="200"/>
      <c r="AT385" s="201" t="s">
        <v>131</v>
      </c>
      <c r="AU385" s="201" t="s">
        <v>83</v>
      </c>
      <c r="AV385" s="13" t="s">
        <v>83</v>
      </c>
      <c r="AW385" s="13" t="s">
        <v>33</v>
      </c>
      <c r="AX385" s="13" t="s">
        <v>73</v>
      </c>
      <c r="AY385" s="201" t="s">
        <v>118</v>
      </c>
    </row>
    <row r="386" spans="1:65" s="2" customFormat="1" ht="14.45" customHeight="1">
      <c r="A386" s="33"/>
      <c r="B386" s="34"/>
      <c r="C386" s="172" t="s">
        <v>607</v>
      </c>
      <c r="D386" s="172" t="s">
        <v>120</v>
      </c>
      <c r="E386" s="173" t="s">
        <v>608</v>
      </c>
      <c r="F386" s="174" t="s">
        <v>609</v>
      </c>
      <c r="G386" s="175" t="s">
        <v>220</v>
      </c>
      <c r="H386" s="176">
        <v>1</v>
      </c>
      <c r="I386" s="177"/>
      <c r="J386" s="178">
        <f>ROUND(I386*H386,2)</f>
        <v>0</v>
      </c>
      <c r="K386" s="174" t="s">
        <v>124</v>
      </c>
      <c r="L386" s="38"/>
      <c r="M386" s="179" t="s">
        <v>19</v>
      </c>
      <c r="N386" s="180" t="s">
        <v>44</v>
      </c>
      <c r="O386" s="63"/>
      <c r="P386" s="181">
        <f>O386*H386</f>
        <v>0</v>
      </c>
      <c r="Q386" s="181">
        <v>3.4000000000000002E-4</v>
      </c>
      <c r="R386" s="181">
        <f>Q386*H386</f>
        <v>3.4000000000000002E-4</v>
      </c>
      <c r="S386" s="181">
        <v>0</v>
      </c>
      <c r="T386" s="182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83" t="s">
        <v>125</v>
      </c>
      <c r="AT386" s="183" t="s">
        <v>120</v>
      </c>
      <c r="AU386" s="183" t="s">
        <v>83</v>
      </c>
      <c r="AY386" s="16" t="s">
        <v>118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6" t="s">
        <v>81</v>
      </c>
      <c r="BK386" s="184">
        <f>ROUND(I386*H386,2)</f>
        <v>0</v>
      </c>
      <c r="BL386" s="16" t="s">
        <v>125</v>
      </c>
      <c r="BM386" s="183" t="s">
        <v>610</v>
      </c>
    </row>
    <row r="387" spans="1:65" s="2" customFormat="1" ht="11.25">
      <c r="A387" s="33"/>
      <c r="B387" s="34"/>
      <c r="C387" s="35"/>
      <c r="D387" s="185" t="s">
        <v>127</v>
      </c>
      <c r="E387" s="35"/>
      <c r="F387" s="186" t="s">
        <v>611</v>
      </c>
      <c r="G387" s="35"/>
      <c r="H387" s="35"/>
      <c r="I387" s="187"/>
      <c r="J387" s="35"/>
      <c r="K387" s="35"/>
      <c r="L387" s="38"/>
      <c r="M387" s="188"/>
      <c r="N387" s="189"/>
      <c r="O387" s="63"/>
      <c r="P387" s="63"/>
      <c r="Q387" s="63"/>
      <c r="R387" s="63"/>
      <c r="S387" s="63"/>
      <c r="T387" s="64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6" t="s">
        <v>127</v>
      </c>
      <c r="AU387" s="16" t="s">
        <v>83</v>
      </c>
    </row>
    <row r="388" spans="1:65" s="2" customFormat="1" ht="195">
      <c r="A388" s="33"/>
      <c r="B388" s="34"/>
      <c r="C388" s="35"/>
      <c r="D388" s="185" t="s">
        <v>129</v>
      </c>
      <c r="E388" s="35"/>
      <c r="F388" s="190" t="s">
        <v>572</v>
      </c>
      <c r="G388" s="35"/>
      <c r="H388" s="35"/>
      <c r="I388" s="187"/>
      <c r="J388" s="35"/>
      <c r="K388" s="35"/>
      <c r="L388" s="38"/>
      <c r="M388" s="188"/>
      <c r="N388" s="189"/>
      <c r="O388" s="63"/>
      <c r="P388" s="63"/>
      <c r="Q388" s="63"/>
      <c r="R388" s="63"/>
      <c r="S388" s="63"/>
      <c r="T388" s="64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6" t="s">
        <v>129</v>
      </c>
      <c r="AU388" s="16" t="s">
        <v>83</v>
      </c>
    </row>
    <row r="389" spans="1:65" s="2" customFormat="1" ht="14.45" customHeight="1">
      <c r="A389" s="33"/>
      <c r="B389" s="34"/>
      <c r="C389" s="202" t="s">
        <v>612</v>
      </c>
      <c r="D389" s="202" t="s">
        <v>179</v>
      </c>
      <c r="E389" s="203" t="s">
        <v>613</v>
      </c>
      <c r="F389" s="204" t="s">
        <v>614</v>
      </c>
      <c r="G389" s="205" t="s">
        <v>220</v>
      </c>
      <c r="H389" s="206">
        <v>1</v>
      </c>
      <c r="I389" s="207"/>
      <c r="J389" s="208">
        <f>ROUND(I389*H389,2)</f>
        <v>0</v>
      </c>
      <c r="K389" s="204" t="s">
        <v>124</v>
      </c>
      <c r="L389" s="209"/>
      <c r="M389" s="210" t="s">
        <v>19</v>
      </c>
      <c r="N389" s="211" t="s">
        <v>44</v>
      </c>
      <c r="O389" s="63"/>
      <c r="P389" s="181">
        <f>O389*H389</f>
        <v>0</v>
      </c>
      <c r="Q389" s="181">
        <v>4.8000000000000001E-2</v>
      </c>
      <c r="R389" s="181">
        <f>Q389*H389</f>
        <v>4.8000000000000001E-2</v>
      </c>
      <c r="S389" s="181">
        <v>0</v>
      </c>
      <c r="T389" s="18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83" t="s">
        <v>171</v>
      </c>
      <c r="AT389" s="183" t="s">
        <v>179</v>
      </c>
      <c r="AU389" s="183" t="s">
        <v>83</v>
      </c>
      <c r="AY389" s="16" t="s">
        <v>118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16" t="s">
        <v>81</v>
      </c>
      <c r="BK389" s="184">
        <f>ROUND(I389*H389,2)</f>
        <v>0</v>
      </c>
      <c r="BL389" s="16" t="s">
        <v>125</v>
      </c>
      <c r="BM389" s="183" t="s">
        <v>615</v>
      </c>
    </row>
    <row r="390" spans="1:65" s="2" customFormat="1" ht="11.25">
      <c r="A390" s="33"/>
      <c r="B390" s="34"/>
      <c r="C390" s="35"/>
      <c r="D390" s="185" t="s">
        <v>127</v>
      </c>
      <c r="E390" s="35"/>
      <c r="F390" s="186" t="s">
        <v>614</v>
      </c>
      <c r="G390" s="35"/>
      <c r="H390" s="35"/>
      <c r="I390" s="187"/>
      <c r="J390" s="35"/>
      <c r="K390" s="35"/>
      <c r="L390" s="38"/>
      <c r="M390" s="188"/>
      <c r="N390" s="189"/>
      <c r="O390" s="63"/>
      <c r="P390" s="63"/>
      <c r="Q390" s="63"/>
      <c r="R390" s="63"/>
      <c r="S390" s="63"/>
      <c r="T390" s="64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6" t="s">
        <v>127</v>
      </c>
      <c r="AU390" s="16" t="s">
        <v>83</v>
      </c>
    </row>
    <row r="391" spans="1:65" s="13" customFormat="1" ht="11.25">
      <c r="B391" s="191"/>
      <c r="C391" s="192"/>
      <c r="D391" s="185" t="s">
        <v>131</v>
      </c>
      <c r="E391" s="193" t="s">
        <v>19</v>
      </c>
      <c r="F391" s="194" t="s">
        <v>438</v>
      </c>
      <c r="G391" s="192"/>
      <c r="H391" s="195">
        <v>1</v>
      </c>
      <c r="I391" s="196"/>
      <c r="J391" s="192"/>
      <c r="K391" s="192"/>
      <c r="L391" s="197"/>
      <c r="M391" s="198"/>
      <c r="N391" s="199"/>
      <c r="O391" s="199"/>
      <c r="P391" s="199"/>
      <c r="Q391" s="199"/>
      <c r="R391" s="199"/>
      <c r="S391" s="199"/>
      <c r="T391" s="200"/>
      <c r="AT391" s="201" t="s">
        <v>131</v>
      </c>
      <c r="AU391" s="201" t="s">
        <v>83</v>
      </c>
      <c r="AV391" s="13" t="s">
        <v>83</v>
      </c>
      <c r="AW391" s="13" t="s">
        <v>33</v>
      </c>
      <c r="AX391" s="13" t="s">
        <v>73</v>
      </c>
      <c r="AY391" s="201" t="s">
        <v>118</v>
      </c>
    </row>
    <row r="392" spans="1:65" s="2" customFormat="1" ht="14.45" customHeight="1">
      <c r="A392" s="33"/>
      <c r="B392" s="34"/>
      <c r="C392" s="172" t="s">
        <v>616</v>
      </c>
      <c r="D392" s="172" t="s">
        <v>120</v>
      </c>
      <c r="E392" s="173" t="s">
        <v>617</v>
      </c>
      <c r="F392" s="174" t="s">
        <v>618</v>
      </c>
      <c r="G392" s="175" t="s">
        <v>220</v>
      </c>
      <c r="H392" s="176">
        <v>13</v>
      </c>
      <c r="I392" s="177"/>
      <c r="J392" s="178">
        <f>ROUND(I392*H392,2)</f>
        <v>0</v>
      </c>
      <c r="K392" s="174" t="s">
        <v>124</v>
      </c>
      <c r="L392" s="38"/>
      <c r="M392" s="179" t="s">
        <v>19</v>
      </c>
      <c r="N392" s="180" t="s">
        <v>44</v>
      </c>
      <c r="O392" s="63"/>
      <c r="P392" s="181">
        <f>O392*H392</f>
        <v>0</v>
      </c>
      <c r="Q392" s="181">
        <v>0</v>
      </c>
      <c r="R392" s="181">
        <f>Q392*H392</f>
        <v>0</v>
      </c>
      <c r="S392" s="181">
        <v>0</v>
      </c>
      <c r="T392" s="18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83" t="s">
        <v>125</v>
      </c>
      <c r="AT392" s="183" t="s">
        <v>120</v>
      </c>
      <c r="AU392" s="183" t="s">
        <v>83</v>
      </c>
      <c r="AY392" s="16" t="s">
        <v>118</v>
      </c>
      <c r="BE392" s="184">
        <f>IF(N392="základní",J392,0)</f>
        <v>0</v>
      </c>
      <c r="BF392" s="184">
        <f>IF(N392="snížená",J392,0)</f>
        <v>0</v>
      </c>
      <c r="BG392" s="184">
        <f>IF(N392="zákl. přenesená",J392,0)</f>
        <v>0</v>
      </c>
      <c r="BH392" s="184">
        <f>IF(N392="sníž. přenesená",J392,0)</f>
        <v>0</v>
      </c>
      <c r="BI392" s="184">
        <f>IF(N392="nulová",J392,0)</f>
        <v>0</v>
      </c>
      <c r="BJ392" s="16" t="s">
        <v>81</v>
      </c>
      <c r="BK392" s="184">
        <f>ROUND(I392*H392,2)</f>
        <v>0</v>
      </c>
      <c r="BL392" s="16" t="s">
        <v>125</v>
      </c>
      <c r="BM392" s="183" t="s">
        <v>619</v>
      </c>
    </row>
    <row r="393" spans="1:65" s="2" customFormat="1" ht="19.5">
      <c r="A393" s="33"/>
      <c r="B393" s="34"/>
      <c r="C393" s="35"/>
      <c r="D393" s="185" t="s">
        <v>127</v>
      </c>
      <c r="E393" s="35"/>
      <c r="F393" s="186" t="s">
        <v>620</v>
      </c>
      <c r="G393" s="35"/>
      <c r="H393" s="35"/>
      <c r="I393" s="187"/>
      <c r="J393" s="35"/>
      <c r="K393" s="35"/>
      <c r="L393" s="38"/>
      <c r="M393" s="188"/>
      <c r="N393" s="189"/>
      <c r="O393" s="63"/>
      <c r="P393" s="63"/>
      <c r="Q393" s="63"/>
      <c r="R393" s="63"/>
      <c r="S393" s="63"/>
      <c r="T393" s="64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6" t="s">
        <v>127</v>
      </c>
      <c r="AU393" s="16" t="s">
        <v>83</v>
      </c>
    </row>
    <row r="394" spans="1:65" s="2" customFormat="1" ht="195">
      <c r="A394" s="33"/>
      <c r="B394" s="34"/>
      <c r="C394" s="35"/>
      <c r="D394" s="185" t="s">
        <v>129</v>
      </c>
      <c r="E394" s="35"/>
      <c r="F394" s="190" t="s">
        <v>572</v>
      </c>
      <c r="G394" s="35"/>
      <c r="H394" s="35"/>
      <c r="I394" s="187"/>
      <c r="J394" s="35"/>
      <c r="K394" s="35"/>
      <c r="L394" s="38"/>
      <c r="M394" s="188"/>
      <c r="N394" s="189"/>
      <c r="O394" s="63"/>
      <c r="P394" s="63"/>
      <c r="Q394" s="63"/>
      <c r="R394" s="63"/>
      <c r="S394" s="63"/>
      <c r="T394" s="64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6" t="s">
        <v>129</v>
      </c>
      <c r="AU394" s="16" t="s">
        <v>83</v>
      </c>
    </row>
    <row r="395" spans="1:65" s="2" customFormat="1" ht="14.45" customHeight="1">
      <c r="A395" s="33"/>
      <c r="B395" s="34"/>
      <c r="C395" s="202" t="s">
        <v>621</v>
      </c>
      <c r="D395" s="202" t="s">
        <v>179</v>
      </c>
      <c r="E395" s="203" t="s">
        <v>622</v>
      </c>
      <c r="F395" s="204" t="s">
        <v>623</v>
      </c>
      <c r="G395" s="205" t="s">
        <v>220</v>
      </c>
      <c r="H395" s="206">
        <v>11</v>
      </c>
      <c r="I395" s="207"/>
      <c r="J395" s="208">
        <f>ROUND(I395*H395,2)</f>
        <v>0</v>
      </c>
      <c r="K395" s="204" t="s">
        <v>19</v>
      </c>
      <c r="L395" s="209"/>
      <c r="M395" s="210" t="s">
        <v>19</v>
      </c>
      <c r="N395" s="211" t="s">
        <v>44</v>
      </c>
      <c r="O395" s="63"/>
      <c r="P395" s="181">
        <f>O395*H395</f>
        <v>0</v>
      </c>
      <c r="Q395" s="181">
        <v>2.7000000000000001E-3</v>
      </c>
      <c r="R395" s="181">
        <f>Q395*H395</f>
        <v>2.9700000000000001E-2</v>
      </c>
      <c r="S395" s="181">
        <v>0</v>
      </c>
      <c r="T395" s="18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83" t="s">
        <v>171</v>
      </c>
      <c r="AT395" s="183" t="s">
        <v>179</v>
      </c>
      <c r="AU395" s="183" t="s">
        <v>83</v>
      </c>
      <c r="AY395" s="16" t="s">
        <v>118</v>
      </c>
      <c r="BE395" s="184">
        <f>IF(N395="základní",J395,0)</f>
        <v>0</v>
      </c>
      <c r="BF395" s="184">
        <f>IF(N395="snížená",J395,0)</f>
        <v>0</v>
      </c>
      <c r="BG395" s="184">
        <f>IF(N395="zákl. přenesená",J395,0)</f>
        <v>0</v>
      </c>
      <c r="BH395" s="184">
        <f>IF(N395="sníž. přenesená",J395,0)</f>
        <v>0</v>
      </c>
      <c r="BI395" s="184">
        <f>IF(N395="nulová",J395,0)</f>
        <v>0</v>
      </c>
      <c r="BJ395" s="16" t="s">
        <v>81</v>
      </c>
      <c r="BK395" s="184">
        <f>ROUND(I395*H395,2)</f>
        <v>0</v>
      </c>
      <c r="BL395" s="16" t="s">
        <v>125</v>
      </c>
      <c r="BM395" s="183" t="s">
        <v>624</v>
      </c>
    </row>
    <row r="396" spans="1:65" s="2" customFormat="1" ht="11.25">
      <c r="A396" s="33"/>
      <c r="B396" s="34"/>
      <c r="C396" s="35"/>
      <c r="D396" s="185" t="s">
        <v>127</v>
      </c>
      <c r="E396" s="35"/>
      <c r="F396" s="186" t="s">
        <v>623</v>
      </c>
      <c r="G396" s="35"/>
      <c r="H396" s="35"/>
      <c r="I396" s="187"/>
      <c r="J396" s="35"/>
      <c r="K396" s="35"/>
      <c r="L396" s="38"/>
      <c r="M396" s="188"/>
      <c r="N396" s="189"/>
      <c r="O396" s="63"/>
      <c r="P396" s="63"/>
      <c r="Q396" s="63"/>
      <c r="R396" s="63"/>
      <c r="S396" s="63"/>
      <c r="T396" s="64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6" t="s">
        <v>127</v>
      </c>
      <c r="AU396" s="16" t="s">
        <v>83</v>
      </c>
    </row>
    <row r="397" spans="1:65" s="13" customFormat="1" ht="11.25">
      <c r="B397" s="191"/>
      <c r="C397" s="192"/>
      <c r="D397" s="185" t="s">
        <v>131</v>
      </c>
      <c r="E397" s="193" t="s">
        <v>19</v>
      </c>
      <c r="F397" s="194" t="s">
        <v>625</v>
      </c>
      <c r="G397" s="192"/>
      <c r="H397" s="195">
        <v>11</v>
      </c>
      <c r="I397" s="196"/>
      <c r="J397" s="192"/>
      <c r="K397" s="192"/>
      <c r="L397" s="197"/>
      <c r="M397" s="198"/>
      <c r="N397" s="199"/>
      <c r="O397" s="199"/>
      <c r="P397" s="199"/>
      <c r="Q397" s="199"/>
      <c r="R397" s="199"/>
      <c r="S397" s="199"/>
      <c r="T397" s="200"/>
      <c r="AT397" s="201" t="s">
        <v>131</v>
      </c>
      <c r="AU397" s="201" t="s">
        <v>83</v>
      </c>
      <c r="AV397" s="13" t="s">
        <v>83</v>
      </c>
      <c r="AW397" s="13" t="s">
        <v>33</v>
      </c>
      <c r="AX397" s="13" t="s">
        <v>73</v>
      </c>
      <c r="AY397" s="201" t="s">
        <v>118</v>
      </c>
    </row>
    <row r="398" spans="1:65" s="2" customFormat="1" ht="14.45" customHeight="1">
      <c r="A398" s="33"/>
      <c r="B398" s="34"/>
      <c r="C398" s="202" t="s">
        <v>626</v>
      </c>
      <c r="D398" s="202" t="s">
        <v>179</v>
      </c>
      <c r="E398" s="203" t="s">
        <v>627</v>
      </c>
      <c r="F398" s="204" t="s">
        <v>628</v>
      </c>
      <c r="G398" s="205" t="s">
        <v>220</v>
      </c>
      <c r="H398" s="206">
        <v>2</v>
      </c>
      <c r="I398" s="207"/>
      <c r="J398" s="208">
        <f>ROUND(I398*H398,2)</f>
        <v>0</v>
      </c>
      <c r="K398" s="204" t="s">
        <v>19</v>
      </c>
      <c r="L398" s="209"/>
      <c r="M398" s="210" t="s">
        <v>19</v>
      </c>
      <c r="N398" s="211" t="s">
        <v>44</v>
      </c>
      <c r="O398" s="63"/>
      <c r="P398" s="181">
        <f>O398*H398</f>
        <v>0</v>
      </c>
      <c r="Q398" s="181">
        <v>2.7000000000000001E-3</v>
      </c>
      <c r="R398" s="181">
        <f>Q398*H398</f>
        <v>5.4000000000000003E-3</v>
      </c>
      <c r="S398" s="181">
        <v>0</v>
      </c>
      <c r="T398" s="182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83" t="s">
        <v>171</v>
      </c>
      <c r="AT398" s="183" t="s">
        <v>179</v>
      </c>
      <c r="AU398" s="183" t="s">
        <v>83</v>
      </c>
      <c r="AY398" s="16" t="s">
        <v>118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6" t="s">
        <v>81</v>
      </c>
      <c r="BK398" s="184">
        <f>ROUND(I398*H398,2)</f>
        <v>0</v>
      </c>
      <c r="BL398" s="16" t="s">
        <v>125</v>
      </c>
      <c r="BM398" s="183" t="s">
        <v>629</v>
      </c>
    </row>
    <row r="399" spans="1:65" s="2" customFormat="1" ht="11.25">
      <c r="A399" s="33"/>
      <c r="B399" s="34"/>
      <c r="C399" s="35"/>
      <c r="D399" s="185" t="s">
        <v>127</v>
      </c>
      <c r="E399" s="35"/>
      <c r="F399" s="186" t="s">
        <v>628</v>
      </c>
      <c r="G399" s="35"/>
      <c r="H399" s="35"/>
      <c r="I399" s="187"/>
      <c r="J399" s="35"/>
      <c r="K399" s="35"/>
      <c r="L399" s="38"/>
      <c r="M399" s="188"/>
      <c r="N399" s="189"/>
      <c r="O399" s="63"/>
      <c r="P399" s="63"/>
      <c r="Q399" s="63"/>
      <c r="R399" s="63"/>
      <c r="S399" s="63"/>
      <c r="T399" s="64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6" t="s">
        <v>127</v>
      </c>
      <c r="AU399" s="16" t="s">
        <v>83</v>
      </c>
    </row>
    <row r="400" spans="1:65" s="13" customFormat="1" ht="11.25">
      <c r="B400" s="191"/>
      <c r="C400" s="192"/>
      <c r="D400" s="185" t="s">
        <v>131</v>
      </c>
      <c r="E400" s="193" t="s">
        <v>19</v>
      </c>
      <c r="F400" s="194" t="s">
        <v>83</v>
      </c>
      <c r="G400" s="192"/>
      <c r="H400" s="195">
        <v>2</v>
      </c>
      <c r="I400" s="196"/>
      <c r="J400" s="192"/>
      <c r="K400" s="192"/>
      <c r="L400" s="197"/>
      <c r="M400" s="198"/>
      <c r="N400" s="199"/>
      <c r="O400" s="199"/>
      <c r="P400" s="199"/>
      <c r="Q400" s="199"/>
      <c r="R400" s="199"/>
      <c r="S400" s="199"/>
      <c r="T400" s="200"/>
      <c r="AT400" s="201" t="s">
        <v>131</v>
      </c>
      <c r="AU400" s="201" t="s">
        <v>83</v>
      </c>
      <c r="AV400" s="13" t="s">
        <v>83</v>
      </c>
      <c r="AW400" s="13" t="s">
        <v>33</v>
      </c>
      <c r="AX400" s="13" t="s">
        <v>73</v>
      </c>
      <c r="AY400" s="201" t="s">
        <v>118</v>
      </c>
    </row>
    <row r="401" spans="1:65" s="2" customFormat="1" ht="14.45" customHeight="1">
      <c r="A401" s="33"/>
      <c r="B401" s="34"/>
      <c r="C401" s="172" t="s">
        <v>630</v>
      </c>
      <c r="D401" s="172" t="s">
        <v>120</v>
      </c>
      <c r="E401" s="173" t="s">
        <v>631</v>
      </c>
      <c r="F401" s="174" t="s">
        <v>632</v>
      </c>
      <c r="G401" s="175" t="s">
        <v>233</v>
      </c>
      <c r="H401" s="176">
        <v>0.22800000000000001</v>
      </c>
      <c r="I401" s="177"/>
      <c r="J401" s="178">
        <f>ROUND(I401*H401,2)</f>
        <v>0</v>
      </c>
      <c r="K401" s="174" t="s">
        <v>124</v>
      </c>
      <c r="L401" s="38"/>
      <c r="M401" s="179" t="s">
        <v>19</v>
      </c>
      <c r="N401" s="180" t="s">
        <v>44</v>
      </c>
      <c r="O401" s="63"/>
      <c r="P401" s="181">
        <f>O401*H401</f>
        <v>0</v>
      </c>
      <c r="Q401" s="181">
        <v>2.234</v>
      </c>
      <c r="R401" s="181">
        <f>Q401*H401</f>
        <v>0.50935200000000003</v>
      </c>
      <c r="S401" s="181">
        <v>0</v>
      </c>
      <c r="T401" s="18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83" t="s">
        <v>125</v>
      </c>
      <c r="AT401" s="183" t="s">
        <v>120</v>
      </c>
      <c r="AU401" s="183" t="s">
        <v>83</v>
      </c>
      <c r="AY401" s="16" t="s">
        <v>118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16" t="s">
        <v>81</v>
      </c>
      <c r="BK401" s="184">
        <f>ROUND(I401*H401,2)</f>
        <v>0</v>
      </c>
      <c r="BL401" s="16" t="s">
        <v>125</v>
      </c>
      <c r="BM401" s="183" t="s">
        <v>633</v>
      </c>
    </row>
    <row r="402" spans="1:65" s="2" customFormat="1" ht="11.25">
      <c r="A402" s="33"/>
      <c r="B402" s="34"/>
      <c r="C402" s="35"/>
      <c r="D402" s="185" t="s">
        <v>127</v>
      </c>
      <c r="E402" s="35"/>
      <c r="F402" s="186" t="s">
        <v>634</v>
      </c>
      <c r="G402" s="35"/>
      <c r="H402" s="35"/>
      <c r="I402" s="187"/>
      <c r="J402" s="35"/>
      <c r="K402" s="35"/>
      <c r="L402" s="38"/>
      <c r="M402" s="188"/>
      <c r="N402" s="189"/>
      <c r="O402" s="63"/>
      <c r="P402" s="63"/>
      <c r="Q402" s="63"/>
      <c r="R402" s="63"/>
      <c r="S402" s="63"/>
      <c r="T402" s="64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6" t="s">
        <v>127</v>
      </c>
      <c r="AU402" s="16" t="s">
        <v>83</v>
      </c>
    </row>
    <row r="403" spans="1:65" s="2" customFormat="1" ht="39">
      <c r="A403" s="33"/>
      <c r="B403" s="34"/>
      <c r="C403" s="35"/>
      <c r="D403" s="185" t="s">
        <v>129</v>
      </c>
      <c r="E403" s="35"/>
      <c r="F403" s="190" t="s">
        <v>635</v>
      </c>
      <c r="G403" s="35"/>
      <c r="H403" s="35"/>
      <c r="I403" s="187"/>
      <c r="J403" s="35"/>
      <c r="K403" s="35"/>
      <c r="L403" s="38"/>
      <c r="M403" s="188"/>
      <c r="N403" s="189"/>
      <c r="O403" s="63"/>
      <c r="P403" s="63"/>
      <c r="Q403" s="63"/>
      <c r="R403" s="63"/>
      <c r="S403" s="63"/>
      <c r="T403" s="64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6" t="s">
        <v>129</v>
      </c>
      <c r="AU403" s="16" t="s">
        <v>83</v>
      </c>
    </row>
    <row r="404" spans="1:65" s="13" customFormat="1" ht="11.25">
      <c r="B404" s="191"/>
      <c r="C404" s="192"/>
      <c r="D404" s="185" t="s">
        <v>131</v>
      </c>
      <c r="E404" s="193" t="s">
        <v>19</v>
      </c>
      <c r="F404" s="194" t="s">
        <v>636</v>
      </c>
      <c r="G404" s="192"/>
      <c r="H404" s="195">
        <v>0.16800000000000001</v>
      </c>
      <c r="I404" s="196"/>
      <c r="J404" s="192"/>
      <c r="K404" s="192"/>
      <c r="L404" s="197"/>
      <c r="M404" s="198"/>
      <c r="N404" s="199"/>
      <c r="O404" s="199"/>
      <c r="P404" s="199"/>
      <c r="Q404" s="199"/>
      <c r="R404" s="199"/>
      <c r="S404" s="199"/>
      <c r="T404" s="200"/>
      <c r="AT404" s="201" t="s">
        <v>131</v>
      </c>
      <c r="AU404" s="201" t="s">
        <v>83</v>
      </c>
      <c r="AV404" s="13" t="s">
        <v>83</v>
      </c>
      <c r="AW404" s="13" t="s">
        <v>33</v>
      </c>
      <c r="AX404" s="13" t="s">
        <v>73</v>
      </c>
      <c r="AY404" s="201" t="s">
        <v>118</v>
      </c>
    </row>
    <row r="405" spans="1:65" s="13" customFormat="1" ht="11.25">
      <c r="B405" s="191"/>
      <c r="C405" s="192"/>
      <c r="D405" s="185" t="s">
        <v>131</v>
      </c>
      <c r="E405" s="193" t="s">
        <v>19</v>
      </c>
      <c r="F405" s="194" t="s">
        <v>637</v>
      </c>
      <c r="G405" s="192"/>
      <c r="H405" s="195">
        <v>0.06</v>
      </c>
      <c r="I405" s="196"/>
      <c r="J405" s="192"/>
      <c r="K405" s="192"/>
      <c r="L405" s="197"/>
      <c r="M405" s="198"/>
      <c r="N405" s="199"/>
      <c r="O405" s="199"/>
      <c r="P405" s="199"/>
      <c r="Q405" s="199"/>
      <c r="R405" s="199"/>
      <c r="S405" s="199"/>
      <c r="T405" s="200"/>
      <c r="AT405" s="201" t="s">
        <v>131</v>
      </c>
      <c r="AU405" s="201" t="s">
        <v>83</v>
      </c>
      <c r="AV405" s="13" t="s">
        <v>83</v>
      </c>
      <c r="AW405" s="13" t="s">
        <v>33</v>
      </c>
      <c r="AX405" s="13" t="s">
        <v>73</v>
      </c>
      <c r="AY405" s="201" t="s">
        <v>118</v>
      </c>
    </row>
    <row r="406" spans="1:65" s="2" customFormat="1" ht="14.45" customHeight="1">
      <c r="A406" s="33"/>
      <c r="B406" s="34"/>
      <c r="C406" s="172" t="s">
        <v>638</v>
      </c>
      <c r="D406" s="172" t="s">
        <v>120</v>
      </c>
      <c r="E406" s="173" t="s">
        <v>639</v>
      </c>
      <c r="F406" s="174" t="s">
        <v>640</v>
      </c>
      <c r="G406" s="175" t="s">
        <v>123</v>
      </c>
      <c r="H406" s="176">
        <v>2.0099999999999998</v>
      </c>
      <c r="I406" s="177"/>
      <c r="J406" s="178">
        <f>ROUND(I406*H406,2)</f>
        <v>0</v>
      </c>
      <c r="K406" s="174" t="s">
        <v>124</v>
      </c>
      <c r="L406" s="38"/>
      <c r="M406" s="179" t="s">
        <v>19</v>
      </c>
      <c r="N406" s="180" t="s">
        <v>44</v>
      </c>
      <c r="O406" s="63"/>
      <c r="P406" s="181">
        <f>O406*H406</f>
        <v>0</v>
      </c>
      <c r="Q406" s="181">
        <v>6.3899999999999998E-3</v>
      </c>
      <c r="R406" s="181">
        <f>Q406*H406</f>
        <v>1.2843899999999998E-2</v>
      </c>
      <c r="S406" s="181">
        <v>0</v>
      </c>
      <c r="T406" s="18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83" t="s">
        <v>125</v>
      </c>
      <c r="AT406" s="183" t="s">
        <v>120</v>
      </c>
      <c r="AU406" s="183" t="s">
        <v>83</v>
      </c>
      <c r="AY406" s="16" t="s">
        <v>118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6" t="s">
        <v>81</v>
      </c>
      <c r="BK406" s="184">
        <f>ROUND(I406*H406,2)</f>
        <v>0</v>
      </c>
      <c r="BL406" s="16" t="s">
        <v>125</v>
      </c>
      <c r="BM406" s="183" t="s">
        <v>641</v>
      </c>
    </row>
    <row r="407" spans="1:65" s="2" customFormat="1" ht="11.25">
      <c r="A407" s="33"/>
      <c r="B407" s="34"/>
      <c r="C407" s="35"/>
      <c r="D407" s="185" t="s">
        <v>127</v>
      </c>
      <c r="E407" s="35"/>
      <c r="F407" s="186" t="s">
        <v>642</v>
      </c>
      <c r="G407" s="35"/>
      <c r="H407" s="35"/>
      <c r="I407" s="187"/>
      <c r="J407" s="35"/>
      <c r="K407" s="35"/>
      <c r="L407" s="38"/>
      <c r="M407" s="188"/>
      <c r="N407" s="189"/>
      <c r="O407" s="63"/>
      <c r="P407" s="63"/>
      <c r="Q407" s="63"/>
      <c r="R407" s="63"/>
      <c r="S407" s="63"/>
      <c r="T407" s="64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6" t="s">
        <v>127</v>
      </c>
      <c r="AU407" s="16" t="s">
        <v>83</v>
      </c>
    </row>
    <row r="408" spans="1:65" s="13" customFormat="1" ht="11.25">
      <c r="B408" s="191"/>
      <c r="C408" s="192"/>
      <c r="D408" s="185" t="s">
        <v>131</v>
      </c>
      <c r="E408" s="193" t="s">
        <v>19</v>
      </c>
      <c r="F408" s="194" t="s">
        <v>643</v>
      </c>
      <c r="G408" s="192"/>
      <c r="H408" s="195">
        <v>1.6919999999999999</v>
      </c>
      <c r="I408" s="196"/>
      <c r="J408" s="192"/>
      <c r="K408" s="192"/>
      <c r="L408" s="197"/>
      <c r="M408" s="198"/>
      <c r="N408" s="199"/>
      <c r="O408" s="199"/>
      <c r="P408" s="199"/>
      <c r="Q408" s="199"/>
      <c r="R408" s="199"/>
      <c r="S408" s="199"/>
      <c r="T408" s="200"/>
      <c r="AT408" s="201" t="s">
        <v>131</v>
      </c>
      <c r="AU408" s="201" t="s">
        <v>83</v>
      </c>
      <c r="AV408" s="13" t="s">
        <v>83</v>
      </c>
      <c r="AW408" s="13" t="s">
        <v>33</v>
      </c>
      <c r="AX408" s="13" t="s">
        <v>73</v>
      </c>
      <c r="AY408" s="201" t="s">
        <v>118</v>
      </c>
    </row>
    <row r="409" spans="1:65" s="13" customFormat="1" ht="11.25">
      <c r="B409" s="191"/>
      <c r="C409" s="192"/>
      <c r="D409" s="185" t="s">
        <v>131</v>
      </c>
      <c r="E409" s="193" t="s">
        <v>19</v>
      </c>
      <c r="F409" s="194" t="s">
        <v>644</v>
      </c>
      <c r="G409" s="192"/>
      <c r="H409" s="195">
        <v>0.318</v>
      </c>
      <c r="I409" s="196"/>
      <c r="J409" s="192"/>
      <c r="K409" s="192"/>
      <c r="L409" s="197"/>
      <c r="M409" s="198"/>
      <c r="N409" s="199"/>
      <c r="O409" s="199"/>
      <c r="P409" s="199"/>
      <c r="Q409" s="199"/>
      <c r="R409" s="199"/>
      <c r="S409" s="199"/>
      <c r="T409" s="200"/>
      <c r="AT409" s="201" t="s">
        <v>131</v>
      </c>
      <c r="AU409" s="201" t="s">
        <v>83</v>
      </c>
      <c r="AV409" s="13" t="s">
        <v>83</v>
      </c>
      <c r="AW409" s="13" t="s">
        <v>33</v>
      </c>
      <c r="AX409" s="13" t="s">
        <v>73</v>
      </c>
      <c r="AY409" s="201" t="s">
        <v>118</v>
      </c>
    </row>
    <row r="410" spans="1:65" s="2" customFormat="1" ht="14.45" customHeight="1">
      <c r="A410" s="33"/>
      <c r="B410" s="34"/>
      <c r="C410" s="172" t="s">
        <v>645</v>
      </c>
      <c r="D410" s="172" t="s">
        <v>120</v>
      </c>
      <c r="E410" s="173" t="s">
        <v>646</v>
      </c>
      <c r="F410" s="174" t="s">
        <v>647</v>
      </c>
      <c r="G410" s="175" t="s">
        <v>146</v>
      </c>
      <c r="H410" s="176">
        <v>66.400000000000006</v>
      </c>
      <c r="I410" s="177"/>
      <c r="J410" s="178">
        <f>ROUND(I410*H410,2)</f>
        <v>0</v>
      </c>
      <c r="K410" s="174" t="s">
        <v>124</v>
      </c>
      <c r="L410" s="38"/>
      <c r="M410" s="179" t="s">
        <v>19</v>
      </c>
      <c r="N410" s="180" t="s">
        <v>44</v>
      </c>
      <c r="O410" s="63"/>
      <c r="P410" s="181">
        <f>O410*H410</f>
        <v>0</v>
      </c>
      <c r="Q410" s="181">
        <v>0</v>
      </c>
      <c r="R410" s="181">
        <f>Q410*H410</f>
        <v>0</v>
      </c>
      <c r="S410" s="181">
        <v>0</v>
      </c>
      <c r="T410" s="18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83" t="s">
        <v>125</v>
      </c>
      <c r="AT410" s="183" t="s">
        <v>120</v>
      </c>
      <c r="AU410" s="183" t="s">
        <v>83</v>
      </c>
      <c r="AY410" s="16" t="s">
        <v>118</v>
      </c>
      <c r="BE410" s="184">
        <f>IF(N410="základní",J410,0)</f>
        <v>0</v>
      </c>
      <c r="BF410" s="184">
        <f>IF(N410="snížená",J410,0)</f>
        <v>0</v>
      </c>
      <c r="BG410" s="184">
        <f>IF(N410="zákl. přenesená",J410,0)</f>
        <v>0</v>
      </c>
      <c r="BH410" s="184">
        <f>IF(N410="sníž. přenesená",J410,0)</f>
        <v>0</v>
      </c>
      <c r="BI410" s="184">
        <f>IF(N410="nulová",J410,0)</f>
        <v>0</v>
      </c>
      <c r="BJ410" s="16" t="s">
        <v>81</v>
      </c>
      <c r="BK410" s="184">
        <f>ROUND(I410*H410,2)</f>
        <v>0</v>
      </c>
      <c r="BL410" s="16" t="s">
        <v>125</v>
      </c>
      <c r="BM410" s="183" t="s">
        <v>648</v>
      </c>
    </row>
    <row r="411" spans="1:65" s="2" customFormat="1" ht="11.25">
      <c r="A411" s="33"/>
      <c r="B411" s="34"/>
      <c r="C411" s="35"/>
      <c r="D411" s="185" t="s">
        <v>127</v>
      </c>
      <c r="E411" s="35"/>
      <c r="F411" s="186" t="s">
        <v>649</v>
      </c>
      <c r="G411" s="35"/>
      <c r="H411" s="35"/>
      <c r="I411" s="187"/>
      <c r="J411" s="35"/>
      <c r="K411" s="35"/>
      <c r="L411" s="38"/>
      <c r="M411" s="188"/>
      <c r="N411" s="189"/>
      <c r="O411" s="63"/>
      <c r="P411" s="63"/>
      <c r="Q411" s="63"/>
      <c r="R411" s="63"/>
      <c r="S411" s="63"/>
      <c r="T411" s="64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6" t="s">
        <v>127</v>
      </c>
      <c r="AU411" s="16" t="s">
        <v>83</v>
      </c>
    </row>
    <row r="412" spans="1:65" s="2" customFormat="1" ht="87.75">
      <c r="A412" s="33"/>
      <c r="B412" s="34"/>
      <c r="C412" s="35"/>
      <c r="D412" s="185" t="s">
        <v>129</v>
      </c>
      <c r="E412" s="35"/>
      <c r="F412" s="190" t="s">
        <v>650</v>
      </c>
      <c r="G412" s="35"/>
      <c r="H412" s="35"/>
      <c r="I412" s="187"/>
      <c r="J412" s="35"/>
      <c r="K412" s="35"/>
      <c r="L412" s="38"/>
      <c r="M412" s="188"/>
      <c r="N412" s="189"/>
      <c r="O412" s="63"/>
      <c r="P412" s="63"/>
      <c r="Q412" s="63"/>
      <c r="R412" s="63"/>
      <c r="S412" s="63"/>
      <c r="T412" s="64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6" t="s">
        <v>129</v>
      </c>
      <c r="AU412" s="16" t="s">
        <v>83</v>
      </c>
    </row>
    <row r="413" spans="1:65" s="13" customFormat="1" ht="11.25">
      <c r="B413" s="191"/>
      <c r="C413" s="192"/>
      <c r="D413" s="185" t="s">
        <v>131</v>
      </c>
      <c r="E413" s="193" t="s">
        <v>19</v>
      </c>
      <c r="F413" s="194" t="s">
        <v>651</v>
      </c>
      <c r="G413" s="192"/>
      <c r="H413" s="195">
        <v>66.400000000000006</v>
      </c>
      <c r="I413" s="196"/>
      <c r="J413" s="192"/>
      <c r="K413" s="192"/>
      <c r="L413" s="197"/>
      <c r="M413" s="198"/>
      <c r="N413" s="199"/>
      <c r="O413" s="199"/>
      <c r="P413" s="199"/>
      <c r="Q413" s="199"/>
      <c r="R413" s="199"/>
      <c r="S413" s="199"/>
      <c r="T413" s="200"/>
      <c r="AT413" s="201" t="s">
        <v>131</v>
      </c>
      <c r="AU413" s="201" t="s">
        <v>83</v>
      </c>
      <c r="AV413" s="13" t="s">
        <v>83</v>
      </c>
      <c r="AW413" s="13" t="s">
        <v>33</v>
      </c>
      <c r="AX413" s="13" t="s">
        <v>73</v>
      </c>
      <c r="AY413" s="201" t="s">
        <v>118</v>
      </c>
    </row>
    <row r="414" spans="1:65" s="2" customFormat="1" ht="14.45" customHeight="1">
      <c r="A414" s="33"/>
      <c r="B414" s="34"/>
      <c r="C414" s="172" t="s">
        <v>652</v>
      </c>
      <c r="D414" s="172" t="s">
        <v>120</v>
      </c>
      <c r="E414" s="173" t="s">
        <v>653</v>
      </c>
      <c r="F414" s="174" t="s">
        <v>654</v>
      </c>
      <c r="G414" s="175" t="s">
        <v>146</v>
      </c>
      <c r="H414" s="176">
        <v>136.9</v>
      </c>
      <c r="I414" s="177"/>
      <c r="J414" s="178">
        <f>ROUND(I414*H414,2)</f>
        <v>0</v>
      </c>
      <c r="K414" s="174" t="s">
        <v>124</v>
      </c>
      <c r="L414" s="38"/>
      <c r="M414" s="179" t="s">
        <v>19</v>
      </c>
      <c r="N414" s="180" t="s">
        <v>44</v>
      </c>
      <c r="O414" s="63"/>
      <c r="P414" s="181">
        <f>O414*H414</f>
        <v>0</v>
      </c>
      <c r="Q414" s="181">
        <v>0</v>
      </c>
      <c r="R414" s="181">
        <f>Q414*H414</f>
        <v>0</v>
      </c>
      <c r="S414" s="181">
        <v>0</v>
      </c>
      <c r="T414" s="18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83" t="s">
        <v>125</v>
      </c>
      <c r="AT414" s="183" t="s">
        <v>120</v>
      </c>
      <c r="AU414" s="183" t="s">
        <v>83</v>
      </c>
      <c r="AY414" s="16" t="s">
        <v>118</v>
      </c>
      <c r="BE414" s="184">
        <f>IF(N414="základní",J414,0)</f>
        <v>0</v>
      </c>
      <c r="BF414" s="184">
        <f>IF(N414="snížená",J414,0)</f>
        <v>0</v>
      </c>
      <c r="BG414" s="184">
        <f>IF(N414="zákl. přenesená",J414,0)</f>
        <v>0</v>
      </c>
      <c r="BH414" s="184">
        <f>IF(N414="sníž. přenesená",J414,0)</f>
        <v>0</v>
      </c>
      <c r="BI414" s="184">
        <f>IF(N414="nulová",J414,0)</f>
        <v>0</v>
      </c>
      <c r="BJ414" s="16" t="s">
        <v>81</v>
      </c>
      <c r="BK414" s="184">
        <f>ROUND(I414*H414,2)</f>
        <v>0</v>
      </c>
      <c r="BL414" s="16" t="s">
        <v>125</v>
      </c>
      <c r="BM414" s="183" t="s">
        <v>655</v>
      </c>
    </row>
    <row r="415" spans="1:65" s="2" customFormat="1" ht="11.25">
      <c r="A415" s="33"/>
      <c r="B415" s="34"/>
      <c r="C415" s="35"/>
      <c r="D415" s="185" t="s">
        <v>127</v>
      </c>
      <c r="E415" s="35"/>
      <c r="F415" s="186" t="s">
        <v>656</v>
      </c>
      <c r="G415" s="35"/>
      <c r="H415" s="35"/>
      <c r="I415" s="187"/>
      <c r="J415" s="35"/>
      <c r="K415" s="35"/>
      <c r="L415" s="38"/>
      <c r="M415" s="188"/>
      <c r="N415" s="189"/>
      <c r="O415" s="63"/>
      <c r="P415" s="63"/>
      <c r="Q415" s="63"/>
      <c r="R415" s="63"/>
      <c r="S415" s="63"/>
      <c r="T415" s="64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T415" s="16" t="s">
        <v>127</v>
      </c>
      <c r="AU415" s="16" t="s">
        <v>83</v>
      </c>
    </row>
    <row r="416" spans="1:65" s="2" customFormat="1" ht="87.75">
      <c r="A416" s="33"/>
      <c r="B416" s="34"/>
      <c r="C416" s="35"/>
      <c r="D416" s="185" t="s">
        <v>129</v>
      </c>
      <c r="E416" s="35"/>
      <c r="F416" s="190" t="s">
        <v>650</v>
      </c>
      <c r="G416" s="35"/>
      <c r="H416" s="35"/>
      <c r="I416" s="187"/>
      <c r="J416" s="35"/>
      <c r="K416" s="35"/>
      <c r="L416" s="38"/>
      <c r="M416" s="188"/>
      <c r="N416" s="189"/>
      <c r="O416" s="63"/>
      <c r="P416" s="63"/>
      <c r="Q416" s="63"/>
      <c r="R416" s="63"/>
      <c r="S416" s="63"/>
      <c r="T416" s="64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6" t="s">
        <v>129</v>
      </c>
      <c r="AU416" s="16" t="s">
        <v>83</v>
      </c>
    </row>
    <row r="417" spans="1:65" s="13" customFormat="1" ht="11.25">
      <c r="B417" s="191"/>
      <c r="C417" s="192"/>
      <c r="D417" s="185" t="s">
        <v>131</v>
      </c>
      <c r="E417" s="193" t="s">
        <v>19</v>
      </c>
      <c r="F417" s="194" t="s">
        <v>422</v>
      </c>
      <c r="G417" s="192"/>
      <c r="H417" s="195">
        <v>136.9</v>
      </c>
      <c r="I417" s="196"/>
      <c r="J417" s="192"/>
      <c r="K417" s="192"/>
      <c r="L417" s="197"/>
      <c r="M417" s="198"/>
      <c r="N417" s="199"/>
      <c r="O417" s="199"/>
      <c r="P417" s="199"/>
      <c r="Q417" s="199"/>
      <c r="R417" s="199"/>
      <c r="S417" s="199"/>
      <c r="T417" s="200"/>
      <c r="AT417" s="201" t="s">
        <v>131</v>
      </c>
      <c r="AU417" s="201" t="s">
        <v>83</v>
      </c>
      <c r="AV417" s="13" t="s">
        <v>83</v>
      </c>
      <c r="AW417" s="13" t="s">
        <v>33</v>
      </c>
      <c r="AX417" s="13" t="s">
        <v>73</v>
      </c>
      <c r="AY417" s="201" t="s">
        <v>118</v>
      </c>
    </row>
    <row r="418" spans="1:65" s="2" customFormat="1" ht="14.45" customHeight="1">
      <c r="A418" s="33"/>
      <c r="B418" s="34"/>
      <c r="C418" s="172" t="s">
        <v>657</v>
      </c>
      <c r="D418" s="172" t="s">
        <v>120</v>
      </c>
      <c r="E418" s="173" t="s">
        <v>658</v>
      </c>
      <c r="F418" s="174" t="s">
        <v>659</v>
      </c>
      <c r="G418" s="175" t="s">
        <v>146</v>
      </c>
      <c r="H418" s="176">
        <v>60.6</v>
      </c>
      <c r="I418" s="177"/>
      <c r="J418" s="178">
        <f>ROUND(I418*H418,2)</f>
        <v>0</v>
      </c>
      <c r="K418" s="174" t="s">
        <v>124</v>
      </c>
      <c r="L418" s="38"/>
      <c r="M418" s="179" t="s">
        <v>19</v>
      </c>
      <c r="N418" s="180" t="s">
        <v>44</v>
      </c>
      <c r="O418" s="63"/>
      <c r="P418" s="181">
        <f>O418*H418</f>
        <v>0</v>
      </c>
      <c r="Q418" s="181">
        <v>0</v>
      </c>
      <c r="R418" s="181">
        <f>Q418*H418</f>
        <v>0</v>
      </c>
      <c r="S418" s="181">
        <v>0</v>
      </c>
      <c r="T418" s="18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83" t="s">
        <v>125</v>
      </c>
      <c r="AT418" s="183" t="s">
        <v>120</v>
      </c>
      <c r="AU418" s="183" t="s">
        <v>83</v>
      </c>
      <c r="AY418" s="16" t="s">
        <v>118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6" t="s">
        <v>81</v>
      </c>
      <c r="BK418" s="184">
        <f>ROUND(I418*H418,2)</f>
        <v>0</v>
      </c>
      <c r="BL418" s="16" t="s">
        <v>125</v>
      </c>
      <c r="BM418" s="183" t="s">
        <v>660</v>
      </c>
    </row>
    <row r="419" spans="1:65" s="2" customFormat="1" ht="11.25">
      <c r="A419" s="33"/>
      <c r="B419" s="34"/>
      <c r="C419" s="35"/>
      <c r="D419" s="185" t="s">
        <v>127</v>
      </c>
      <c r="E419" s="35"/>
      <c r="F419" s="186" t="s">
        <v>659</v>
      </c>
      <c r="G419" s="35"/>
      <c r="H419" s="35"/>
      <c r="I419" s="187"/>
      <c r="J419" s="35"/>
      <c r="K419" s="35"/>
      <c r="L419" s="38"/>
      <c r="M419" s="188"/>
      <c r="N419" s="189"/>
      <c r="O419" s="63"/>
      <c r="P419" s="63"/>
      <c r="Q419" s="63"/>
      <c r="R419" s="63"/>
      <c r="S419" s="63"/>
      <c r="T419" s="64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6" t="s">
        <v>127</v>
      </c>
      <c r="AU419" s="16" t="s">
        <v>83</v>
      </c>
    </row>
    <row r="420" spans="1:65" s="2" customFormat="1" ht="29.25">
      <c r="A420" s="33"/>
      <c r="B420" s="34"/>
      <c r="C420" s="35"/>
      <c r="D420" s="185" t="s">
        <v>129</v>
      </c>
      <c r="E420" s="35"/>
      <c r="F420" s="190" t="s">
        <v>661</v>
      </c>
      <c r="G420" s="35"/>
      <c r="H420" s="35"/>
      <c r="I420" s="187"/>
      <c r="J420" s="35"/>
      <c r="K420" s="35"/>
      <c r="L420" s="38"/>
      <c r="M420" s="188"/>
      <c r="N420" s="189"/>
      <c r="O420" s="63"/>
      <c r="P420" s="63"/>
      <c r="Q420" s="63"/>
      <c r="R420" s="63"/>
      <c r="S420" s="63"/>
      <c r="T420" s="64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6" t="s">
        <v>129</v>
      </c>
      <c r="AU420" s="16" t="s">
        <v>83</v>
      </c>
    </row>
    <row r="421" spans="1:65" s="13" customFormat="1" ht="11.25">
      <c r="B421" s="191"/>
      <c r="C421" s="192"/>
      <c r="D421" s="185" t="s">
        <v>131</v>
      </c>
      <c r="E421" s="193" t="s">
        <v>19</v>
      </c>
      <c r="F421" s="194" t="s">
        <v>662</v>
      </c>
      <c r="G421" s="192"/>
      <c r="H421" s="195">
        <v>60.6</v>
      </c>
      <c r="I421" s="196"/>
      <c r="J421" s="192"/>
      <c r="K421" s="192"/>
      <c r="L421" s="197"/>
      <c r="M421" s="198"/>
      <c r="N421" s="199"/>
      <c r="O421" s="199"/>
      <c r="P421" s="199"/>
      <c r="Q421" s="199"/>
      <c r="R421" s="199"/>
      <c r="S421" s="199"/>
      <c r="T421" s="200"/>
      <c r="AT421" s="201" t="s">
        <v>131</v>
      </c>
      <c r="AU421" s="201" t="s">
        <v>83</v>
      </c>
      <c r="AV421" s="13" t="s">
        <v>83</v>
      </c>
      <c r="AW421" s="13" t="s">
        <v>33</v>
      </c>
      <c r="AX421" s="13" t="s">
        <v>73</v>
      </c>
      <c r="AY421" s="201" t="s">
        <v>118</v>
      </c>
    </row>
    <row r="422" spans="1:65" s="2" customFormat="1" ht="14.45" customHeight="1">
      <c r="A422" s="33"/>
      <c r="B422" s="34"/>
      <c r="C422" s="172" t="s">
        <v>663</v>
      </c>
      <c r="D422" s="172" t="s">
        <v>120</v>
      </c>
      <c r="E422" s="173" t="s">
        <v>664</v>
      </c>
      <c r="F422" s="174" t="s">
        <v>665</v>
      </c>
      <c r="G422" s="175" t="s">
        <v>146</v>
      </c>
      <c r="H422" s="176">
        <v>142.69999999999999</v>
      </c>
      <c r="I422" s="177"/>
      <c r="J422" s="178">
        <f>ROUND(I422*H422,2)</f>
        <v>0</v>
      </c>
      <c r="K422" s="174" t="s">
        <v>124</v>
      </c>
      <c r="L422" s="38"/>
      <c r="M422" s="179" t="s">
        <v>19</v>
      </c>
      <c r="N422" s="180" t="s">
        <v>44</v>
      </c>
      <c r="O422" s="63"/>
      <c r="P422" s="181">
        <f>O422*H422</f>
        <v>0</v>
      </c>
      <c r="Q422" s="181">
        <v>0</v>
      </c>
      <c r="R422" s="181">
        <f>Q422*H422</f>
        <v>0</v>
      </c>
      <c r="S422" s="181">
        <v>0</v>
      </c>
      <c r="T422" s="18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83" t="s">
        <v>125</v>
      </c>
      <c r="AT422" s="183" t="s">
        <v>120</v>
      </c>
      <c r="AU422" s="183" t="s">
        <v>83</v>
      </c>
      <c r="AY422" s="16" t="s">
        <v>118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16" t="s">
        <v>81</v>
      </c>
      <c r="BK422" s="184">
        <f>ROUND(I422*H422,2)</f>
        <v>0</v>
      </c>
      <c r="BL422" s="16" t="s">
        <v>125</v>
      </c>
      <c r="BM422" s="183" t="s">
        <v>666</v>
      </c>
    </row>
    <row r="423" spans="1:65" s="2" customFormat="1" ht="11.25">
      <c r="A423" s="33"/>
      <c r="B423" s="34"/>
      <c r="C423" s="35"/>
      <c r="D423" s="185" t="s">
        <v>127</v>
      </c>
      <c r="E423" s="35"/>
      <c r="F423" s="186" t="s">
        <v>665</v>
      </c>
      <c r="G423" s="35"/>
      <c r="H423" s="35"/>
      <c r="I423" s="187"/>
      <c r="J423" s="35"/>
      <c r="K423" s="35"/>
      <c r="L423" s="38"/>
      <c r="M423" s="188"/>
      <c r="N423" s="189"/>
      <c r="O423" s="63"/>
      <c r="P423" s="63"/>
      <c r="Q423" s="63"/>
      <c r="R423" s="63"/>
      <c r="S423" s="63"/>
      <c r="T423" s="64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T423" s="16" t="s">
        <v>127</v>
      </c>
      <c r="AU423" s="16" t="s">
        <v>83</v>
      </c>
    </row>
    <row r="424" spans="1:65" s="2" customFormat="1" ht="29.25">
      <c r="A424" s="33"/>
      <c r="B424" s="34"/>
      <c r="C424" s="35"/>
      <c r="D424" s="185" t="s">
        <v>129</v>
      </c>
      <c r="E424" s="35"/>
      <c r="F424" s="190" t="s">
        <v>661</v>
      </c>
      <c r="G424" s="35"/>
      <c r="H424" s="35"/>
      <c r="I424" s="187"/>
      <c r="J424" s="35"/>
      <c r="K424" s="35"/>
      <c r="L424" s="38"/>
      <c r="M424" s="188"/>
      <c r="N424" s="189"/>
      <c r="O424" s="63"/>
      <c r="P424" s="63"/>
      <c r="Q424" s="63"/>
      <c r="R424" s="63"/>
      <c r="S424" s="63"/>
      <c r="T424" s="64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6" t="s">
        <v>129</v>
      </c>
      <c r="AU424" s="16" t="s">
        <v>83</v>
      </c>
    </row>
    <row r="425" spans="1:65" s="13" customFormat="1" ht="11.25">
      <c r="B425" s="191"/>
      <c r="C425" s="192"/>
      <c r="D425" s="185" t="s">
        <v>131</v>
      </c>
      <c r="E425" s="193" t="s">
        <v>19</v>
      </c>
      <c r="F425" s="194" t="s">
        <v>667</v>
      </c>
      <c r="G425" s="192"/>
      <c r="H425" s="195">
        <v>142.69999999999999</v>
      </c>
      <c r="I425" s="196"/>
      <c r="J425" s="192"/>
      <c r="K425" s="192"/>
      <c r="L425" s="197"/>
      <c r="M425" s="198"/>
      <c r="N425" s="199"/>
      <c r="O425" s="199"/>
      <c r="P425" s="199"/>
      <c r="Q425" s="199"/>
      <c r="R425" s="199"/>
      <c r="S425" s="199"/>
      <c r="T425" s="200"/>
      <c r="AT425" s="201" t="s">
        <v>131</v>
      </c>
      <c r="AU425" s="201" t="s">
        <v>83</v>
      </c>
      <c r="AV425" s="13" t="s">
        <v>83</v>
      </c>
      <c r="AW425" s="13" t="s">
        <v>33</v>
      </c>
      <c r="AX425" s="13" t="s">
        <v>73</v>
      </c>
      <c r="AY425" s="201" t="s">
        <v>118</v>
      </c>
    </row>
    <row r="426" spans="1:65" s="2" customFormat="1" ht="14.45" customHeight="1">
      <c r="A426" s="33"/>
      <c r="B426" s="34"/>
      <c r="C426" s="172" t="s">
        <v>668</v>
      </c>
      <c r="D426" s="172" t="s">
        <v>120</v>
      </c>
      <c r="E426" s="173" t="s">
        <v>669</v>
      </c>
      <c r="F426" s="174" t="s">
        <v>670</v>
      </c>
      <c r="G426" s="175" t="s">
        <v>220</v>
      </c>
      <c r="H426" s="176">
        <v>16</v>
      </c>
      <c r="I426" s="177"/>
      <c r="J426" s="178">
        <f>ROUND(I426*H426,2)</f>
        <v>0</v>
      </c>
      <c r="K426" s="174" t="s">
        <v>124</v>
      </c>
      <c r="L426" s="38"/>
      <c r="M426" s="179" t="s">
        <v>19</v>
      </c>
      <c r="N426" s="180" t="s">
        <v>44</v>
      </c>
      <c r="O426" s="63"/>
      <c r="P426" s="181">
        <f>O426*H426</f>
        <v>0</v>
      </c>
      <c r="Q426" s="181">
        <v>0.12303</v>
      </c>
      <c r="R426" s="181">
        <f>Q426*H426</f>
        <v>1.96848</v>
      </c>
      <c r="S426" s="181">
        <v>0</v>
      </c>
      <c r="T426" s="182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83" t="s">
        <v>125</v>
      </c>
      <c r="AT426" s="183" t="s">
        <v>120</v>
      </c>
      <c r="AU426" s="183" t="s">
        <v>83</v>
      </c>
      <c r="AY426" s="16" t="s">
        <v>118</v>
      </c>
      <c r="BE426" s="184">
        <f>IF(N426="základní",J426,0)</f>
        <v>0</v>
      </c>
      <c r="BF426" s="184">
        <f>IF(N426="snížená",J426,0)</f>
        <v>0</v>
      </c>
      <c r="BG426" s="184">
        <f>IF(N426="zákl. přenesená",J426,0)</f>
        <v>0</v>
      </c>
      <c r="BH426" s="184">
        <f>IF(N426="sníž. přenesená",J426,0)</f>
        <v>0</v>
      </c>
      <c r="BI426" s="184">
        <f>IF(N426="nulová",J426,0)</f>
        <v>0</v>
      </c>
      <c r="BJ426" s="16" t="s">
        <v>81</v>
      </c>
      <c r="BK426" s="184">
        <f>ROUND(I426*H426,2)</f>
        <v>0</v>
      </c>
      <c r="BL426" s="16" t="s">
        <v>125</v>
      </c>
      <c r="BM426" s="183" t="s">
        <v>671</v>
      </c>
    </row>
    <row r="427" spans="1:65" s="2" customFormat="1" ht="11.25">
      <c r="A427" s="33"/>
      <c r="B427" s="34"/>
      <c r="C427" s="35"/>
      <c r="D427" s="185" t="s">
        <v>127</v>
      </c>
      <c r="E427" s="35"/>
      <c r="F427" s="186" t="s">
        <v>670</v>
      </c>
      <c r="G427" s="35"/>
      <c r="H427" s="35"/>
      <c r="I427" s="187"/>
      <c r="J427" s="35"/>
      <c r="K427" s="35"/>
      <c r="L427" s="38"/>
      <c r="M427" s="188"/>
      <c r="N427" s="189"/>
      <c r="O427" s="63"/>
      <c r="P427" s="63"/>
      <c r="Q427" s="63"/>
      <c r="R427" s="63"/>
      <c r="S427" s="63"/>
      <c r="T427" s="64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6" t="s">
        <v>127</v>
      </c>
      <c r="AU427" s="16" t="s">
        <v>83</v>
      </c>
    </row>
    <row r="428" spans="1:65" s="2" customFormat="1" ht="39">
      <c r="A428" s="33"/>
      <c r="B428" s="34"/>
      <c r="C428" s="35"/>
      <c r="D428" s="185" t="s">
        <v>129</v>
      </c>
      <c r="E428" s="35"/>
      <c r="F428" s="190" t="s">
        <v>672</v>
      </c>
      <c r="G428" s="35"/>
      <c r="H428" s="35"/>
      <c r="I428" s="187"/>
      <c r="J428" s="35"/>
      <c r="K428" s="35"/>
      <c r="L428" s="38"/>
      <c r="M428" s="188"/>
      <c r="N428" s="189"/>
      <c r="O428" s="63"/>
      <c r="P428" s="63"/>
      <c r="Q428" s="63"/>
      <c r="R428" s="63"/>
      <c r="S428" s="63"/>
      <c r="T428" s="64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6" t="s">
        <v>129</v>
      </c>
      <c r="AU428" s="16" t="s">
        <v>83</v>
      </c>
    </row>
    <row r="429" spans="1:65" s="2" customFormat="1" ht="14.45" customHeight="1">
      <c r="A429" s="33"/>
      <c r="B429" s="34"/>
      <c r="C429" s="202" t="s">
        <v>673</v>
      </c>
      <c r="D429" s="202" t="s">
        <v>179</v>
      </c>
      <c r="E429" s="203" t="s">
        <v>674</v>
      </c>
      <c r="F429" s="204" t="s">
        <v>675</v>
      </c>
      <c r="G429" s="205" t="s">
        <v>220</v>
      </c>
      <c r="H429" s="206">
        <v>16</v>
      </c>
      <c r="I429" s="207"/>
      <c r="J429" s="208">
        <f>ROUND(I429*H429,2)</f>
        <v>0</v>
      </c>
      <c r="K429" s="204" t="s">
        <v>124</v>
      </c>
      <c r="L429" s="209"/>
      <c r="M429" s="210" t="s">
        <v>19</v>
      </c>
      <c r="N429" s="211" t="s">
        <v>44</v>
      </c>
      <c r="O429" s="63"/>
      <c r="P429" s="181">
        <f>O429*H429</f>
        <v>0</v>
      </c>
      <c r="Q429" s="181">
        <v>1.3299999999999999E-2</v>
      </c>
      <c r="R429" s="181">
        <f>Q429*H429</f>
        <v>0.21279999999999999</v>
      </c>
      <c r="S429" s="181">
        <v>0</v>
      </c>
      <c r="T429" s="182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83" t="s">
        <v>171</v>
      </c>
      <c r="AT429" s="183" t="s">
        <v>179</v>
      </c>
      <c r="AU429" s="183" t="s">
        <v>83</v>
      </c>
      <c r="AY429" s="16" t="s">
        <v>118</v>
      </c>
      <c r="BE429" s="184">
        <f>IF(N429="základní",J429,0)</f>
        <v>0</v>
      </c>
      <c r="BF429" s="184">
        <f>IF(N429="snížená",J429,0)</f>
        <v>0</v>
      </c>
      <c r="BG429" s="184">
        <f>IF(N429="zákl. přenesená",J429,0)</f>
        <v>0</v>
      </c>
      <c r="BH429" s="184">
        <f>IF(N429="sníž. přenesená",J429,0)</f>
        <v>0</v>
      </c>
      <c r="BI429" s="184">
        <f>IF(N429="nulová",J429,0)</f>
        <v>0</v>
      </c>
      <c r="BJ429" s="16" t="s">
        <v>81</v>
      </c>
      <c r="BK429" s="184">
        <f>ROUND(I429*H429,2)</f>
        <v>0</v>
      </c>
      <c r="BL429" s="16" t="s">
        <v>125</v>
      </c>
      <c r="BM429" s="183" t="s">
        <v>676</v>
      </c>
    </row>
    <row r="430" spans="1:65" s="2" customFormat="1" ht="11.25">
      <c r="A430" s="33"/>
      <c r="B430" s="34"/>
      <c r="C430" s="35"/>
      <c r="D430" s="185" t="s">
        <v>127</v>
      </c>
      <c r="E430" s="35"/>
      <c r="F430" s="186" t="s">
        <v>675</v>
      </c>
      <c r="G430" s="35"/>
      <c r="H430" s="35"/>
      <c r="I430" s="187"/>
      <c r="J430" s="35"/>
      <c r="K430" s="35"/>
      <c r="L430" s="38"/>
      <c r="M430" s="188"/>
      <c r="N430" s="189"/>
      <c r="O430" s="63"/>
      <c r="P430" s="63"/>
      <c r="Q430" s="63"/>
      <c r="R430" s="63"/>
      <c r="S430" s="63"/>
      <c r="T430" s="64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T430" s="16" t="s">
        <v>127</v>
      </c>
      <c r="AU430" s="16" t="s">
        <v>83</v>
      </c>
    </row>
    <row r="431" spans="1:65" s="13" customFormat="1" ht="11.25">
      <c r="B431" s="191"/>
      <c r="C431" s="192"/>
      <c r="D431" s="185" t="s">
        <v>131</v>
      </c>
      <c r="E431" s="193" t="s">
        <v>19</v>
      </c>
      <c r="F431" s="194" t="s">
        <v>83</v>
      </c>
      <c r="G431" s="192"/>
      <c r="H431" s="195">
        <v>2</v>
      </c>
      <c r="I431" s="196"/>
      <c r="J431" s="192"/>
      <c r="K431" s="192"/>
      <c r="L431" s="197"/>
      <c r="M431" s="198"/>
      <c r="N431" s="199"/>
      <c r="O431" s="199"/>
      <c r="P431" s="199"/>
      <c r="Q431" s="199"/>
      <c r="R431" s="199"/>
      <c r="S431" s="199"/>
      <c r="T431" s="200"/>
      <c r="AT431" s="201" t="s">
        <v>131</v>
      </c>
      <c r="AU431" s="201" t="s">
        <v>83</v>
      </c>
      <c r="AV431" s="13" t="s">
        <v>83</v>
      </c>
      <c r="AW431" s="13" t="s">
        <v>33</v>
      </c>
      <c r="AX431" s="13" t="s">
        <v>73</v>
      </c>
      <c r="AY431" s="201" t="s">
        <v>118</v>
      </c>
    </row>
    <row r="432" spans="1:65" s="13" customFormat="1" ht="11.25">
      <c r="B432" s="191"/>
      <c r="C432" s="192"/>
      <c r="D432" s="185" t="s">
        <v>131</v>
      </c>
      <c r="E432" s="193" t="s">
        <v>19</v>
      </c>
      <c r="F432" s="194" t="s">
        <v>677</v>
      </c>
      <c r="G432" s="192"/>
      <c r="H432" s="195">
        <v>14</v>
      </c>
      <c r="I432" s="196"/>
      <c r="J432" s="192"/>
      <c r="K432" s="192"/>
      <c r="L432" s="197"/>
      <c r="M432" s="198"/>
      <c r="N432" s="199"/>
      <c r="O432" s="199"/>
      <c r="P432" s="199"/>
      <c r="Q432" s="199"/>
      <c r="R432" s="199"/>
      <c r="S432" s="199"/>
      <c r="T432" s="200"/>
      <c r="AT432" s="201" t="s">
        <v>131</v>
      </c>
      <c r="AU432" s="201" t="s">
        <v>83</v>
      </c>
      <c r="AV432" s="13" t="s">
        <v>83</v>
      </c>
      <c r="AW432" s="13" t="s">
        <v>33</v>
      </c>
      <c r="AX432" s="13" t="s">
        <v>73</v>
      </c>
      <c r="AY432" s="201" t="s">
        <v>118</v>
      </c>
    </row>
    <row r="433" spans="1:65" s="2" customFormat="1" ht="14.45" customHeight="1">
      <c r="A433" s="33"/>
      <c r="B433" s="34"/>
      <c r="C433" s="202" t="s">
        <v>678</v>
      </c>
      <c r="D433" s="202" t="s">
        <v>179</v>
      </c>
      <c r="E433" s="203" t="s">
        <v>679</v>
      </c>
      <c r="F433" s="204" t="s">
        <v>680</v>
      </c>
      <c r="G433" s="205" t="s">
        <v>220</v>
      </c>
      <c r="H433" s="206">
        <v>7</v>
      </c>
      <c r="I433" s="207"/>
      <c r="J433" s="208">
        <f>ROUND(I433*H433,2)</f>
        <v>0</v>
      </c>
      <c r="K433" s="204" t="s">
        <v>124</v>
      </c>
      <c r="L433" s="209"/>
      <c r="M433" s="210" t="s">
        <v>19</v>
      </c>
      <c r="N433" s="211" t="s">
        <v>44</v>
      </c>
      <c r="O433" s="63"/>
      <c r="P433" s="181">
        <f>O433*H433</f>
        <v>0</v>
      </c>
      <c r="Q433" s="181">
        <v>3.5000000000000001E-3</v>
      </c>
      <c r="R433" s="181">
        <f>Q433*H433</f>
        <v>2.4500000000000001E-2</v>
      </c>
      <c r="S433" s="181">
        <v>0</v>
      </c>
      <c r="T433" s="182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83" t="s">
        <v>171</v>
      </c>
      <c r="AT433" s="183" t="s">
        <v>179</v>
      </c>
      <c r="AU433" s="183" t="s">
        <v>83</v>
      </c>
      <c r="AY433" s="16" t="s">
        <v>118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16" t="s">
        <v>81</v>
      </c>
      <c r="BK433" s="184">
        <f>ROUND(I433*H433,2)</f>
        <v>0</v>
      </c>
      <c r="BL433" s="16" t="s">
        <v>125</v>
      </c>
      <c r="BM433" s="183" t="s">
        <v>681</v>
      </c>
    </row>
    <row r="434" spans="1:65" s="2" customFormat="1" ht="11.25">
      <c r="A434" s="33"/>
      <c r="B434" s="34"/>
      <c r="C434" s="35"/>
      <c r="D434" s="185" t="s">
        <v>127</v>
      </c>
      <c r="E434" s="35"/>
      <c r="F434" s="186" t="s">
        <v>680</v>
      </c>
      <c r="G434" s="35"/>
      <c r="H434" s="35"/>
      <c r="I434" s="187"/>
      <c r="J434" s="35"/>
      <c r="K434" s="35"/>
      <c r="L434" s="38"/>
      <c r="M434" s="188"/>
      <c r="N434" s="189"/>
      <c r="O434" s="63"/>
      <c r="P434" s="63"/>
      <c r="Q434" s="63"/>
      <c r="R434" s="63"/>
      <c r="S434" s="63"/>
      <c r="T434" s="64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6" t="s">
        <v>127</v>
      </c>
      <c r="AU434" s="16" t="s">
        <v>83</v>
      </c>
    </row>
    <row r="435" spans="1:65" s="13" customFormat="1" ht="11.25">
      <c r="B435" s="191"/>
      <c r="C435" s="192"/>
      <c r="D435" s="185" t="s">
        <v>131</v>
      </c>
      <c r="E435" s="193" t="s">
        <v>19</v>
      </c>
      <c r="F435" s="194" t="s">
        <v>682</v>
      </c>
      <c r="G435" s="192"/>
      <c r="H435" s="195">
        <v>7</v>
      </c>
      <c r="I435" s="196"/>
      <c r="J435" s="192"/>
      <c r="K435" s="192"/>
      <c r="L435" s="197"/>
      <c r="M435" s="198"/>
      <c r="N435" s="199"/>
      <c r="O435" s="199"/>
      <c r="P435" s="199"/>
      <c r="Q435" s="199"/>
      <c r="R435" s="199"/>
      <c r="S435" s="199"/>
      <c r="T435" s="200"/>
      <c r="AT435" s="201" t="s">
        <v>131</v>
      </c>
      <c r="AU435" s="201" t="s">
        <v>83</v>
      </c>
      <c r="AV435" s="13" t="s">
        <v>83</v>
      </c>
      <c r="AW435" s="13" t="s">
        <v>33</v>
      </c>
      <c r="AX435" s="13" t="s">
        <v>73</v>
      </c>
      <c r="AY435" s="201" t="s">
        <v>118</v>
      </c>
    </row>
    <row r="436" spans="1:65" s="2" customFormat="1" ht="14.45" customHeight="1">
      <c r="A436" s="33"/>
      <c r="B436" s="34"/>
      <c r="C436" s="202" t="s">
        <v>683</v>
      </c>
      <c r="D436" s="202" t="s">
        <v>179</v>
      </c>
      <c r="E436" s="203" t="s">
        <v>684</v>
      </c>
      <c r="F436" s="204" t="s">
        <v>685</v>
      </c>
      <c r="G436" s="205" t="s">
        <v>220</v>
      </c>
      <c r="H436" s="206">
        <v>8</v>
      </c>
      <c r="I436" s="207"/>
      <c r="J436" s="208">
        <f>ROUND(I436*H436,2)</f>
        <v>0</v>
      </c>
      <c r="K436" s="204" t="s">
        <v>124</v>
      </c>
      <c r="L436" s="209"/>
      <c r="M436" s="210" t="s">
        <v>19</v>
      </c>
      <c r="N436" s="211" t="s">
        <v>44</v>
      </c>
      <c r="O436" s="63"/>
      <c r="P436" s="181">
        <f>O436*H436</f>
        <v>0</v>
      </c>
      <c r="Q436" s="181">
        <v>3.5000000000000001E-3</v>
      </c>
      <c r="R436" s="181">
        <f>Q436*H436</f>
        <v>2.8000000000000001E-2</v>
      </c>
      <c r="S436" s="181">
        <v>0</v>
      </c>
      <c r="T436" s="182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83" t="s">
        <v>171</v>
      </c>
      <c r="AT436" s="183" t="s">
        <v>179</v>
      </c>
      <c r="AU436" s="183" t="s">
        <v>83</v>
      </c>
      <c r="AY436" s="16" t="s">
        <v>118</v>
      </c>
      <c r="BE436" s="184">
        <f>IF(N436="základní",J436,0)</f>
        <v>0</v>
      </c>
      <c r="BF436" s="184">
        <f>IF(N436="snížená",J436,0)</f>
        <v>0</v>
      </c>
      <c r="BG436" s="184">
        <f>IF(N436="zákl. přenesená",J436,0)</f>
        <v>0</v>
      </c>
      <c r="BH436" s="184">
        <f>IF(N436="sníž. přenesená",J436,0)</f>
        <v>0</v>
      </c>
      <c r="BI436" s="184">
        <f>IF(N436="nulová",J436,0)</f>
        <v>0</v>
      </c>
      <c r="BJ436" s="16" t="s">
        <v>81</v>
      </c>
      <c r="BK436" s="184">
        <f>ROUND(I436*H436,2)</f>
        <v>0</v>
      </c>
      <c r="BL436" s="16" t="s">
        <v>125</v>
      </c>
      <c r="BM436" s="183" t="s">
        <v>686</v>
      </c>
    </row>
    <row r="437" spans="1:65" s="2" customFormat="1" ht="11.25">
      <c r="A437" s="33"/>
      <c r="B437" s="34"/>
      <c r="C437" s="35"/>
      <c r="D437" s="185" t="s">
        <v>127</v>
      </c>
      <c r="E437" s="35"/>
      <c r="F437" s="186" t="s">
        <v>685</v>
      </c>
      <c r="G437" s="35"/>
      <c r="H437" s="35"/>
      <c r="I437" s="187"/>
      <c r="J437" s="35"/>
      <c r="K437" s="35"/>
      <c r="L437" s="38"/>
      <c r="M437" s="188"/>
      <c r="N437" s="189"/>
      <c r="O437" s="63"/>
      <c r="P437" s="63"/>
      <c r="Q437" s="63"/>
      <c r="R437" s="63"/>
      <c r="S437" s="63"/>
      <c r="T437" s="64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6" t="s">
        <v>127</v>
      </c>
      <c r="AU437" s="16" t="s">
        <v>83</v>
      </c>
    </row>
    <row r="438" spans="1:65" s="13" customFormat="1" ht="11.25">
      <c r="B438" s="191"/>
      <c r="C438" s="192"/>
      <c r="D438" s="185" t="s">
        <v>131</v>
      </c>
      <c r="E438" s="193" t="s">
        <v>19</v>
      </c>
      <c r="F438" s="194" t="s">
        <v>687</v>
      </c>
      <c r="G438" s="192"/>
      <c r="H438" s="195">
        <v>8</v>
      </c>
      <c r="I438" s="196"/>
      <c r="J438" s="192"/>
      <c r="K438" s="192"/>
      <c r="L438" s="197"/>
      <c r="M438" s="198"/>
      <c r="N438" s="199"/>
      <c r="O438" s="199"/>
      <c r="P438" s="199"/>
      <c r="Q438" s="199"/>
      <c r="R438" s="199"/>
      <c r="S438" s="199"/>
      <c r="T438" s="200"/>
      <c r="AT438" s="201" t="s">
        <v>131</v>
      </c>
      <c r="AU438" s="201" t="s">
        <v>83</v>
      </c>
      <c r="AV438" s="13" t="s">
        <v>83</v>
      </c>
      <c r="AW438" s="13" t="s">
        <v>33</v>
      </c>
      <c r="AX438" s="13" t="s">
        <v>73</v>
      </c>
      <c r="AY438" s="201" t="s">
        <v>118</v>
      </c>
    </row>
    <row r="439" spans="1:65" s="2" customFormat="1" ht="14.45" customHeight="1">
      <c r="A439" s="33"/>
      <c r="B439" s="34"/>
      <c r="C439" s="202" t="s">
        <v>688</v>
      </c>
      <c r="D439" s="202" t="s">
        <v>179</v>
      </c>
      <c r="E439" s="203" t="s">
        <v>689</v>
      </c>
      <c r="F439" s="204" t="s">
        <v>690</v>
      </c>
      <c r="G439" s="205" t="s">
        <v>220</v>
      </c>
      <c r="H439" s="206">
        <v>1</v>
      </c>
      <c r="I439" s="207"/>
      <c r="J439" s="208">
        <f>ROUND(I439*H439,2)</f>
        <v>0</v>
      </c>
      <c r="K439" s="204" t="s">
        <v>124</v>
      </c>
      <c r="L439" s="209"/>
      <c r="M439" s="210" t="s">
        <v>19</v>
      </c>
      <c r="N439" s="211" t="s">
        <v>44</v>
      </c>
      <c r="O439" s="63"/>
      <c r="P439" s="181">
        <f>O439*H439</f>
        <v>0</v>
      </c>
      <c r="Q439" s="181">
        <v>4.0000000000000001E-3</v>
      </c>
      <c r="R439" s="181">
        <f>Q439*H439</f>
        <v>4.0000000000000001E-3</v>
      </c>
      <c r="S439" s="181">
        <v>0</v>
      </c>
      <c r="T439" s="18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83" t="s">
        <v>171</v>
      </c>
      <c r="AT439" s="183" t="s">
        <v>179</v>
      </c>
      <c r="AU439" s="183" t="s">
        <v>83</v>
      </c>
      <c r="AY439" s="16" t="s">
        <v>118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6" t="s">
        <v>81</v>
      </c>
      <c r="BK439" s="184">
        <f>ROUND(I439*H439,2)</f>
        <v>0</v>
      </c>
      <c r="BL439" s="16" t="s">
        <v>125</v>
      </c>
      <c r="BM439" s="183" t="s">
        <v>691</v>
      </c>
    </row>
    <row r="440" spans="1:65" s="2" customFormat="1" ht="11.25">
      <c r="A440" s="33"/>
      <c r="B440" s="34"/>
      <c r="C440" s="35"/>
      <c r="D440" s="185" t="s">
        <v>127</v>
      </c>
      <c r="E440" s="35"/>
      <c r="F440" s="186" t="s">
        <v>690</v>
      </c>
      <c r="G440" s="35"/>
      <c r="H440" s="35"/>
      <c r="I440" s="187"/>
      <c r="J440" s="35"/>
      <c r="K440" s="35"/>
      <c r="L440" s="38"/>
      <c r="M440" s="188"/>
      <c r="N440" s="189"/>
      <c r="O440" s="63"/>
      <c r="P440" s="63"/>
      <c r="Q440" s="63"/>
      <c r="R440" s="63"/>
      <c r="S440" s="63"/>
      <c r="T440" s="64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6" t="s">
        <v>127</v>
      </c>
      <c r="AU440" s="16" t="s">
        <v>83</v>
      </c>
    </row>
    <row r="441" spans="1:65" s="13" customFormat="1" ht="11.25">
      <c r="B441" s="191"/>
      <c r="C441" s="192"/>
      <c r="D441" s="185" t="s">
        <v>131</v>
      </c>
      <c r="E441" s="193" t="s">
        <v>19</v>
      </c>
      <c r="F441" s="194" t="s">
        <v>81</v>
      </c>
      <c r="G441" s="192"/>
      <c r="H441" s="195">
        <v>1</v>
      </c>
      <c r="I441" s="196"/>
      <c r="J441" s="192"/>
      <c r="K441" s="192"/>
      <c r="L441" s="197"/>
      <c r="M441" s="198"/>
      <c r="N441" s="199"/>
      <c r="O441" s="199"/>
      <c r="P441" s="199"/>
      <c r="Q441" s="199"/>
      <c r="R441" s="199"/>
      <c r="S441" s="199"/>
      <c r="T441" s="200"/>
      <c r="AT441" s="201" t="s">
        <v>131</v>
      </c>
      <c r="AU441" s="201" t="s">
        <v>83</v>
      </c>
      <c r="AV441" s="13" t="s">
        <v>83</v>
      </c>
      <c r="AW441" s="13" t="s">
        <v>33</v>
      </c>
      <c r="AX441" s="13" t="s">
        <v>73</v>
      </c>
      <c r="AY441" s="201" t="s">
        <v>118</v>
      </c>
    </row>
    <row r="442" spans="1:65" s="2" customFormat="1" ht="14.45" customHeight="1">
      <c r="A442" s="33"/>
      <c r="B442" s="34"/>
      <c r="C442" s="172" t="s">
        <v>692</v>
      </c>
      <c r="D442" s="172" t="s">
        <v>120</v>
      </c>
      <c r="E442" s="173" t="s">
        <v>693</v>
      </c>
      <c r="F442" s="174" t="s">
        <v>694</v>
      </c>
      <c r="G442" s="175" t="s">
        <v>220</v>
      </c>
      <c r="H442" s="176">
        <v>1</v>
      </c>
      <c r="I442" s="177"/>
      <c r="J442" s="178">
        <f>ROUND(I442*H442,2)</f>
        <v>0</v>
      </c>
      <c r="K442" s="174" t="s">
        <v>124</v>
      </c>
      <c r="L442" s="38"/>
      <c r="M442" s="179" t="s">
        <v>19</v>
      </c>
      <c r="N442" s="180" t="s">
        <v>44</v>
      </c>
      <c r="O442" s="63"/>
      <c r="P442" s="181">
        <f>O442*H442</f>
        <v>0</v>
      </c>
      <c r="Q442" s="181">
        <v>0.32906000000000002</v>
      </c>
      <c r="R442" s="181">
        <f>Q442*H442</f>
        <v>0.32906000000000002</v>
      </c>
      <c r="S442" s="181">
        <v>0</v>
      </c>
      <c r="T442" s="18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83" t="s">
        <v>125</v>
      </c>
      <c r="AT442" s="183" t="s">
        <v>120</v>
      </c>
      <c r="AU442" s="183" t="s">
        <v>83</v>
      </c>
      <c r="AY442" s="16" t="s">
        <v>118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6" t="s">
        <v>81</v>
      </c>
      <c r="BK442" s="184">
        <f>ROUND(I442*H442,2)</f>
        <v>0</v>
      </c>
      <c r="BL442" s="16" t="s">
        <v>125</v>
      </c>
      <c r="BM442" s="183" t="s">
        <v>695</v>
      </c>
    </row>
    <row r="443" spans="1:65" s="2" customFormat="1" ht="11.25">
      <c r="A443" s="33"/>
      <c r="B443" s="34"/>
      <c r="C443" s="35"/>
      <c r="D443" s="185" t="s">
        <v>127</v>
      </c>
      <c r="E443" s="35"/>
      <c r="F443" s="186" t="s">
        <v>694</v>
      </c>
      <c r="G443" s="35"/>
      <c r="H443" s="35"/>
      <c r="I443" s="187"/>
      <c r="J443" s="35"/>
      <c r="K443" s="35"/>
      <c r="L443" s="38"/>
      <c r="M443" s="188"/>
      <c r="N443" s="189"/>
      <c r="O443" s="63"/>
      <c r="P443" s="63"/>
      <c r="Q443" s="63"/>
      <c r="R443" s="63"/>
      <c r="S443" s="63"/>
      <c r="T443" s="64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6" t="s">
        <v>127</v>
      </c>
      <c r="AU443" s="16" t="s">
        <v>83</v>
      </c>
    </row>
    <row r="444" spans="1:65" s="2" customFormat="1" ht="39">
      <c r="A444" s="33"/>
      <c r="B444" s="34"/>
      <c r="C444" s="35"/>
      <c r="D444" s="185" t="s">
        <v>129</v>
      </c>
      <c r="E444" s="35"/>
      <c r="F444" s="190" t="s">
        <v>672</v>
      </c>
      <c r="G444" s="35"/>
      <c r="H444" s="35"/>
      <c r="I444" s="187"/>
      <c r="J444" s="35"/>
      <c r="K444" s="35"/>
      <c r="L444" s="38"/>
      <c r="M444" s="188"/>
      <c r="N444" s="189"/>
      <c r="O444" s="63"/>
      <c r="P444" s="63"/>
      <c r="Q444" s="63"/>
      <c r="R444" s="63"/>
      <c r="S444" s="63"/>
      <c r="T444" s="64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6" t="s">
        <v>129</v>
      </c>
      <c r="AU444" s="16" t="s">
        <v>83</v>
      </c>
    </row>
    <row r="445" spans="1:65" s="2" customFormat="1" ht="14.45" customHeight="1">
      <c r="A445" s="33"/>
      <c r="B445" s="34"/>
      <c r="C445" s="202" t="s">
        <v>696</v>
      </c>
      <c r="D445" s="202" t="s">
        <v>179</v>
      </c>
      <c r="E445" s="203" t="s">
        <v>697</v>
      </c>
      <c r="F445" s="204" t="s">
        <v>698</v>
      </c>
      <c r="G445" s="205" t="s">
        <v>220</v>
      </c>
      <c r="H445" s="206">
        <v>1</v>
      </c>
      <c r="I445" s="207"/>
      <c r="J445" s="208">
        <f>ROUND(I445*H445,2)</f>
        <v>0</v>
      </c>
      <c r="K445" s="204" t="s">
        <v>124</v>
      </c>
      <c r="L445" s="209"/>
      <c r="M445" s="210" t="s">
        <v>19</v>
      </c>
      <c r="N445" s="211" t="s">
        <v>44</v>
      </c>
      <c r="O445" s="63"/>
      <c r="P445" s="181">
        <f>O445*H445</f>
        <v>0</v>
      </c>
      <c r="Q445" s="181">
        <v>2.9499999999999998E-2</v>
      </c>
      <c r="R445" s="181">
        <f>Q445*H445</f>
        <v>2.9499999999999998E-2</v>
      </c>
      <c r="S445" s="181">
        <v>0</v>
      </c>
      <c r="T445" s="18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83" t="s">
        <v>171</v>
      </c>
      <c r="AT445" s="183" t="s">
        <v>179</v>
      </c>
      <c r="AU445" s="183" t="s">
        <v>83</v>
      </c>
      <c r="AY445" s="16" t="s">
        <v>118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16" t="s">
        <v>81</v>
      </c>
      <c r="BK445" s="184">
        <f>ROUND(I445*H445,2)</f>
        <v>0</v>
      </c>
      <c r="BL445" s="16" t="s">
        <v>125</v>
      </c>
      <c r="BM445" s="183" t="s">
        <v>699</v>
      </c>
    </row>
    <row r="446" spans="1:65" s="2" customFormat="1" ht="11.25">
      <c r="A446" s="33"/>
      <c r="B446" s="34"/>
      <c r="C446" s="35"/>
      <c r="D446" s="185" t="s">
        <v>127</v>
      </c>
      <c r="E446" s="35"/>
      <c r="F446" s="186" t="s">
        <v>698</v>
      </c>
      <c r="G446" s="35"/>
      <c r="H446" s="35"/>
      <c r="I446" s="187"/>
      <c r="J446" s="35"/>
      <c r="K446" s="35"/>
      <c r="L446" s="38"/>
      <c r="M446" s="188"/>
      <c r="N446" s="189"/>
      <c r="O446" s="63"/>
      <c r="P446" s="63"/>
      <c r="Q446" s="63"/>
      <c r="R446" s="63"/>
      <c r="S446" s="63"/>
      <c r="T446" s="64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6" t="s">
        <v>127</v>
      </c>
      <c r="AU446" s="16" t="s">
        <v>83</v>
      </c>
    </row>
    <row r="447" spans="1:65" s="13" customFormat="1" ht="11.25">
      <c r="B447" s="191"/>
      <c r="C447" s="192"/>
      <c r="D447" s="185" t="s">
        <v>131</v>
      </c>
      <c r="E447" s="193" t="s">
        <v>19</v>
      </c>
      <c r="F447" s="194" t="s">
        <v>81</v>
      </c>
      <c r="G447" s="192"/>
      <c r="H447" s="195">
        <v>1</v>
      </c>
      <c r="I447" s="196"/>
      <c r="J447" s="192"/>
      <c r="K447" s="192"/>
      <c r="L447" s="197"/>
      <c r="M447" s="198"/>
      <c r="N447" s="199"/>
      <c r="O447" s="199"/>
      <c r="P447" s="199"/>
      <c r="Q447" s="199"/>
      <c r="R447" s="199"/>
      <c r="S447" s="199"/>
      <c r="T447" s="200"/>
      <c r="AT447" s="201" t="s">
        <v>131</v>
      </c>
      <c r="AU447" s="201" t="s">
        <v>83</v>
      </c>
      <c r="AV447" s="13" t="s">
        <v>83</v>
      </c>
      <c r="AW447" s="13" t="s">
        <v>33</v>
      </c>
      <c r="AX447" s="13" t="s">
        <v>73</v>
      </c>
      <c r="AY447" s="201" t="s">
        <v>118</v>
      </c>
    </row>
    <row r="448" spans="1:65" s="2" customFormat="1" ht="14.45" customHeight="1">
      <c r="A448" s="33"/>
      <c r="B448" s="34"/>
      <c r="C448" s="172" t="s">
        <v>700</v>
      </c>
      <c r="D448" s="172" t="s">
        <v>120</v>
      </c>
      <c r="E448" s="173" t="s">
        <v>701</v>
      </c>
      <c r="F448" s="174" t="s">
        <v>702</v>
      </c>
      <c r="G448" s="175" t="s">
        <v>220</v>
      </c>
      <c r="H448" s="176">
        <v>1</v>
      </c>
      <c r="I448" s="177"/>
      <c r="J448" s="178">
        <f>ROUND(I448*H448,2)</f>
        <v>0</v>
      </c>
      <c r="K448" s="174" t="s">
        <v>124</v>
      </c>
      <c r="L448" s="38"/>
      <c r="M448" s="179" t="s">
        <v>19</v>
      </c>
      <c r="N448" s="180" t="s">
        <v>44</v>
      </c>
      <c r="O448" s="63"/>
      <c r="P448" s="181">
        <f>O448*H448</f>
        <v>0</v>
      </c>
      <c r="Q448" s="181">
        <v>3.1E-4</v>
      </c>
      <c r="R448" s="181">
        <f>Q448*H448</f>
        <v>3.1E-4</v>
      </c>
      <c r="S448" s="181">
        <v>0</v>
      </c>
      <c r="T448" s="18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83" t="s">
        <v>125</v>
      </c>
      <c r="AT448" s="183" t="s">
        <v>120</v>
      </c>
      <c r="AU448" s="183" t="s">
        <v>83</v>
      </c>
      <c r="AY448" s="16" t="s">
        <v>118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16" t="s">
        <v>81</v>
      </c>
      <c r="BK448" s="184">
        <f>ROUND(I448*H448,2)</f>
        <v>0</v>
      </c>
      <c r="BL448" s="16" t="s">
        <v>125</v>
      </c>
      <c r="BM448" s="183" t="s">
        <v>703</v>
      </c>
    </row>
    <row r="449" spans="1:65" s="2" customFormat="1" ht="11.25">
      <c r="A449" s="33"/>
      <c r="B449" s="34"/>
      <c r="C449" s="35"/>
      <c r="D449" s="185" t="s">
        <v>127</v>
      </c>
      <c r="E449" s="35"/>
      <c r="F449" s="186" t="s">
        <v>704</v>
      </c>
      <c r="G449" s="35"/>
      <c r="H449" s="35"/>
      <c r="I449" s="187"/>
      <c r="J449" s="35"/>
      <c r="K449" s="35"/>
      <c r="L449" s="38"/>
      <c r="M449" s="188"/>
      <c r="N449" s="189"/>
      <c r="O449" s="63"/>
      <c r="P449" s="63"/>
      <c r="Q449" s="63"/>
      <c r="R449" s="63"/>
      <c r="S449" s="63"/>
      <c r="T449" s="64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6" t="s">
        <v>127</v>
      </c>
      <c r="AU449" s="16" t="s">
        <v>83</v>
      </c>
    </row>
    <row r="450" spans="1:65" s="2" customFormat="1" ht="58.5">
      <c r="A450" s="33"/>
      <c r="B450" s="34"/>
      <c r="C450" s="35"/>
      <c r="D450" s="185" t="s">
        <v>129</v>
      </c>
      <c r="E450" s="35"/>
      <c r="F450" s="190" t="s">
        <v>705</v>
      </c>
      <c r="G450" s="35"/>
      <c r="H450" s="35"/>
      <c r="I450" s="187"/>
      <c r="J450" s="35"/>
      <c r="K450" s="35"/>
      <c r="L450" s="38"/>
      <c r="M450" s="188"/>
      <c r="N450" s="189"/>
      <c r="O450" s="63"/>
      <c r="P450" s="63"/>
      <c r="Q450" s="63"/>
      <c r="R450" s="63"/>
      <c r="S450" s="63"/>
      <c r="T450" s="64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6" t="s">
        <v>129</v>
      </c>
      <c r="AU450" s="16" t="s">
        <v>83</v>
      </c>
    </row>
    <row r="451" spans="1:65" s="13" customFormat="1" ht="11.25">
      <c r="B451" s="191"/>
      <c r="C451" s="192"/>
      <c r="D451" s="185" t="s">
        <v>131</v>
      </c>
      <c r="E451" s="193" t="s">
        <v>19</v>
      </c>
      <c r="F451" s="194" t="s">
        <v>81</v>
      </c>
      <c r="G451" s="192"/>
      <c r="H451" s="195">
        <v>1</v>
      </c>
      <c r="I451" s="196"/>
      <c r="J451" s="192"/>
      <c r="K451" s="192"/>
      <c r="L451" s="197"/>
      <c r="M451" s="198"/>
      <c r="N451" s="199"/>
      <c r="O451" s="199"/>
      <c r="P451" s="199"/>
      <c r="Q451" s="199"/>
      <c r="R451" s="199"/>
      <c r="S451" s="199"/>
      <c r="T451" s="200"/>
      <c r="AT451" s="201" t="s">
        <v>131</v>
      </c>
      <c r="AU451" s="201" t="s">
        <v>83</v>
      </c>
      <c r="AV451" s="13" t="s">
        <v>83</v>
      </c>
      <c r="AW451" s="13" t="s">
        <v>33</v>
      </c>
      <c r="AX451" s="13" t="s">
        <v>73</v>
      </c>
      <c r="AY451" s="201" t="s">
        <v>118</v>
      </c>
    </row>
    <row r="452" spans="1:65" s="2" customFormat="1" ht="14.45" customHeight="1">
      <c r="A452" s="33"/>
      <c r="B452" s="34"/>
      <c r="C452" s="172" t="s">
        <v>706</v>
      </c>
      <c r="D452" s="172" t="s">
        <v>120</v>
      </c>
      <c r="E452" s="173" t="s">
        <v>707</v>
      </c>
      <c r="F452" s="174" t="s">
        <v>708</v>
      </c>
      <c r="G452" s="175" t="s">
        <v>146</v>
      </c>
      <c r="H452" s="176">
        <v>203.3</v>
      </c>
      <c r="I452" s="177"/>
      <c r="J452" s="178">
        <f>ROUND(I452*H452,2)</f>
        <v>0</v>
      </c>
      <c r="K452" s="174" t="s">
        <v>124</v>
      </c>
      <c r="L452" s="38"/>
      <c r="M452" s="179" t="s">
        <v>19</v>
      </c>
      <c r="N452" s="180" t="s">
        <v>44</v>
      </c>
      <c r="O452" s="63"/>
      <c r="P452" s="181">
        <f>O452*H452</f>
        <v>0</v>
      </c>
      <c r="Q452" s="181">
        <v>1.9000000000000001E-4</v>
      </c>
      <c r="R452" s="181">
        <f>Q452*H452</f>
        <v>3.8627000000000002E-2</v>
      </c>
      <c r="S452" s="181">
        <v>0</v>
      </c>
      <c r="T452" s="182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83" t="s">
        <v>125</v>
      </c>
      <c r="AT452" s="183" t="s">
        <v>120</v>
      </c>
      <c r="AU452" s="183" t="s">
        <v>83</v>
      </c>
      <c r="AY452" s="16" t="s">
        <v>118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16" t="s">
        <v>81</v>
      </c>
      <c r="BK452" s="184">
        <f>ROUND(I452*H452,2)</f>
        <v>0</v>
      </c>
      <c r="BL452" s="16" t="s">
        <v>125</v>
      </c>
      <c r="BM452" s="183" t="s">
        <v>709</v>
      </c>
    </row>
    <row r="453" spans="1:65" s="2" customFormat="1" ht="11.25">
      <c r="A453" s="33"/>
      <c r="B453" s="34"/>
      <c r="C453" s="35"/>
      <c r="D453" s="185" t="s">
        <v>127</v>
      </c>
      <c r="E453" s="35"/>
      <c r="F453" s="186" t="s">
        <v>710</v>
      </c>
      <c r="G453" s="35"/>
      <c r="H453" s="35"/>
      <c r="I453" s="187"/>
      <c r="J453" s="35"/>
      <c r="K453" s="35"/>
      <c r="L453" s="38"/>
      <c r="M453" s="188"/>
      <c r="N453" s="189"/>
      <c r="O453" s="63"/>
      <c r="P453" s="63"/>
      <c r="Q453" s="63"/>
      <c r="R453" s="63"/>
      <c r="S453" s="63"/>
      <c r="T453" s="64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T453" s="16" t="s">
        <v>127</v>
      </c>
      <c r="AU453" s="16" t="s">
        <v>83</v>
      </c>
    </row>
    <row r="454" spans="1:65" s="13" customFormat="1" ht="11.25">
      <c r="B454" s="191"/>
      <c r="C454" s="192"/>
      <c r="D454" s="185" t="s">
        <v>131</v>
      </c>
      <c r="E454" s="193" t="s">
        <v>19</v>
      </c>
      <c r="F454" s="194" t="s">
        <v>711</v>
      </c>
      <c r="G454" s="192"/>
      <c r="H454" s="195">
        <v>203.3</v>
      </c>
      <c r="I454" s="196"/>
      <c r="J454" s="192"/>
      <c r="K454" s="192"/>
      <c r="L454" s="197"/>
      <c r="M454" s="198"/>
      <c r="N454" s="199"/>
      <c r="O454" s="199"/>
      <c r="P454" s="199"/>
      <c r="Q454" s="199"/>
      <c r="R454" s="199"/>
      <c r="S454" s="199"/>
      <c r="T454" s="200"/>
      <c r="AT454" s="201" t="s">
        <v>131</v>
      </c>
      <c r="AU454" s="201" t="s">
        <v>83</v>
      </c>
      <c r="AV454" s="13" t="s">
        <v>83</v>
      </c>
      <c r="AW454" s="13" t="s">
        <v>33</v>
      </c>
      <c r="AX454" s="13" t="s">
        <v>73</v>
      </c>
      <c r="AY454" s="201" t="s">
        <v>118</v>
      </c>
    </row>
    <row r="455" spans="1:65" s="2" customFormat="1" ht="14.45" customHeight="1">
      <c r="A455" s="33"/>
      <c r="B455" s="34"/>
      <c r="C455" s="172" t="s">
        <v>712</v>
      </c>
      <c r="D455" s="172" t="s">
        <v>120</v>
      </c>
      <c r="E455" s="173" t="s">
        <v>713</v>
      </c>
      <c r="F455" s="174" t="s">
        <v>714</v>
      </c>
      <c r="G455" s="175" t="s">
        <v>146</v>
      </c>
      <c r="H455" s="176">
        <v>203.3</v>
      </c>
      <c r="I455" s="177"/>
      <c r="J455" s="178">
        <f>ROUND(I455*H455,2)</f>
        <v>0</v>
      </c>
      <c r="K455" s="174" t="s">
        <v>124</v>
      </c>
      <c r="L455" s="38"/>
      <c r="M455" s="179" t="s">
        <v>19</v>
      </c>
      <c r="N455" s="180" t="s">
        <v>44</v>
      </c>
      <c r="O455" s="63"/>
      <c r="P455" s="181">
        <f>O455*H455</f>
        <v>0</v>
      </c>
      <c r="Q455" s="181">
        <v>6.9999999999999994E-5</v>
      </c>
      <c r="R455" s="181">
        <f>Q455*H455</f>
        <v>1.4230999999999999E-2</v>
      </c>
      <c r="S455" s="181">
        <v>0</v>
      </c>
      <c r="T455" s="182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83" t="s">
        <v>125</v>
      </c>
      <c r="AT455" s="183" t="s">
        <v>120</v>
      </c>
      <c r="AU455" s="183" t="s">
        <v>83</v>
      </c>
      <c r="AY455" s="16" t="s">
        <v>118</v>
      </c>
      <c r="BE455" s="184">
        <f>IF(N455="základní",J455,0)</f>
        <v>0</v>
      </c>
      <c r="BF455" s="184">
        <f>IF(N455="snížená",J455,0)</f>
        <v>0</v>
      </c>
      <c r="BG455" s="184">
        <f>IF(N455="zákl. přenesená",J455,0)</f>
        <v>0</v>
      </c>
      <c r="BH455" s="184">
        <f>IF(N455="sníž. přenesená",J455,0)</f>
        <v>0</v>
      </c>
      <c r="BI455" s="184">
        <f>IF(N455="nulová",J455,0)</f>
        <v>0</v>
      </c>
      <c r="BJ455" s="16" t="s">
        <v>81</v>
      </c>
      <c r="BK455" s="184">
        <f>ROUND(I455*H455,2)</f>
        <v>0</v>
      </c>
      <c r="BL455" s="16" t="s">
        <v>125</v>
      </c>
      <c r="BM455" s="183" t="s">
        <v>715</v>
      </c>
    </row>
    <row r="456" spans="1:65" s="2" customFormat="1" ht="11.25">
      <c r="A456" s="33"/>
      <c r="B456" s="34"/>
      <c r="C456" s="35"/>
      <c r="D456" s="185" t="s">
        <v>127</v>
      </c>
      <c r="E456" s="35"/>
      <c r="F456" s="186" t="s">
        <v>716</v>
      </c>
      <c r="G456" s="35"/>
      <c r="H456" s="35"/>
      <c r="I456" s="187"/>
      <c r="J456" s="35"/>
      <c r="K456" s="35"/>
      <c r="L456" s="38"/>
      <c r="M456" s="188"/>
      <c r="N456" s="189"/>
      <c r="O456" s="63"/>
      <c r="P456" s="63"/>
      <c r="Q456" s="63"/>
      <c r="R456" s="63"/>
      <c r="S456" s="63"/>
      <c r="T456" s="64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6" t="s">
        <v>127</v>
      </c>
      <c r="AU456" s="16" t="s">
        <v>83</v>
      </c>
    </row>
    <row r="457" spans="1:65" s="13" customFormat="1" ht="11.25">
      <c r="B457" s="191"/>
      <c r="C457" s="192"/>
      <c r="D457" s="185" t="s">
        <v>131</v>
      </c>
      <c r="E457" s="193" t="s">
        <v>19</v>
      </c>
      <c r="F457" s="194" t="s">
        <v>711</v>
      </c>
      <c r="G457" s="192"/>
      <c r="H457" s="195">
        <v>203.3</v>
      </c>
      <c r="I457" s="196"/>
      <c r="J457" s="192"/>
      <c r="K457" s="192"/>
      <c r="L457" s="197"/>
      <c r="M457" s="198"/>
      <c r="N457" s="199"/>
      <c r="O457" s="199"/>
      <c r="P457" s="199"/>
      <c r="Q457" s="199"/>
      <c r="R457" s="199"/>
      <c r="S457" s="199"/>
      <c r="T457" s="200"/>
      <c r="AT457" s="201" t="s">
        <v>131</v>
      </c>
      <c r="AU457" s="201" t="s">
        <v>83</v>
      </c>
      <c r="AV457" s="13" t="s">
        <v>83</v>
      </c>
      <c r="AW457" s="13" t="s">
        <v>33</v>
      </c>
      <c r="AX457" s="13" t="s">
        <v>73</v>
      </c>
      <c r="AY457" s="201" t="s">
        <v>118</v>
      </c>
    </row>
    <row r="458" spans="1:65" s="12" customFormat="1" ht="22.9" customHeight="1">
      <c r="B458" s="156"/>
      <c r="C458" s="157"/>
      <c r="D458" s="158" t="s">
        <v>72</v>
      </c>
      <c r="E458" s="170" t="s">
        <v>717</v>
      </c>
      <c r="F458" s="170" t="s">
        <v>718</v>
      </c>
      <c r="G458" s="157"/>
      <c r="H458" s="157"/>
      <c r="I458" s="160"/>
      <c r="J458" s="171">
        <f>BK458</f>
        <v>0</v>
      </c>
      <c r="K458" s="157"/>
      <c r="L458" s="162"/>
      <c r="M458" s="163"/>
      <c r="N458" s="164"/>
      <c r="O458" s="164"/>
      <c r="P458" s="165">
        <f>SUM(P459:P490)</f>
        <v>0</v>
      </c>
      <c r="Q458" s="164"/>
      <c r="R458" s="165">
        <f>SUM(R459:R490)</f>
        <v>0</v>
      </c>
      <c r="S458" s="164"/>
      <c r="T458" s="166">
        <f>SUM(T459:T490)</f>
        <v>0</v>
      </c>
      <c r="AR458" s="167" t="s">
        <v>81</v>
      </c>
      <c r="AT458" s="168" t="s">
        <v>72</v>
      </c>
      <c r="AU458" s="168" t="s">
        <v>81</v>
      </c>
      <c r="AY458" s="167" t="s">
        <v>118</v>
      </c>
      <c r="BK458" s="169">
        <f>SUM(BK459:BK490)</f>
        <v>0</v>
      </c>
    </row>
    <row r="459" spans="1:65" s="2" customFormat="1" ht="14.45" customHeight="1">
      <c r="A459" s="33"/>
      <c r="B459" s="34"/>
      <c r="C459" s="172" t="s">
        <v>719</v>
      </c>
      <c r="D459" s="172" t="s">
        <v>120</v>
      </c>
      <c r="E459" s="173" t="s">
        <v>720</v>
      </c>
      <c r="F459" s="174" t="s">
        <v>721</v>
      </c>
      <c r="G459" s="175" t="s">
        <v>330</v>
      </c>
      <c r="H459" s="176">
        <v>539.44299999999998</v>
      </c>
      <c r="I459" s="177"/>
      <c r="J459" s="178">
        <f>ROUND(I459*H459,2)</f>
        <v>0</v>
      </c>
      <c r="K459" s="174" t="s">
        <v>124</v>
      </c>
      <c r="L459" s="38"/>
      <c r="M459" s="179" t="s">
        <v>19</v>
      </c>
      <c r="N459" s="180" t="s">
        <v>44</v>
      </c>
      <c r="O459" s="63"/>
      <c r="P459" s="181">
        <f>O459*H459</f>
        <v>0</v>
      </c>
      <c r="Q459" s="181">
        <v>0</v>
      </c>
      <c r="R459" s="181">
        <f>Q459*H459</f>
        <v>0</v>
      </c>
      <c r="S459" s="181">
        <v>0</v>
      </c>
      <c r="T459" s="18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83" t="s">
        <v>125</v>
      </c>
      <c r="AT459" s="183" t="s">
        <v>120</v>
      </c>
      <c r="AU459" s="183" t="s">
        <v>83</v>
      </c>
      <c r="AY459" s="16" t="s">
        <v>118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6" t="s">
        <v>81</v>
      </c>
      <c r="BK459" s="184">
        <f>ROUND(I459*H459,2)</f>
        <v>0</v>
      </c>
      <c r="BL459" s="16" t="s">
        <v>125</v>
      </c>
      <c r="BM459" s="183" t="s">
        <v>722</v>
      </c>
    </row>
    <row r="460" spans="1:65" s="2" customFormat="1" ht="11.25">
      <c r="A460" s="33"/>
      <c r="B460" s="34"/>
      <c r="C460" s="35"/>
      <c r="D460" s="185" t="s">
        <v>127</v>
      </c>
      <c r="E460" s="35"/>
      <c r="F460" s="186" t="s">
        <v>723</v>
      </c>
      <c r="G460" s="35"/>
      <c r="H460" s="35"/>
      <c r="I460" s="187"/>
      <c r="J460" s="35"/>
      <c r="K460" s="35"/>
      <c r="L460" s="38"/>
      <c r="M460" s="188"/>
      <c r="N460" s="189"/>
      <c r="O460" s="63"/>
      <c r="P460" s="63"/>
      <c r="Q460" s="63"/>
      <c r="R460" s="63"/>
      <c r="S460" s="63"/>
      <c r="T460" s="64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6" t="s">
        <v>127</v>
      </c>
      <c r="AU460" s="16" t="s">
        <v>83</v>
      </c>
    </row>
    <row r="461" spans="1:65" s="2" customFormat="1" ht="78">
      <c r="A461" s="33"/>
      <c r="B461" s="34"/>
      <c r="C461" s="35"/>
      <c r="D461" s="185" t="s">
        <v>129</v>
      </c>
      <c r="E461" s="35"/>
      <c r="F461" s="190" t="s">
        <v>724</v>
      </c>
      <c r="G461" s="35"/>
      <c r="H461" s="35"/>
      <c r="I461" s="187"/>
      <c r="J461" s="35"/>
      <c r="K461" s="35"/>
      <c r="L461" s="38"/>
      <c r="M461" s="188"/>
      <c r="N461" s="189"/>
      <c r="O461" s="63"/>
      <c r="P461" s="63"/>
      <c r="Q461" s="63"/>
      <c r="R461" s="63"/>
      <c r="S461" s="63"/>
      <c r="T461" s="64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6" t="s">
        <v>129</v>
      </c>
      <c r="AU461" s="16" t="s">
        <v>83</v>
      </c>
    </row>
    <row r="462" spans="1:65" s="13" customFormat="1" ht="11.25">
      <c r="B462" s="191"/>
      <c r="C462" s="192"/>
      <c r="D462" s="185" t="s">
        <v>131</v>
      </c>
      <c r="E462" s="193" t="s">
        <v>19</v>
      </c>
      <c r="F462" s="194" t="s">
        <v>725</v>
      </c>
      <c r="G462" s="192"/>
      <c r="H462" s="195">
        <v>539.44299999999998</v>
      </c>
      <c r="I462" s="196"/>
      <c r="J462" s="192"/>
      <c r="K462" s="192"/>
      <c r="L462" s="197"/>
      <c r="M462" s="198"/>
      <c r="N462" s="199"/>
      <c r="O462" s="199"/>
      <c r="P462" s="199"/>
      <c r="Q462" s="199"/>
      <c r="R462" s="199"/>
      <c r="S462" s="199"/>
      <c r="T462" s="200"/>
      <c r="AT462" s="201" t="s">
        <v>131</v>
      </c>
      <c r="AU462" s="201" t="s">
        <v>83</v>
      </c>
      <c r="AV462" s="13" t="s">
        <v>83</v>
      </c>
      <c r="AW462" s="13" t="s">
        <v>33</v>
      </c>
      <c r="AX462" s="13" t="s">
        <v>73</v>
      </c>
      <c r="AY462" s="201" t="s">
        <v>118</v>
      </c>
    </row>
    <row r="463" spans="1:65" s="2" customFormat="1" ht="14.45" customHeight="1">
      <c r="A463" s="33"/>
      <c r="B463" s="34"/>
      <c r="C463" s="172" t="s">
        <v>726</v>
      </c>
      <c r="D463" s="172" t="s">
        <v>120</v>
      </c>
      <c r="E463" s="173" t="s">
        <v>727</v>
      </c>
      <c r="F463" s="174" t="s">
        <v>728</v>
      </c>
      <c r="G463" s="175" t="s">
        <v>330</v>
      </c>
      <c r="H463" s="176">
        <v>2589.6320000000001</v>
      </c>
      <c r="I463" s="177"/>
      <c r="J463" s="178">
        <f>ROUND(I463*H463,2)</f>
        <v>0</v>
      </c>
      <c r="K463" s="174" t="s">
        <v>124</v>
      </c>
      <c r="L463" s="38"/>
      <c r="M463" s="179" t="s">
        <v>19</v>
      </c>
      <c r="N463" s="180" t="s">
        <v>44</v>
      </c>
      <c r="O463" s="63"/>
      <c r="P463" s="181">
        <f>O463*H463</f>
        <v>0</v>
      </c>
      <c r="Q463" s="181">
        <v>0</v>
      </c>
      <c r="R463" s="181">
        <f>Q463*H463</f>
        <v>0</v>
      </c>
      <c r="S463" s="181">
        <v>0</v>
      </c>
      <c r="T463" s="18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83" t="s">
        <v>125</v>
      </c>
      <c r="AT463" s="183" t="s">
        <v>120</v>
      </c>
      <c r="AU463" s="183" t="s">
        <v>83</v>
      </c>
      <c r="AY463" s="16" t="s">
        <v>118</v>
      </c>
      <c r="BE463" s="184">
        <f>IF(N463="základní",J463,0)</f>
        <v>0</v>
      </c>
      <c r="BF463" s="184">
        <f>IF(N463="snížená",J463,0)</f>
        <v>0</v>
      </c>
      <c r="BG463" s="184">
        <f>IF(N463="zákl. přenesená",J463,0)</f>
        <v>0</v>
      </c>
      <c r="BH463" s="184">
        <f>IF(N463="sníž. přenesená",J463,0)</f>
        <v>0</v>
      </c>
      <c r="BI463" s="184">
        <f>IF(N463="nulová",J463,0)</f>
        <v>0</v>
      </c>
      <c r="BJ463" s="16" t="s">
        <v>81</v>
      </c>
      <c r="BK463" s="184">
        <f>ROUND(I463*H463,2)</f>
        <v>0</v>
      </c>
      <c r="BL463" s="16" t="s">
        <v>125</v>
      </c>
      <c r="BM463" s="183" t="s">
        <v>729</v>
      </c>
    </row>
    <row r="464" spans="1:65" s="2" customFormat="1" ht="11.25">
      <c r="A464" s="33"/>
      <c r="B464" s="34"/>
      <c r="C464" s="35"/>
      <c r="D464" s="185" t="s">
        <v>127</v>
      </c>
      <c r="E464" s="35"/>
      <c r="F464" s="186" t="s">
        <v>730</v>
      </c>
      <c r="G464" s="35"/>
      <c r="H464" s="35"/>
      <c r="I464" s="187"/>
      <c r="J464" s="35"/>
      <c r="K464" s="35"/>
      <c r="L464" s="38"/>
      <c r="M464" s="188"/>
      <c r="N464" s="189"/>
      <c r="O464" s="63"/>
      <c r="P464" s="63"/>
      <c r="Q464" s="63"/>
      <c r="R464" s="63"/>
      <c r="S464" s="63"/>
      <c r="T464" s="64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6" t="s">
        <v>127</v>
      </c>
      <c r="AU464" s="16" t="s">
        <v>83</v>
      </c>
    </row>
    <row r="465" spans="1:65" s="2" customFormat="1" ht="78">
      <c r="A465" s="33"/>
      <c r="B465" s="34"/>
      <c r="C465" s="35"/>
      <c r="D465" s="185" t="s">
        <v>129</v>
      </c>
      <c r="E465" s="35"/>
      <c r="F465" s="190" t="s">
        <v>724</v>
      </c>
      <c r="G465" s="35"/>
      <c r="H465" s="35"/>
      <c r="I465" s="187"/>
      <c r="J465" s="35"/>
      <c r="K465" s="35"/>
      <c r="L465" s="38"/>
      <c r="M465" s="188"/>
      <c r="N465" s="189"/>
      <c r="O465" s="63"/>
      <c r="P465" s="63"/>
      <c r="Q465" s="63"/>
      <c r="R465" s="63"/>
      <c r="S465" s="63"/>
      <c r="T465" s="64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T465" s="16" t="s">
        <v>129</v>
      </c>
      <c r="AU465" s="16" t="s">
        <v>83</v>
      </c>
    </row>
    <row r="466" spans="1:65" s="13" customFormat="1" ht="11.25">
      <c r="B466" s="191"/>
      <c r="C466" s="192"/>
      <c r="D466" s="185" t="s">
        <v>131</v>
      </c>
      <c r="E466" s="193" t="s">
        <v>19</v>
      </c>
      <c r="F466" s="194" t="s">
        <v>731</v>
      </c>
      <c r="G466" s="192"/>
      <c r="H466" s="195">
        <v>323.70400000000001</v>
      </c>
      <c r="I466" s="196"/>
      <c r="J466" s="192"/>
      <c r="K466" s="192"/>
      <c r="L466" s="197"/>
      <c r="M466" s="198"/>
      <c r="N466" s="199"/>
      <c r="O466" s="199"/>
      <c r="P466" s="199"/>
      <c r="Q466" s="199"/>
      <c r="R466" s="199"/>
      <c r="S466" s="199"/>
      <c r="T466" s="200"/>
      <c r="AT466" s="201" t="s">
        <v>131</v>
      </c>
      <c r="AU466" s="201" t="s">
        <v>83</v>
      </c>
      <c r="AV466" s="13" t="s">
        <v>83</v>
      </c>
      <c r="AW466" s="13" t="s">
        <v>33</v>
      </c>
      <c r="AX466" s="13" t="s">
        <v>73</v>
      </c>
      <c r="AY466" s="201" t="s">
        <v>118</v>
      </c>
    </row>
    <row r="467" spans="1:65" s="13" customFormat="1" ht="11.25">
      <c r="B467" s="191"/>
      <c r="C467" s="192"/>
      <c r="D467" s="185" t="s">
        <v>131</v>
      </c>
      <c r="E467" s="192"/>
      <c r="F467" s="194" t="s">
        <v>732</v>
      </c>
      <c r="G467" s="192"/>
      <c r="H467" s="195">
        <v>2589.6320000000001</v>
      </c>
      <c r="I467" s="196"/>
      <c r="J467" s="192"/>
      <c r="K467" s="192"/>
      <c r="L467" s="197"/>
      <c r="M467" s="198"/>
      <c r="N467" s="199"/>
      <c r="O467" s="199"/>
      <c r="P467" s="199"/>
      <c r="Q467" s="199"/>
      <c r="R467" s="199"/>
      <c r="S467" s="199"/>
      <c r="T467" s="200"/>
      <c r="AT467" s="201" t="s">
        <v>131</v>
      </c>
      <c r="AU467" s="201" t="s">
        <v>83</v>
      </c>
      <c r="AV467" s="13" t="s">
        <v>83</v>
      </c>
      <c r="AW467" s="13" t="s">
        <v>4</v>
      </c>
      <c r="AX467" s="13" t="s">
        <v>81</v>
      </c>
      <c r="AY467" s="201" t="s">
        <v>118</v>
      </c>
    </row>
    <row r="468" spans="1:65" s="2" customFormat="1" ht="14.45" customHeight="1">
      <c r="A468" s="33"/>
      <c r="B468" s="34"/>
      <c r="C468" s="172" t="s">
        <v>733</v>
      </c>
      <c r="D468" s="172" t="s">
        <v>120</v>
      </c>
      <c r="E468" s="173" t="s">
        <v>734</v>
      </c>
      <c r="F468" s="174" t="s">
        <v>735</v>
      </c>
      <c r="G468" s="175" t="s">
        <v>330</v>
      </c>
      <c r="H468" s="176">
        <v>38.591000000000001</v>
      </c>
      <c r="I468" s="177"/>
      <c r="J468" s="178">
        <f>ROUND(I468*H468,2)</f>
        <v>0</v>
      </c>
      <c r="K468" s="174" t="s">
        <v>124</v>
      </c>
      <c r="L468" s="38"/>
      <c r="M468" s="179" t="s">
        <v>19</v>
      </c>
      <c r="N468" s="180" t="s">
        <v>44</v>
      </c>
      <c r="O468" s="63"/>
      <c r="P468" s="181">
        <f>O468*H468</f>
        <v>0</v>
      </c>
      <c r="Q468" s="181">
        <v>0</v>
      </c>
      <c r="R468" s="181">
        <f>Q468*H468</f>
        <v>0</v>
      </c>
      <c r="S468" s="181">
        <v>0</v>
      </c>
      <c r="T468" s="18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83" t="s">
        <v>125</v>
      </c>
      <c r="AT468" s="183" t="s">
        <v>120</v>
      </c>
      <c r="AU468" s="183" t="s">
        <v>83</v>
      </c>
      <c r="AY468" s="16" t="s">
        <v>118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16" t="s">
        <v>81</v>
      </c>
      <c r="BK468" s="184">
        <f>ROUND(I468*H468,2)</f>
        <v>0</v>
      </c>
      <c r="BL468" s="16" t="s">
        <v>125</v>
      </c>
      <c r="BM468" s="183" t="s">
        <v>736</v>
      </c>
    </row>
    <row r="469" spans="1:65" s="2" customFormat="1" ht="11.25">
      <c r="A469" s="33"/>
      <c r="B469" s="34"/>
      <c r="C469" s="35"/>
      <c r="D469" s="185" t="s">
        <v>127</v>
      </c>
      <c r="E469" s="35"/>
      <c r="F469" s="186" t="s">
        <v>737</v>
      </c>
      <c r="G469" s="35"/>
      <c r="H469" s="35"/>
      <c r="I469" s="187"/>
      <c r="J469" s="35"/>
      <c r="K469" s="35"/>
      <c r="L469" s="38"/>
      <c r="M469" s="188"/>
      <c r="N469" s="189"/>
      <c r="O469" s="63"/>
      <c r="P469" s="63"/>
      <c r="Q469" s="63"/>
      <c r="R469" s="63"/>
      <c r="S469" s="63"/>
      <c r="T469" s="64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6" t="s">
        <v>127</v>
      </c>
      <c r="AU469" s="16" t="s">
        <v>83</v>
      </c>
    </row>
    <row r="470" spans="1:65" s="2" customFormat="1" ht="78">
      <c r="A470" s="33"/>
      <c r="B470" s="34"/>
      <c r="C470" s="35"/>
      <c r="D470" s="185" t="s">
        <v>129</v>
      </c>
      <c r="E470" s="35"/>
      <c r="F470" s="190" t="s">
        <v>724</v>
      </c>
      <c r="G470" s="35"/>
      <c r="H470" s="35"/>
      <c r="I470" s="187"/>
      <c r="J470" s="35"/>
      <c r="K470" s="35"/>
      <c r="L470" s="38"/>
      <c r="M470" s="188"/>
      <c r="N470" s="189"/>
      <c r="O470" s="63"/>
      <c r="P470" s="63"/>
      <c r="Q470" s="63"/>
      <c r="R470" s="63"/>
      <c r="S470" s="63"/>
      <c r="T470" s="64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6" t="s">
        <v>129</v>
      </c>
      <c r="AU470" s="16" t="s">
        <v>83</v>
      </c>
    </row>
    <row r="471" spans="1:65" s="13" customFormat="1" ht="11.25">
      <c r="B471" s="191"/>
      <c r="C471" s="192"/>
      <c r="D471" s="185" t="s">
        <v>131</v>
      </c>
      <c r="E471" s="193" t="s">
        <v>19</v>
      </c>
      <c r="F471" s="194" t="s">
        <v>738</v>
      </c>
      <c r="G471" s="192"/>
      <c r="H471" s="195">
        <v>13.124000000000001</v>
      </c>
      <c r="I471" s="196"/>
      <c r="J471" s="192"/>
      <c r="K471" s="192"/>
      <c r="L471" s="197"/>
      <c r="M471" s="198"/>
      <c r="N471" s="199"/>
      <c r="O471" s="199"/>
      <c r="P471" s="199"/>
      <c r="Q471" s="199"/>
      <c r="R471" s="199"/>
      <c r="S471" s="199"/>
      <c r="T471" s="200"/>
      <c r="AT471" s="201" t="s">
        <v>131</v>
      </c>
      <c r="AU471" s="201" t="s">
        <v>83</v>
      </c>
      <c r="AV471" s="13" t="s">
        <v>83</v>
      </c>
      <c r="AW471" s="13" t="s">
        <v>33</v>
      </c>
      <c r="AX471" s="13" t="s">
        <v>73</v>
      </c>
      <c r="AY471" s="201" t="s">
        <v>118</v>
      </c>
    </row>
    <row r="472" spans="1:65" s="13" customFormat="1" ht="11.25">
      <c r="B472" s="191"/>
      <c r="C472" s="192"/>
      <c r="D472" s="185" t="s">
        <v>131</v>
      </c>
      <c r="E472" s="193" t="s">
        <v>19</v>
      </c>
      <c r="F472" s="194" t="s">
        <v>739</v>
      </c>
      <c r="G472" s="192"/>
      <c r="H472" s="195">
        <v>12.614000000000001</v>
      </c>
      <c r="I472" s="196"/>
      <c r="J472" s="192"/>
      <c r="K472" s="192"/>
      <c r="L472" s="197"/>
      <c r="M472" s="198"/>
      <c r="N472" s="199"/>
      <c r="O472" s="199"/>
      <c r="P472" s="199"/>
      <c r="Q472" s="199"/>
      <c r="R472" s="199"/>
      <c r="S472" s="199"/>
      <c r="T472" s="200"/>
      <c r="AT472" s="201" t="s">
        <v>131</v>
      </c>
      <c r="AU472" s="201" t="s">
        <v>83</v>
      </c>
      <c r="AV472" s="13" t="s">
        <v>83</v>
      </c>
      <c r="AW472" s="13" t="s">
        <v>33</v>
      </c>
      <c r="AX472" s="13" t="s">
        <v>73</v>
      </c>
      <c r="AY472" s="201" t="s">
        <v>118</v>
      </c>
    </row>
    <row r="473" spans="1:65" s="13" customFormat="1" ht="11.25">
      <c r="B473" s="191"/>
      <c r="C473" s="192"/>
      <c r="D473" s="185" t="s">
        <v>131</v>
      </c>
      <c r="E473" s="193" t="s">
        <v>19</v>
      </c>
      <c r="F473" s="194" t="s">
        <v>740</v>
      </c>
      <c r="G473" s="192"/>
      <c r="H473" s="195">
        <v>12.614000000000001</v>
      </c>
      <c r="I473" s="196"/>
      <c r="J473" s="192"/>
      <c r="K473" s="192"/>
      <c r="L473" s="197"/>
      <c r="M473" s="198"/>
      <c r="N473" s="199"/>
      <c r="O473" s="199"/>
      <c r="P473" s="199"/>
      <c r="Q473" s="199"/>
      <c r="R473" s="199"/>
      <c r="S473" s="199"/>
      <c r="T473" s="200"/>
      <c r="AT473" s="201" t="s">
        <v>131</v>
      </c>
      <c r="AU473" s="201" t="s">
        <v>83</v>
      </c>
      <c r="AV473" s="13" t="s">
        <v>83</v>
      </c>
      <c r="AW473" s="13" t="s">
        <v>33</v>
      </c>
      <c r="AX473" s="13" t="s">
        <v>73</v>
      </c>
      <c r="AY473" s="201" t="s">
        <v>118</v>
      </c>
    </row>
    <row r="474" spans="1:65" s="13" customFormat="1" ht="11.25">
      <c r="B474" s="191"/>
      <c r="C474" s="192"/>
      <c r="D474" s="185" t="s">
        <v>131</v>
      </c>
      <c r="E474" s="193" t="s">
        <v>19</v>
      </c>
      <c r="F474" s="194" t="s">
        <v>741</v>
      </c>
      <c r="G474" s="192"/>
      <c r="H474" s="195">
        <v>0.23899999999999999</v>
      </c>
      <c r="I474" s="196"/>
      <c r="J474" s="192"/>
      <c r="K474" s="192"/>
      <c r="L474" s="197"/>
      <c r="M474" s="198"/>
      <c r="N474" s="199"/>
      <c r="O474" s="199"/>
      <c r="P474" s="199"/>
      <c r="Q474" s="199"/>
      <c r="R474" s="199"/>
      <c r="S474" s="199"/>
      <c r="T474" s="200"/>
      <c r="AT474" s="201" t="s">
        <v>131</v>
      </c>
      <c r="AU474" s="201" t="s">
        <v>83</v>
      </c>
      <c r="AV474" s="13" t="s">
        <v>83</v>
      </c>
      <c r="AW474" s="13" t="s">
        <v>33</v>
      </c>
      <c r="AX474" s="13" t="s">
        <v>73</v>
      </c>
      <c r="AY474" s="201" t="s">
        <v>118</v>
      </c>
    </row>
    <row r="475" spans="1:65" s="2" customFormat="1" ht="14.45" customHeight="1">
      <c r="A475" s="33"/>
      <c r="B475" s="34"/>
      <c r="C475" s="172" t="s">
        <v>742</v>
      </c>
      <c r="D475" s="172" t="s">
        <v>120</v>
      </c>
      <c r="E475" s="173" t="s">
        <v>743</v>
      </c>
      <c r="F475" s="174" t="s">
        <v>744</v>
      </c>
      <c r="G475" s="175" t="s">
        <v>330</v>
      </c>
      <c r="H475" s="176">
        <v>1.9119999999999999</v>
      </c>
      <c r="I475" s="177"/>
      <c r="J475" s="178">
        <f>ROUND(I475*H475,2)</f>
        <v>0</v>
      </c>
      <c r="K475" s="174" t="s">
        <v>124</v>
      </c>
      <c r="L475" s="38"/>
      <c r="M475" s="179" t="s">
        <v>19</v>
      </c>
      <c r="N475" s="180" t="s">
        <v>44</v>
      </c>
      <c r="O475" s="63"/>
      <c r="P475" s="181">
        <f>O475*H475</f>
        <v>0</v>
      </c>
      <c r="Q475" s="181">
        <v>0</v>
      </c>
      <c r="R475" s="181">
        <f>Q475*H475</f>
        <v>0</v>
      </c>
      <c r="S475" s="181">
        <v>0</v>
      </c>
      <c r="T475" s="18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83" t="s">
        <v>125</v>
      </c>
      <c r="AT475" s="183" t="s">
        <v>120</v>
      </c>
      <c r="AU475" s="183" t="s">
        <v>83</v>
      </c>
      <c r="AY475" s="16" t="s">
        <v>118</v>
      </c>
      <c r="BE475" s="184">
        <f>IF(N475="základní",J475,0)</f>
        <v>0</v>
      </c>
      <c r="BF475" s="184">
        <f>IF(N475="snížená",J475,0)</f>
        <v>0</v>
      </c>
      <c r="BG475" s="184">
        <f>IF(N475="zákl. přenesená",J475,0)</f>
        <v>0</v>
      </c>
      <c r="BH475" s="184">
        <f>IF(N475="sníž. přenesená",J475,0)</f>
        <v>0</v>
      </c>
      <c r="BI475" s="184">
        <f>IF(N475="nulová",J475,0)</f>
        <v>0</v>
      </c>
      <c r="BJ475" s="16" t="s">
        <v>81</v>
      </c>
      <c r="BK475" s="184">
        <f>ROUND(I475*H475,2)</f>
        <v>0</v>
      </c>
      <c r="BL475" s="16" t="s">
        <v>125</v>
      </c>
      <c r="BM475" s="183" t="s">
        <v>745</v>
      </c>
    </row>
    <row r="476" spans="1:65" s="2" customFormat="1" ht="11.25">
      <c r="A476" s="33"/>
      <c r="B476" s="34"/>
      <c r="C476" s="35"/>
      <c r="D476" s="185" t="s">
        <v>127</v>
      </c>
      <c r="E476" s="35"/>
      <c r="F476" s="186" t="s">
        <v>730</v>
      </c>
      <c r="G476" s="35"/>
      <c r="H476" s="35"/>
      <c r="I476" s="187"/>
      <c r="J476" s="35"/>
      <c r="K476" s="35"/>
      <c r="L476" s="38"/>
      <c r="M476" s="188"/>
      <c r="N476" s="189"/>
      <c r="O476" s="63"/>
      <c r="P476" s="63"/>
      <c r="Q476" s="63"/>
      <c r="R476" s="63"/>
      <c r="S476" s="63"/>
      <c r="T476" s="64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6" t="s">
        <v>127</v>
      </c>
      <c r="AU476" s="16" t="s">
        <v>83</v>
      </c>
    </row>
    <row r="477" spans="1:65" s="2" customFormat="1" ht="78">
      <c r="A477" s="33"/>
      <c r="B477" s="34"/>
      <c r="C477" s="35"/>
      <c r="D477" s="185" t="s">
        <v>129</v>
      </c>
      <c r="E477" s="35"/>
      <c r="F477" s="190" t="s">
        <v>724</v>
      </c>
      <c r="G477" s="35"/>
      <c r="H477" s="35"/>
      <c r="I477" s="187"/>
      <c r="J477" s="35"/>
      <c r="K477" s="35"/>
      <c r="L477" s="38"/>
      <c r="M477" s="188"/>
      <c r="N477" s="189"/>
      <c r="O477" s="63"/>
      <c r="P477" s="63"/>
      <c r="Q477" s="63"/>
      <c r="R477" s="63"/>
      <c r="S477" s="63"/>
      <c r="T477" s="64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6" t="s">
        <v>129</v>
      </c>
      <c r="AU477" s="16" t="s">
        <v>83</v>
      </c>
    </row>
    <row r="478" spans="1:65" s="13" customFormat="1" ht="11.25">
      <c r="B478" s="191"/>
      <c r="C478" s="192"/>
      <c r="D478" s="185" t="s">
        <v>131</v>
      </c>
      <c r="E478" s="193" t="s">
        <v>19</v>
      </c>
      <c r="F478" s="194" t="s">
        <v>741</v>
      </c>
      <c r="G478" s="192"/>
      <c r="H478" s="195">
        <v>0.23899999999999999</v>
      </c>
      <c r="I478" s="196"/>
      <c r="J478" s="192"/>
      <c r="K478" s="192"/>
      <c r="L478" s="197"/>
      <c r="M478" s="198"/>
      <c r="N478" s="199"/>
      <c r="O478" s="199"/>
      <c r="P478" s="199"/>
      <c r="Q478" s="199"/>
      <c r="R478" s="199"/>
      <c r="S478" s="199"/>
      <c r="T478" s="200"/>
      <c r="AT478" s="201" t="s">
        <v>131</v>
      </c>
      <c r="AU478" s="201" t="s">
        <v>83</v>
      </c>
      <c r="AV478" s="13" t="s">
        <v>83</v>
      </c>
      <c r="AW478" s="13" t="s">
        <v>33</v>
      </c>
      <c r="AX478" s="13" t="s">
        <v>73</v>
      </c>
      <c r="AY478" s="201" t="s">
        <v>118</v>
      </c>
    </row>
    <row r="479" spans="1:65" s="13" customFormat="1" ht="11.25">
      <c r="B479" s="191"/>
      <c r="C479" s="192"/>
      <c r="D479" s="185" t="s">
        <v>131</v>
      </c>
      <c r="E479" s="192"/>
      <c r="F479" s="194" t="s">
        <v>746</v>
      </c>
      <c r="G479" s="192"/>
      <c r="H479" s="195">
        <v>1.9119999999999999</v>
      </c>
      <c r="I479" s="196"/>
      <c r="J479" s="192"/>
      <c r="K479" s="192"/>
      <c r="L479" s="197"/>
      <c r="M479" s="198"/>
      <c r="N479" s="199"/>
      <c r="O479" s="199"/>
      <c r="P479" s="199"/>
      <c r="Q479" s="199"/>
      <c r="R479" s="199"/>
      <c r="S479" s="199"/>
      <c r="T479" s="200"/>
      <c r="AT479" s="201" t="s">
        <v>131</v>
      </c>
      <c r="AU479" s="201" t="s">
        <v>83</v>
      </c>
      <c r="AV479" s="13" t="s">
        <v>83</v>
      </c>
      <c r="AW479" s="13" t="s">
        <v>4</v>
      </c>
      <c r="AX479" s="13" t="s">
        <v>81</v>
      </c>
      <c r="AY479" s="201" t="s">
        <v>118</v>
      </c>
    </row>
    <row r="480" spans="1:65" s="2" customFormat="1" ht="14.45" customHeight="1">
      <c r="A480" s="33"/>
      <c r="B480" s="34"/>
      <c r="C480" s="172" t="s">
        <v>747</v>
      </c>
      <c r="D480" s="172" t="s">
        <v>120</v>
      </c>
      <c r="E480" s="173" t="s">
        <v>748</v>
      </c>
      <c r="F480" s="174" t="s">
        <v>749</v>
      </c>
      <c r="G480" s="175" t="s">
        <v>330</v>
      </c>
      <c r="H480" s="176">
        <v>12.614000000000001</v>
      </c>
      <c r="I480" s="177"/>
      <c r="J480" s="178">
        <f>ROUND(I480*H480,2)</f>
        <v>0</v>
      </c>
      <c r="K480" s="174" t="s">
        <v>124</v>
      </c>
      <c r="L480" s="38"/>
      <c r="M480" s="179" t="s">
        <v>19</v>
      </c>
      <c r="N480" s="180" t="s">
        <v>44</v>
      </c>
      <c r="O480" s="63"/>
      <c r="P480" s="181">
        <f>O480*H480</f>
        <v>0</v>
      </c>
      <c r="Q480" s="181">
        <v>0</v>
      </c>
      <c r="R480" s="181">
        <f>Q480*H480</f>
        <v>0</v>
      </c>
      <c r="S480" s="181">
        <v>0</v>
      </c>
      <c r="T480" s="182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83" t="s">
        <v>125</v>
      </c>
      <c r="AT480" s="183" t="s">
        <v>120</v>
      </c>
      <c r="AU480" s="183" t="s">
        <v>83</v>
      </c>
      <c r="AY480" s="16" t="s">
        <v>118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16" t="s">
        <v>81</v>
      </c>
      <c r="BK480" s="184">
        <f>ROUND(I480*H480,2)</f>
        <v>0</v>
      </c>
      <c r="BL480" s="16" t="s">
        <v>125</v>
      </c>
      <c r="BM480" s="183" t="s">
        <v>750</v>
      </c>
    </row>
    <row r="481" spans="1:65" s="2" customFormat="1" ht="11.25">
      <c r="A481" s="33"/>
      <c r="B481" s="34"/>
      <c r="C481" s="35"/>
      <c r="D481" s="185" t="s">
        <v>127</v>
      </c>
      <c r="E481" s="35"/>
      <c r="F481" s="186" t="s">
        <v>751</v>
      </c>
      <c r="G481" s="35"/>
      <c r="H481" s="35"/>
      <c r="I481" s="187"/>
      <c r="J481" s="35"/>
      <c r="K481" s="35"/>
      <c r="L481" s="38"/>
      <c r="M481" s="188"/>
      <c r="N481" s="189"/>
      <c r="O481" s="63"/>
      <c r="P481" s="63"/>
      <c r="Q481" s="63"/>
      <c r="R481" s="63"/>
      <c r="S481" s="63"/>
      <c r="T481" s="64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T481" s="16" t="s">
        <v>127</v>
      </c>
      <c r="AU481" s="16" t="s">
        <v>83</v>
      </c>
    </row>
    <row r="482" spans="1:65" s="2" customFormat="1" ht="39">
      <c r="A482" s="33"/>
      <c r="B482" s="34"/>
      <c r="C482" s="35"/>
      <c r="D482" s="185" t="s">
        <v>129</v>
      </c>
      <c r="E482" s="35"/>
      <c r="F482" s="190" t="s">
        <v>752</v>
      </c>
      <c r="G482" s="35"/>
      <c r="H482" s="35"/>
      <c r="I482" s="187"/>
      <c r="J482" s="35"/>
      <c r="K482" s="35"/>
      <c r="L482" s="38"/>
      <c r="M482" s="188"/>
      <c r="N482" s="189"/>
      <c r="O482" s="63"/>
      <c r="P482" s="63"/>
      <c r="Q482" s="63"/>
      <c r="R482" s="63"/>
      <c r="S482" s="63"/>
      <c r="T482" s="64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T482" s="16" t="s">
        <v>129</v>
      </c>
      <c r="AU482" s="16" t="s">
        <v>83</v>
      </c>
    </row>
    <row r="483" spans="1:65" s="13" customFormat="1" ht="11.25">
      <c r="B483" s="191"/>
      <c r="C483" s="192"/>
      <c r="D483" s="185" t="s">
        <v>131</v>
      </c>
      <c r="E483" s="193" t="s">
        <v>19</v>
      </c>
      <c r="F483" s="194" t="s">
        <v>740</v>
      </c>
      <c r="G483" s="192"/>
      <c r="H483" s="195">
        <v>12.614000000000001</v>
      </c>
      <c r="I483" s="196"/>
      <c r="J483" s="192"/>
      <c r="K483" s="192"/>
      <c r="L483" s="197"/>
      <c r="M483" s="198"/>
      <c r="N483" s="199"/>
      <c r="O483" s="199"/>
      <c r="P483" s="199"/>
      <c r="Q483" s="199"/>
      <c r="R483" s="199"/>
      <c r="S483" s="199"/>
      <c r="T483" s="200"/>
      <c r="AT483" s="201" t="s">
        <v>131</v>
      </c>
      <c r="AU483" s="201" t="s">
        <v>83</v>
      </c>
      <c r="AV483" s="13" t="s">
        <v>83</v>
      </c>
      <c r="AW483" s="13" t="s">
        <v>33</v>
      </c>
      <c r="AX483" s="13" t="s">
        <v>73</v>
      </c>
      <c r="AY483" s="201" t="s">
        <v>118</v>
      </c>
    </row>
    <row r="484" spans="1:65" s="2" customFormat="1" ht="24.2" customHeight="1">
      <c r="A484" s="33"/>
      <c r="B484" s="34"/>
      <c r="C484" s="172" t="s">
        <v>753</v>
      </c>
      <c r="D484" s="172" t="s">
        <v>120</v>
      </c>
      <c r="E484" s="173" t="s">
        <v>754</v>
      </c>
      <c r="F484" s="174" t="s">
        <v>755</v>
      </c>
      <c r="G484" s="175" t="s">
        <v>330</v>
      </c>
      <c r="H484" s="176">
        <v>0.23899999999999999</v>
      </c>
      <c r="I484" s="177"/>
      <c r="J484" s="178">
        <f>ROUND(I484*H484,2)</f>
        <v>0</v>
      </c>
      <c r="K484" s="174" t="s">
        <v>124</v>
      </c>
      <c r="L484" s="38"/>
      <c r="M484" s="179" t="s">
        <v>19</v>
      </c>
      <c r="N484" s="180" t="s">
        <v>44</v>
      </c>
      <c r="O484" s="63"/>
      <c r="P484" s="181">
        <f>O484*H484</f>
        <v>0</v>
      </c>
      <c r="Q484" s="181">
        <v>0</v>
      </c>
      <c r="R484" s="181">
        <f>Q484*H484</f>
        <v>0</v>
      </c>
      <c r="S484" s="181">
        <v>0</v>
      </c>
      <c r="T484" s="182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83" t="s">
        <v>125</v>
      </c>
      <c r="AT484" s="183" t="s">
        <v>120</v>
      </c>
      <c r="AU484" s="183" t="s">
        <v>83</v>
      </c>
      <c r="AY484" s="16" t="s">
        <v>118</v>
      </c>
      <c r="BE484" s="184">
        <f>IF(N484="základní",J484,0)</f>
        <v>0</v>
      </c>
      <c r="BF484" s="184">
        <f>IF(N484="snížená",J484,0)</f>
        <v>0</v>
      </c>
      <c r="BG484" s="184">
        <f>IF(N484="zákl. přenesená",J484,0)</f>
        <v>0</v>
      </c>
      <c r="BH484" s="184">
        <f>IF(N484="sníž. přenesená",J484,0)</f>
        <v>0</v>
      </c>
      <c r="BI484" s="184">
        <f>IF(N484="nulová",J484,0)</f>
        <v>0</v>
      </c>
      <c r="BJ484" s="16" t="s">
        <v>81</v>
      </c>
      <c r="BK484" s="184">
        <f>ROUND(I484*H484,2)</f>
        <v>0</v>
      </c>
      <c r="BL484" s="16" t="s">
        <v>125</v>
      </c>
      <c r="BM484" s="183" t="s">
        <v>756</v>
      </c>
    </row>
    <row r="485" spans="1:65" s="2" customFormat="1" ht="19.5">
      <c r="A485" s="33"/>
      <c r="B485" s="34"/>
      <c r="C485" s="35"/>
      <c r="D485" s="185" t="s">
        <v>127</v>
      </c>
      <c r="E485" s="35"/>
      <c r="F485" s="186" t="s">
        <v>757</v>
      </c>
      <c r="G485" s="35"/>
      <c r="H485" s="35"/>
      <c r="I485" s="187"/>
      <c r="J485" s="35"/>
      <c r="K485" s="35"/>
      <c r="L485" s="38"/>
      <c r="M485" s="188"/>
      <c r="N485" s="189"/>
      <c r="O485" s="63"/>
      <c r="P485" s="63"/>
      <c r="Q485" s="63"/>
      <c r="R485" s="63"/>
      <c r="S485" s="63"/>
      <c r="T485" s="64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6" t="s">
        <v>127</v>
      </c>
      <c r="AU485" s="16" t="s">
        <v>83</v>
      </c>
    </row>
    <row r="486" spans="1:65" s="2" customFormat="1" ht="39">
      <c r="A486" s="33"/>
      <c r="B486" s="34"/>
      <c r="C486" s="35"/>
      <c r="D486" s="185" t="s">
        <v>129</v>
      </c>
      <c r="E486" s="35"/>
      <c r="F486" s="190" t="s">
        <v>758</v>
      </c>
      <c r="G486" s="35"/>
      <c r="H486" s="35"/>
      <c r="I486" s="187"/>
      <c r="J486" s="35"/>
      <c r="K486" s="35"/>
      <c r="L486" s="38"/>
      <c r="M486" s="188"/>
      <c r="N486" s="189"/>
      <c r="O486" s="63"/>
      <c r="P486" s="63"/>
      <c r="Q486" s="63"/>
      <c r="R486" s="63"/>
      <c r="S486" s="63"/>
      <c r="T486" s="64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6" t="s">
        <v>129</v>
      </c>
      <c r="AU486" s="16" t="s">
        <v>83</v>
      </c>
    </row>
    <row r="487" spans="1:65" s="13" customFormat="1" ht="11.25">
      <c r="B487" s="191"/>
      <c r="C487" s="192"/>
      <c r="D487" s="185" t="s">
        <v>131</v>
      </c>
      <c r="E487" s="193" t="s">
        <v>19</v>
      </c>
      <c r="F487" s="194" t="s">
        <v>759</v>
      </c>
      <c r="G487" s="192"/>
      <c r="H487" s="195">
        <v>0.23899999999999999</v>
      </c>
      <c r="I487" s="196"/>
      <c r="J487" s="192"/>
      <c r="K487" s="192"/>
      <c r="L487" s="197"/>
      <c r="M487" s="198"/>
      <c r="N487" s="199"/>
      <c r="O487" s="199"/>
      <c r="P487" s="199"/>
      <c r="Q487" s="199"/>
      <c r="R487" s="199"/>
      <c r="S487" s="199"/>
      <c r="T487" s="200"/>
      <c r="AT487" s="201" t="s">
        <v>131</v>
      </c>
      <c r="AU487" s="201" t="s">
        <v>83</v>
      </c>
      <c r="AV487" s="13" t="s">
        <v>83</v>
      </c>
      <c r="AW487" s="13" t="s">
        <v>33</v>
      </c>
      <c r="AX487" s="13" t="s">
        <v>73</v>
      </c>
      <c r="AY487" s="201" t="s">
        <v>118</v>
      </c>
    </row>
    <row r="488" spans="1:65" s="2" customFormat="1" ht="24.2" customHeight="1">
      <c r="A488" s="33"/>
      <c r="B488" s="34"/>
      <c r="C488" s="172" t="s">
        <v>760</v>
      </c>
      <c r="D488" s="172" t="s">
        <v>120</v>
      </c>
      <c r="E488" s="173" t="s">
        <v>761</v>
      </c>
      <c r="F488" s="174" t="s">
        <v>762</v>
      </c>
      <c r="G488" s="175" t="s">
        <v>330</v>
      </c>
      <c r="H488" s="176">
        <v>323.70400000000001</v>
      </c>
      <c r="I488" s="177"/>
      <c r="J488" s="178">
        <f>ROUND(I488*H488,2)</f>
        <v>0</v>
      </c>
      <c r="K488" s="174" t="s">
        <v>124</v>
      </c>
      <c r="L488" s="38"/>
      <c r="M488" s="179" t="s">
        <v>19</v>
      </c>
      <c r="N488" s="180" t="s">
        <v>44</v>
      </c>
      <c r="O488" s="63"/>
      <c r="P488" s="181">
        <f>O488*H488</f>
        <v>0</v>
      </c>
      <c r="Q488" s="181">
        <v>0</v>
      </c>
      <c r="R488" s="181">
        <f>Q488*H488</f>
        <v>0</v>
      </c>
      <c r="S488" s="181">
        <v>0</v>
      </c>
      <c r="T488" s="182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83" t="s">
        <v>125</v>
      </c>
      <c r="AT488" s="183" t="s">
        <v>120</v>
      </c>
      <c r="AU488" s="183" t="s">
        <v>83</v>
      </c>
      <c r="AY488" s="16" t="s">
        <v>118</v>
      </c>
      <c r="BE488" s="184">
        <f>IF(N488="základní",J488,0)</f>
        <v>0</v>
      </c>
      <c r="BF488" s="184">
        <f>IF(N488="snížená",J488,0)</f>
        <v>0</v>
      </c>
      <c r="BG488" s="184">
        <f>IF(N488="zákl. přenesená",J488,0)</f>
        <v>0</v>
      </c>
      <c r="BH488" s="184">
        <f>IF(N488="sníž. přenesená",J488,0)</f>
        <v>0</v>
      </c>
      <c r="BI488" s="184">
        <f>IF(N488="nulová",J488,0)</f>
        <v>0</v>
      </c>
      <c r="BJ488" s="16" t="s">
        <v>81</v>
      </c>
      <c r="BK488" s="184">
        <f>ROUND(I488*H488,2)</f>
        <v>0</v>
      </c>
      <c r="BL488" s="16" t="s">
        <v>125</v>
      </c>
      <c r="BM488" s="183" t="s">
        <v>763</v>
      </c>
    </row>
    <row r="489" spans="1:65" s="2" customFormat="1" ht="19.5">
      <c r="A489" s="33"/>
      <c r="B489" s="34"/>
      <c r="C489" s="35"/>
      <c r="D489" s="185" t="s">
        <v>127</v>
      </c>
      <c r="E489" s="35"/>
      <c r="F489" s="186" t="s">
        <v>762</v>
      </c>
      <c r="G489" s="35"/>
      <c r="H489" s="35"/>
      <c r="I489" s="187"/>
      <c r="J489" s="35"/>
      <c r="K489" s="35"/>
      <c r="L489" s="38"/>
      <c r="M489" s="188"/>
      <c r="N489" s="189"/>
      <c r="O489" s="63"/>
      <c r="P489" s="63"/>
      <c r="Q489" s="63"/>
      <c r="R489" s="63"/>
      <c r="S489" s="63"/>
      <c r="T489" s="64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6" t="s">
        <v>127</v>
      </c>
      <c r="AU489" s="16" t="s">
        <v>83</v>
      </c>
    </row>
    <row r="490" spans="1:65" s="13" customFormat="1" ht="11.25">
      <c r="B490" s="191"/>
      <c r="C490" s="192"/>
      <c r="D490" s="185" t="s">
        <v>131</v>
      </c>
      <c r="E490" s="193" t="s">
        <v>19</v>
      </c>
      <c r="F490" s="194" t="s">
        <v>731</v>
      </c>
      <c r="G490" s="192"/>
      <c r="H490" s="195">
        <v>323.70400000000001</v>
      </c>
      <c r="I490" s="196"/>
      <c r="J490" s="192"/>
      <c r="K490" s="192"/>
      <c r="L490" s="197"/>
      <c r="M490" s="198"/>
      <c r="N490" s="199"/>
      <c r="O490" s="199"/>
      <c r="P490" s="199"/>
      <c r="Q490" s="199"/>
      <c r="R490" s="199"/>
      <c r="S490" s="199"/>
      <c r="T490" s="200"/>
      <c r="AT490" s="201" t="s">
        <v>131</v>
      </c>
      <c r="AU490" s="201" t="s">
        <v>83</v>
      </c>
      <c r="AV490" s="13" t="s">
        <v>83</v>
      </c>
      <c r="AW490" s="13" t="s">
        <v>33</v>
      </c>
      <c r="AX490" s="13" t="s">
        <v>73</v>
      </c>
      <c r="AY490" s="201" t="s">
        <v>118</v>
      </c>
    </row>
    <row r="491" spans="1:65" s="12" customFormat="1" ht="22.9" customHeight="1">
      <c r="B491" s="156"/>
      <c r="C491" s="157"/>
      <c r="D491" s="158" t="s">
        <v>72</v>
      </c>
      <c r="E491" s="170" t="s">
        <v>764</v>
      </c>
      <c r="F491" s="170" t="s">
        <v>765</v>
      </c>
      <c r="G491" s="157"/>
      <c r="H491" s="157"/>
      <c r="I491" s="160"/>
      <c r="J491" s="171">
        <f>BK491</f>
        <v>0</v>
      </c>
      <c r="K491" s="157"/>
      <c r="L491" s="162"/>
      <c r="M491" s="163"/>
      <c r="N491" s="164"/>
      <c r="O491" s="164"/>
      <c r="P491" s="165">
        <f>SUM(P492:P507)</f>
        <v>0</v>
      </c>
      <c r="Q491" s="164"/>
      <c r="R491" s="165">
        <f>SUM(R492:R507)</f>
        <v>0</v>
      </c>
      <c r="S491" s="164"/>
      <c r="T491" s="166">
        <f>SUM(T492:T507)</f>
        <v>0</v>
      </c>
      <c r="AR491" s="167" t="s">
        <v>81</v>
      </c>
      <c r="AT491" s="168" t="s">
        <v>72</v>
      </c>
      <c r="AU491" s="168" t="s">
        <v>81</v>
      </c>
      <c r="AY491" s="167" t="s">
        <v>118</v>
      </c>
      <c r="BK491" s="169">
        <f>SUM(BK492:BK507)</f>
        <v>0</v>
      </c>
    </row>
    <row r="492" spans="1:65" s="2" customFormat="1" ht="14.45" customHeight="1">
      <c r="A492" s="33"/>
      <c r="B492" s="34"/>
      <c r="C492" s="172" t="s">
        <v>766</v>
      </c>
      <c r="D492" s="172" t="s">
        <v>120</v>
      </c>
      <c r="E492" s="173" t="s">
        <v>767</v>
      </c>
      <c r="F492" s="174" t="s">
        <v>768</v>
      </c>
      <c r="G492" s="175" t="s">
        <v>330</v>
      </c>
      <c r="H492" s="176">
        <v>354.05599999999998</v>
      </c>
      <c r="I492" s="177"/>
      <c r="J492" s="178">
        <f>ROUND(I492*H492,2)</f>
        <v>0</v>
      </c>
      <c r="K492" s="174" t="s">
        <v>124</v>
      </c>
      <c r="L492" s="38"/>
      <c r="M492" s="179" t="s">
        <v>19</v>
      </c>
      <c r="N492" s="180" t="s">
        <v>44</v>
      </c>
      <c r="O492" s="63"/>
      <c r="P492" s="181">
        <f>O492*H492</f>
        <v>0</v>
      </c>
      <c r="Q492" s="181">
        <v>0</v>
      </c>
      <c r="R492" s="181">
        <f>Q492*H492</f>
        <v>0</v>
      </c>
      <c r="S492" s="181">
        <v>0</v>
      </c>
      <c r="T492" s="182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83" t="s">
        <v>125</v>
      </c>
      <c r="AT492" s="183" t="s">
        <v>120</v>
      </c>
      <c r="AU492" s="183" t="s">
        <v>83</v>
      </c>
      <c r="AY492" s="16" t="s">
        <v>118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6" t="s">
        <v>81</v>
      </c>
      <c r="BK492" s="184">
        <f>ROUND(I492*H492,2)</f>
        <v>0</v>
      </c>
      <c r="BL492" s="16" t="s">
        <v>125</v>
      </c>
      <c r="BM492" s="183" t="s">
        <v>769</v>
      </c>
    </row>
    <row r="493" spans="1:65" s="2" customFormat="1" ht="19.5">
      <c r="A493" s="33"/>
      <c r="B493" s="34"/>
      <c r="C493" s="35"/>
      <c r="D493" s="185" t="s">
        <v>127</v>
      </c>
      <c r="E493" s="35"/>
      <c r="F493" s="186" t="s">
        <v>770</v>
      </c>
      <c r="G493" s="35"/>
      <c r="H493" s="35"/>
      <c r="I493" s="187"/>
      <c r="J493" s="35"/>
      <c r="K493" s="35"/>
      <c r="L493" s="38"/>
      <c r="M493" s="188"/>
      <c r="N493" s="189"/>
      <c r="O493" s="63"/>
      <c r="P493" s="63"/>
      <c r="Q493" s="63"/>
      <c r="R493" s="63"/>
      <c r="S493" s="63"/>
      <c r="T493" s="64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6" t="s">
        <v>127</v>
      </c>
      <c r="AU493" s="16" t="s">
        <v>83</v>
      </c>
    </row>
    <row r="494" spans="1:65" s="2" customFormat="1" ht="29.25">
      <c r="A494" s="33"/>
      <c r="B494" s="34"/>
      <c r="C494" s="35"/>
      <c r="D494" s="185" t="s">
        <v>129</v>
      </c>
      <c r="E494" s="35"/>
      <c r="F494" s="190" t="s">
        <v>771</v>
      </c>
      <c r="G494" s="35"/>
      <c r="H494" s="35"/>
      <c r="I494" s="187"/>
      <c r="J494" s="35"/>
      <c r="K494" s="35"/>
      <c r="L494" s="38"/>
      <c r="M494" s="188"/>
      <c r="N494" s="189"/>
      <c r="O494" s="63"/>
      <c r="P494" s="63"/>
      <c r="Q494" s="63"/>
      <c r="R494" s="63"/>
      <c r="S494" s="63"/>
      <c r="T494" s="64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6" t="s">
        <v>129</v>
      </c>
      <c r="AU494" s="16" t="s">
        <v>83</v>
      </c>
    </row>
    <row r="495" spans="1:65" s="13" customFormat="1" ht="11.25">
      <c r="B495" s="191"/>
      <c r="C495" s="192"/>
      <c r="D495" s="185" t="s">
        <v>131</v>
      </c>
      <c r="E495" s="193" t="s">
        <v>19</v>
      </c>
      <c r="F495" s="194" t="s">
        <v>772</v>
      </c>
      <c r="G495" s="192"/>
      <c r="H495" s="195">
        <v>354.05599999999998</v>
      </c>
      <c r="I495" s="196"/>
      <c r="J495" s="192"/>
      <c r="K495" s="192"/>
      <c r="L495" s="197"/>
      <c r="M495" s="198"/>
      <c r="N495" s="199"/>
      <c r="O495" s="199"/>
      <c r="P495" s="199"/>
      <c r="Q495" s="199"/>
      <c r="R495" s="199"/>
      <c r="S495" s="199"/>
      <c r="T495" s="200"/>
      <c r="AT495" s="201" t="s">
        <v>131</v>
      </c>
      <c r="AU495" s="201" t="s">
        <v>83</v>
      </c>
      <c r="AV495" s="13" t="s">
        <v>83</v>
      </c>
      <c r="AW495" s="13" t="s">
        <v>33</v>
      </c>
      <c r="AX495" s="13" t="s">
        <v>73</v>
      </c>
      <c r="AY495" s="201" t="s">
        <v>118</v>
      </c>
    </row>
    <row r="496" spans="1:65" s="2" customFormat="1" ht="14.45" customHeight="1">
      <c r="A496" s="33"/>
      <c r="B496" s="34"/>
      <c r="C496" s="172" t="s">
        <v>773</v>
      </c>
      <c r="D496" s="172" t="s">
        <v>120</v>
      </c>
      <c r="E496" s="173" t="s">
        <v>774</v>
      </c>
      <c r="F496" s="174" t="s">
        <v>775</v>
      </c>
      <c r="G496" s="175" t="s">
        <v>330</v>
      </c>
      <c r="H496" s="176">
        <v>354.05599999999998</v>
      </c>
      <c r="I496" s="177"/>
      <c r="J496" s="178">
        <f>ROUND(I496*H496,2)</f>
        <v>0</v>
      </c>
      <c r="K496" s="174" t="s">
        <v>124</v>
      </c>
      <c r="L496" s="38"/>
      <c r="M496" s="179" t="s">
        <v>19</v>
      </c>
      <c r="N496" s="180" t="s">
        <v>44</v>
      </c>
      <c r="O496" s="63"/>
      <c r="P496" s="181">
        <f>O496*H496</f>
        <v>0</v>
      </c>
      <c r="Q496" s="181">
        <v>0</v>
      </c>
      <c r="R496" s="181">
        <f>Q496*H496</f>
        <v>0</v>
      </c>
      <c r="S496" s="181">
        <v>0</v>
      </c>
      <c r="T496" s="182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83" t="s">
        <v>125</v>
      </c>
      <c r="AT496" s="183" t="s">
        <v>120</v>
      </c>
      <c r="AU496" s="183" t="s">
        <v>83</v>
      </c>
      <c r="AY496" s="16" t="s">
        <v>118</v>
      </c>
      <c r="BE496" s="184">
        <f>IF(N496="základní",J496,0)</f>
        <v>0</v>
      </c>
      <c r="BF496" s="184">
        <f>IF(N496="snížená",J496,0)</f>
        <v>0</v>
      </c>
      <c r="BG496" s="184">
        <f>IF(N496="zákl. přenesená",J496,0)</f>
        <v>0</v>
      </c>
      <c r="BH496" s="184">
        <f>IF(N496="sníž. přenesená",J496,0)</f>
        <v>0</v>
      </c>
      <c r="BI496" s="184">
        <f>IF(N496="nulová",J496,0)</f>
        <v>0</v>
      </c>
      <c r="BJ496" s="16" t="s">
        <v>81</v>
      </c>
      <c r="BK496" s="184">
        <f>ROUND(I496*H496,2)</f>
        <v>0</v>
      </c>
      <c r="BL496" s="16" t="s">
        <v>125</v>
      </c>
      <c r="BM496" s="183" t="s">
        <v>776</v>
      </c>
    </row>
    <row r="497" spans="1:65" s="2" customFormat="1" ht="19.5">
      <c r="A497" s="33"/>
      <c r="B497" s="34"/>
      <c r="C497" s="35"/>
      <c r="D497" s="185" t="s">
        <v>127</v>
      </c>
      <c r="E497" s="35"/>
      <c r="F497" s="186" t="s">
        <v>777</v>
      </c>
      <c r="G497" s="35"/>
      <c r="H497" s="35"/>
      <c r="I497" s="187"/>
      <c r="J497" s="35"/>
      <c r="K497" s="35"/>
      <c r="L497" s="38"/>
      <c r="M497" s="188"/>
      <c r="N497" s="189"/>
      <c r="O497" s="63"/>
      <c r="P497" s="63"/>
      <c r="Q497" s="63"/>
      <c r="R497" s="63"/>
      <c r="S497" s="63"/>
      <c r="T497" s="64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6" t="s">
        <v>127</v>
      </c>
      <c r="AU497" s="16" t="s">
        <v>83</v>
      </c>
    </row>
    <row r="498" spans="1:65" s="2" customFormat="1" ht="29.25">
      <c r="A498" s="33"/>
      <c r="B498" s="34"/>
      <c r="C498" s="35"/>
      <c r="D498" s="185" t="s">
        <v>129</v>
      </c>
      <c r="E498" s="35"/>
      <c r="F498" s="190" t="s">
        <v>771</v>
      </c>
      <c r="G498" s="35"/>
      <c r="H498" s="35"/>
      <c r="I498" s="187"/>
      <c r="J498" s="35"/>
      <c r="K498" s="35"/>
      <c r="L498" s="38"/>
      <c r="M498" s="188"/>
      <c r="N498" s="189"/>
      <c r="O498" s="63"/>
      <c r="P498" s="63"/>
      <c r="Q498" s="63"/>
      <c r="R498" s="63"/>
      <c r="S498" s="63"/>
      <c r="T498" s="64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6" t="s">
        <v>129</v>
      </c>
      <c r="AU498" s="16" t="s">
        <v>83</v>
      </c>
    </row>
    <row r="499" spans="1:65" s="13" customFormat="1" ht="11.25">
      <c r="B499" s="191"/>
      <c r="C499" s="192"/>
      <c r="D499" s="185" t="s">
        <v>131</v>
      </c>
      <c r="E499" s="193" t="s">
        <v>19</v>
      </c>
      <c r="F499" s="194" t="s">
        <v>772</v>
      </c>
      <c r="G499" s="192"/>
      <c r="H499" s="195">
        <v>354.05599999999998</v>
      </c>
      <c r="I499" s="196"/>
      <c r="J499" s="192"/>
      <c r="K499" s="192"/>
      <c r="L499" s="197"/>
      <c r="M499" s="198"/>
      <c r="N499" s="199"/>
      <c r="O499" s="199"/>
      <c r="P499" s="199"/>
      <c r="Q499" s="199"/>
      <c r="R499" s="199"/>
      <c r="S499" s="199"/>
      <c r="T499" s="200"/>
      <c r="AT499" s="201" t="s">
        <v>131</v>
      </c>
      <c r="AU499" s="201" t="s">
        <v>83</v>
      </c>
      <c r="AV499" s="13" t="s">
        <v>83</v>
      </c>
      <c r="AW499" s="13" t="s">
        <v>33</v>
      </c>
      <c r="AX499" s="13" t="s">
        <v>73</v>
      </c>
      <c r="AY499" s="201" t="s">
        <v>118</v>
      </c>
    </row>
    <row r="500" spans="1:65" s="2" customFormat="1" ht="14.45" customHeight="1">
      <c r="A500" s="33"/>
      <c r="B500" s="34"/>
      <c r="C500" s="172" t="s">
        <v>778</v>
      </c>
      <c r="D500" s="172" t="s">
        <v>120</v>
      </c>
      <c r="E500" s="173" t="s">
        <v>779</v>
      </c>
      <c r="F500" s="174" t="s">
        <v>780</v>
      </c>
      <c r="G500" s="175" t="s">
        <v>330</v>
      </c>
      <c r="H500" s="176">
        <v>8.9079999999999995</v>
      </c>
      <c r="I500" s="177"/>
      <c r="J500" s="178">
        <f>ROUND(I500*H500,2)</f>
        <v>0</v>
      </c>
      <c r="K500" s="174" t="s">
        <v>124</v>
      </c>
      <c r="L500" s="38"/>
      <c r="M500" s="179" t="s">
        <v>19</v>
      </c>
      <c r="N500" s="180" t="s">
        <v>44</v>
      </c>
      <c r="O500" s="63"/>
      <c r="P500" s="181">
        <f>O500*H500</f>
        <v>0</v>
      </c>
      <c r="Q500" s="181">
        <v>0</v>
      </c>
      <c r="R500" s="181">
        <f>Q500*H500</f>
        <v>0</v>
      </c>
      <c r="S500" s="181">
        <v>0</v>
      </c>
      <c r="T500" s="182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83" t="s">
        <v>125</v>
      </c>
      <c r="AT500" s="183" t="s">
        <v>120</v>
      </c>
      <c r="AU500" s="183" t="s">
        <v>83</v>
      </c>
      <c r="AY500" s="16" t="s">
        <v>118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16" t="s">
        <v>81</v>
      </c>
      <c r="BK500" s="184">
        <f>ROUND(I500*H500,2)</f>
        <v>0</v>
      </c>
      <c r="BL500" s="16" t="s">
        <v>125</v>
      </c>
      <c r="BM500" s="183" t="s">
        <v>781</v>
      </c>
    </row>
    <row r="501" spans="1:65" s="2" customFormat="1" ht="19.5">
      <c r="A501" s="33"/>
      <c r="B501" s="34"/>
      <c r="C501" s="35"/>
      <c r="D501" s="185" t="s">
        <v>127</v>
      </c>
      <c r="E501" s="35"/>
      <c r="F501" s="186" t="s">
        <v>782</v>
      </c>
      <c r="G501" s="35"/>
      <c r="H501" s="35"/>
      <c r="I501" s="187"/>
      <c r="J501" s="35"/>
      <c r="K501" s="35"/>
      <c r="L501" s="38"/>
      <c r="M501" s="188"/>
      <c r="N501" s="189"/>
      <c r="O501" s="63"/>
      <c r="P501" s="63"/>
      <c r="Q501" s="63"/>
      <c r="R501" s="63"/>
      <c r="S501" s="63"/>
      <c r="T501" s="64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6" t="s">
        <v>127</v>
      </c>
      <c r="AU501" s="16" t="s">
        <v>83</v>
      </c>
    </row>
    <row r="502" spans="1:65" s="2" customFormat="1" ht="39">
      <c r="A502" s="33"/>
      <c r="B502" s="34"/>
      <c r="C502" s="35"/>
      <c r="D502" s="185" t="s">
        <v>129</v>
      </c>
      <c r="E502" s="35"/>
      <c r="F502" s="190" t="s">
        <v>783</v>
      </c>
      <c r="G502" s="35"/>
      <c r="H502" s="35"/>
      <c r="I502" s="187"/>
      <c r="J502" s="35"/>
      <c r="K502" s="35"/>
      <c r="L502" s="38"/>
      <c r="M502" s="188"/>
      <c r="N502" s="189"/>
      <c r="O502" s="63"/>
      <c r="P502" s="63"/>
      <c r="Q502" s="63"/>
      <c r="R502" s="63"/>
      <c r="S502" s="63"/>
      <c r="T502" s="64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T502" s="16" t="s">
        <v>129</v>
      </c>
      <c r="AU502" s="16" t="s">
        <v>83</v>
      </c>
    </row>
    <row r="503" spans="1:65" s="13" customFormat="1" ht="11.25">
      <c r="B503" s="191"/>
      <c r="C503" s="192"/>
      <c r="D503" s="185" t="s">
        <v>131</v>
      </c>
      <c r="E503" s="193" t="s">
        <v>19</v>
      </c>
      <c r="F503" s="194" t="s">
        <v>784</v>
      </c>
      <c r="G503" s="192"/>
      <c r="H503" s="195">
        <v>8.9079999999999995</v>
      </c>
      <c r="I503" s="196"/>
      <c r="J503" s="192"/>
      <c r="K503" s="192"/>
      <c r="L503" s="197"/>
      <c r="M503" s="198"/>
      <c r="N503" s="199"/>
      <c r="O503" s="199"/>
      <c r="P503" s="199"/>
      <c r="Q503" s="199"/>
      <c r="R503" s="199"/>
      <c r="S503" s="199"/>
      <c r="T503" s="200"/>
      <c r="AT503" s="201" t="s">
        <v>131</v>
      </c>
      <c r="AU503" s="201" t="s">
        <v>83</v>
      </c>
      <c r="AV503" s="13" t="s">
        <v>83</v>
      </c>
      <c r="AW503" s="13" t="s">
        <v>33</v>
      </c>
      <c r="AX503" s="13" t="s">
        <v>73</v>
      </c>
      <c r="AY503" s="201" t="s">
        <v>118</v>
      </c>
    </row>
    <row r="504" spans="1:65" s="2" customFormat="1" ht="14.45" customHeight="1">
      <c r="A504" s="33"/>
      <c r="B504" s="34"/>
      <c r="C504" s="172" t="s">
        <v>785</v>
      </c>
      <c r="D504" s="172" t="s">
        <v>120</v>
      </c>
      <c r="E504" s="173" t="s">
        <v>786</v>
      </c>
      <c r="F504" s="174" t="s">
        <v>787</v>
      </c>
      <c r="G504" s="175" t="s">
        <v>330</v>
      </c>
      <c r="H504" s="176">
        <v>8.9079999999999995</v>
      </c>
      <c r="I504" s="177"/>
      <c r="J504" s="178">
        <f>ROUND(I504*H504,2)</f>
        <v>0</v>
      </c>
      <c r="K504" s="174" t="s">
        <v>124</v>
      </c>
      <c r="L504" s="38"/>
      <c r="M504" s="179" t="s">
        <v>19</v>
      </c>
      <c r="N504" s="180" t="s">
        <v>44</v>
      </c>
      <c r="O504" s="63"/>
      <c r="P504" s="181">
        <f>O504*H504</f>
        <v>0</v>
      </c>
      <c r="Q504" s="181">
        <v>0</v>
      </c>
      <c r="R504" s="181">
        <f>Q504*H504</f>
        <v>0</v>
      </c>
      <c r="S504" s="181">
        <v>0</v>
      </c>
      <c r="T504" s="182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83" t="s">
        <v>125</v>
      </c>
      <c r="AT504" s="183" t="s">
        <v>120</v>
      </c>
      <c r="AU504" s="183" t="s">
        <v>83</v>
      </c>
      <c r="AY504" s="16" t="s">
        <v>118</v>
      </c>
      <c r="BE504" s="184">
        <f>IF(N504="základní",J504,0)</f>
        <v>0</v>
      </c>
      <c r="BF504" s="184">
        <f>IF(N504="snížená",J504,0)</f>
        <v>0</v>
      </c>
      <c r="BG504" s="184">
        <f>IF(N504="zákl. přenesená",J504,0)</f>
        <v>0</v>
      </c>
      <c r="BH504" s="184">
        <f>IF(N504="sníž. přenesená",J504,0)</f>
        <v>0</v>
      </c>
      <c r="BI504" s="184">
        <f>IF(N504="nulová",J504,0)</f>
        <v>0</v>
      </c>
      <c r="BJ504" s="16" t="s">
        <v>81</v>
      </c>
      <c r="BK504" s="184">
        <f>ROUND(I504*H504,2)</f>
        <v>0</v>
      </c>
      <c r="BL504" s="16" t="s">
        <v>125</v>
      </c>
      <c r="BM504" s="183" t="s">
        <v>788</v>
      </c>
    </row>
    <row r="505" spans="1:65" s="2" customFormat="1" ht="19.5">
      <c r="A505" s="33"/>
      <c r="B505" s="34"/>
      <c r="C505" s="35"/>
      <c r="D505" s="185" t="s">
        <v>127</v>
      </c>
      <c r="E505" s="35"/>
      <c r="F505" s="186" t="s">
        <v>789</v>
      </c>
      <c r="G505" s="35"/>
      <c r="H505" s="35"/>
      <c r="I505" s="187"/>
      <c r="J505" s="35"/>
      <c r="K505" s="35"/>
      <c r="L505" s="38"/>
      <c r="M505" s="188"/>
      <c r="N505" s="189"/>
      <c r="O505" s="63"/>
      <c r="P505" s="63"/>
      <c r="Q505" s="63"/>
      <c r="R505" s="63"/>
      <c r="S505" s="63"/>
      <c r="T505" s="64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6" t="s">
        <v>127</v>
      </c>
      <c r="AU505" s="16" t="s">
        <v>83</v>
      </c>
    </row>
    <row r="506" spans="1:65" s="2" customFormat="1" ht="39">
      <c r="A506" s="33"/>
      <c r="B506" s="34"/>
      <c r="C506" s="35"/>
      <c r="D506" s="185" t="s">
        <v>129</v>
      </c>
      <c r="E506" s="35"/>
      <c r="F506" s="190" t="s">
        <v>783</v>
      </c>
      <c r="G506" s="35"/>
      <c r="H506" s="35"/>
      <c r="I506" s="187"/>
      <c r="J506" s="35"/>
      <c r="K506" s="35"/>
      <c r="L506" s="38"/>
      <c r="M506" s="188"/>
      <c r="N506" s="189"/>
      <c r="O506" s="63"/>
      <c r="P506" s="63"/>
      <c r="Q506" s="63"/>
      <c r="R506" s="63"/>
      <c r="S506" s="63"/>
      <c r="T506" s="64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6" t="s">
        <v>129</v>
      </c>
      <c r="AU506" s="16" t="s">
        <v>83</v>
      </c>
    </row>
    <row r="507" spans="1:65" s="13" customFormat="1" ht="11.25">
      <c r="B507" s="191"/>
      <c r="C507" s="192"/>
      <c r="D507" s="185" t="s">
        <v>131</v>
      </c>
      <c r="E507" s="193" t="s">
        <v>19</v>
      </c>
      <c r="F507" s="194" t="s">
        <v>784</v>
      </c>
      <c r="G507" s="192"/>
      <c r="H507" s="195">
        <v>8.9079999999999995</v>
      </c>
      <c r="I507" s="196"/>
      <c r="J507" s="192"/>
      <c r="K507" s="192"/>
      <c r="L507" s="197"/>
      <c r="M507" s="212"/>
      <c r="N507" s="213"/>
      <c r="O507" s="213"/>
      <c r="P507" s="213"/>
      <c r="Q507" s="213"/>
      <c r="R507" s="213"/>
      <c r="S507" s="213"/>
      <c r="T507" s="214"/>
      <c r="AT507" s="201" t="s">
        <v>131</v>
      </c>
      <c r="AU507" s="201" t="s">
        <v>83</v>
      </c>
      <c r="AV507" s="13" t="s">
        <v>83</v>
      </c>
      <c r="AW507" s="13" t="s">
        <v>33</v>
      </c>
      <c r="AX507" s="13" t="s">
        <v>73</v>
      </c>
      <c r="AY507" s="201" t="s">
        <v>118</v>
      </c>
    </row>
    <row r="508" spans="1:65" s="2" customFormat="1" ht="6.95" customHeight="1">
      <c r="A508" s="33"/>
      <c r="B508" s="46"/>
      <c r="C508" s="47"/>
      <c r="D508" s="47"/>
      <c r="E508" s="47"/>
      <c r="F508" s="47"/>
      <c r="G508" s="47"/>
      <c r="H508" s="47"/>
      <c r="I508" s="47"/>
      <c r="J508" s="47"/>
      <c r="K508" s="47"/>
      <c r="L508" s="38"/>
      <c r="M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</row>
  </sheetData>
  <sheetProtection algorithmName="SHA-512" hashValue="f9Q2+nGFDaPrWIiC5SFX/17xI6xYqpOGK2isEzf2Efpn/lCiCkNJ5aty2Ajspsjx0YLNlAMYIxcidfMpHKLpxQ==" saltValue="Y6pXjccqF3eUtopGRo6hrcEs6S1INWuKNxRDJlZyvC85FXIFejb69zlg0SyD3tGflvQdnJKXvEpF8I6VScfH4g==" spinCount="100000" sheet="1" objects="1" scenarios="1" formatColumns="0" formatRows="0" autoFilter="0"/>
  <autoFilter ref="C84:K50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86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83</v>
      </c>
    </row>
    <row r="4" spans="1:46" s="1" customFormat="1" ht="24.95" customHeight="1">
      <c r="B4" s="19"/>
      <c r="D4" s="102" t="s">
        <v>90</v>
      </c>
      <c r="L4" s="19"/>
      <c r="M4" s="103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4" t="s">
        <v>16</v>
      </c>
      <c r="L6" s="19"/>
    </row>
    <row r="7" spans="1:46" s="1" customFormat="1" ht="16.5" customHeight="1">
      <c r="B7" s="19"/>
      <c r="E7" s="340" t="str">
        <f>'Rekapitulace stavby'!K6</f>
        <v>Rekonstrukce vodovodu a kanalizace ulice Jiráskova-II.etapa</v>
      </c>
      <c r="F7" s="341"/>
      <c r="G7" s="341"/>
      <c r="H7" s="341"/>
      <c r="L7" s="19"/>
    </row>
    <row r="8" spans="1:46" s="2" customFormat="1" ht="12" customHeight="1">
      <c r="A8" s="33"/>
      <c r="B8" s="38"/>
      <c r="C8" s="33"/>
      <c r="D8" s="104" t="s">
        <v>91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42" t="s">
        <v>790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44375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31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25</v>
      </c>
      <c r="J23" s="106" t="s">
        <v>35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37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39</v>
      </c>
      <c r="E30" s="33"/>
      <c r="F30" s="33"/>
      <c r="G30" s="33"/>
      <c r="H30" s="33"/>
      <c r="I30" s="33"/>
      <c r="J30" s="113">
        <f>ROUND(J87,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41</v>
      </c>
      <c r="G32" s="33"/>
      <c r="H32" s="33"/>
      <c r="I32" s="114" t="s">
        <v>40</v>
      </c>
      <c r="J32" s="114" t="s">
        <v>42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43</v>
      </c>
      <c r="E33" s="104" t="s">
        <v>44</v>
      </c>
      <c r="F33" s="116">
        <f>ROUND((SUM(BE87:BE571)),  2)</f>
        <v>0</v>
      </c>
      <c r="G33" s="33"/>
      <c r="H33" s="33"/>
      <c r="I33" s="117">
        <v>0.21</v>
      </c>
      <c r="J33" s="116">
        <f>ROUND(((SUM(BE87:BE571))*I33),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45</v>
      </c>
      <c r="F34" s="116">
        <f>ROUND((SUM(BF87:BF571)),  2)</f>
        <v>0</v>
      </c>
      <c r="G34" s="33"/>
      <c r="H34" s="33"/>
      <c r="I34" s="117">
        <v>0.15</v>
      </c>
      <c r="J34" s="116">
        <f>ROUND(((SUM(BF87:BF571))*I34),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4" t="s">
        <v>46</v>
      </c>
      <c r="F35" s="116">
        <f>ROUND((SUM(BG87:BG571)),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4" t="s">
        <v>47</v>
      </c>
      <c r="F36" s="116">
        <f>ROUND((SUM(BH87:BH571)),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4" t="s">
        <v>48</v>
      </c>
      <c r="F37" s="116">
        <f>ROUND((SUM(BI87:BI571)),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49</v>
      </c>
      <c r="E39" s="120"/>
      <c r="F39" s="120"/>
      <c r="G39" s="121" t="s">
        <v>50</v>
      </c>
      <c r="H39" s="122" t="s">
        <v>51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7" t="str">
        <f>E7</f>
        <v>Rekonstrukce vodovodu a kanalizace ulice Jiráskova-II.etapa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5"/>
      <c r="D50" s="35"/>
      <c r="E50" s="319" t="str">
        <f>E9</f>
        <v>SO 02 - Kanalizace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>Benešov</v>
      </c>
      <c r="G52" s="35"/>
      <c r="H52" s="35"/>
      <c r="I52" s="28" t="s">
        <v>23</v>
      </c>
      <c r="J52" s="58">
        <f>IF(J12="","",J12)</f>
        <v>44375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P.R.I.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>Ing. Tomáš Vyšinka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94</v>
      </c>
      <c r="D57" s="130"/>
      <c r="E57" s="130"/>
      <c r="F57" s="130"/>
      <c r="G57" s="130"/>
      <c r="H57" s="130"/>
      <c r="I57" s="130"/>
      <c r="J57" s="131" t="s">
        <v>95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71</v>
      </c>
      <c r="D59" s="35"/>
      <c r="E59" s="35"/>
      <c r="F59" s="35"/>
      <c r="G59" s="35"/>
      <c r="H59" s="35"/>
      <c r="I59" s="35"/>
      <c r="J59" s="76">
        <f>J87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96</v>
      </c>
    </row>
    <row r="60" spans="1:47" s="9" customFormat="1" ht="24.95" customHeight="1">
      <c r="B60" s="133"/>
      <c r="C60" s="134"/>
      <c r="D60" s="135" t="s">
        <v>97</v>
      </c>
      <c r="E60" s="136"/>
      <c r="F60" s="136"/>
      <c r="G60" s="136"/>
      <c r="H60" s="136"/>
      <c r="I60" s="136"/>
      <c r="J60" s="137">
        <f>J88</f>
        <v>0</v>
      </c>
      <c r="K60" s="134"/>
      <c r="L60" s="138"/>
    </row>
    <row r="61" spans="1:47" s="10" customFormat="1" ht="19.899999999999999" customHeight="1">
      <c r="B61" s="139"/>
      <c r="C61" s="140"/>
      <c r="D61" s="141" t="s">
        <v>98</v>
      </c>
      <c r="E61" s="142"/>
      <c r="F61" s="142"/>
      <c r="G61" s="142"/>
      <c r="H61" s="142"/>
      <c r="I61" s="142"/>
      <c r="J61" s="143">
        <f>J89</f>
        <v>0</v>
      </c>
      <c r="K61" s="140"/>
      <c r="L61" s="144"/>
    </row>
    <row r="62" spans="1:47" s="10" customFormat="1" ht="19.899999999999999" customHeight="1">
      <c r="B62" s="139"/>
      <c r="C62" s="140"/>
      <c r="D62" s="141" t="s">
        <v>791</v>
      </c>
      <c r="E62" s="142"/>
      <c r="F62" s="142"/>
      <c r="G62" s="142"/>
      <c r="H62" s="142"/>
      <c r="I62" s="142"/>
      <c r="J62" s="143">
        <f>J286</f>
        <v>0</v>
      </c>
      <c r="K62" s="140"/>
      <c r="L62" s="144"/>
    </row>
    <row r="63" spans="1:47" s="10" customFormat="1" ht="19.899999999999999" customHeight="1">
      <c r="B63" s="139"/>
      <c r="C63" s="140"/>
      <c r="D63" s="141" t="s">
        <v>99</v>
      </c>
      <c r="E63" s="142"/>
      <c r="F63" s="142"/>
      <c r="G63" s="142"/>
      <c r="H63" s="142"/>
      <c r="I63" s="142"/>
      <c r="J63" s="143">
        <f>J295</f>
        <v>0</v>
      </c>
      <c r="K63" s="140"/>
      <c r="L63" s="144"/>
    </row>
    <row r="64" spans="1:47" s="10" customFormat="1" ht="19.899999999999999" customHeight="1">
      <c r="B64" s="139"/>
      <c r="C64" s="140"/>
      <c r="D64" s="141" t="s">
        <v>100</v>
      </c>
      <c r="E64" s="142"/>
      <c r="F64" s="142"/>
      <c r="G64" s="142"/>
      <c r="H64" s="142"/>
      <c r="I64" s="142"/>
      <c r="J64" s="143">
        <f>J313</f>
        <v>0</v>
      </c>
      <c r="K64" s="140"/>
      <c r="L64" s="144"/>
    </row>
    <row r="65" spans="1:31" s="10" customFormat="1" ht="19.899999999999999" customHeight="1">
      <c r="B65" s="139"/>
      <c r="C65" s="140"/>
      <c r="D65" s="141" t="s">
        <v>792</v>
      </c>
      <c r="E65" s="142"/>
      <c r="F65" s="142"/>
      <c r="G65" s="142"/>
      <c r="H65" s="142"/>
      <c r="I65" s="142"/>
      <c r="J65" s="143">
        <f>J490</f>
        <v>0</v>
      </c>
      <c r="K65" s="140"/>
      <c r="L65" s="144"/>
    </row>
    <row r="66" spans="1:31" s="10" customFormat="1" ht="19.899999999999999" customHeight="1">
      <c r="B66" s="139"/>
      <c r="C66" s="140"/>
      <c r="D66" s="141" t="s">
        <v>101</v>
      </c>
      <c r="E66" s="142"/>
      <c r="F66" s="142"/>
      <c r="G66" s="142"/>
      <c r="H66" s="142"/>
      <c r="I66" s="142"/>
      <c r="J66" s="143">
        <f>J519</f>
        <v>0</v>
      </c>
      <c r="K66" s="140"/>
      <c r="L66" s="144"/>
    </row>
    <row r="67" spans="1:31" s="10" customFormat="1" ht="19.899999999999999" customHeight="1">
      <c r="B67" s="139"/>
      <c r="C67" s="140"/>
      <c r="D67" s="141" t="s">
        <v>102</v>
      </c>
      <c r="E67" s="142"/>
      <c r="F67" s="142"/>
      <c r="G67" s="142"/>
      <c r="H67" s="142"/>
      <c r="I67" s="142"/>
      <c r="J67" s="143">
        <f>J555</f>
        <v>0</v>
      </c>
      <c r="K67" s="140"/>
      <c r="L67" s="144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103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5"/>
      <c r="D77" s="35"/>
      <c r="E77" s="347" t="str">
        <f>E7</f>
        <v>Rekonstrukce vodovodu a kanalizace ulice Jiráskova-II.etapa</v>
      </c>
      <c r="F77" s="348"/>
      <c r="G77" s="348"/>
      <c r="H77" s="348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91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5"/>
      <c r="D79" s="35"/>
      <c r="E79" s="319" t="str">
        <f>E9</f>
        <v>SO 02 - Kanalizace</v>
      </c>
      <c r="F79" s="349"/>
      <c r="G79" s="349"/>
      <c r="H79" s="349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2" customHeight="1">
      <c r="A81" s="33"/>
      <c r="B81" s="34"/>
      <c r="C81" s="28" t="s">
        <v>21</v>
      </c>
      <c r="D81" s="35"/>
      <c r="E81" s="35"/>
      <c r="F81" s="26" t="str">
        <f>F12</f>
        <v>Benešov</v>
      </c>
      <c r="G81" s="35"/>
      <c r="H81" s="35"/>
      <c r="I81" s="28" t="s">
        <v>23</v>
      </c>
      <c r="J81" s="58">
        <f>IF(J12="","",J12)</f>
        <v>44375</v>
      </c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6.95" customHeight="1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5.2" customHeight="1">
      <c r="A83" s="33"/>
      <c r="B83" s="34"/>
      <c r="C83" s="28" t="s">
        <v>24</v>
      </c>
      <c r="D83" s="35"/>
      <c r="E83" s="35"/>
      <c r="F83" s="26" t="str">
        <f>E15</f>
        <v xml:space="preserve"> </v>
      </c>
      <c r="G83" s="35"/>
      <c r="H83" s="35"/>
      <c r="I83" s="28" t="s">
        <v>30</v>
      </c>
      <c r="J83" s="31" t="str">
        <f>E21</f>
        <v>P.R.I. s.r.o.</v>
      </c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15.2" customHeight="1">
      <c r="A84" s="33"/>
      <c r="B84" s="34"/>
      <c r="C84" s="28" t="s">
        <v>28</v>
      </c>
      <c r="D84" s="35"/>
      <c r="E84" s="35"/>
      <c r="F84" s="26" t="str">
        <f>IF(E18="","",E18)</f>
        <v>Vyplň údaj</v>
      </c>
      <c r="G84" s="35"/>
      <c r="H84" s="35"/>
      <c r="I84" s="28" t="s">
        <v>34</v>
      </c>
      <c r="J84" s="31" t="str">
        <f>E24</f>
        <v>Ing. Tomáš Vyšinka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11" customFormat="1" ht="29.25" customHeight="1">
      <c r="A86" s="145"/>
      <c r="B86" s="146"/>
      <c r="C86" s="147" t="s">
        <v>104</v>
      </c>
      <c r="D86" s="148" t="s">
        <v>58</v>
      </c>
      <c r="E86" s="148" t="s">
        <v>54</v>
      </c>
      <c r="F86" s="148" t="s">
        <v>55</v>
      </c>
      <c r="G86" s="148" t="s">
        <v>105</v>
      </c>
      <c r="H86" s="148" t="s">
        <v>106</v>
      </c>
      <c r="I86" s="148" t="s">
        <v>107</v>
      </c>
      <c r="J86" s="148" t="s">
        <v>95</v>
      </c>
      <c r="K86" s="149" t="s">
        <v>108</v>
      </c>
      <c r="L86" s="150"/>
      <c r="M86" s="67" t="s">
        <v>19</v>
      </c>
      <c r="N86" s="68" t="s">
        <v>43</v>
      </c>
      <c r="O86" s="68" t="s">
        <v>109</v>
      </c>
      <c r="P86" s="68" t="s">
        <v>110</v>
      </c>
      <c r="Q86" s="68" t="s">
        <v>111</v>
      </c>
      <c r="R86" s="68" t="s">
        <v>112</v>
      </c>
      <c r="S86" s="68" t="s">
        <v>113</v>
      </c>
      <c r="T86" s="69" t="s">
        <v>114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5" s="2" customFormat="1" ht="22.9" customHeight="1">
      <c r="A87" s="33"/>
      <c r="B87" s="34"/>
      <c r="C87" s="74" t="s">
        <v>115</v>
      </c>
      <c r="D87" s="35"/>
      <c r="E87" s="35"/>
      <c r="F87" s="35"/>
      <c r="G87" s="35"/>
      <c r="H87" s="35"/>
      <c r="I87" s="35"/>
      <c r="J87" s="151">
        <f>BK87</f>
        <v>0</v>
      </c>
      <c r="K87" s="35"/>
      <c r="L87" s="38"/>
      <c r="M87" s="70"/>
      <c r="N87" s="152"/>
      <c r="O87" s="71"/>
      <c r="P87" s="153">
        <f>P88</f>
        <v>0</v>
      </c>
      <c r="Q87" s="71"/>
      <c r="R87" s="153">
        <f>R88</f>
        <v>416.20175679999994</v>
      </c>
      <c r="S87" s="71"/>
      <c r="T87" s="154">
        <f>T88</f>
        <v>703.08901400000002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72</v>
      </c>
      <c r="AU87" s="16" t="s">
        <v>96</v>
      </c>
      <c r="BK87" s="155">
        <f>BK88</f>
        <v>0</v>
      </c>
    </row>
    <row r="88" spans="1:65" s="12" customFormat="1" ht="25.9" customHeight="1">
      <c r="B88" s="156"/>
      <c r="C88" s="157"/>
      <c r="D88" s="158" t="s">
        <v>72</v>
      </c>
      <c r="E88" s="159" t="s">
        <v>116</v>
      </c>
      <c r="F88" s="159" t="s">
        <v>117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P89+P286+P295+P313+P490+P519+P555</f>
        <v>0</v>
      </c>
      <c r="Q88" s="164"/>
      <c r="R88" s="165">
        <f>R89+R286+R295+R313+R490+R519+R555</f>
        <v>416.20175679999994</v>
      </c>
      <c r="S88" s="164"/>
      <c r="T88" s="166">
        <f>T89+T286+T295+T313+T490+T519+T555</f>
        <v>703.08901400000002</v>
      </c>
      <c r="AR88" s="167" t="s">
        <v>81</v>
      </c>
      <c r="AT88" s="168" t="s">
        <v>72</v>
      </c>
      <c r="AU88" s="168" t="s">
        <v>73</v>
      </c>
      <c r="AY88" s="167" t="s">
        <v>118</v>
      </c>
      <c r="BK88" s="169">
        <f>BK89+BK286+BK295+BK313+BK490+BK519+BK555</f>
        <v>0</v>
      </c>
    </row>
    <row r="89" spans="1:65" s="12" customFormat="1" ht="22.9" customHeight="1">
      <c r="B89" s="156"/>
      <c r="C89" s="157"/>
      <c r="D89" s="158" t="s">
        <v>72</v>
      </c>
      <c r="E89" s="170" t="s">
        <v>81</v>
      </c>
      <c r="F89" s="170" t="s">
        <v>119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SUM(P90:P285)</f>
        <v>0</v>
      </c>
      <c r="Q89" s="164"/>
      <c r="R89" s="165">
        <f>SUM(R90:R285)</f>
        <v>5.6270209999999992</v>
      </c>
      <c r="S89" s="164"/>
      <c r="T89" s="166">
        <f>SUM(T90:T285)</f>
        <v>579.16371400000003</v>
      </c>
      <c r="AR89" s="167" t="s">
        <v>81</v>
      </c>
      <c r="AT89" s="168" t="s">
        <v>72</v>
      </c>
      <c r="AU89" s="168" t="s">
        <v>81</v>
      </c>
      <c r="AY89" s="167" t="s">
        <v>118</v>
      </c>
      <c r="BK89" s="169">
        <f>SUM(BK90:BK285)</f>
        <v>0</v>
      </c>
    </row>
    <row r="90" spans="1:65" s="2" customFormat="1" ht="14.45" customHeight="1">
      <c r="A90" s="33"/>
      <c r="B90" s="34"/>
      <c r="C90" s="172" t="s">
        <v>81</v>
      </c>
      <c r="D90" s="172" t="s">
        <v>120</v>
      </c>
      <c r="E90" s="173" t="s">
        <v>187</v>
      </c>
      <c r="F90" s="174" t="s">
        <v>188</v>
      </c>
      <c r="G90" s="175" t="s">
        <v>123</v>
      </c>
      <c r="H90" s="176">
        <v>421.36500000000001</v>
      </c>
      <c r="I90" s="177"/>
      <c r="J90" s="178">
        <f>ROUND(I90*H90,2)</f>
        <v>0</v>
      </c>
      <c r="K90" s="174" t="s">
        <v>124</v>
      </c>
      <c r="L90" s="38"/>
      <c r="M90" s="179" t="s">
        <v>19</v>
      </c>
      <c r="N90" s="180" t="s">
        <v>44</v>
      </c>
      <c r="O90" s="63"/>
      <c r="P90" s="181">
        <f>O90*H90</f>
        <v>0</v>
      </c>
      <c r="Q90" s="181">
        <v>2.9999999999999997E-4</v>
      </c>
      <c r="R90" s="181">
        <f>Q90*H90</f>
        <v>0.12640949999999998</v>
      </c>
      <c r="S90" s="181">
        <v>0.51200000000000001</v>
      </c>
      <c r="T90" s="182">
        <f>S90*H90</f>
        <v>215.73888000000002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125</v>
      </c>
      <c r="AT90" s="183" t="s">
        <v>120</v>
      </c>
      <c r="AU90" s="183" t="s">
        <v>83</v>
      </c>
      <c r="AY90" s="16" t="s">
        <v>118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81</v>
      </c>
      <c r="BK90" s="184">
        <f>ROUND(I90*H90,2)</f>
        <v>0</v>
      </c>
      <c r="BL90" s="16" t="s">
        <v>125</v>
      </c>
      <c r="BM90" s="183" t="s">
        <v>793</v>
      </c>
    </row>
    <row r="91" spans="1:65" s="2" customFormat="1" ht="19.5">
      <c r="A91" s="33"/>
      <c r="B91" s="34"/>
      <c r="C91" s="35"/>
      <c r="D91" s="185" t="s">
        <v>127</v>
      </c>
      <c r="E91" s="35"/>
      <c r="F91" s="186" t="s">
        <v>190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127</v>
      </c>
      <c r="AU91" s="16" t="s">
        <v>83</v>
      </c>
    </row>
    <row r="92" spans="1:65" s="2" customFormat="1" ht="195">
      <c r="A92" s="33"/>
      <c r="B92" s="34"/>
      <c r="C92" s="35"/>
      <c r="D92" s="185" t="s">
        <v>129</v>
      </c>
      <c r="E92" s="35"/>
      <c r="F92" s="190" t="s">
        <v>191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129</v>
      </c>
      <c r="AU92" s="16" t="s">
        <v>83</v>
      </c>
    </row>
    <row r="93" spans="1:65" s="13" customFormat="1" ht="11.25">
      <c r="B93" s="191"/>
      <c r="C93" s="192"/>
      <c r="D93" s="185" t="s">
        <v>131</v>
      </c>
      <c r="E93" s="193" t="s">
        <v>19</v>
      </c>
      <c r="F93" s="194" t="s">
        <v>192</v>
      </c>
      <c r="G93" s="192"/>
      <c r="H93" s="195">
        <v>421.36500000000001</v>
      </c>
      <c r="I93" s="196"/>
      <c r="J93" s="192"/>
      <c r="K93" s="192"/>
      <c r="L93" s="197"/>
      <c r="M93" s="198"/>
      <c r="N93" s="199"/>
      <c r="O93" s="199"/>
      <c r="P93" s="199"/>
      <c r="Q93" s="199"/>
      <c r="R93" s="199"/>
      <c r="S93" s="199"/>
      <c r="T93" s="200"/>
      <c r="AT93" s="201" t="s">
        <v>131</v>
      </c>
      <c r="AU93" s="201" t="s">
        <v>83</v>
      </c>
      <c r="AV93" s="13" t="s">
        <v>83</v>
      </c>
      <c r="AW93" s="13" t="s">
        <v>33</v>
      </c>
      <c r="AX93" s="13" t="s">
        <v>73</v>
      </c>
      <c r="AY93" s="201" t="s">
        <v>118</v>
      </c>
    </row>
    <row r="94" spans="1:65" s="2" customFormat="1" ht="14.45" customHeight="1">
      <c r="A94" s="33"/>
      <c r="B94" s="34"/>
      <c r="C94" s="172" t="s">
        <v>83</v>
      </c>
      <c r="D94" s="172" t="s">
        <v>120</v>
      </c>
      <c r="E94" s="173" t="s">
        <v>794</v>
      </c>
      <c r="F94" s="174" t="s">
        <v>795</v>
      </c>
      <c r="G94" s="175" t="s">
        <v>796</v>
      </c>
      <c r="H94" s="176">
        <v>240</v>
      </c>
      <c r="I94" s="177"/>
      <c r="J94" s="178">
        <f>ROUND(I94*H94,2)</f>
        <v>0</v>
      </c>
      <c r="K94" s="174" t="s">
        <v>124</v>
      </c>
      <c r="L94" s="38"/>
      <c r="M94" s="179" t="s">
        <v>19</v>
      </c>
      <c r="N94" s="180" t="s">
        <v>44</v>
      </c>
      <c r="O94" s="63"/>
      <c r="P94" s="181">
        <f>O94*H94</f>
        <v>0</v>
      </c>
      <c r="Q94" s="181">
        <v>3.0000000000000001E-5</v>
      </c>
      <c r="R94" s="181">
        <f>Q94*H94</f>
        <v>7.1999999999999998E-3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125</v>
      </c>
      <c r="AT94" s="183" t="s">
        <v>120</v>
      </c>
      <c r="AU94" s="183" t="s">
        <v>83</v>
      </c>
      <c r="AY94" s="16" t="s">
        <v>118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81</v>
      </c>
      <c r="BK94" s="184">
        <f>ROUND(I94*H94,2)</f>
        <v>0</v>
      </c>
      <c r="BL94" s="16" t="s">
        <v>125</v>
      </c>
      <c r="BM94" s="183" t="s">
        <v>797</v>
      </c>
    </row>
    <row r="95" spans="1:65" s="2" customFormat="1" ht="11.25">
      <c r="A95" s="33"/>
      <c r="B95" s="34"/>
      <c r="C95" s="35"/>
      <c r="D95" s="185" t="s">
        <v>127</v>
      </c>
      <c r="E95" s="35"/>
      <c r="F95" s="186" t="s">
        <v>798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127</v>
      </c>
      <c r="AU95" s="16" t="s">
        <v>83</v>
      </c>
    </row>
    <row r="96" spans="1:65" s="2" customFormat="1" ht="195">
      <c r="A96" s="33"/>
      <c r="B96" s="34"/>
      <c r="C96" s="35"/>
      <c r="D96" s="185" t="s">
        <v>129</v>
      </c>
      <c r="E96" s="35"/>
      <c r="F96" s="190" t="s">
        <v>799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129</v>
      </c>
      <c r="AU96" s="16" t="s">
        <v>83</v>
      </c>
    </row>
    <row r="97" spans="1:65" s="13" customFormat="1" ht="11.25">
      <c r="B97" s="191"/>
      <c r="C97" s="192"/>
      <c r="D97" s="185" t="s">
        <v>131</v>
      </c>
      <c r="E97" s="193" t="s">
        <v>19</v>
      </c>
      <c r="F97" s="194" t="s">
        <v>800</v>
      </c>
      <c r="G97" s="192"/>
      <c r="H97" s="195">
        <v>240</v>
      </c>
      <c r="I97" s="196"/>
      <c r="J97" s="192"/>
      <c r="K97" s="192"/>
      <c r="L97" s="197"/>
      <c r="M97" s="198"/>
      <c r="N97" s="199"/>
      <c r="O97" s="199"/>
      <c r="P97" s="199"/>
      <c r="Q97" s="199"/>
      <c r="R97" s="199"/>
      <c r="S97" s="199"/>
      <c r="T97" s="200"/>
      <c r="AT97" s="201" t="s">
        <v>131</v>
      </c>
      <c r="AU97" s="201" t="s">
        <v>83</v>
      </c>
      <c r="AV97" s="13" t="s">
        <v>83</v>
      </c>
      <c r="AW97" s="13" t="s">
        <v>33</v>
      </c>
      <c r="AX97" s="13" t="s">
        <v>73</v>
      </c>
      <c r="AY97" s="201" t="s">
        <v>118</v>
      </c>
    </row>
    <row r="98" spans="1:65" s="2" customFormat="1" ht="14.45" customHeight="1">
      <c r="A98" s="33"/>
      <c r="B98" s="34"/>
      <c r="C98" s="172" t="s">
        <v>138</v>
      </c>
      <c r="D98" s="172" t="s">
        <v>120</v>
      </c>
      <c r="E98" s="173" t="s">
        <v>801</v>
      </c>
      <c r="F98" s="174" t="s">
        <v>802</v>
      </c>
      <c r="G98" s="175" t="s">
        <v>123</v>
      </c>
      <c r="H98" s="176">
        <v>1.66</v>
      </c>
      <c r="I98" s="177"/>
      <c r="J98" s="178">
        <f>ROUND(I98*H98,2)</f>
        <v>0</v>
      </c>
      <c r="K98" s="174" t="s">
        <v>124</v>
      </c>
      <c r="L98" s="38"/>
      <c r="M98" s="179" t="s">
        <v>19</v>
      </c>
      <c r="N98" s="180" t="s">
        <v>44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0.255</v>
      </c>
      <c r="T98" s="182">
        <f>S98*H98</f>
        <v>0.42330000000000001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125</v>
      </c>
      <c r="AT98" s="183" t="s">
        <v>120</v>
      </c>
      <c r="AU98" s="183" t="s">
        <v>83</v>
      </c>
      <c r="AY98" s="16" t="s">
        <v>118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81</v>
      </c>
      <c r="BK98" s="184">
        <f>ROUND(I98*H98,2)</f>
        <v>0</v>
      </c>
      <c r="BL98" s="16" t="s">
        <v>125</v>
      </c>
      <c r="BM98" s="183" t="s">
        <v>803</v>
      </c>
    </row>
    <row r="99" spans="1:65" s="2" customFormat="1" ht="29.25">
      <c r="A99" s="33"/>
      <c r="B99" s="34"/>
      <c r="C99" s="35"/>
      <c r="D99" s="185" t="s">
        <v>127</v>
      </c>
      <c r="E99" s="35"/>
      <c r="F99" s="186" t="s">
        <v>804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127</v>
      </c>
      <c r="AU99" s="16" t="s">
        <v>83</v>
      </c>
    </row>
    <row r="100" spans="1:65" s="2" customFormat="1" ht="126.75">
      <c r="A100" s="33"/>
      <c r="B100" s="34"/>
      <c r="C100" s="35"/>
      <c r="D100" s="185" t="s">
        <v>129</v>
      </c>
      <c r="E100" s="35"/>
      <c r="F100" s="190" t="s">
        <v>805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129</v>
      </c>
      <c r="AU100" s="16" t="s">
        <v>83</v>
      </c>
    </row>
    <row r="101" spans="1:65" s="13" customFormat="1" ht="11.25">
      <c r="B101" s="191"/>
      <c r="C101" s="192"/>
      <c r="D101" s="185" t="s">
        <v>131</v>
      </c>
      <c r="E101" s="193" t="s">
        <v>19</v>
      </c>
      <c r="F101" s="194" t="s">
        <v>806</v>
      </c>
      <c r="G101" s="192"/>
      <c r="H101" s="195">
        <v>1.66</v>
      </c>
      <c r="I101" s="196"/>
      <c r="J101" s="192"/>
      <c r="K101" s="192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131</v>
      </c>
      <c r="AU101" s="201" t="s">
        <v>83</v>
      </c>
      <c r="AV101" s="13" t="s">
        <v>83</v>
      </c>
      <c r="AW101" s="13" t="s">
        <v>33</v>
      </c>
      <c r="AX101" s="13" t="s">
        <v>73</v>
      </c>
      <c r="AY101" s="201" t="s">
        <v>118</v>
      </c>
    </row>
    <row r="102" spans="1:65" s="2" customFormat="1" ht="14.45" customHeight="1">
      <c r="A102" s="33"/>
      <c r="B102" s="34"/>
      <c r="C102" s="172" t="s">
        <v>125</v>
      </c>
      <c r="D102" s="172" t="s">
        <v>120</v>
      </c>
      <c r="E102" s="173" t="s">
        <v>133</v>
      </c>
      <c r="F102" s="174" t="s">
        <v>134</v>
      </c>
      <c r="G102" s="175" t="s">
        <v>123</v>
      </c>
      <c r="H102" s="176">
        <v>1.66</v>
      </c>
      <c r="I102" s="177"/>
      <c r="J102" s="178">
        <f>ROUND(I102*H102,2)</f>
        <v>0</v>
      </c>
      <c r="K102" s="174" t="s">
        <v>124</v>
      </c>
      <c r="L102" s="38"/>
      <c r="M102" s="179" t="s">
        <v>19</v>
      </c>
      <c r="N102" s="180" t="s">
        <v>44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0.28999999999999998</v>
      </c>
      <c r="T102" s="182">
        <f>S102*H102</f>
        <v>0.48139999999999994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125</v>
      </c>
      <c r="AT102" s="183" t="s">
        <v>120</v>
      </c>
      <c r="AU102" s="183" t="s">
        <v>83</v>
      </c>
      <c r="AY102" s="16" t="s">
        <v>118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81</v>
      </c>
      <c r="BK102" s="184">
        <f>ROUND(I102*H102,2)</f>
        <v>0</v>
      </c>
      <c r="BL102" s="16" t="s">
        <v>125</v>
      </c>
      <c r="BM102" s="183" t="s">
        <v>807</v>
      </c>
    </row>
    <row r="103" spans="1:65" s="2" customFormat="1" ht="19.5">
      <c r="A103" s="33"/>
      <c r="B103" s="34"/>
      <c r="C103" s="35"/>
      <c r="D103" s="185" t="s">
        <v>127</v>
      </c>
      <c r="E103" s="35"/>
      <c r="F103" s="186" t="s">
        <v>136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127</v>
      </c>
      <c r="AU103" s="16" t="s">
        <v>83</v>
      </c>
    </row>
    <row r="104" spans="1:65" s="2" customFormat="1" ht="175.5">
      <c r="A104" s="33"/>
      <c r="B104" s="34"/>
      <c r="C104" s="35"/>
      <c r="D104" s="185" t="s">
        <v>129</v>
      </c>
      <c r="E104" s="35"/>
      <c r="F104" s="190" t="s">
        <v>137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129</v>
      </c>
      <c r="AU104" s="16" t="s">
        <v>83</v>
      </c>
    </row>
    <row r="105" spans="1:65" s="2" customFormat="1" ht="14.45" customHeight="1">
      <c r="A105" s="33"/>
      <c r="B105" s="34"/>
      <c r="C105" s="172" t="s">
        <v>152</v>
      </c>
      <c r="D105" s="172" t="s">
        <v>120</v>
      </c>
      <c r="E105" s="173" t="s">
        <v>808</v>
      </c>
      <c r="F105" s="174" t="s">
        <v>809</v>
      </c>
      <c r="G105" s="175" t="s">
        <v>123</v>
      </c>
      <c r="H105" s="176">
        <v>1.66</v>
      </c>
      <c r="I105" s="177"/>
      <c r="J105" s="178">
        <f>ROUND(I105*H105,2)</f>
        <v>0</v>
      </c>
      <c r="K105" s="174" t="s">
        <v>124</v>
      </c>
      <c r="L105" s="38"/>
      <c r="M105" s="179" t="s">
        <v>19</v>
      </c>
      <c r="N105" s="180" t="s">
        <v>44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125</v>
      </c>
      <c r="AT105" s="183" t="s">
        <v>120</v>
      </c>
      <c r="AU105" s="183" t="s">
        <v>83</v>
      </c>
      <c r="AY105" s="16" t="s">
        <v>118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81</v>
      </c>
      <c r="BK105" s="184">
        <f>ROUND(I105*H105,2)</f>
        <v>0</v>
      </c>
      <c r="BL105" s="16" t="s">
        <v>125</v>
      </c>
      <c r="BM105" s="183" t="s">
        <v>810</v>
      </c>
    </row>
    <row r="106" spans="1:65" s="2" customFormat="1" ht="29.25">
      <c r="A106" s="33"/>
      <c r="B106" s="34"/>
      <c r="C106" s="35"/>
      <c r="D106" s="185" t="s">
        <v>127</v>
      </c>
      <c r="E106" s="35"/>
      <c r="F106" s="186" t="s">
        <v>811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127</v>
      </c>
      <c r="AU106" s="16" t="s">
        <v>83</v>
      </c>
    </row>
    <row r="107" spans="1:65" s="2" customFormat="1" ht="78">
      <c r="A107" s="33"/>
      <c r="B107" s="34"/>
      <c r="C107" s="35"/>
      <c r="D107" s="185" t="s">
        <v>129</v>
      </c>
      <c r="E107" s="35"/>
      <c r="F107" s="190" t="s">
        <v>812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129</v>
      </c>
      <c r="AU107" s="16" t="s">
        <v>83</v>
      </c>
    </row>
    <row r="108" spans="1:65" s="13" customFormat="1" ht="11.25">
      <c r="B108" s="191"/>
      <c r="C108" s="192"/>
      <c r="D108" s="185" t="s">
        <v>131</v>
      </c>
      <c r="E108" s="193" t="s">
        <v>19</v>
      </c>
      <c r="F108" s="194" t="s">
        <v>806</v>
      </c>
      <c r="G108" s="192"/>
      <c r="H108" s="195">
        <v>1.66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131</v>
      </c>
      <c r="AU108" s="201" t="s">
        <v>83</v>
      </c>
      <c r="AV108" s="13" t="s">
        <v>83</v>
      </c>
      <c r="AW108" s="13" t="s">
        <v>33</v>
      </c>
      <c r="AX108" s="13" t="s">
        <v>73</v>
      </c>
      <c r="AY108" s="201" t="s">
        <v>118</v>
      </c>
    </row>
    <row r="109" spans="1:65" s="2" customFormat="1" ht="14.45" customHeight="1">
      <c r="A109" s="33"/>
      <c r="B109" s="34"/>
      <c r="C109" s="172" t="s">
        <v>158</v>
      </c>
      <c r="D109" s="172" t="s">
        <v>120</v>
      </c>
      <c r="E109" s="173" t="s">
        <v>121</v>
      </c>
      <c r="F109" s="174" t="s">
        <v>122</v>
      </c>
      <c r="G109" s="175" t="s">
        <v>123</v>
      </c>
      <c r="H109" s="176">
        <v>63.183999999999997</v>
      </c>
      <c r="I109" s="177"/>
      <c r="J109" s="178">
        <f>ROUND(I109*H109,2)</f>
        <v>0</v>
      </c>
      <c r="K109" s="174" t="s">
        <v>124</v>
      </c>
      <c r="L109" s="38"/>
      <c r="M109" s="179" t="s">
        <v>19</v>
      </c>
      <c r="N109" s="180" t="s">
        <v>44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0.32</v>
      </c>
      <c r="T109" s="182">
        <f>S109*H109</f>
        <v>20.218879999999999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125</v>
      </c>
      <c r="AT109" s="183" t="s">
        <v>120</v>
      </c>
      <c r="AU109" s="183" t="s">
        <v>83</v>
      </c>
      <c r="AY109" s="16" t="s">
        <v>118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81</v>
      </c>
      <c r="BK109" s="184">
        <f>ROUND(I109*H109,2)</f>
        <v>0</v>
      </c>
      <c r="BL109" s="16" t="s">
        <v>125</v>
      </c>
      <c r="BM109" s="183" t="s">
        <v>813</v>
      </c>
    </row>
    <row r="110" spans="1:65" s="2" customFormat="1" ht="19.5">
      <c r="A110" s="33"/>
      <c r="B110" s="34"/>
      <c r="C110" s="35"/>
      <c r="D110" s="185" t="s">
        <v>127</v>
      </c>
      <c r="E110" s="35"/>
      <c r="F110" s="186" t="s">
        <v>128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127</v>
      </c>
      <c r="AU110" s="16" t="s">
        <v>83</v>
      </c>
    </row>
    <row r="111" spans="1:65" s="2" customFormat="1" ht="117">
      <c r="A111" s="33"/>
      <c r="B111" s="34"/>
      <c r="C111" s="35"/>
      <c r="D111" s="185" t="s">
        <v>129</v>
      </c>
      <c r="E111" s="35"/>
      <c r="F111" s="190" t="s">
        <v>130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129</v>
      </c>
      <c r="AU111" s="16" t="s">
        <v>83</v>
      </c>
    </row>
    <row r="112" spans="1:65" s="13" customFormat="1" ht="11.25">
      <c r="B112" s="191"/>
      <c r="C112" s="192"/>
      <c r="D112" s="185" t="s">
        <v>131</v>
      </c>
      <c r="E112" s="193" t="s">
        <v>19</v>
      </c>
      <c r="F112" s="194" t="s">
        <v>814</v>
      </c>
      <c r="G112" s="192"/>
      <c r="H112" s="195">
        <v>26.521000000000001</v>
      </c>
      <c r="I112" s="196"/>
      <c r="J112" s="192"/>
      <c r="K112" s="192"/>
      <c r="L112" s="197"/>
      <c r="M112" s="198"/>
      <c r="N112" s="199"/>
      <c r="O112" s="199"/>
      <c r="P112" s="199"/>
      <c r="Q112" s="199"/>
      <c r="R112" s="199"/>
      <c r="S112" s="199"/>
      <c r="T112" s="200"/>
      <c r="AT112" s="201" t="s">
        <v>131</v>
      </c>
      <c r="AU112" s="201" t="s">
        <v>83</v>
      </c>
      <c r="AV112" s="13" t="s">
        <v>83</v>
      </c>
      <c r="AW112" s="13" t="s">
        <v>33</v>
      </c>
      <c r="AX112" s="13" t="s">
        <v>73</v>
      </c>
      <c r="AY112" s="201" t="s">
        <v>118</v>
      </c>
    </row>
    <row r="113" spans="1:65" s="13" customFormat="1" ht="11.25">
      <c r="B113" s="191"/>
      <c r="C113" s="192"/>
      <c r="D113" s="185" t="s">
        <v>131</v>
      </c>
      <c r="E113" s="193" t="s">
        <v>19</v>
      </c>
      <c r="F113" s="194" t="s">
        <v>815</v>
      </c>
      <c r="G113" s="192"/>
      <c r="H113" s="195">
        <v>36.662999999999997</v>
      </c>
      <c r="I113" s="196"/>
      <c r="J113" s="192"/>
      <c r="K113" s="192"/>
      <c r="L113" s="197"/>
      <c r="M113" s="198"/>
      <c r="N113" s="199"/>
      <c r="O113" s="199"/>
      <c r="P113" s="199"/>
      <c r="Q113" s="199"/>
      <c r="R113" s="199"/>
      <c r="S113" s="199"/>
      <c r="T113" s="200"/>
      <c r="AT113" s="201" t="s">
        <v>131</v>
      </c>
      <c r="AU113" s="201" t="s">
        <v>83</v>
      </c>
      <c r="AV113" s="13" t="s">
        <v>83</v>
      </c>
      <c r="AW113" s="13" t="s">
        <v>33</v>
      </c>
      <c r="AX113" s="13" t="s">
        <v>73</v>
      </c>
      <c r="AY113" s="201" t="s">
        <v>118</v>
      </c>
    </row>
    <row r="114" spans="1:65" s="2" customFormat="1" ht="14.45" customHeight="1">
      <c r="A114" s="33"/>
      <c r="B114" s="34"/>
      <c r="C114" s="172" t="s">
        <v>165</v>
      </c>
      <c r="D114" s="172" t="s">
        <v>120</v>
      </c>
      <c r="E114" s="173" t="s">
        <v>133</v>
      </c>
      <c r="F114" s="174" t="s">
        <v>134</v>
      </c>
      <c r="G114" s="175" t="s">
        <v>123</v>
      </c>
      <c r="H114" s="176">
        <v>63.183999999999997</v>
      </c>
      <c r="I114" s="177"/>
      <c r="J114" s="178">
        <f>ROUND(I114*H114,2)</f>
        <v>0</v>
      </c>
      <c r="K114" s="174" t="s">
        <v>124</v>
      </c>
      <c r="L114" s="38"/>
      <c r="M114" s="179" t="s">
        <v>19</v>
      </c>
      <c r="N114" s="180" t="s">
        <v>44</v>
      </c>
      <c r="O114" s="63"/>
      <c r="P114" s="181">
        <f>O114*H114</f>
        <v>0</v>
      </c>
      <c r="Q114" s="181">
        <v>0</v>
      </c>
      <c r="R114" s="181">
        <f>Q114*H114</f>
        <v>0</v>
      </c>
      <c r="S114" s="181">
        <v>0.28999999999999998</v>
      </c>
      <c r="T114" s="182">
        <f>S114*H114</f>
        <v>18.323359999999997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125</v>
      </c>
      <c r="AT114" s="183" t="s">
        <v>120</v>
      </c>
      <c r="AU114" s="183" t="s">
        <v>83</v>
      </c>
      <c r="AY114" s="16" t="s">
        <v>118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81</v>
      </c>
      <c r="BK114" s="184">
        <f>ROUND(I114*H114,2)</f>
        <v>0</v>
      </c>
      <c r="BL114" s="16" t="s">
        <v>125</v>
      </c>
      <c r="BM114" s="183" t="s">
        <v>816</v>
      </c>
    </row>
    <row r="115" spans="1:65" s="2" customFormat="1" ht="19.5">
      <c r="A115" s="33"/>
      <c r="B115" s="34"/>
      <c r="C115" s="35"/>
      <c r="D115" s="185" t="s">
        <v>127</v>
      </c>
      <c r="E115" s="35"/>
      <c r="F115" s="186" t="s">
        <v>136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127</v>
      </c>
      <c r="AU115" s="16" t="s">
        <v>83</v>
      </c>
    </row>
    <row r="116" spans="1:65" s="2" customFormat="1" ht="175.5">
      <c r="A116" s="33"/>
      <c r="B116" s="34"/>
      <c r="C116" s="35"/>
      <c r="D116" s="185" t="s">
        <v>129</v>
      </c>
      <c r="E116" s="35"/>
      <c r="F116" s="190" t="s">
        <v>137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129</v>
      </c>
      <c r="AU116" s="16" t="s">
        <v>83</v>
      </c>
    </row>
    <row r="117" spans="1:65" s="2" customFormat="1" ht="14.45" customHeight="1">
      <c r="A117" s="33"/>
      <c r="B117" s="34"/>
      <c r="C117" s="172" t="s">
        <v>171</v>
      </c>
      <c r="D117" s="172" t="s">
        <v>120</v>
      </c>
      <c r="E117" s="173" t="s">
        <v>139</v>
      </c>
      <c r="F117" s="174" t="s">
        <v>140</v>
      </c>
      <c r="G117" s="175" t="s">
        <v>123</v>
      </c>
      <c r="H117" s="176">
        <v>59.223999999999997</v>
      </c>
      <c r="I117" s="177"/>
      <c r="J117" s="178">
        <f>ROUND(I117*H117,2)</f>
        <v>0</v>
      </c>
      <c r="K117" s="174" t="s">
        <v>124</v>
      </c>
      <c r="L117" s="38"/>
      <c r="M117" s="179" t="s">
        <v>19</v>
      </c>
      <c r="N117" s="180" t="s">
        <v>44</v>
      </c>
      <c r="O117" s="63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83" t="s">
        <v>125</v>
      </c>
      <c r="AT117" s="183" t="s">
        <v>120</v>
      </c>
      <c r="AU117" s="183" t="s">
        <v>83</v>
      </c>
      <c r="AY117" s="16" t="s">
        <v>118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6" t="s">
        <v>81</v>
      </c>
      <c r="BK117" s="184">
        <f>ROUND(I117*H117,2)</f>
        <v>0</v>
      </c>
      <c r="BL117" s="16" t="s">
        <v>125</v>
      </c>
      <c r="BM117" s="183" t="s">
        <v>817</v>
      </c>
    </row>
    <row r="118" spans="1:65" s="2" customFormat="1" ht="19.5">
      <c r="A118" s="33"/>
      <c r="B118" s="34"/>
      <c r="C118" s="35"/>
      <c r="D118" s="185" t="s">
        <v>127</v>
      </c>
      <c r="E118" s="35"/>
      <c r="F118" s="186" t="s">
        <v>142</v>
      </c>
      <c r="G118" s="35"/>
      <c r="H118" s="35"/>
      <c r="I118" s="187"/>
      <c r="J118" s="35"/>
      <c r="K118" s="35"/>
      <c r="L118" s="38"/>
      <c r="M118" s="188"/>
      <c r="N118" s="189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127</v>
      </c>
      <c r="AU118" s="16" t="s">
        <v>83</v>
      </c>
    </row>
    <row r="119" spans="1:65" s="2" customFormat="1" ht="58.5">
      <c r="A119" s="33"/>
      <c r="B119" s="34"/>
      <c r="C119" s="35"/>
      <c r="D119" s="185" t="s">
        <v>129</v>
      </c>
      <c r="E119" s="35"/>
      <c r="F119" s="190" t="s">
        <v>143</v>
      </c>
      <c r="G119" s="35"/>
      <c r="H119" s="35"/>
      <c r="I119" s="187"/>
      <c r="J119" s="35"/>
      <c r="K119" s="35"/>
      <c r="L119" s="38"/>
      <c r="M119" s="188"/>
      <c r="N119" s="189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129</v>
      </c>
      <c r="AU119" s="16" t="s">
        <v>83</v>
      </c>
    </row>
    <row r="120" spans="1:65" s="13" customFormat="1" ht="11.25">
      <c r="B120" s="191"/>
      <c r="C120" s="192"/>
      <c r="D120" s="185" t="s">
        <v>131</v>
      </c>
      <c r="E120" s="193" t="s">
        <v>19</v>
      </c>
      <c r="F120" s="194" t="s">
        <v>818</v>
      </c>
      <c r="G120" s="192"/>
      <c r="H120" s="195">
        <v>22.561</v>
      </c>
      <c r="I120" s="196"/>
      <c r="J120" s="192"/>
      <c r="K120" s="192"/>
      <c r="L120" s="197"/>
      <c r="M120" s="198"/>
      <c r="N120" s="199"/>
      <c r="O120" s="199"/>
      <c r="P120" s="199"/>
      <c r="Q120" s="199"/>
      <c r="R120" s="199"/>
      <c r="S120" s="199"/>
      <c r="T120" s="200"/>
      <c r="AT120" s="201" t="s">
        <v>131</v>
      </c>
      <c r="AU120" s="201" t="s">
        <v>83</v>
      </c>
      <c r="AV120" s="13" t="s">
        <v>83</v>
      </c>
      <c r="AW120" s="13" t="s">
        <v>33</v>
      </c>
      <c r="AX120" s="13" t="s">
        <v>73</v>
      </c>
      <c r="AY120" s="201" t="s">
        <v>118</v>
      </c>
    </row>
    <row r="121" spans="1:65" s="13" customFormat="1" ht="11.25">
      <c r="B121" s="191"/>
      <c r="C121" s="192"/>
      <c r="D121" s="185" t="s">
        <v>131</v>
      </c>
      <c r="E121" s="193" t="s">
        <v>19</v>
      </c>
      <c r="F121" s="194" t="s">
        <v>815</v>
      </c>
      <c r="G121" s="192"/>
      <c r="H121" s="195">
        <v>36.662999999999997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131</v>
      </c>
      <c r="AU121" s="201" t="s">
        <v>83</v>
      </c>
      <c r="AV121" s="13" t="s">
        <v>83</v>
      </c>
      <c r="AW121" s="13" t="s">
        <v>33</v>
      </c>
      <c r="AX121" s="13" t="s">
        <v>73</v>
      </c>
      <c r="AY121" s="201" t="s">
        <v>118</v>
      </c>
    </row>
    <row r="122" spans="1:65" s="2" customFormat="1" ht="14.45" customHeight="1">
      <c r="A122" s="33"/>
      <c r="B122" s="34"/>
      <c r="C122" s="172" t="s">
        <v>178</v>
      </c>
      <c r="D122" s="172" t="s">
        <v>120</v>
      </c>
      <c r="E122" s="173" t="s">
        <v>819</v>
      </c>
      <c r="F122" s="174" t="s">
        <v>820</v>
      </c>
      <c r="G122" s="175" t="s">
        <v>123</v>
      </c>
      <c r="H122" s="176">
        <v>10.813000000000001</v>
      </c>
      <c r="I122" s="177"/>
      <c r="J122" s="178">
        <f>ROUND(I122*H122,2)</f>
        <v>0</v>
      </c>
      <c r="K122" s="174" t="s">
        <v>124</v>
      </c>
      <c r="L122" s="38"/>
      <c r="M122" s="179" t="s">
        <v>19</v>
      </c>
      <c r="N122" s="180" t="s">
        <v>44</v>
      </c>
      <c r="O122" s="63"/>
      <c r="P122" s="181">
        <f>O122*H122</f>
        <v>0</v>
      </c>
      <c r="Q122" s="181">
        <v>0</v>
      </c>
      <c r="R122" s="181">
        <f>Q122*H122</f>
        <v>0</v>
      </c>
      <c r="S122" s="181">
        <v>9.8000000000000004E-2</v>
      </c>
      <c r="T122" s="182">
        <f>S122*H122</f>
        <v>1.059674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3" t="s">
        <v>125</v>
      </c>
      <c r="AT122" s="183" t="s">
        <v>120</v>
      </c>
      <c r="AU122" s="183" t="s">
        <v>83</v>
      </c>
      <c r="AY122" s="16" t="s">
        <v>118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6" t="s">
        <v>81</v>
      </c>
      <c r="BK122" s="184">
        <f>ROUND(I122*H122,2)</f>
        <v>0</v>
      </c>
      <c r="BL122" s="16" t="s">
        <v>125</v>
      </c>
      <c r="BM122" s="183" t="s">
        <v>821</v>
      </c>
    </row>
    <row r="123" spans="1:65" s="2" customFormat="1" ht="19.5">
      <c r="A123" s="33"/>
      <c r="B123" s="34"/>
      <c r="C123" s="35"/>
      <c r="D123" s="185" t="s">
        <v>127</v>
      </c>
      <c r="E123" s="35"/>
      <c r="F123" s="186" t="s">
        <v>822</v>
      </c>
      <c r="G123" s="35"/>
      <c r="H123" s="35"/>
      <c r="I123" s="187"/>
      <c r="J123" s="35"/>
      <c r="K123" s="35"/>
      <c r="L123" s="38"/>
      <c r="M123" s="188"/>
      <c r="N123" s="189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127</v>
      </c>
      <c r="AU123" s="16" t="s">
        <v>83</v>
      </c>
    </row>
    <row r="124" spans="1:65" s="2" customFormat="1" ht="175.5">
      <c r="A124" s="33"/>
      <c r="B124" s="34"/>
      <c r="C124" s="35"/>
      <c r="D124" s="185" t="s">
        <v>129</v>
      </c>
      <c r="E124" s="35"/>
      <c r="F124" s="190" t="s">
        <v>137</v>
      </c>
      <c r="G124" s="35"/>
      <c r="H124" s="35"/>
      <c r="I124" s="187"/>
      <c r="J124" s="35"/>
      <c r="K124" s="35"/>
      <c r="L124" s="38"/>
      <c r="M124" s="188"/>
      <c r="N124" s="189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129</v>
      </c>
      <c r="AU124" s="16" t="s">
        <v>83</v>
      </c>
    </row>
    <row r="125" spans="1:65" s="13" customFormat="1" ht="11.25">
      <c r="B125" s="191"/>
      <c r="C125" s="192"/>
      <c r="D125" s="185" t="s">
        <v>131</v>
      </c>
      <c r="E125" s="193" t="s">
        <v>19</v>
      </c>
      <c r="F125" s="194" t="s">
        <v>823</v>
      </c>
      <c r="G125" s="192"/>
      <c r="H125" s="195">
        <v>10.813000000000001</v>
      </c>
      <c r="I125" s="196"/>
      <c r="J125" s="192"/>
      <c r="K125" s="192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131</v>
      </c>
      <c r="AU125" s="201" t="s">
        <v>83</v>
      </c>
      <c r="AV125" s="13" t="s">
        <v>83</v>
      </c>
      <c r="AW125" s="13" t="s">
        <v>33</v>
      </c>
      <c r="AX125" s="13" t="s">
        <v>73</v>
      </c>
      <c r="AY125" s="201" t="s">
        <v>118</v>
      </c>
    </row>
    <row r="126" spans="1:65" s="2" customFormat="1" ht="14.45" customHeight="1">
      <c r="A126" s="33"/>
      <c r="B126" s="34"/>
      <c r="C126" s="172" t="s">
        <v>186</v>
      </c>
      <c r="D126" s="172" t="s">
        <v>120</v>
      </c>
      <c r="E126" s="173" t="s">
        <v>824</v>
      </c>
      <c r="F126" s="174" t="s">
        <v>825</v>
      </c>
      <c r="G126" s="175" t="s">
        <v>123</v>
      </c>
      <c r="H126" s="176">
        <v>10.813000000000001</v>
      </c>
      <c r="I126" s="177"/>
      <c r="J126" s="178">
        <f>ROUND(I126*H126,2)</f>
        <v>0</v>
      </c>
      <c r="K126" s="174" t="s">
        <v>124</v>
      </c>
      <c r="L126" s="38"/>
      <c r="M126" s="179" t="s">
        <v>19</v>
      </c>
      <c r="N126" s="180" t="s">
        <v>44</v>
      </c>
      <c r="O126" s="63"/>
      <c r="P126" s="181">
        <f>O126*H126</f>
        <v>0</v>
      </c>
      <c r="Q126" s="181">
        <v>0</v>
      </c>
      <c r="R126" s="181">
        <f>Q126*H126</f>
        <v>0</v>
      </c>
      <c r="S126" s="181">
        <v>0.44</v>
      </c>
      <c r="T126" s="182">
        <f>S126*H126</f>
        <v>4.7577199999999999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125</v>
      </c>
      <c r="AT126" s="183" t="s">
        <v>120</v>
      </c>
      <c r="AU126" s="183" t="s">
        <v>83</v>
      </c>
      <c r="AY126" s="16" t="s">
        <v>118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81</v>
      </c>
      <c r="BK126" s="184">
        <f>ROUND(I126*H126,2)</f>
        <v>0</v>
      </c>
      <c r="BL126" s="16" t="s">
        <v>125</v>
      </c>
      <c r="BM126" s="183" t="s">
        <v>826</v>
      </c>
    </row>
    <row r="127" spans="1:65" s="2" customFormat="1" ht="19.5">
      <c r="A127" s="33"/>
      <c r="B127" s="34"/>
      <c r="C127" s="35"/>
      <c r="D127" s="185" t="s">
        <v>127</v>
      </c>
      <c r="E127" s="35"/>
      <c r="F127" s="186" t="s">
        <v>827</v>
      </c>
      <c r="G127" s="35"/>
      <c r="H127" s="35"/>
      <c r="I127" s="187"/>
      <c r="J127" s="35"/>
      <c r="K127" s="35"/>
      <c r="L127" s="38"/>
      <c r="M127" s="188"/>
      <c r="N127" s="189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127</v>
      </c>
      <c r="AU127" s="16" t="s">
        <v>83</v>
      </c>
    </row>
    <row r="128" spans="1:65" s="2" customFormat="1" ht="175.5">
      <c r="A128" s="33"/>
      <c r="B128" s="34"/>
      <c r="C128" s="35"/>
      <c r="D128" s="185" t="s">
        <v>129</v>
      </c>
      <c r="E128" s="35"/>
      <c r="F128" s="190" t="s">
        <v>137</v>
      </c>
      <c r="G128" s="35"/>
      <c r="H128" s="35"/>
      <c r="I128" s="187"/>
      <c r="J128" s="35"/>
      <c r="K128" s="35"/>
      <c r="L128" s="38"/>
      <c r="M128" s="188"/>
      <c r="N128" s="189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129</v>
      </c>
      <c r="AU128" s="16" t="s">
        <v>83</v>
      </c>
    </row>
    <row r="129" spans="1:65" s="2" customFormat="1" ht="14.45" customHeight="1">
      <c r="A129" s="33"/>
      <c r="B129" s="34"/>
      <c r="C129" s="172" t="s">
        <v>193</v>
      </c>
      <c r="D129" s="172" t="s">
        <v>120</v>
      </c>
      <c r="E129" s="173" t="s">
        <v>144</v>
      </c>
      <c r="F129" s="174" t="s">
        <v>145</v>
      </c>
      <c r="G129" s="175" t="s">
        <v>146</v>
      </c>
      <c r="H129" s="176">
        <v>25.92</v>
      </c>
      <c r="I129" s="177"/>
      <c r="J129" s="178">
        <f>ROUND(I129*H129,2)</f>
        <v>0</v>
      </c>
      <c r="K129" s="174" t="s">
        <v>124</v>
      </c>
      <c r="L129" s="38"/>
      <c r="M129" s="179" t="s">
        <v>19</v>
      </c>
      <c r="N129" s="180" t="s">
        <v>44</v>
      </c>
      <c r="O129" s="63"/>
      <c r="P129" s="181">
        <f>O129*H129</f>
        <v>0</v>
      </c>
      <c r="Q129" s="181">
        <v>0</v>
      </c>
      <c r="R129" s="181">
        <f>Q129*H129</f>
        <v>0</v>
      </c>
      <c r="S129" s="181">
        <v>0.20499999999999999</v>
      </c>
      <c r="T129" s="182">
        <f>S129*H129</f>
        <v>5.3136000000000001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125</v>
      </c>
      <c r="AT129" s="183" t="s">
        <v>120</v>
      </c>
      <c r="AU129" s="183" t="s">
        <v>83</v>
      </c>
      <c r="AY129" s="16" t="s">
        <v>118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81</v>
      </c>
      <c r="BK129" s="184">
        <f>ROUND(I129*H129,2)</f>
        <v>0</v>
      </c>
      <c r="BL129" s="16" t="s">
        <v>125</v>
      </c>
      <c r="BM129" s="183" t="s">
        <v>828</v>
      </c>
    </row>
    <row r="130" spans="1:65" s="2" customFormat="1" ht="19.5">
      <c r="A130" s="33"/>
      <c r="B130" s="34"/>
      <c r="C130" s="35"/>
      <c r="D130" s="185" t="s">
        <v>127</v>
      </c>
      <c r="E130" s="35"/>
      <c r="F130" s="186" t="s">
        <v>148</v>
      </c>
      <c r="G130" s="35"/>
      <c r="H130" s="35"/>
      <c r="I130" s="187"/>
      <c r="J130" s="35"/>
      <c r="K130" s="35"/>
      <c r="L130" s="38"/>
      <c r="M130" s="188"/>
      <c r="N130" s="189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127</v>
      </c>
      <c r="AU130" s="16" t="s">
        <v>83</v>
      </c>
    </row>
    <row r="131" spans="1:65" s="2" customFormat="1" ht="136.5">
      <c r="A131" s="33"/>
      <c r="B131" s="34"/>
      <c r="C131" s="35"/>
      <c r="D131" s="185" t="s">
        <v>129</v>
      </c>
      <c r="E131" s="35"/>
      <c r="F131" s="190" t="s">
        <v>149</v>
      </c>
      <c r="G131" s="35"/>
      <c r="H131" s="35"/>
      <c r="I131" s="187"/>
      <c r="J131" s="35"/>
      <c r="K131" s="35"/>
      <c r="L131" s="38"/>
      <c r="M131" s="188"/>
      <c r="N131" s="189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129</v>
      </c>
      <c r="AU131" s="16" t="s">
        <v>83</v>
      </c>
    </row>
    <row r="132" spans="1:65" s="13" customFormat="1" ht="11.25">
      <c r="B132" s="191"/>
      <c r="C132" s="192"/>
      <c r="D132" s="185" t="s">
        <v>131</v>
      </c>
      <c r="E132" s="193" t="s">
        <v>19</v>
      </c>
      <c r="F132" s="194" t="s">
        <v>829</v>
      </c>
      <c r="G132" s="192"/>
      <c r="H132" s="195">
        <v>25.92</v>
      </c>
      <c r="I132" s="196"/>
      <c r="J132" s="192"/>
      <c r="K132" s="192"/>
      <c r="L132" s="197"/>
      <c r="M132" s="198"/>
      <c r="N132" s="199"/>
      <c r="O132" s="199"/>
      <c r="P132" s="199"/>
      <c r="Q132" s="199"/>
      <c r="R132" s="199"/>
      <c r="S132" s="199"/>
      <c r="T132" s="200"/>
      <c r="AT132" s="201" t="s">
        <v>131</v>
      </c>
      <c r="AU132" s="201" t="s">
        <v>83</v>
      </c>
      <c r="AV132" s="13" t="s">
        <v>83</v>
      </c>
      <c r="AW132" s="13" t="s">
        <v>33</v>
      </c>
      <c r="AX132" s="13" t="s">
        <v>73</v>
      </c>
      <c r="AY132" s="201" t="s">
        <v>118</v>
      </c>
    </row>
    <row r="133" spans="1:65" s="2" customFormat="1" ht="14.45" customHeight="1">
      <c r="A133" s="33"/>
      <c r="B133" s="34"/>
      <c r="C133" s="172" t="s">
        <v>198</v>
      </c>
      <c r="D133" s="172" t="s">
        <v>120</v>
      </c>
      <c r="E133" s="173" t="s">
        <v>153</v>
      </c>
      <c r="F133" s="174" t="s">
        <v>154</v>
      </c>
      <c r="G133" s="175" t="s">
        <v>146</v>
      </c>
      <c r="H133" s="176">
        <v>25.92</v>
      </c>
      <c r="I133" s="177"/>
      <c r="J133" s="178">
        <f>ROUND(I133*H133,2)</f>
        <v>0</v>
      </c>
      <c r="K133" s="174" t="s">
        <v>124</v>
      </c>
      <c r="L133" s="38"/>
      <c r="M133" s="179" t="s">
        <v>19</v>
      </c>
      <c r="N133" s="180" t="s">
        <v>44</v>
      </c>
      <c r="O133" s="63"/>
      <c r="P133" s="181">
        <f>O133*H133</f>
        <v>0</v>
      </c>
      <c r="Q133" s="181">
        <v>0</v>
      </c>
      <c r="R133" s="181">
        <f>Q133*H133</f>
        <v>0</v>
      </c>
      <c r="S133" s="181">
        <v>0.04</v>
      </c>
      <c r="T133" s="182">
        <f>S133*H133</f>
        <v>1.0368000000000002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3" t="s">
        <v>125</v>
      </c>
      <c r="AT133" s="183" t="s">
        <v>120</v>
      </c>
      <c r="AU133" s="183" t="s">
        <v>83</v>
      </c>
      <c r="AY133" s="16" t="s">
        <v>118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6" t="s">
        <v>81</v>
      </c>
      <c r="BK133" s="184">
        <f>ROUND(I133*H133,2)</f>
        <v>0</v>
      </c>
      <c r="BL133" s="16" t="s">
        <v>125</v>
      </c>
      <c r="BM133" s="183" t="s">
        <v>830</v>
      </c>
    </row>
    <row r="134" spans="1:65" s="2" customFormat="1" ht="19.5">
      <c r="A134" s="33"/>
      <c r="B134" s="34"/>
      <c r="C134" s="35"/>
      <c r="D134" s="185" t="s">
        <v>127</v>
      </c>
      <c r="E134" s="35"/>
      <c r="F134" s="186" t="s">
        <v>156</v>
      </c>
      <c r="G134" s="35"/>
      <c r="H134" s="35"/>
      <c r="I134" s="187"/>
      <c r="J134" s="35"/>
      <c r="K134" s="35"/>
      <c r="L134" s="38"/>
      <c r="M134" s="188"/>
      <c r="N134" s="189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127</v>
      </c>
      <c r="AU134" s="16" t="s">
        <v>83</v>
      </c>
    </row>
    <row r="135" spans="1:65" s="2" customFormat="1" ht="136.5">
      <c r="A135" s="33"/>
      <c r="B135" s="34"/>
      <c r="C135" s="35"/>
      <c r="D135" s="185" t="s">
        <v>129</v>
      </c>
      <c r="E135" s="35"/>
      <c r="F135" s="190" t="s">
        <v>149</v>
      </c>
      <c r="G135" s="35"/>
      <c r="H135" s="35"/>
      <c r="I135" s="187"/>
      <c r="J135" s="35"/>
      <c r="K135" s="35"/>
      <c r="L135" s="38"/>
      <c r="M135" s="188"/>
      <c r="N135" s="189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129</v>
      </c>
      <c r="AU135" s="16" t="s">
        <v>83</v>
      </c>
    </row>
    <row r="136" spans="1:65" s="13" customFormat="1" ht="11.25">
      <c r="B136" s="191"/>
      <c r="C136" s="192"/>
      <c r="D136" s="185" t="s">
        <v>131</v>
      </c>
      <c r="E136" s="193" t="s">
        <v>19</v>
      </c>
      <c r="F136" s="194" t="s">
        <v>829</v>
      </c>
      <c r="G136" s="192"/>
      <c r="H136" s="195">
        <v>25.92</v>
      </c>
      <c r="I136" s="196"/>
      <c r="J136" s="192"/>
      <c r="K136" s="192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131</v>
      </c>
      <c r="AU136" s="201" t="s">
        <v>83</v>
      </c>
      <c r="AV136" s="13" t="s">
        <v>83</v>
      </c>
      <c r="AW136" s="13" t="s">
        <v>33</v>
      </c>
      <c r="AX136" s="13" t="s">
        <v>73</v>
      </c>
      <c r="AY136" s="201" t="s">
        <v>118</v>
      </c>
    </row>
    <row r="137" spans="1:65" s="2" customFormat="1" ht="14.45" customHeight="1">
      <c r="A137" s="33"/>
      <c r="B137" s="34"/>
      <c r="C137" s="172" t="s">
        <v>203</v>
      </c>
      <c r="D137" s="172" t="s">
        <v>120</v>
      </c>
      <c r="E137" s="173" t="s">
        <v>159</v>
      </c>
      <c r="F137" s="174" t="s">
        <v>160</v>
      </c>
      <c r="G137" s="175" t="s">
        <v>123</v>
      </c>
      <c r="H137" s="176">
        <v>20.283999999999999</v>
      </c>
      <c r="I137" s="177"/>
      <c r="J137" s="178">
        <f>ROUND(I137*H137,2)</f>
        <v>0</v>
      </c>
      <c r="K137" s="174" t="s">
        <v>124</v>
      </c>
      <c r="L137" s="38"/>
      <c r="M137" s="179" t="s">
        <v>19</v>
      </c>
      <c r="N137" s="180" t="s">
        <v>44</v>
      </c>
      <c r="O137" s="63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125</v>
      </c>
      <c r="AT137" s="183" t="s">
        <v>120</v>
      </c>
      <c r="AU137" s="183" t="s">
        <v>83</v>
      </c>
      <c r="AY137" s="16" t="s">
        <v>118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81</v>
      </c>
      <c r="BK137" s="184">
        <f>ROUND(I137*H137,2)</f>
        <v>0</v>
      </c>
      <c r="BL137" s="16" t="s">
        <v>125</v>
      </c>
      <c r="BM137" s="183" t="s">
        <v>831</v>
      </c>
    </row>
    <row r="138" spans="1:65" s="2" customFormat="1" ht="11.25">
      <c r="A138" s="33"/>
      <c r="B138" s="34"/>
      <c r="C138" s="35"/>
      <c r="D138" s="185" t="s">
        <v>127</v>
      </c>
      <c r="E138" s="35"/>
      <c r="F138" s="186" t="s">
        <v>162</v>
      </c>
      <c r="G138" s="35"/>
      <c r="H138" s="35"/>
      <c r="I138" s="187"/>
      <c r="J138" s="35"/>
      <c r="K138" s="35"/>
      <c r="L138" s="38"/>
      <c r="M138" s="188"/>
      <c r="N138" s="189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127</v>
      </c>
      <c r="AU138" s="16" t="s">
        <v>83</v>
      </c>
    </row>
    <row r="139" spans="1:65" s="2" customFormat="1" ht="48.75">
      <c r="A139" s="33"/>
      <c r="B139" s="34"/>
      <c r="C139" s="35"/>
      <c r="D139" s="185" t="s">
        <v>129</v>
      </c>
      <c r="E139" s="35"/>
      <c r="F139" s="190" t="s">
        <v>163</v>
      </c>
      <c r="G139" s="35"/>
      <c r="H139" s="35"/>
      <c r="I139" s="187"/>
      <c r="J139" s="35"/>
      <c r="K139" s="35"/>
      <c r="L139" s="38"/>
      <c r="M139" s="188"/>
      <c r="N139" s="189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129</v>
      </c>
      <c r="AU139" s="16" t="s">
        <v>83</v>
      </c>
    </row>
    <row r="140" spans="1:65" s="13" customFormat="1" ht="11.25">
      <c r="B140" s="191"/>
      <c r="C140" s="192"/>
      <c r="D140" s="185" t="s">
        <v>131</v>
      </c>
      <c r="E140" s="193" t="s">
        <v>19</v>
      </c>
      <c r="F140" s="194" t="s">
        <v>832</v>
      </c>
      <c r="G140" s="192"/>
      <c r="H140" s="195">
        <v>10.119999999999999</v>
      </c>
      <c r="I140" s="196"/>
      <c r="J140" s="192"/>
      <c r="K140" s="192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131</v>
      </c>
      <c r="AU140" s="201" t="s">
        <v>83</v>
      </c>
      <c r="AV140" s="13" t="s">
        <v>83</v>
      </c>
      <c r="AW140" s="13" t="s">
        <v>33</v>
      </c>
      <c r="AX140" s="13" t="s">
        <v>73</v>
      </c>
      <c r="AY140" s="201" t="s">
        <v>118</v>
      </c>
    </row>
    <row r="141" spans="1:65" s="13" customFormat="1" ht="11.25">
      <c r="B141" s="191"/>
      <c r="C141" s="192"/>
      <c r="D141" s="185" t="s">
        <v>131</v>
      </c>
      <c r="E141" s="193" t="s">
        <v>19</v>
      </c>
      <c r="F141" s="194" t="s">
        <v>833</v>
      </c>
      <c r="G141" s="192"/>
      <c r="H141" s="195">
        <v>10.164</v>
      </c>
      <c r="I141" s="196"/>
      <c r="J141" s="192"/>
      <c r="K141" s="192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131</v>
      </c>
      <c r="AU141" s="201" t="s">
        <v>83</v>
      </c>
      <c r="AV141" s="13" t="s">
        <v>83</v>
      </c>
      <c r="AW141" s="13" t="s">
        <v>33</v>
      </c>
      <c r="AX141" s="13" t="s">
        <v>73</v>
      </c>
      <c r="AY141" s="201" t="s">
        <v>118</v>
      </c>
    </row>
    <row r="142" spans="1:65" s="2" customFormat="1" ht="14.45" customHeight="1">
      <c r="A142" s="33"/>
      <c r="B142" s="34"/>
      <c r="C142" s="172" t="s">
        <v>211</v>
      </c>
      <c r="D142" s="172" t="s">
        <v>120</v>
      </c>
      <c r="E142" s="173" t="s">
        <v>166</v>
      </c>
      <c r="F142" s="174" t="s">
        <v>167</v>
      </c>
      <c r="G142" s="175" t="s">
        <v>123</v>
      </c>
      <c r="H142" s="176">
        <v>20.283999999999999</v>
      </c>
      <c r="I142" s="177"/>
      <c r="J142" s="178">
        <f>ROUND(I142*H142,2)</f>
        <v>0</v>
      </c>
      <c r="K142" s="174" t="s">
        <v>124</v>
      </c>
      <c r="L142" s="38"/>
      <c r="M142" s="179" t="s">
        <v>19</v>
      </c>
      <c r="N142" s="180" t="s">
        <v>44</v>
      </c>
      <c r="O142" s="63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3" t="s">
        <v>125</v>
      </c>
      <c r="AT142" s="183" t="s">
        <v>120</v>
      </c>
      <c r="AU142" s="183" t="s">
        <v>83</v>
      </c>
      <c r="AY142" s="16" t="s">
        <v>118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6" t="s">
        <v>81</v>
      </c>
      <c r="BK142" s="184">
        <f>ROUND(I142*H142,2)</f>
        <v>0</v>
      </c>
      <c r="BL142" s="16" t="s">
        <v>125</v>
      </c>
      <c r="BM142" s="183" t="s">
        <v>834</v>
      </c>
    </row>
    <row r="143" spans="1:65" s="2" customFormat="1" ht="11.25">
      <c r="A143" s="33"/>
      <c r="B143" s="34"/>
      <c r="C143" s="35"/>
      <c r="D143" s="185" t="s">
        <v>127</v>
      </c>
      <c r="E143" s="35"/>
      <c r="F143" s="186" t="s">
        <v>169</v>
      </c>
      <c r="G143" s="35"/>
      <c r="H143" s="35"/>
      <c r="I143" s="187"/>
      <c r="J143" s="35"/>
      <c r="K143" s="35"/>
      <c r="L143" s="38"/>
      <c r="M143" s="188"/>
      <c r="N143" s="189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127</v>
      </c>
      <c r="AU143" s="16" t="s">
        <v>83</v>
      </c>
    </row>
    <row r="144" spans="1:65" s="2" customFormat="1" ht="48.75">
      <c r="A144" s="33"/>
      <c r="B144" s="34"/>
      <c r="C144" s="35"/>
      <c r="D144" s="185" t="s">
        <v>129</v>
      </c>
      <c r="E144" s="35"/>
      <c r="F144" s="190" t="s">
        <v>170</v>
      </c>
      <c r="G144" s="35"/>
      <c r="H144" s="35"/>
      <c r="I144" s="187"/>
      <c r="J144" s="35"/>
      <c r="K144" s="35"/>
      <c r="L144" s="38"/>
      <c r="M144" s="188"/>
      <c r="N144" s="189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129</v>
      </c>
      <c r="AU144" s="16" t="s">
        <v>83</v>
      </c>
    </row>
    <row r="145" spans="1:65" s="13" customFormat="1" ht="11.25">
      <c r="B145" s="191"/>
      <c r="C145" s="192"/>
      <c r="D145" s="185" t="s">
        <v>131</v>
      </c>
      <c r="E145" s="193" t="s">
        <v>19</v>
      </c>
      <c r="F145" s="194" t="s">
        <v>832</v>
      </c>
      <c r="G145" s="192"/>
      <c r="H145" s="195">
        <v>10.119999999999999</v>
      </c>
      <c r="I145" s="196"/>
      <c r="J145" s="192"/>
      <c r="K145" s="192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131</v>
      </c>
      <c r="AU145" s="201" t="s">
        <v>83</v>
      </c>
      <c r="AV145" s="13" t="s">
        <v>83</v>
      </c>
      <c r="AW145" s="13" t="s">
        <v>33</v>
      </c>
      <c r="AX145" s="13" t="s">
        <v>73</v>
      </c>
      <c r="AY145" s="201" t="s">
        <v>118</v>
      </c>
    </row>
    <row r="146" spans="1:65" s="13" customFormat="1" ht="11.25">
      <c r="B146" s="191"/>
      <c r="C146" s="192"/>
      <c r="D146" s="185" t="s">
        <v>131</v>
      </c>
      <c r="E146" s="193" t="s">
        <v>19</v>
      </c>
      <c r="F146" s="194" t="s">
        <v>833</v>
      </c>
      <c r="G146" s="192"/>
      <c r="H146" s="195">
        <v>10.164</v>
      </c>
      <c r="I146" s="196"/>
      <c r="J146" s="192"/>
      <c r="K146" s="192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131</v>
      </c>
      <c r="AU146" s="201" t="s">
        <v>83</v>
      </c>
      <c r="AV146" s="13" t="s">
        <v>83</v>
      </c>
      <c r="AW146" s="13" t="s">
        <v>33</v>
      </c>
      <c r="AX146" s="13" t="s">
        <v>73</v>
      </c>
      <c r="AY146" s="201" t="s">
        <v>118</v>
      </c>
    </row>
    <row r="147" spans="1:65" s="2" customFormat="1" ht="14.45" customHeight="1">
      <c r="A147" s="33"/>
      <c r="B147" s="34"/>
      <c r="C147" s="172" t="s">
        <v>8</v>
      </c>
      <c r="D147" s="172" t="s">
        <v>120</v>
      </c>
      <c r="E147" s="173" t="s">
        <v>172</v>
      </c>
      <c r="F147" s="174" t="s">
        <v>173</v>
      </c>
      <c r="G147" s="175" t="s">
        <v>123</v>
      </c>
      <c r="H147" s="176">
        <v>20.283999999999999</v>
      </c>
      <c r="I147" s="177"/>
      <c r="J147" s="178">
        <f>ROUND(I147*H147,2)</f>
        <v>0</v>
      </c>
      <c r="K147" s="174" t="s">
        <v>174</v>
      </c>
      <c r="L147" s="38"/>
      <c r="M147" s="179" t="s">
        <v>19</v>
      </c>
      <c r="N147" s="180" t="s">
        <v>44</v>
      </c>
      <c r="O147" s="63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3" t="s">
        <v>125</v>
      </c>
      <c r="AT147" s="183" t="s">
        <v>120</v>
      </c>
      <c r="AU147" s="183" t="s">
        <v>83</v>
      </c>
      <c r="AY147" s="16" t="s">
        <v>118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6" t="s">
        <v>81</v>
      </c>
      <c r="BK147" s="184">
        <f>ROUND(I147*H147,2)</f>
        <v>0</v>
      </c>
      <c r="BL147" s="16" t="s">
        <v>125</v>
      </c>
      <c r="BM147" s="183" t="s">
        <v>835</v>
      </c>
    </row>
    <row r="148" spans="1:65" s="2" customFormat="1" ht="11.25">
      <c r="A148" s="33"/>
      <c r="B148" s="34"/>
      <c r="C148" s="35"/>
      <c r="D148" s="185" t="s">
        <v>127</v>
      </c>
      <c r="E148" s="35"/>
      <c r="F148" s="186" t="s">
        <v>176</v>
      </c>
      <c r="G148" s="35"/>
      <c r="H148" s="35"/>
      <c r="I148" s="187"/>
      <c r="J148" s="35"/>
      <c r="K148" s="35"/>
      <c r="L148" s="38"/>
      <c r="M148" s="188"/>
      <c r="N148" s="189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127</v>
      </c>
      <c r="AU148" s="16" t="s">
        <v>83</v>
      </c>
    </row>
    <row r="149" spans="1:65" s="2" customFormat="1" ht="117">
      <c r="A149" s="33"/>
      <c r="B149" s="34"/>
      <c r="C149" s="35"/>
      <c r="D149" s="185" t="s">
        <v>129</v>
      </c>
      <c r="E149" s="35"/>
      <c r="F149" s="190" t="s">
        <v>177</v>
      </c>
      <c r="G149" s="35"/>
      <c r="H149" s="35"/>
      <c r="I149" s="187"/>
      <c r="J149" s="35"/>
      <c r="K149" s="35"/>
      <c r="L149" s="38"/>
      <c r="M149" s="188"/>
      <c r="N149" s="189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129</v>
      </c>
      <c r="AU149" s="16" t="s">
        <v>83</v>
      </c>
    </row>
    <row r="150" spans="1:65" s="13" customFormat="1" ht="11.25">
      <c r="B150" s="191"/>
      <c r="C150" s="192"/>
      <c r="D150" s="185" t="s">
        <v>131</v>
      </c>
      <c r="E150" s="193" t="s">
        <v>19</v>
      </c>
      <c r="F150" s="194" t="s">
        <v>832</v>
      </c>
      <c r="G150" s="192"/>
      <c r="H150" s="195">
        <v>10.119999999999999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131</v>
      </c>
      <c r="AU150" s="201" t="s">
        <v>83</v>
      </c>
      <c r="AV150" s="13" t="s">
        <v>83</v>
      </c>
      <c r="AW150" s="13" t="s">
        <v>33</v>
      </c>
      <c r="AX150" s="13" t="s">
        <v>73</v>
      </c>
      <c r="AY150" s="201" t="s">
        <v>118</v>
      </c>
    </row>
    <row r="151" spans="1:65" s="13" customFormat="1" ht="11.25">
      <c r="B151" s="191"/>
      <c r="C151" s="192"/>
      <c r="D151" s="185" t="s">
        <v>131</v>
      </c>
      <c r="E151" s="193" t="s">
        <v>19</v>
      </c>
      <c r="F151" s="194" t="s">
        <v>833</v>
      </c>
      <c r="G151" s="192"/>
      <c r="H151" s="195">
        <v>10.164</v>
      </c>
      <c r="I151" s="196"/>
      <c r="J151" s="192"/>
      <c r="K151" s="192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131</v>
      </c>
      <c r="AU151" s="201" t="s">
        <v>83</v>
      </c>
      <c r="AV151" s="13" t="s">
        <v>83</v>
      </c>
      <c r="AW151" s="13" t="s">
        <v>33</v>
      </c>
      <c r="AX151" s="13" t="s">
        <v>73</v>
      </c>
      <c r="AY151" s="201" t="s">
        <v>118</v>
      </c>
    </row>
    <row r="152" spans="1:65" s="2" customFormat="1" ht="14.45" customHeight="1">
      <c r="A152" s="33"/>
      <c r="B152" s="34"/>
      <c r="C152" s="202" t="s">
        <v>225</v>
      </c>
      <c r="D152" s="202" t="s">
        <v>179</v>
      </c>
      <c r="E152" s="203" t="s">
        <v>180</v>
      </c>
      <c r="F152" s="204" t="s">
        <v>181</v>
      </c>
      <c r="G152" s="205" t="s">
        <v>182</v>
      </c>
      <c r="H152" s="206">
        <v>0.60899999999999999</v>
      </c>
      <c r="I152" s="207"/>
      <c r="J152" s="208">
        <f>ROUND(I152*H152,2)</f>
        <v>0</v>
      </c>
      <c r="K152" s="204" t="s">
        <v>174</v>
      </c>
      <c r="L152" s="209"/>
      <c r="M152" s="210" t="s">
        <v>19</v>
      </c>
      <c r="N152" s="211" t="s">
        <v>44</v>
      </c>
      <c r="O152" s="63"/>
      <c r="P152" s="181">
        <f>O152*H152</f>
        <v>0</v>
      </c>
      <c r="Q152" s="181">
        <v>1E-3</v>
      </c>
      <c r="R152" s="181">
        <f>Q152*H152</f>
        <v>6.0899999999999995E-4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171</v>
      </c>
      <c r="AT152" s="183" t="s">
        <v>179</v>
      </c>
      <c r="AU152" s="183" t="s">
        <v>83</v>
      </c>
      <c r="AY152" s="16" t="s">
        <v>118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81</v>
      </c>
      <c r="BK152" s="184">
        <f>ROUND(I152*H152,2)</f>
        <v>0</v>
      </c>
      <c r="BL152" s="16" t="s">
        <v>125</v>
      </c>
      <c r="BM152" s="183" t="s">
        <v>836</v>
      </c>
    </row>
    <row r="153" spans="1:65" s="2" customFormat="1" ht="11.25">
      <c r="A153" s="33"/>
      <c r="B153" s="34"/>
      <c r="C153" s="35"/>
      <c r="D153" s="185" t="s">
        <v>127</v>
      </c>
      <c r="E153" s="35"/>
      <c r="F153" s="186" t="s">
        <v>184</v>
      </c>
      <c r="G153" s="35"/>
      <c r="H153" s="35"/>
      <c r="I153" s="187"/>
      <c r="J153" s="35"/>
      <c r="K153" s="35"/>
      <c r="L153" s="38"/>
      <c r="M153" s="188"/>
      <c r="N153" s="189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127</v>
      </c>
      <c r="AU153" s="16" t="s">
        <v>83</v>
      </c>
    </row>
    <row r="154" spans="1:65" s="13" customFormat="1" ht="11.25">
      <c r="B154" s="191"/>
      <c r="C154" s="192"/>
      <c r="D154" s="185" t="s">
        <v>131</v>
      </c>
      <c r="E154" s="193" t="s">
        <v>19</v>
      </c>
      <c r="F154" s="194" t="s">
        <v>837</v>
      </c>
      <c r="G154" s="192"/>
      <c r="H154" s="195">
        <v>0.60899999999999999</v>
      </c>
      <c r="I154" s="196"/>
      <c r="J154" s="192"/>
      <c r="K154" s="192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131</v>
      </c>
      <c r="AU154" s="201" t="s">
        <v>83</v>
      </c>
      <c r="AV154" s="13" t="s">
        <v>83</v>
      </c>
      <c r="AW154" s="13" t="s">
        <v>33</v>
      </c>
      <c r="AX154" s="13" t="s">
        <v>81</v>
      </c>
      <c r="AY154" s="201" t="s">
        <v>118</v>
      </c>
    </row>
    <row r="155" spans="1:65" s="2" customFormat="1" ht="14.45" customHeight="1">
      <c r="A155" s="33"/>
      <c r="B155" s="34"/>
      <c r="C155" s="172" t="s">
        <v>230</v>
      </c>
      <c r="D155" s="172" t="s">
        <v>120</v>
      </c>
      <c r="E155" s="173" t="s">
        <v>838</v>
      </c>
      <c r="F155" s="174" t="s">
        <v>839</v>
      </c>
      <c r="G155" s="175" t="s">
        <v>146</v>
      </c>
      <c r="H155" s="176">
        <v>12.348000000000001</v>
      </c>
      <c r="I155" s="177"/>
      <c r="J155" s="178">
        <f>ROUND(I155*H155,2)</f>
        <v>0</v>
      </c>
      <c r="K155" s="174" t="s">
        <v>124</v>
      </c>
      <c r="L155" s="38"/>
      <c r="M155" s="179" t="s">
        <v>19</v>
      </c>
      <c r="N155" s="180" t="s">
        <v>44</v>
      </c>
      <c r="O155" s="63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3" t="s">
        <v>125</v>
      </c>
      <c r="AT155" s="183" t="s">
        <v>120</v>
      </c>
      <c r="AU155" s="183" t="s">
        <v>83</v>
      </c>
      <c r="AY155" s="16" t="s">
        <v>118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81</v>
      </c>
      <c r="BK155" s="184">
        <f>ROUND(I155*H155,2)</f>
        <v>0</v>
      </c>
      <c r="BL155" s="16" t="s">
        <v>125</v>
      </c>
      <c r="BM155" s="183" t="s">
        <v>840</v>
      </c>
    </row>
    <row r="156" spans="1:65" s="2" customFormat="1" ht="11.25">
      <c r="A156" s="33"/>
      <c r="B156" s="34"/>
      <c r="C156" s="35"/>
      <c r="D156" s="185" t="s">
        <v>127</v>
      </c>
      <c r="E156" s="35"/>
      <c r="F156" s="186" t="s">
        <v>841</v>
      </c>
      <c r="G156" s="35"/>
      <c r="H156" s="35"/>
      <c r="I156" s="187"/>
      <c r="J156" s="35"/>
      <c r="K156" s="35"/>
      <c r="L156" s="38"/>
      <c r="M156" s="188"/>
      <c r="N156" s="189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127</v>
      </c>
      <c r="AU156" s="16" t="s">
        <v>83</v>
      </c>
    </row>
    <row r="157" spans="1:65" s="2" customFormat="1" ht="29.25">
      <c r="A157" s="33"/>
      <c r="B157" s="34"/>
      <c r="C157" s="35"/>
      <c r="D157" s="185" t="s">
        <v>129</v>
      </c>
      <c r="E157" s="35"/>
      <c r="F157" s="190" t="s">
        <v>842</v>
      </c>
      <c r="G157" s="35"/>
      <c r="H157" s="35"/>
      <c r="I157" s="187"/>
      <c r="J157" s="35"/>
      <c r="K157" s="35"/>
      <c r="L157" s="38"/>
      <c r="M157" s="188"/>
      <c r="N157" s="189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129</v>
      </c>
      <c r="AU157" s="16" t="s">
        <v>83</v>
      </c>
    </row>
    <row r="158" spans="1:65" s="13" customFormat="1" ht="11.25">
      <c r="B158" s="191"/>
      <c r="C158" s="192"/>
      <c r="D158" s="185" t="s">
        <v>131</v>
      </c>
      <c r="E158" s="193" t="s">
        <v>19</v>
      </c>
      <c r="F158" s="194" t="s">
        <v>843</v>
      </c>
      <c r="G158" s="192"/>
      <c r="H158" s="195">
        <v>12.348000000000001</v>
      </c>
      <c r="I158" s="196"/>
      <c r="J158" s="192"/>
      <c r="K158" s="192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131</v>
      </c>
      <c r="AU158" s="201" t="s">
        <v>83</v>
      </c>
      <c r="AV158" s="13" t="s">
        <v>83</v>
      </c>
      <c r="AW158" s="13" t="s">
        <v>33</v>
      </c>
      <c r="AX158" s="13" t="s">
        <v>73</v>
      </c>
      <c r="AY158" s="201" t="s">
        <v>118</v>
      </c>
    </row>
    <row r="159" spans="1:65" s="2" customFormat="1" ht="14.45" customHeight="1">
      <c r="A159" s="33"/>
      <c r="B159" s="34"/>
      <c r="C159" s="172" t="s">
        <v>243</v>
      </c>
      <c r="D159" s="172" t="s">
        <v>120</v>
      </c>
      <c r="E159" s="173" t="s">
        <v>194</v>
      </c>
      <c r="F159" s="174" t="s">
        <v>195</v>
      </c>
      <c r="G159" s="175" t="s">
        <v>123</v>
      </c>
      <c r="H159" s="176">
        <v>421.36500000000001</v>
      </c>
      <c r="I159" s="177"/>
      <c r="J159" s="178">
        <f>ROUND(I159*H159,2)</f>
        <v>0</v>
      </c>
      <c r="K159" s="174" t="s">
        <v>124</v>
      </c>
      <c r="L159" s="38"/>
      <c r="M159" s="179" t="s">
        <v>19</v>
      </c>
      <c r="N159" s="180" t="s">
        <v>44</v>
      </c>
      <c r="O159" s="63"/>
      <c r="P159" s="181">
        <f>O159*H159</f>
        <v>0</v>
      </c>
      <c r="Q159" s="181">
        <v>0</v>
      </c>
      <c r="R159" s="181">
        <f>Q159*H159</f>
        <v>0</v>
      </c>
      <c r="S159" s="181">
        <v>0.3</v>
      </c>
      <c r="T159" s="182">
        <f>S159*H159</f>
        <v>126.40949999999999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3" t="s">
        <v>125</v>
      </c>
      <c r="AT159" s="183" t="s">
        <v>120</v>
      </c>
      <c r="AU159" s="183" t="s">
        <v>83</v>
      </c>
      <c r="AY159" s="16" t="s">
        <v>118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6" t="s">
        <v>81</v>
      </c>
      <c r="BK159" s="184">
        <f>ROUND(I159*H159,2)</f>
        <v>0</v>
      </c>
      <c r="BL159" s="16" t="s">
        <v>125</v>
      </c>
      <c r="BM159" s="183" t="s">
        <v>844</v>
      </c>
    </row>
    <row r="160" spans="1:65" s="2" customFormat="1" ht="19.5">
      <c r="A160" s="33"/>
      <c r="B160" s="34"/>
      <c r="C160" s="35"/>
      <c r="D160" s="185" t="s">
        <v>127</v>
      </c>
      <c r="E160" s="35"/>
      <c r="F160" s="186" t="s">
        <v>197</v>
      </c>
      <c r="G160" s="35"/>
      <c r="H160" s="35"/>
      <c r="I160" s="187"/>
      <c r="J160" s="35"/>
      <c r="K160" s="35"/>
      <c r="L160" s="38"/>
      <c r="M160" s="188"/>
      <c r="N160" s="189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127</v>
      </c>
      <c r="AU160" s="16" t="s">
        <v>83</v>
      </c>
    </row>
    <row r="161" spans="1:65" s="2" customFormat="1" ht="175.5">
      <c r="A161" s="33"/>
      <c r="B161" s="34"/>
      <c r="C161" s="35"/>
      <c r="D161" s="185" t="s">
        <v>129</v>
      </c>
      <c r="E161" s="35"/>
      <c r="F161" s="190" t="s">
        <v>137</v>
      </c>
      <c r="G161" s="35"/>
      <c r="H161" s="35"/>
      <c r="I161" s="187"/>
      <c r="J161" s="35"/>
      <c r="K161" s="35"/>
      <c r="L161" s="38"/>
      <c r="M161" s="188"/>
      <c r="N161" s="189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129</v>
      </c>
      <c r="AU161" s="16" t="s">
        <v>83</v>
      </c>
    </row>
    <row r="162" spans="1:65" s="2" customFormat="1" ht="14.45" customHeight="1">
      <c r="A162" s="33"/>
      <c r="B162" s="34"/>
      <c r="C162" s="172" t="s">
        <v>251</v>
      </c>
      <c r="D162" s="172" t="s">
        <v>120</v>
      </c>
      <c r="E162" s="173" t="s">
        <v>199</v>
      </c>
      <c r="F162" s="174" t="s">
        <v>200</v>
      </c>
      <c r="G162" s="175" t="s">
        <v>123</v>
      </c>
      <c r="H162" s="176">
        <v>421.36500000000001</v>
      </c>
      <c r="I162" s="177"/>
      <c r="J162" s="178">
        <f>ROUND(I162*H162,2)</f>
        <v>0</v>
      </c>
      <c r="K162" s="174" t="s">
        <v>124</v>
      </c>
      <c r="L162" s="38"/>
      <c r="M162" s="179" t="s">
        <v>19</v>
      </c>
      <c r="N162" s="180" t="s">
        <v>44</v>
      </c>
      <c r="O162" s="63"/>
      <c r="P162" s="181">
        <f>O162*H162</f>
        <v>0</v>
      </c>
      <c r="Q162" s="181">
        <v>0</v>
      </c>
      <c r="R162" s="181">
        <f>Q162*H162</f>
        <v>0</v>
      </c>
      <c r="S162" s="181">
        <v>0.44</v>
      </c>
      <c r="T162" s="182">
        <f>S162*H162</f>
        <v>185.4006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3" t="s">
        <v>125</v>
      </c>
      <c r="AT162" s="183" t="s">
        <v>120</v>
      </c>
      <c r="AU162" s="183" t="s">
        <v>83</v>
      </c>
      <c r="AY162" s="16" t="s">
        <v>118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6" t="s">
        <v>81</v>
      </c>
      <c r="BK162" s="184">
        <f>ROUND(I162*H162,2)</f>
        <v>0</v>
      </c>
      <c r="BL162" s="16" t="s">
        <v>125</v>
      </c>
      <c r="BM162" s="183" t="s">
        <v>845</v>
      </c>
    </row>
    <row r="163" spans="1:65" s="2" customFormat="1" ht="19.5">
      <c r="A163" s="33"/>
      <c r="B163" s="34"/>
      <c r="C163" s="35"/>
      <c r="D163" s="185" t="s">
        <v>127</v>
      </c>
      <c r="E163" s="35"/>
      <c r="F163" s="186" t="s">
        <v>202</v>
      </c>
      <c r="G163" s="35"/>
      <c r="H163" s="35"/>
      <c r="I163" s="187"/>
      <c r="J163" s="35"/>
      <c r="K163" s="35"/>
      <c r="L163" s="38"/>
      <c r="M163" s="188"/>
      <c r="N163" s="189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127</v>
      </c>
      <c r="AU163" s="16" t="s">
        <v>83</v>
      </c>
    </row>
    <row r="164" spans="1:65" s="2" customFormat="1" ht="175.5">
      <c r="A164" s="33"/>
      <c r="B164" s="34"/>
      <c r="C164" s="35"/>
      <c r="D164" s="185" t="s">
        <v>129</v>
      </c>
      <c r="E164" s="35"/>
      <c r="F164" s="190" t="s">
        <v>137</v>
      </c>
      <c r="G164" s="35"/>
      <c r="H164" s="35"/>
      <c r="I164" s="187"/>
      <c r="J164" s="35"/>
      <c r="K164" s="35"/>
      <c r="L164" s="38"/>
      <c r="M164" s="188"/>
      <c r="N164" s="189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129</v>
      </c>
      <c r="AU164" s="16" t="s">
        <v>83</v>
      </c>
    </row>
    <row r="165" spans="1:65" s="2" customFormat="1" ht="14.45" customHeight="1">
      <c r="A165" s="33"/>
      <c r="B165" s="34"/>
      <c r="C165" s="172" t="s">
        <v>260</v>
      </c>
      <c r="D165" s="172" t="s">
        <v>120</v>
      </c>
      <c r="E165" s="173" t="s">
        <v>204</v>
      </c>
      <c r="F165" s="174" t="s">
        <v>205</v>
      </c>
      <c r="G165" s="175" t="s">
        <v>146</v>
      </c>
      <c r="H165" s="176">
        <v>58.8</v>
      </c>
      <c r="I165" s="177"/>
      <c r="J165" s="178">
        <f>ROUND(I165*H165,2)</f>
        <v>0</v>
      </c>
      <c r="K165" s="174" t="s">
        <v>124</v>
      </c>
      <c r="L165" s="38"/>
      <c r="M165" s="179" t="s">
        <v>19</v>
      </c>
      <c r="N165" s="180" t="s">
        <v>44</v>
      </c>
      <c r="O165" s="63"/>
      <c r="P165" s="181">
        <f>O165*H165</f>
        <v>0</v>
      </c>
      <c r="Q165" s="181">
        <v>3.6900000000000002E-2</v>
      </c>
      <c r="R165" s="181">
        <f>Q165*H165</f>
        <v>2.1697199999999999</v>
      </c>
      <c r="S165" s="181">
        <v>0</v>
      </c>
      <c r="T165" s="18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3" t="s">
        <v>125</v>
      </c>
      <c r="AT165" s="183" t="s">
        <v>120</v>
      </c>
      <c r="AU165" s="183" t="s">
        <v>83</v>
      </c>
      <c r="AY165" s="16" t="s">
        <v>118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6" t="s">
        <v>81</v>
      </c>
      <c r="BK165" s="184">
        <f>ROUND(I165*H165,2)</f>
        <v>0</v>
      </c>
      <c r="BL165" s="16" t="s">
        <v>125</v>
      </c>
      <c r="BM165" s="183" t="s">
        <v>846</v>
      </c>
    </row>
    <row r="166" spans="1:65" s="2" customFormat="1" ht="29.25">
      <c r="A166" s="33"/>
      <c r="B166" s="34"/>
      <c r="C166" s="35"/>
      <c r="D166" s="185" t="s">
        <v>127</v>
      </c>
      <c r="E166" s="35"/>
      <c r="F166" s="186" t="s">
        <v>207</v>
      </c>
      <c r="G166" s="35"/>
      <c r="H166" s="35"/>
      <c r="I166" s="187"/>
      <c r="J166" s="35"/>
      <c r="K166" s="35"/>
      <c r="L166" s="38"/>
      <c r="M166" s="188"/>
      <c r="N166" s="189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127</v>
      </c>
      <c r="AU166" s="16" t="s">
        <v>83</v>
      </c>
    </row>
    <row r="167" spans="1:65" s="2" customFormat="1" ht="58.5">
      <c r="A167" s="33"/>
      <c r="B167" s="34"/>
      <c r="C167" s="35"/>
      <c r="D167" s="185" t="s">
        <v>129</v>
      </c>
      <c r="E167" s="35"/>
      <c r="F167" s="190" t="s">
        <v>208</v>
      </c>
      <c r="G167" s="35"/>
      <c r="H167" s="35"/>
      <c r="I167" s="187"/>
      <c r="J167" s="35"/>
      <c r="K167" s="35"/>
      <c r="L167" s="38"/>
      <c r="M167" s="188"/>
      <c r="N167" s="189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129</v>
      </c>
      <c r="AU167" s="16" t="s">
        <v>83</v>
      </c>
    </row>
    <row r="168" spans="1:65" s="13" customFormat="1" ht="11.25">
      <c r="B168" s="191"/>
      <c r="C168" s="192"/>
      <c r="D168" s="185" t="s">
        <v>131</v>
      </c>
      <c r="E168" s="193" t="s">
        <v>19</v>
      </c>
      <c r="F168" s="194" t="s">
        <v>847</v>
      </c>
      <c r="G168" s="192"/>
      <c r="H168" s="195">
        <v>7.2</v>
      </c>
      <c r="I168" s="196"/>
      <c r="J168" s="192"/>
      <c r="K168" s="192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131</v>
      </c>
      <c r="AU168" s="201" t="s">
        <v>83</v>
      </c>
      <c r="AV168" s="13" t="s">
        <v>83</v>
      </c>
      <c r="AW168" s="13" t="s">
        <v>33</v>
      </c>
      <c r="AX168" s="13" t="s">
        <v>73</v>
      </c>
      <c r="AY168" s="201" t="s">
        <v>118</v>
      </c>
    </row>
    <row r="169" spans="1:65" s="13" customFormat="1" ht="11.25">
      <c r="B169" s="191"/>
      <c r="C169" s="192"/>
      <c r="D169" s="185" t="s">
        <v>131</v>
      </c>
      <c r="E169" s="193" t="s">
        <v>19</v>
      </c>
      <c r="F169" s="194" t="s">
        <v>848</v>
      </c>
      <c r="G169" s="192"/>
      <c r="H169" s="195">
        <v>51.6</v>
      </c>
      <c r="I169" s="196"/>
      <c r="J169" s="192"/>
      <c r="K169" s="192"/>
      <c r="L169" s="197"/>
      <c r="M169" s="198"/>
      <c r="N169" s="199"/>
      <c r="O169" s="199"/>
      <c r="P169" s="199"/>
      <c r="Q169" s="199"/>
      <c r="R169" s="199"/>
      <c r="S169" s="199"/>
      <c r="T169" s="200"/>
      <c r="AT169" s="201" t="s">
        <v>131</v>
      </c>
      <c r="AU169" s="201" t="s">
        <v>83</v>
      </c>
      <c r="AV169" s="13" t="s">
        <v>83</v>
      </c>
      <c r="AW169" s="13" t="s">
        <v>33</v>
      </c>
      <c r="AX169" s="13" t="s">
        <v>73</v>
      </c>
      <c r="AY169" s="201" t="s">
        <v>118</v>
      </c>
    </row>
    <row r="170" spans="1:65" s="2" customFormat="1" ht="14.45" customHeight="1">
      <c r="A170" s="33"/>
      <c r="B170" s="34"/>
      <c r="C170" s="172" t="s">
        <v>7</v>
      </c>
      <c r="D170" s="172" t="s">
        <v>120</v>
      </c>
      <c r="E170" s="173" t="s">
        <v>849</v>
      </c>
      <c r="F170" s="174" t="s">
        <v>850</v>
      </c>
      <c r="G170" s="175" t="s">
        <v>146</v>
      </c>
      <c r="H170" s="176">
        <v>13.2</v>
      </c>
      <c r="I170" s="177"/>
      <c r="J170" s="178">
        <f>ROUND(I170*H170,2)</f>
        <v>0</v>
      </c>
      <c r="K170" s="174" t="s">
        <v>124</v>
      </c>
      <c r="L170" s="38"/>
      <c r="M170" s="179" t="s">
        <v>19</v>
      </c>
      <c r="N170" s="180" t="s">
        <v>44</v>
      </c>
      <c r="O170" s="63"/>
      <c r="P170" s="181">
        <f>O170*H170</f>
        <v>0</v>
      </c>
      <c r="Q170" s="181">
        <v>8.6800000000000002E-3</v>
      </c>
      <c r="R170" s="181">
        <f>Q170*H170</f>
        <v>0.114576</v>
      </c>
      <c r="S170" s="181">
        <v>0</v>
      </c>
      <c r="T170" s="18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3" t="s">
        <v>125</v>
      </c>
      <c r="AT170" s="183" t="s">
        <v>120</v>
      </c>
      <c r="AU170" s="183" t="s">
        <v>83</v>
      </c>
      <c r="AY170" s="16" t="s">
        <v>118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6" t="s">
        <v>81</v>
      </c>
      <c r="BK170" s="184">
        <f>ROUND(I170*H170,2)</f>
        <v>0</v>
      </c>
      <c r="BL170" s="16" t="s">
        <v>125</v>
      </c>
      <c r="BM170" s="183" t="s">
        <v>851</v>
      </c>
    </row>
    <row r="171" spans="1:65" s="2" customFormat="1" ht="29.25">
      <c r="A171" s="33"/>
      <c r="B171" s="34"/>
      <c r="C171" s="35"/>
      <c r="D171" s="185" t="s">
        <v>127</v>
      </c>
      <c r="E171" s="35"/>
      <c r="F171" s="186" t="s">
        <v>852</v>
      </c>
      <c r="G171" s="35"/>
      <c r="H171" s="35"/>
      <c r="I171" s="187"/>
      <c r="J171" s="35"/>
      <c r="K171" s="35"/>
      <c r="L171" s="38"/>
      <c r="M171" s="188"/>
      <c r="N171" s="189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127</v>
      </c>
      <c r="AU171" s="16" t="s">
        <v>83</v>
      </c>
    </row>
    <row r="172" spans="1:65" s="2" customFormat="1" ht="58.5">
      <c r="A172" s="33"/>
      <c r="B172" s="34"/>
      <c r="C172" s="35"/>
      <c r="D172" s="185" t="s">
        <v>129</v>
      </c>
      <c r="E172" s="35"/>
      <c r="F172" s="190" t="s">
        <v>208</v>
      </c>
      <c r="G172" s="35"/>
      <c r="H172" s="35"/>
      <c r="I172" s="187"/>
      <c r="J172" s="35"/>
      <c r="K172" s="35"/>
      <c r="L172" s="38"/>
      <c r="M172" s="188"/>
      <c r="N172" s="189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129</v>
      </c>
      <c r="AU172" s="16" t="s">
        <v>83</v>
      </c>
    </row>
    <row r="173" spans="1:65" s="13" customFormat="1" ht="11.25">
      <c r="B173" s="191"/>
      <c r="C173" s="192"/>
      <c r="D173" s="185" t="s">
        <v>131</v>
      </c>
      <c r="E173" s="193" t="s">
        <v>19</v>
      </c>
      <c r="F173" s="194" t="s">
        <v>853</v>
      </c>
      <c r="G173" s="192"/>
      <c r="H173" s="195">
        <v>13.2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131</v>
      </c>
      <c r="AU173" s="201" t="s">
        <v>83</v>
      </c>
      <c r="AV173" s="13" t="s">
        <v>83</v>
      </c>
      <c r="AW173" s="13" t="s">
        <v>33</v>
      </c>
      <c r="AX173" s="13" t="s">
        <v>73</v>
      </c>
      <c r="AY173" s="201" t="s">
        <v>118</v>
      </c>
    </row>
    <row r="174" spans="1:65" s="2" customFormat="1" ht="14.45" customHeight="1">
      <c r="A174" s="33"/>
      <c r="B174" s="34"/>
      <c r="C174" s="172" t="s">
        <v>271</v>
      </c>
      <c r="D174" s="172" t="s">
        <v>120</v>
      </c>
      <c r="E174" s="173" t="s">
        <v>212</v>
      </c>
      <c r="F174" s="174" t="s">
        <v>213</v>
      </c>
      <c r="G174" s="175" t="s">
        <v>146</v>
      </c>
      <c r="H174" s="176">
        <v>25.8</v>
      </c>
      <c r="I174" s="177"/>
      <c r="J174" s="178">
        <f>ROUND(I174*H174,2)</f>
        <v>0</v>
      </c>
      <c r="K174" s="174" t="s">
        <v>124</v>
      </c>
      <c r="L174" s="38"/>
      <c r="M174" s="179" t="s">
        <v>19</v>
      </c>
      <c r="N174" s="180" t="s">
        <v>44</v>
      </c>
      <c r="O174" s="63"/>
      <c r="P174" s="181">
        <f>O174*H174</f>
        <v>0</v>
      </c>
      <c r="Q174" s="181">
        <v>3.6900000000000002E-2</v>
      </c>
      <c r="R174" s="181">
        <f>Q174*H174</f>
        <v>0.95202000000000009</v>
      </c>
      <c r="S174" s="181">
        <v>0</v>
      </c>
      <c r="T174" s="18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3" t="s">
        <v>125</v>
      </c>
      <c r="AT174" s="183" t="s">
        <v>120</v>
      </c>
      <c r="AU174" s="183" t="s">
        <v>83</v>
      </c>
      <c r="AY174" s="16" t="s">
        <v>118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6" t="s">
        <v>81</v>
      </c>
      <c r="BK174" s="184">
        <f>ROUND(I174*H174,2)</f>
        <v>0</v>
      </c>
      <c r="BL174" s="16" t="s">
        <v>125</v>
      </c>
      <c r="BM174" s="183" t="s">
        <v>854</v>
      </c>
    </row>
    <row r="175" spans="1:65" s="2" customFormat="1" ht="29.25">
      <c r="A175" s="33"/>
      <c r="B175" s="34"/>
      <c r="C175" s="35"/>
      <c r="D175" s="185" t="s">
        <v>127</v>
      </c>
      <c r="E175" s="35"/>
      <c r="F175" s="186" t="s">
        <v>215</v>
      </c>
      <c r="G175" s="35"/>
      <c r="H175" s="35"/>
      <c r="I175" s="187"/>
      <c r="J175" s="35"/>
      <c r="K175" s="35"/>
      <c r="L175" s="38"/>
      <c r="M175" s="188"/>
      <c r="N175" s="189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127</v>
      </c>
      <c r="AU175" s="16" t="s">
        <v>83</v>
      </c>
    </row>
    <row r="176" spans="1:65" s="2" customFormat="1" ht="58.5">
      <c r="A176" s="33"/>
      <c r="B176" s="34"/>
      <c r="C176" s="35"/>
      <c r="D176" s="185" t="s">
        <v>129</v>
      </c>
      <c r="E176" s="35"/>
      <c r="F176" s="190" t="s">
        <v>208</v>
      </c>
      <c r="G176" s="35"/>
      <c r="H176" s="35"/>
      <c r="I176" s="187"/>
      <c r="J176" s="35"/>
      <c r="K176" s="35"/>
      <c r="L176" s="38"/>
      <c r="M176" s="188"/>
      <c r="N176" s="189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129</v>
      </c>
      <c r="AU176" s="16" t="s">
        <v>83</v>
      </c>
    </row>
    <row r="177" spans="1:65" s="13" customFormat="1" ht="11.25">
      <c r="B177" s="191"/>
      <c r="C177" s="192"/>
      <c r="D177" s="185" t="s">
        <v>131</v>
      </c>
      <c r="E177" s="193" t="s">
        <v>19</v>
      </c>
      <c r="F177" s="194" t="s">
        <v>855</v>
      </c>
      <c r="G177" s="192"/>
      <c r="H177" s="195">
        <v>16.2</v>
      </c>
      <c r="I177" s="196"/>
      <c r="J177" s="192"/>
      <c r="K177" s="192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131</v>
      </c>
      <c r="AU177" s="201" t="s">
        <v>83</v>
      </c>
      <c r="AV177" s="13" t="s">
        <v>83</v>
      </c>
      <c r="AW177" s="13" t="s">
        <v>33</v>
      </c>
      <c r="AX177" s="13" t="s">
        <v>73</v>
      </c>
      <c r="AY177" s="201" t="s">
        <v>118</v>
      </c>
    </row>
    <row r="178" spans="1:65" s="13" customFormat="1" ht="11.25">
      <c r="B178" s="191"/>
      <c r="C178" s="192"/>
      <c r="D178" s="185" t="s">
        <v>131</v>
      </c>
      <c r="E178" s="193" t="s">
        <v>19</v>
      </c>
      <c r="F178" s="194" t="s">
        <v>856</v>
      </c>
      <c r="G178" s="192"/>
      <c r="H178" s="195">
        <v>9.6</v>
      </c>
      <c r="I178" s="196"/>
      <c r="J178" s="192"/>
      <c r="K178" s="192"/>
      <c r="L178" s="197"/>
      <c r="M178" s="198"/>
      <c r="N178" s="199"/>
      <c r="O178" s="199"/>
      <c r="P178" s="199"/>
      <c r="Q178" s="199"/>
      <c r="R178" s="199"/>
      <c r="S178" s="199"/>
      <c r="T178" s="200"/>
      <c r="AT178" s="201" t="s">
        <v>131</v>
      </c>
      <c r="AU178" s="201" t="s">
        <v>83</v>
      </c>
      <c r="AV178" s="13" t="s">
        <v>83</v>
      </c>
      <c r="AW178" s="13" t="s">
        <v>33</v>
      </c>
      <c r="AX178" s="13" t="s">
        <v>73</v>
      </c>
      <c r="AY178" s="201" t="s">
        <v>118</v>
      </c>
    </row>
    <row r="179" spans="1:65" s="2" customFormat="1" ht="14.45" customHeight="1">
      <c r="A179" s="33"/>
      <c r="B179" s="34"/>
      <c r="C179" s="172" t="s">
        <v>279</v>
      </c>
      <c r="D179" s="172" t="s">
        <v>120</v>
      </c>
      <c r="E179" s="173" t="s">
        <v>218</v>
      </c>
      <c r="F179" s="174" t="s">
        <v>219</v>
      </c>
      <c r="G179" s="175" t="s">
        <v>220</v>
      </c>
      <c r="H179" s="176">
        <v>18</v>
      </c>
      <c r="I179" s="177"/>
      <c r="J179" s="178">
        <f>ROUND(I179*H179,2)</f>
        <v>0</v>
      </c>
      <c r="K179" s="174" t="s">
        <v>124</v>
      </c>
      <c r="L179" s="38"/>
      <c r="M179" s="179" t="s">
        <v>19</v>
      </c>
      <c r="N179" s="180" t="s">
        <v>44</v>
      </c>
      <c r="O179" s="63"/>
      <c r="P179" s="181">
        <f>O179*H179</f>
        <v>0</v>
      </c>
      <c r="Q179" s="181">
        <v>6.4999999999999997E-4</v>
      </c>
      <c r="R179" s="181">
        <f>Q179*H179</f>
        <v>1.1699999999999999E-2</v>
      </c>
      <c r="S179" s="181">
        <v>0</v>
      </c>
      <c r="T179" s="18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125</v>
      </c>
      <c r="AT179" s="183" t="s">
        <v>120</v>
      </c>
      <c r="AU179" s="183" t="s">
        <v>83</v>
      </c>
      <c r="AY179" s="16" t="s">
        <v>118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6" t="s">
        <v>81</v>
      </c>
      <c r="BK179" s="184">
        <f>ROUND(I179*H179,2)</f>
        <v>0</v>
      </c>
      <c r="BL179" s="16" t="s">
        <v>125</v>
      </c>
      <c r="BM179" s="183" t="s">
        <v>857</v>
      </c>
    </row>
    <row r="180" spans="1:65" s="2" customFormat="1" ht="11.25">
      <c r="A180" s="33"/>
      <c r="B180" s="34"/>
      <c r="C180" s="35"/>
      <c r="D180" s="185" t="s">
        <v>127</v>
      </c>
      <c r="E180" s="35"/>
      <c r="F180" s="186" t="s">
        <v>222</v>
      </c>
      <c r="G180" s="35"/>
      <c r="H180" s="35"/>
      <c r="I180" s="187"/>
      <c r="J180" s="35"/>
      <c r="K180" s="35"/>
      <c r="L180" s="38"/>
      <c r="M180" s="188"/>
      <c r="N180" s="189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127</v>
      </c>
      <c r="AU180" s="16" t="s">
        <v>83</v>
      </c>
    </row>
    <row r="181" spans="1:65" s="2" customFormat="1" ht="97.5">
      <c r="A181" s="33"/>
      <c r="B181" s="34"/>
      <c r="C181" s="35"/>
      <c r="D181" s="185" t="s">
        <v>129</v>
      </c>
      <c r="E181" s="35"/>
      <c r="F181" s="190" t="s">
        <v>223</v>
      </c>
      <c r="G181" s="35"/>
      <c r="H181" s="35"/>
      <c r="I181" s="187"/>
      <c r="J181" s="35"/>
      <c r="K181" s="35"/>
      <c r="L181" s="38"/>
      <c r="M181" s="188"/>
      <c r="N181" s="189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129</v>
      </c>
      <c r="AU181" s="16" t="s">
        <v>83</v>
      </c>
    </row>
    <row r="182" spans="1:65" s="13" customFormat="1" ht="11.25">
      <c r="B182" s="191"/>
      <c r="C182" s="192"/>
      <c r="D182" s="185" t="s">
        <v>131</v>
      </c>
      <c r="E182" s="193" t="s">
        <v>19</v>
      </c>
      <c r="F182" s="194" t="s">
        <v>858</v>
      </c>
      <c r="G182" s="192"/>
      <c r="H182" s="195">
        <v>18</v>
      </c>
      <c r="I182" s="196"/>
      <c r="J182" s="192"/>
      <c r="K182" s="192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131</v>
      </c>
      <c r="AU182" s="201" t="s">
        <v>83</v>
      </c>
      <c r="AV182" s="13" t="s">
        <v>83</v>
      </c>
      <c r="AW182" s="13" t="s">
        <v>33</v>
      </c>
      <c r="AX182" s="13" t="s">
        <v>73</v>
      </c>
      <c r="AY182" s="201" t="s">
        <v>118</v>
      </c>
    </row>
    <row r="183" spans="1:65" s="2" customFormat="1" ht="14.45" customHeight="1">
      <c r="A183" s="33"/>
      <c r="B183" s="34"/>
      <c r="C183" s="172" t="s">
        <v>284</v>
      </c>
      <c r="D183" s="172" t="s">
        <v>120</v>
      </c>
      <c r="E183" s="173" t="s">
        <v>226</v>
      </c>
      <c r="F183" s="174" t="s">
        <v>227</v>
      </c>
      <c r="G183" s="175" t="s">
        <v>220</v>
      </c>
      <c r="H183" s="176">
        <v>18</v>
      </c>
      <c r="I183" s="177"/>
      <c r="J183" s="178">
        <f>ROUND(I183*H183,2)</f>
        <v>0</v>
      </c>
      <c r="K183" s="174" t="s">
        <v>124</v>
      </c>
      <c r="L183" s="38"/>
      <c r="M183" s="179" t="s">
        <v>19</v>
      </c>
      <c r="N183" s="180" t="s">
        <v>44</v>
      </c>
      <c r="O183" s="63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3" t="s">
        <v>125</v>
      </c>
      <c r="AT183" s="183" t="s">
        <v>120</v>
      </c>
      <c r="AU183" s="183" t="s">
        <v>83</v>
      </c>
      <c r="AY183" s="16" t="s">
        <v>118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81</v>
      </c>
      <c r="BK183" s="184">
        <f>ROUND(I183*H183,2)</f>
        <v>0</v>
      </c>
      <c r="BL183" s="16" t="s">
        <v>125</v>
      </c>
      <c r="BM183" s="183" t="s">
        <v>859</v>
      </c>
    </row>
    <row r="184" spans="1:65" s="2" customFormat="1" ht="11.25">
      <c r="A184" s="33"/>
      <c r="B184" s="34"/>
      <c r="C184" s="35"/>
      <c r="D184" s="185" t="s">
        <v>127</v>
      </c>
      <c r="E184" s="35"/>
      <c r="F184" s="186" t="s">
        <v>229</v>
      </c>
      <c r="G184" s="35"/>
      <c r="H184" s="35"/>
      <c r="I184" s="187"/>
      <c r="J184" s="35"/>
      <c r="K184" s="35"/>
      <c r="L184" s="38"/>
      <c r="M184" s="188"/>
      <c r="N184" s="189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127</v>
      </c>
      <c r="AU184" s="16" t="s">
        <v>83</v>
      </c>
    </row>
    <row r="185" spans="1:65" s="2" customFormat="1" ht="97.5">
      <c r="A185" s="33"/>
      <c r="B185" s="34"/>
      <c r="C185" s="35"/>
      <c r="D185" s="185" t="s">
        <v>129</v>
      </c>
      <c r="E185" s="35"/>
      <c r="F185" s="190" t="s">
        <v>223</v>
      </c>
      <c r="G185" s="35"/>
      <c r="H185" s="35"/>
      <c r="I185" s="187"/>
      <c r="J185" s="35"/>
      <c r="K185" s="35"/>
      <c r="L185" s="38"/>
      <c r="M185" s="188"/>
      <c r="N185" s="189"/>
      <c r="O185" s="63"/>
      <c r="P185" s="63"/>
      <c r="Q185" s="63"/>
      <c r="R185" s="63"/>
      <c r="S185" s="63"/>
      <c r="T185" s="64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129</v>
      </c>
      <c r="AU185" s="16" t="s">
        <v>83</v>
      </c>
    </row>
    <row r="186" spans="1:65" s="2" customFormat="1" ht="14.45" customHeight="1">
      <c r="A186" s="33"/>
      <c r="B186" s="34"/>
      <c r="C186" s="172" t="s">
        <v>292</v>
      </c>
      <c r="D186" s="172" t="s">
        <v>120</v>
      </c>
      <c r="E186" s="173" t="s">
        <v>860</v>
      </c>
      <c r="F186" s="174" t="s">
        <v>861</v>
      </c>
      <c r="G186" s="175" t="s">
        <v>233</v>
      </c>
      <c r="H186" s="176">
        <v>404.702</v>
      </c>
      <c r="I186" s="177"/>
      <c r="J186" s="178">
        <f>ROUND(I186*H186,2)</f>
        <v>0</v>
      </c>
      <c r="K186" s="174" t="s">
        <v>124</v>
      </c>
      <c r="L186" s="38"/>
      <c r="M186" s="179" t="s">
        <v>19</v>
      </c>
      <c r="N186" s="180" t="s">
        <v>44</v>
      </c>
      <c r="O186" s="63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3" t="s">
        <v>125</v>
      </c>
      <c r="AT186" s="183" t="s">
        <v>120</v>
      </c>
      <c r="AU186" s="183" t="s">
        <v>83</v>
      </c>
      <c r="AY186" s="16" t="s">
        <v>118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81</v>
      </c>
      <c r="BK186" s="184">
        <f>ROUND(I186*H186,2)</f>
        <v>0</v>
      </c>
      <c r="BL186" s="16" t="s">
        <v>125</v>
      </c>
      <c r="BM186" s="183" t="s">
        <v>862</v>
      </c>
    </row>
    <row r="187" spans="1:65" s="2" customFormat="1" ht="19.5">
      <c r="A187" s="33"/>
      <c r="B187" s="34"/>
      <c r="C187" s="35"/>
      <c r="D187" s="185" t="s">
        <v>127</v>
      </c>
      <c r="E187" s="35"/>
      <c r="F187" s="186" t="s">
        <v>863</v>
      </c>
      <c r="G187" s="35"/>
      <c r="H187" s="35"/>
      <c r="I187" s="187"/>
      <c r="J187" s="35"/>
      <c r="K187" s="35"/>
      <c r="L187" s="38"/>
      <c r="M187" s="188"/>
      <c r="N187" s="189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127</v>
      </c>
      <c r="AU187" s="16" t="s">
        <v>83</v>
      </c>
    </row>
    <row r="188" spans="1:65" s="2" customFormat="1" ht="39">
      <c r="A188" s="33"/>
      <c r="B188" s="34"/>
      <c r="C188" s="35"/>
      <c r="D188" s="185" t="s">
        <v>129</v>
      </c>
      <c r="E188" s="35"/>
      <c r="F188" s="190" t="s">
        <v>236</v>
      </c>
      <c r="G188" s="35"/>
      <c r="H188" s="35"/>
      <c r="I188" s="187"/>
      <c r="J188" s="35"/>
      <c r="K188" s="35"/>
      <c r="L188" s="38"/>
      <c r="M188" s="188"/>
      <c r="N188" s="189"/>
      <c r="O188" s="63"/>
      <c r="P188" s="63"/>
      <c r="Q188" s="63"/>
      <c r="R188" s="63"/>
      <c r="S188" s="63"/>
      <c r="T188" s="64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129</v>
      </c>
      <c r="AU188" s="16" t="s">
        <v>83</v>
      </c>
    </row>
    <row r="189" spans="1:65" s="13" customFormat="1" ht="11.25">
      <c r="B189" s="191"/>
      <c r="C189" s="192"/>
      <c r="D189" s="185" t="s">
        <v>131</v>
      </c>
      <c r="E189" s="193" t="s">
        <v>19</v>
      </c>
      <c r="F189" s="194" t="s">
        <v>864</v>
      </c>
      <c r="G189" s="192"/>
      <c r="H189" s="195">
        <v>25.832999999999998</v>
      </c>
      <c r="I189" s="196"/>
      <c r="J189" s="192"/>
      <c r="K189" s="192"/>
      <c r="L189" s="197"/>
      <c r="M189" s="198"/>
      <c r="N189" s="199"/>
      <c r="O189" s="199"/>
      <c r="P189" s="199"/>
      <c r="Q189" s="199"/>
      <c r="R189" s="199"/>
      <c r="S189" s="199"/>
      <c r="T189" s="200"/>
      <c r="AT189" s="201" t="s">
        <v>131</v>
      </c>
      <c r="AU189" s="201" t="s">
        <v>83</v>
      </c>
      <c r="AV189" s="13" t="s">
        <v>83</v>
      </c>
      <c r="AW189" s="13" t="s">
        <v>33</v>
      </c>
      <c r="AX189" s="13" t="s">
        <v>73</v>
      </c>
      <c r="AY189" s="201" t="s">
        <v>118</v>
      </c>
    </row>
    <row r="190" spans="1:65" s="13" customFormat="1" ht="11.25">
      <c r="B190" s="191"/>
      <c r="C190" s="192"/>
      <c r="D190" s="185" t="s">
        <v>131</v>
      </c>
      <c r="E190" s="193" t="s">
        <v>19</v>
      </c>
      <c r="F190" s="194" t="s">
        <v>865</v>
      </c>
      <c r="G190" s="192"/>
      <c r="H190" s="195">
        <v>107.70699999999999</v>
      </c>
      <c r="I190" s="196"/>
      <c r="J190" s="192"/>
      <c r="K190" s="192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131</v>
      </c>
      <c r="AU190" s="201" t="s">
        <v>83</v>
      </c>
      <c r="AV190" s="13" t="s">
        <v>83</v>
      </c>
      <c r="AW190" s="13" t="s">
        <v>33</v>
      </c>
      <c r="AX190" s="13" t="s">
        <v>73</v>
      </c>
      <c r="AY190" s="201" t="s">
        <v>118</v>
      </c>
    </row>
    <row r="191" spans="1:65" s="13" customFormat="1" ht="11.25">
      <c r="B191" s="191"/>
      <c r="C191" s="192"/>
      <c r="D191" s="185" t="s">
        <v>131</v>
      </c>
      <c r="E191" s="193" t="s">
        <v>19</v>
      </c>
      <c r="F191" s="194" t="s">
        <v>866</v>
      </c>
      <c r="G191" s="192"/>
      <c r="H191" s="195">
        <v>57.399000000000001</v>
      </c>
      <c r="I191" s="196"/>
      <c r="J191" s="192"/>
      <c r="K191" s="192"/>
      <c r="L191" s="197"/>
      <c r="M191" s="198"/>
      <c r="N191" s="199"/>
      <c r="O191" s="199"/>
      <c r="P191" s="199"/>
      <c r="Q191" s="199"/>
      <c r="R191" s="199"/>
      <c r="S191" s="199"/>
      <c r="T191" s="200"/>
      <c r="AT191" s="201" t="s">
        <v>131</v>
      </c>
      <c r="AU191" s="201" t="s">
        <v>83</v>
      </c>
      <c r="AV191" s="13" t="s">
        <v>83</v>
      </c>
      <c r="AW191" s="13" t="s">
        <v>33</v>
      </c>
      <c r="AX191" s="13" t="s">
        <v>73</v>
      </c>
      <c r="AY191" s="201" t="s">
        <v>118</v>
      </c>
    </row>
    <row r="192" spans="1:65" s="13" customFormat="1" ht="11.25">
      <c r="B192" s="191"/>
      <c r="C192" s="192"/>
      <c r="D192" s="185" t="s">
        <v>131</v>
      </c>
      <c r="E192" s="193" t="s">
        <v>19</v>
      </c>
      <c r="F192" s="194" t="s">
        <v>867</v>
      </c>
      <c r="G192" s="192"/>
      <c r="H192" s="195">
        <v>18.748999999999999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131</v>
      </c>
      <c r="AU192" s="201" t="s">
        <v>83</v>
      </c>
      <c r="AV192" s="13" t="s">
        <v>83</v>
      </c>
      <c r="AW192" s="13" t="s">
        <v>33</v>
      </c>
      <c r="AX192" s="13" t="s">
        <v>73</v>
      </c>
      <c r="AY192" s="201" t="s">
        <v>118</v>
      </c>
    </row>
    <row r="193" spans="1:65" s="13" customFormat="1" ht="11.25">
      <c r="B193" s="191"/>
      <c r="C193" s="192"/>
      <c r="D193" s="185" t="s">
        <v>131</v>
      </c>
      <c r="E193" s="193" t="s">
        <v>19</v>
      </c>
      <c r="F193" s="194" t="s">
        <v>868</v>
      </c>
      <c r="G193" s="192"/>
      <c r="H193" s="195">
        <v>79.876999999999995</v>
      </c>
      <c r="I193" s="196"/>
      <c r="J193" s="192"/>
      <c r="K193" s="192"/>
      <c r="L193" s="197"/>
      <c r="M193" s="198"/>
      <c r="N193" s="199"/>
      <c r="O193" s="199"/>
      <c r="P193" s="199"/>
      <c r="Q193" s="199"/>
      <c r="R193" s="199"/>
      <c r="S193" s="199"/>
      <c r="T193" s="200"/>
      <c r="AT193" s="201" t="s">
        <v>131</v>
      </c>
      <c r="AU193" s="201" t="s">
        <v>83</v>
      </c>
      <c r="AV193" s="13" t="s">
        <v>83</v>
      </c>
      <c r="AW193" s="13" t="s">
        <v>33</v>
      </c>
      <c r="AX193" s="13" t="s">
        <v>73</v>
      </c>
      <c r="AY193" s="201" t="s">
        <v>118</v>
      </c>
    </row>
    <row r="194" spans="1:65" s="13" customFormat="1" ht="11.25">
      <c r="B194" s="191"/>
      <c r="C194" s="192"/>
      <c r="D194" s="185" t="s">
        <v>131</v>
      </c>
      <c r="E194" s="193" t="s">
        <v>19</v>
      </c>
      <c r="F194" s="194" t="s">
        <v>869</v>
      </c>
      <c r="G194" s="192"/>
      <c r="H194" s="195">
        <v>115.137</v>
      </c>
      <c r="I194" s="196"/>
      <c r="J194" s="192"/>
      <c r="K194" s="192"/>
      <c r="L194" s="197"/>
      <c r="M194" s="198"/>
      <c r="N194" s="199"/>
      <c r="O194" s="199"/>
      <c r="P194" s="199"/>
      <c r="Q194" s="199"/>
      <c r="R194" s="199"/>
      <c r="S194" s="199"/>
      <c r="T194" s="200"/>
      <c r="AT194" s="201" t="s">
        <v>131</v>
      </c>
      <c r="AU194" s="201" t="s">
        <v>83</v>
      </c>
      <c r="AV194" s="13" t="s">
        <v>83</v>
      </c>
      <c r="AW194" s="13" t="s">
        <v>33</v>
      </c>
      <c r="AX194" s="13" t="s">
        <v>73</v>
      </c>
      <c r="AY194" s="201" t="s">
        <v>118</v>
      </c>
    </row>
    <row r="195" spans="1:65" s="2" customFormat="1" ht="14.45" customHeight="1">
      <c r="A195" s="33"/>
      <c r="B195" s="34"/>
      <c r="C195" s="172" t="s">
        <v>299</v>
      </c>
      <c r="D195" s="172" t="s">
        <v>120</v>
      </c>
      <c r="E195" s="173" t="s">
        <v>870</v>
      </c>
      <c r="F195" s="174" t="s">
        <v>871</v>
      </c>
      <c r="G195" s="175" t="s">
        <v>233</v>
      </c>
      <c r="H195" s="176">
        <v>706.75800000000004</v>
      </c>
      <c r="I195" s="177"/>
      <c r="J195" s="178">
        <f>ROUND(I195*H195,2)</f>
        <v>0</v>
      </c>
      <c r="K195" s="174" t="s">
        <v>124</v>
      </c>
      <c r="L195" s="38"/>
      <c r="M195" s="179" t="s">
        <v>19</v>
      </c>
      <c r="N195" s="180" t="s">
        <v>44</v>
      </c>
      <c r="O195" s="63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3" t="s">
        <v>125</v>
      </c>
      <c r="AT195" s="183" t="s">
        <v>120</v>
      </c>
      <c r="AU195" s="183" t="s">
        <v>83</v>
      </c>
      <c r="AY195" s="16" t="s">
        <v>118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81</v>
      </c>
      <c r="BK195" s="184">
        <f>ROUND(I195*H195,2)</f>
        <v>0</v>
      </c>
      <c r="BL195" s="16" t="s">
        <v>125</v>
      </c>
      <c r="BM195" s="183" t="s">
        <v>872</v>
      </c>
    </row>
    <row r="196" spans="1:65" s="2" customFormat="1" ht="19.5">
      <c r="A196" s="33"/>
      <c r="B196" s="34"/>
      <c r="C196" s="35"/>
      <c r="D196" s="185" t="s">
        <v>127</v>
      </c>
      <c r="E196" s="35"/>
      <c r="F196" s="186" t="s">
        <v>873</v>
      </c>
      <c r="G196" s="35"/>
      <c r="H196" s="35"/>
      <c r="I196" s="187"/>
      <c r="J196" s="35"/>
      <c r="K196" s="35"/>
      <c r="L196" s="38"/>
      <c r="M196" s="188"/>
      <c r="N196" s="189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127</v>
      </c>
      <c r="AU196" s="16" t="s">
        <v>83</v>
      </c>
    </row>
    <row r="197" spans="1:65" s="2" customFormat="1" ht="39">
      <c r="A197" s="33"/>
      <c r="B197" s="34"/>
      <c r="C197" s="35"/>
      <c r="D197" s="185" t="s">
        <v>129</v>
      </c>
      <c r="E197" s="35"/>
      <c r="F197" s="190" t="s">
        <v>236</v>
      </c>
      <c r="G197" s="35"/>
      <c r="H197" s="35"/>
      <c r="I197" s="187"/>
      <c r="J197" s="35"/>
      <c r="K197" s="35"/>
      <c r="L197" s="38"/>
      <c r="M197" s="188"/>
      <c r="N197" s="189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129</v>
      </c>
      <c r="AU197" s="16" t="s">
        <v>83</v>
      </c>
    </row>
    <row r="198" spans="1:65" s="13" customFormat="1" ht="11.25">
      <c r="B198" s="191"/>
      <c r="C198" s="192"/>
      <c r="D198" s="185" t="s">
        <v>131</v>
      </c>
      <c r="E198" s="193" t="s">
        <v>19</v>
      </c>
      <c r="F198" s="194" t="s">
        <v>874</v>
      </c>
      <c r="G198" s="192"/>
      <c r="H198" s="195">
        <v>251.31700000000001</v>
      </c>
      <c r="I198" s="196"/>
      <c r="J198" s="192"/>
      <c r="K198" s="192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131</v>
      </c>
      <c r="AU198" s="201" t="s">
        <v>83</v>
      </c>
      <c r="AV198" s="13" t="s">
        <v>83</v>
      </c>
      <c r="AW198" s="13" t="s">
        <v>33</v>
      </c>
      <c r="AX198" s="13" t="s">
        <v>73</v>
      </c>
      <c r="AY198" s="201" t="s">
        <v>118</v>
      </c>
    </row>
    <row r="199" spans="1:65" s="13" customFormat="1" ht="11.25">
      <c r="B199" s="191"/>
      <c r="C199" s="192"/>
      <c r="D199" s="185" t="s">
        <v>131</v>
      </c>
      <c r="E199" s="193" t="s">
        <v>19</v>
      </c>
      <c r="F199" s="194" t="s">
        <v>875</v>
      </c>
      <c r="G199" s="192"/>
      <c r="H199" s="195">
        <v>60.276000000000003</v>
      </c>
      <c r="I199" s="196"/>
      <c r="J199" s="192"/>
      <c r="K199" s="192"/>
      <c r="L199" s="197"/>
      <c r="M199" s="198"/>
      <c r="N199" s="199"/>
      <c r="O199" s="199"/>
      <c r="P199" s="199"/>
      <c r="Q199" s="199"/>
      <c r="R199" s="199"/>
      <c r="S199" s="199"/>
      <c r="T199" s="200"/>
      <c r="AT199" s="201" t="s">
        <v>131</v>
      </c>
      <c r="AU199" s="201" t="s">
        <v>83</v>
      </c>
      <c r="AV199" s="13" t="s">
        <v>83</v>
      </c>
      <c r="AW199" s="13" t="s">
        <v>33</v>
      </c>
      <c r="AX199" s="13" t="s">
        <v>73</v>
      </c>
      <c r="AY199" s="201" t="s">
        <v>118</v>
      </c>
    </row>
    <row r="200" spans="1:65" s="13" customFormat="1" ht="11.25">
      <c r="B200" s="191"/>
      <c r="C200" s="192"/>
      <c r="D200" s="185" t="s">
        <v>131</v>
      </c>
      <c r="E200" s="193" t="s">
        <v>19</v>
      </c>
      <c r="F200" s="194" t="s">
        <v>876</v>
      </c>
      <c r="G200" s="192"/>
      <c r="H200" s="195">
        <v>186.38</v>
      </c>
      <c r="I200" s="196"/>
      <c r="J200" s="192"/>
      <c r="K200" s="192"/>
      <c r="L200" s="197"/>
      <c r="M200" s="198"/>
      <c r="N200" s="199"/>
      <c r="O200" s="199"/>
      <c r="P200" s="199"/>
      <c r="Q200" s="199"/>
      <c r="R200" s="199"/>
      <c r="S200" s="199"/>
      <c r="T200" s="200"/>
      <c r="AT200" s="201" t="s">
        <v>131</v>
      </c>
      <c r="AU200" s="201" t="s">
        <v>83</v>
      </c>
      <c r="AV200" s="13" t="s">
        <v>83</v>
      </c>
      <c r="AW200" s="13" t="s">
        <v>33</v>
      </c>
      <c r="AX200" s="13" t="s">
        <v>73</v>
      </c>
      <c r="AY200" s="201" t="s">
        <v>118</v>
      </c>
    </row>
    <row r="201" spans="1:65" s="13" customFormat="1" ht="11.25">
      <c r="B201" s="191"/>
      <c r="C201" s="192"/>
      <c r="D201" s="185" t="s">
        <v>131</v>
      </c>
      <c r="E201" s="193" t="s">
        <v>19</v>
      </c>
      <c r="F201" s="194" t="s">
        <v>866</v>
      </c>
      <c r="G201" s="192"/>
      <c r="H201" s="195">
        <v>57.399000000000001</v>
      </c>
      <c r="I201" s="196"/>
      <c r="J201" s="192"/>
      <c r="K201" s="192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131</v>
      </c>
      <c r="AU201" s="201" t="s">
        <v>83</v>
      </c>
      <c r="AV201" s="13" t="s">
        <v>83</v>
      </c>
      <c r="AW201" s="13" t="s">
        <v>33</v>
      </c>
      <c r="AX201" s="13" t="s">
        <v>73</v>
      </c>
      <c r="AY201" s="201" t="s">
        <v>118</v>
      </c>
    </row>
    <row r="202" spans="1:65" s="13" customFormat="1" ht="11.25">
      <c r="B202" s="191"/>
      <c r="C202" s="192"/>
      <c r="D202" s="185" t="s">
        <v>131</v>
      </c>
      <c r="E202" s="193" t="s">
        <v>19</v>
      </c>
      <c r="F202" s="194" t="s">
        <v>867</v>
      </c>
      <c r="G202" s="192"/>
      <c r="H202" s="195">
        <v>18.748999999999999</v>
      </c>
      <c r="I202" s="196"/>
      <c r="J202" s="192"/>
      <c r="K202" s="192"/>
      <c r="L202" s="197"/>
      <c r="M202" s="198"/>
      <c r="N202" s="199"/>
      <c r="O202" s="199"/>
      <c r="P202" s="199"/>
      <c r="Q202" s="199"/>
      <c r="R202" s="199"/>
      <c r="S202" s="199"/>
      <c r="T202" s="200"/>
      <c r="AT202" s="201" t="s">
        <v>131</v>
      </c>
      <c r="AU202" s="201" t="s">
        <v>83</v>
      </c>
      <c r="AV202" s="13" t="s">
        <v>83</v>
      </c>
      <c r="AW202" s="13" t="s">
        <v>33</v>
      </c>
      <c r="AX202" s="13" t="s">
        <v>73</v>
      </c>
      <c r="AY202" s="201" t="s">
        <v>118</v>
      </c>
    </row>
    <row r="203" spans="1:65" s="13" customFormat="1" ht="11.25">
      <c r="B203" s="191"/>
      <c r="C203" s="192"/>
      <c r="D203" s="185" t="s">
        <v>131</v>
      </c>
      <c r="E203" s="193" t="s">
        <v>19</v>
      </c>
      <c r="F203" s="194" t="s">
        <v>869</v>
      </c>
      <c r="G203" s="192"/>
      <c r="H203" s="195">
        <v>115.137</v>
      </c>
      <c r="I203" s="196"/>
      <c r="J203" s="192"/>
      <c r="K203" s="192"/>
      <c r="L203" s="197"/>
      <c r="M203" s="198"/>
      <c r="N203" s="199"/>
      <c r="O203" s="199"/>
      <c r="P203" s="199"/>
      <c r="Q203" s="199"/>
      <c r="R203" s="199"/>
      <c r="S203" s="199"/>
      <c r="T203" s="200"/>
      <c r="AT203" s="201" t="s">
        <v>131</v>
      </c>
      <c r="AU203" s="201" t="s">
        <v>83</v>
      </c>
      <c r="AV203" s="13" t="s">
        <v>83</v>
      </c>
      <c r="AW203" s="13" t="s">
        <v>33</v>
      </c>
      <c r="AX203" s="13" t="s">
        <v>73</v>
      </c>
      <c r="AY203" s="201" t="s">
        <v>118</v>
      </c>
    </row>
    <row r="204" spans="1:65" s="13" customFormat="1" ht="11.25">
      <c r="B204" s="191"/>
      <c r="C204" s="192"/>
      <c r="D204" s="185" t="s">
        <v>131</v>
      </c>
      <c r="E204" s="193" t="s">
        <v>19</v>
      </c>
      <c r="F204" s="194" t="s">
        <v>877</v>
      </c>
      <c r="G204" s="192"/>
      <c r="H204" s="195">
        <v>17.5</v>
      </c>
      <c r="I204" s="196"/>
      <c r="J204" s="192"/>
      <c r="K204" s="192"/>
      <c r="L204" s="197"/>
      <c r="M204" s="198"/>
      <c r="N204" s="199"/>
      <c r="O204" s="199"/>
      <c r="P204" s="199"/>
      <c r="Q204" s="199"/>
      <c r="R204" s="199"/>
      <c r="S204" s="199"/>
      <c r="T204" s="200"/>
      <c r="AT204" s="201" t="s">
        <v>131</v>
      </c>
      <c r="AU204" s="201" t="s">
        <v>83</v>
      </c>
      <c r="AV204" s="13" t="s">
        <v>83</v>
      </c>
      <c r="AW204" s="13" t="s">
        <v>33</v>
      </c>
      <c r="AX204" s="13" t="s">
        <v>73</v>
      </c>
      <c r="AY204" s="201" t="s">
        <v>118</v>
      </c>
    </row>
    <row r="205" spans="1:65" s="2" customFormat="1" ht="14.45" customHeight="1">
      <c r="A205" s="33"/>
      <c r="B205" s="34"/>
      <c r="C205" s="172" t="s">
        <v>306</v>
      </c>
      <c r="D205" s="172" t="s">
        <v>120</v>
      </c>
      <c r="E205" s="173" t="s">
        <v>252</v>
      </c>
      <c r="F205" s="174" t="s">
        <v>253</v>
      </c>
      <c r="G205" s="175" t="s">
        <v>233</v>
      </c>
      <c r="H205" s="176">
        <v>272.565</v>
      </c>
      <c r="I205" s="177"/>
      <c r="J205" s="178">
        <f>ROUND(I205*H205,2)</f>
        <v>0</v>
      </c>
      <c r="K205" s="174" t="s">
        <v>124</v>
      </c>
      <c r="L205" s="38"/>
      <c r="M205" s="179" t="s">
        <v>19</v>
      </c>
      <c r="N205" s="180" t="s">
        <v>44</v>
      </c>
      <c r="O205" s="63"/>
      <c r="P205" s="181">
        <f>O205*H205</f>
        <v>0</v>
      </c>
      <c r="Q205" s="181">
        <v>0</v>
      </c>
      <c r="R205" s="181">
        <f>Q205*H205</f>
        <v>0</v>
      </c>
      <c r="S205" s="181">
        <v>0</v>
      </c>
      <c r="T205" s="18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3" t="s">
        <v>125</v>
      </c>
      <c r="AT205" s="183" t="s">
        <v>120</v>
      </c>
      <c r="AU205" s="183" t="s">
        <v>83</v>
      </c>
      <c r="AY205" s="16" t="s">
        <v>118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6" t="s">
        <v>81</v>
      </c>
      <c r="BK205" s="184">
        <f>ROUND(I205*H205,2)</f>
        <v>0</v>
      </c>
      <c r="BL205" s="16" t="s">
        <v>125</v>
      </c>
      <c r="BM205" s="183" t="s">
        <v>878</v>
      </c>
    </row>
    <row r="206" spans="1:65" s="2" customFormat="1" ht="19.5">
      <c r="A206" s="33"/>
      <c r="B206" s="34"/>
      <c r="C206" s="35"/>
      <c r="D206" s="185" t="s">
        <v>127</v>
      </c>
      <c r="E206" s="35"/>
      <c r="F206" s="186" t="s">
        <v>255</v>
      </c>
      <c r="G206" s="35"/>
      <c r="H206" s="35"/>
      <c r="I206" s="187"/>
      <c r="J206" s="35"/>
      <c r="K206" s="35"/>
      <c r="L206" s="38"/>
      <c r="M206" s="188"/>
      <c r="N206" s="189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127</v>
      </c>
      <c r="AU206" s="16" t="s">
        <v>83</v>
      </c>
    </row>
    <row r="207" spans="1:65" s="2" customFormat="1" ht="243.75">
      <c r="A207" s="33"/>
      <c r="B207" s="34"/>
      <c r="C207" s="35"/>
      <c r="D207" s="185" t="s">
        <v>129</v>
      </c>
      <c r="E207" s="35"/>
      <c r="F207" s="190" t="s">
        <v>256</v>
      </c>
      <c r="G207" s="35"/>
      <c r="H207" s="35"/>
      <c r="I207" s="187"/>
      <c r="J207" s="35"/>
      <c r="K207" s="35"/>
      <c r="L207" s="38"/>
      <c r="M207" s="188"/>
      <c r="N207" s="189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129</v>
      </c>
      <c r="AU207" s="16" t="s">
        <v>83</v>
      </c>
    </row>
    <row r="208" spans="1:65" s="13" customFormat="1" ht="11.25">
      <c r="B208" s="191"/>
      <c r="C208" s="192"/>
      <c r="D208" s="185" t="s">
        <v>131</v>
      </c>
      <c r="E208" s="193" t="s">
        <v>19</v>
      </c>
      <c r="F208" s="194" t="s">
        <v>879</v>
      </c>
      <c r="G208" s="192"/>
      <c r="H208" s="195">
        <v>86.108000000000004</v>
      </c>
      <c r="I208" s="196"/>
      <c r="J208" s="192"/>
      <c r="K208" s="192"/>
      <c r="L208" s="197"/>
      <c r="M208" s="198"/>
      <c r="N208" s="199"/>
      <c r="O208" s="199"/>
      <c r="P208" s="199"/>
      <c r="Q208" s="199"/>
      <c r="R208" s="199"/>
      <c r="S208" s="199"/>
      <c r="T208" s="200"/>
      <c r="AT208" s="201" t="s">
        <v>131</v>
      </c>
      <c r="AU208" s="201" t="s">
        <v>83</v>
      </c>
      <c r="AV208" s="13" t="s">
        <v>83</v>
      </c>
      <c r="AW208" s="13" t="s">
        <v>33</v>
      </c>
      <c r="AX208" s="13" t="s">
        <v>73</v>
      </c>
      <c r="AY208" s="201" t="s">
        <v>118</v>
      </c>
    </row>
    <row r="209" spans="1:65" s="13" customFormat="1" ht="11.25">
      <c r="B209" s="191"/>
      <c r="C209" s="192"/>
      <c r="D209" s="185" t="s">
        <v>131</v>
      </c>
      <c r="E209" s="193" t="s">
        <v>19</v>
      </c>
      <c r="F209" s="194" t="s">
        <v>868</v>
      </c>
      <c r="G209" s="192"/>
      <c r="H209" s="195">
        <v>79.876999999999995</v>
      </c>
      <c r="I209" s="196"/>
      <c r="J209" s="192"/>
      <c r="K209" s="192"/>
      <c r="L209" s="197"/>
      <c r="M209" s="198"/>
      <c r="N209" s="199"/>
      <c r="O209" s="199"/>
      <c r="P209" s="199"/>
      <c r="Q209" s="199"/>
      <c r="R209" s="199"/>
      <c r="S209" s="199"/>
      <c r="T209" s="200"/>
      <c r="AT209" s="201" t="s">
        <v>131</v>
      </c>
      <c r="AU209" s="201" t="s">
        <v>83</v>
      </c>
      <c r="AV209" s="13" t="s">
        <v>83</v>
      </c>
      <c r="AW209" s="13" t="s">
        <v>33</v>
      </c>
      <c r="AX209" s="13" t="s">
        <v>73</v>
      </c>
      <c r="AY209" s="201" t="s">
        <v>118</v>
      </c>
    </row>
    <row r="210" spans="1:65" s="13" customFormat="1" ht="11.25">
      <c r="B210" s="191"/>
      <c r="C210" s="192"/>
      <c r="D210" s="185" t="s">
        <v>131</v>
      </c>
      <c r="E210" s="193" t="s">
        <v>19</v>
      </c>
      <c r="F210" s="194" t="s">
        <v>880</v>
      </c>
      <c r="G210" s="192"/>
      <c r="H210" s="195">
        <v>37.497999999999998</v>
      </c>
      <c r="I210" s="196"/>
      <c r="J210" s="192"/>
      <c r="K210" s="192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131</v>
      </c>
      <c r="AU210" s="201" t="s">
        <v>83</v>
      </c>
      <c r="AV210" s="13" t="s">
        <v>83</v>
      </c>
      <c r="AW210" s="13" t="s">
        <v>33</v>
      </c>
      <c r="AX210" s="13" t="s">
        <v>73</v>
      </c>
      <c r="AY210" s="201" t="s">
        <v>118</v>
      </c>
    </row>
    <row r="211" spans="1:65" s="13" customFormat="1" ht="11.25">
      <c r="B211" s="191"/>
      <c r="C211" s="192"/>
      <c r="D211" s="185" t="s">
        <v>131</v>
      </c>
      <c r="E211" s="193" t="s">
        <v>19</v>
      </c>
      <c r="F211" s="194" t="s">
        <v>881</v>
      </c>
      <c r="G211" s="192"/>
      <c r="H211" s="195">
        <v>69.081999999999994</v>
      </c>
      <c r="I211" s="196"/>
      <c r="J211" s="192"/>
      <c r="K211" s="192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131</v>
      </c>
      <c r="AU211" s="201" t="s">
        <v>83</v>
      </c>
      <c r="AV211" s="13" t="s">
        <v>83</v>
      </c>
      <c r="AW211" s="13" t="s">
        <v>33</v>
      </c>
      <c r="AX211" s="13" t="s">
        <v>73</v>
      </c>
      <c r="AY211" s="201" t="s">
        <v>118</v>
      </c>
    </row>
    <row r="212" spans="1:65" s="2" customFormat="1" ht="14.45" customHeight="1">
      <c r="A212" s="33"/>
      <c r="B212" s="34"/>
      <c r="C212" s="172" t="s">
        <v>311</v>
      </c>
      <c r="D212" s="172" t="s">
        <v>120</v>
      </c>
      <c r="E212" s="173" t="s">
        <v>882</v>
      </c>
      <c r="F212" s="174" t="s">
        <v>883</v>
      </c>
      <c r="G212" s="175" t="s">
        <v>233</v>
      </c>
      <c r="H212" s="176">
        <v>1.35</v>
      </c>
      <c r="I212" s="177"/>
      <c r="J212" s="178">
        <f>ROUND(I212*H212,2)</f>
        <v>0</v>
      </c>
      <c r="K212" s="174" t="s">
        <v>124</v>
      </c>
      <c r="L212" s="38"/>
      <c r="M212" s="179" t="s">
        <v>19</v>
      </c>
      <c r="N212" s="180" t="s">
        <v>44</v>
      </c>
      <c r="O212" s="63"/>
      <c r="P212" s="181">
        <f>O212*H212</f>
        <v>0</v>
      </c>
      <c r="Q212" s="181">
        <v>0</v>
      </c>
      <c r="R212" s="181">
        <f>Q212*H212</f>
        <v>0</v>
      </c>
      <c r="S212" s="181">
        <v>0</v>
      </c>
      <c r="T212" s="18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3" t="s">
        <v>125</v>
      </c>
      <c r="AT212" s="183" t="s">
        <v>120</v>
      </c>
      <c r="AU212" s="183" t="s">
        <v>83</v>
      </c>
      <c r="AY212" s="16" t="s">
        <v>118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6" t="s">
        <v>81</v>
      </c>
      <c r="BK212" s="184">
        <f>ROUND(I212*H212,2)</f>
        <v>0</v>
      </c>
      <c r="BL212" s="16" t="s">
        <v>125</v>
      </c>
      <c r="BM212" s="183" t="s">
        <v>884</v>
      </c>
    </row>
    <row r="213" spans="1:65" s="2" customFormat="1" ht="11.25">
      <c r="A213" s="33"/>
      <c r="B213" s="34"/>
      <c r="C213" s="35"/>
      <c r="D213" s="185" t="s">
        <v>127</v>
      </c>
      <c r="E213" s="35"/>
      <c r="F213" s="186" t="s">
        <v>885</v>
      </c>
      <c r="G213" s="35"/>
      <c r="H213" s="35"/>
      <c r="I213" s="187"/>
      <c r="J213" s="35"/>
      <c r="K213" s="35"/>
      <c r="L213" s="38"/>
      <c r="M213" s="188"/>
      <c r="N213" s="189"/>
      <c r="O213" s="63"/>
      <c r="P213" s="63"/>
      <c r="Q213" s="63"/>
      <c r="R213" s="63"/>
      <c r="S213" s="63"/>
      <c r="T213" s="64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127</v>
      </c>
      <c r="AU213" s="16" t="s">
        <v>83</v>
      </c>
    </row>
    <row r="214" spans="1:65" s="2" customFormat="1" ht="48.75">
      <c r="A214" s="33"/>
      <c r="B214" s="34"/>
      <c r="C214" s="35"/>
      <c r="D214" s="185" t="s">
        <v>129</v>
      </c>
      <c r="E214" s="35"/>
      <c r="F214" s="190" t="s">
        <v>886</v>
      </c>
      <c r="G214" s="35"/>
      <c r="H214" s="35"/>
      <c r="I214" s="187"/>
      <c r="J214" s="35"/>
      <c r="K214" s="35"/>
      <c r="L214" s="38"/>
      <c r="M214" s="188"/>
      <c r="N214" s="189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129</v>
      </c>
      <c r="AU214" s="16" t="s">
        <v>83</v>
      </c>
    </row>
    <row r="215" spans="1:65" s="13" customFormat="1" ht="11.25">
      <c r="B215" s="191"/>
      <c r="C215" s="192"/>
      <c r="D215" s="185" t="s">
        <v>131</v>
      </c>
      <c r="E215" s="193" t="s">
        <v>19</v>
      </c>
      <c r="F215" s="194" t="s">
        <v>887</v>
      </c>
      <c r="G215" s="192"/>
      <c r="H215" s="195">
        <v>1.35</v>
      </c>
      <c r="I215" s="196"/>
      <c r="J215" s="192"/>
      <c r="K215" s="192"/>
      <c r="L215" s="197"/>
      <c r="M215" s="198"/>
      <c r="N215" s="199"/>
      <c r="O215" s="199"/>
      <c r="P215" s="199"/>
      <c r="Q215" s="199"/>
      <c r="R215" s="199"/>
      <c r="S215" s="199"/>
      <c r="T215" s="200"/>
      <c r="AT215" s="201" t="s">
        <v>131</v>
      </c>
      <c r="AU215" s="201" t="s">
        <v>83</v>
      </c>
      <c r="AV215" s="13" t="s">
        <v>83</v>
      </c>
      <c r="AW215" s="13" t="s">
        <v>33</v>
      </c>
      <c r="AX215" s="13" t="s">
        <v>73</v>
      </c>
      <c r="AY215" s="201" t="s">
        <v>118</v>
      </c>
    </row>
    <row r="216" spans="1:65" s="2" customFormat="1" ht="14.45" customHeight="1">
      <c r="A216" s="33"/>
      <c r="B216" s="34"/>
      <c r="C216" s="172" t="s">
        <v>319</v>
      </c>
      <c r="D216" s="172" t="s">
        <v>120</v>
      </c>
      <c r="E216" s="173" t="s">
        <v>888</v>
      </c>
      <c r="F216" s="174" t="s">
        <v>889</v>
      </c>
      <c r="G216" s="175" t="s">
        <v>123</v>
      </c>
      <c r="H216" s="176">
        <v>201.65</v>
      </c>
      <c r="I216" s="177"/>
      <c r="J216" s="178">
        <f>ROUND(I216*H216,2)</f>
        <v>0</v>
      </c>
      <c r="K216" s="174" t="s">
        <v>124</v>
      </c>
      <c r="L216" s="38"/>
      <c r="M216" s="179" t="s">
        <v>19</v>
      </c>
      <c r="N216" s="180" t="s">
        <v>44</v>
      </c>
      <c r="O216" s="63"/>
      <c r="P216" s="181">
        <f>O216*H216</f>
        <v>0</v>
      </c>
      <c r="Q216" s="181">
        <v>6.2199999999999998E-3</v>
      </c>
      <c r="R216" s="181">
        <f>Q216*H216</f>
        <v>1.2542629999999999</v>
      </c>
      <c r="S216" s="181">
        <v>0</v>
      </c>
      <c r="T216" s="18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3" t="s">
        <v>125</v>
      </c>
      <c r="AT216" s="183" t="s">
        <v>120</v>
      </c>
      <c r="AU216" s="183" t="s">
        <v>83</v>
      </c>
      <c r="AY216" s="16" t="s">
        <v>118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6" t="s">
        <v>81</v>
      </c>
      <c r="BK216" s="184">
        <f>ROUND(I216*H216,2)</f>
        <v>0</v>
      </c>
      <c r="BL216" s="16" t="s">
        <v>125</v>
      </c>
      <c r="BM216" s="183" t="s">
        <v>890</v>
      </c>
    </row>
    <row r="217" spans="1:65" s="2" customFormat="1" ht="11.25">
      <c r="A217" s="33"/>
      <c r="B217" s="34"/>
      <c r="C217" s="35"/>
      <c r="D217" s="185" t="s">
        <v>127</v>
      </c>
      <c r="E217" s="35"/>
      <c r="F217" s="186" t="s">
        <v>891</v>
      </c>
      <c r="G217" s="35"/>
      <c r="H217" s="35"/>
      <c r="I217" s="187"/>
      <c r="J217" s="35"/>
      <c r="K217" s="35"/>
      <c r="L217" s="38"/>
      <c r="M217" s="188"/>
      <c r="N217" s="189"/>
      <c r="O217" s="63"/>
      <c r="P217" s="63"/>
      <c r="Q217" s="63"/>
      <c r="R217" s="63"/>
      <c r="S217" s="63"/>
      <c r="T217" s="64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127</v>
      </c>
      <c r="AU217" s="16" t="s">
        <v>83</v>
      </c>
    </row>
    <row r="218" spans="1:65" s="2" customFormat="1" ht="117">
      <c r="A218" s="33"/>
      <c r="B218" s="34"/>
      <c r="C218" s="35"/>
      <c r="D218" s="185" t="s">
        <v>129</v>
      </c>
      <c r="E218" s="35"/>
      <c r="F218" s="190" t="s">
        <v>265</v>
      </c>
      <c r="G218" s="35"/>
      <c r="H218" s="35"/>
      <c r="I218" s="187"/>
      <c r="J218" s="35"/>
      <c r="K218" s="35"/>
      <c r="L218" s="38"/>
      <c r="M218" s="188"/>
      <c r="N218" s="189"/>
      <c r="O218" s="63"/>
      <c r="P218" s="63"/>
      <c r="Q218" s="63"/>
      <c r="R218" s="63"/>
      <c r="S218" s="63"/>
      <c r="T218" s="64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129</v>
      </c>
      <c r="AU218" s="16" t="s">
        <v>83</v>
      </c>
    </row>
    <row r="219" spans="1:65" s="13" customFormat="1" ht="11.25">
      <c r="B219" s="191"/>
      <c r="C219" s="192"/>
      <c r="D219" s="185" t="s">
        <v>131</v>
      </c>
      <c r="E219" s="193" t="s">
        <v>19</v>
      </c>
      <c r="F219" s="194" t="s">
        <v>892</v>
      </c>
      <c r="G219" s="192"/>
      <c r="H219" s="195">
        <v>148.35</v>
      </c>
      <c r="I219" s="196"/>
      <c r="J219" s="192"/>
      <c r="K219" s="192"/>
      <c r="L219" s="197"/>
      <c r="M219" s="198"/>
      <c r="N219" s="199"/>
      <c r="O219" s="199"/>
      <c r="P219" s="199"/>
      <c r="Q219" s="199"/>
      <c r="R219" s="199"/>
      <c r="S219" s="199"/>
      <c r="T219" s="200"/>
      <c r="AT219" s="201" t="s">
        <v>131</v>
      </c>
      <c r="AU219" s="201" t="s">
        <v>83</v>
      </c>
      <c r="AV219" s="13" t="s">
        <v>83</v>
      </c>
      <c r="AW219" s="13" t="s">
        <v>33</v>
      </c>
      <c r="AX219" s="13" t="s">
        <v>73</v>
      </c>
      <c r="AY219" s="201" t="s">
        <v>118</v>
      </c>
    </row>
    <row r="220" spans="1:65" s="13" customFormat="1" ht="11.25">
      <c r="B220" s="191"/>
      <c r="C220" s="192"/>
      <c r="D220" s="185" t="s">
        <v>131</v>
      </c>
      <c r="E220" s="193" t="s">
        <v>19</v>
      </c>
      <c r="F220" s="194" t="s">
        <v>893</v>
      </c>
      <c r="G220" s="192"/>
      <c r="H220" s="195">
        <v>53.3</v>
      </c>
      <c r="I220" s="196"/>
      <c r="J220" s="192"/>
      <c r="K220" s="192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131</v>
      </c>
      <c r="AU220" s="201" t="s">
        <v>83</v>
      </c>
      <c r="AV220" s="13" t="s">
        <v>83</v>
      </c>
      <c r="AW220" s="13" t="s">
        <v>33</v>
      </c>
      <c r="AX220" s="13" t="s">
        <v>73</v>
      </c>
      <c r="AY220" s="201" t="s">
        <v>118</v>
      </c>
    </row>
    <row r="221" spans="1:65" s="2" customFormat="1" ht="14.45" customHeight="1">
      <c r="A221" s="33"/>
      <c r="B221" s="34"/>
      <c r="C221" s="172" t="s">
        <v>327</v>
      </c>
      <c r="D221" s="172" t="s">
        <v>120</v>
      </c>
      <c r="E221" s="173" t="s">
        <v>894</v>
      </c>
      <c r="F221" s="174" t="s">
        <v>895</v>
      </c>
      <c r="G221" s="175" t="s">
        <v>123</v>
      </c>
      <c r="H221" s="176">
        <v>201.65</v>
      </c>
      <c r="I221" s="177"/>
      <c r="J221" s="178">
        <f>ROUND(I221*H221,2)</f>
        <v>0</v>
      </c>
      <c r="K221" s="174" t="s">
        <v>124</v>
      </c>
      <c r="L221" s="38"/>
      <c r="M221" s="179" t="s">
        <v>19</v>
      </c>
      <c r="N221" s="180" t="s">
        <v>44</v>
      </c>
      <c r="O221" s="63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83" t="s">
        <v>125</v>
      </c>
      <c r="AT221" s="183" t="s">
        <v>120</v>
      </c>
      <c r="AU221" s="183" t="s">
        <v>83</v>
      </c>
      <c r="AY221" s="16" t="s">
        <v>118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6" t="s">
        <v>81</v>
      </c>
      <c r="BK221" s="184">
        <f>ROUND(I221*H221,2)</f>
        <v>0</v>
      </c>
      <c r="BL221" s="16" t="s">
        <v>125</v>
      </c>
      <c r="BM221" s="183" t="s">
        <v>896</v>
      </c>
    </row>
    <row r="222" spans="1:65" s="2" customFormat="1" ht="19.5">
      <c r="A222" s="33"/>
      <c r="B222" s="34"/>
      <c r="C222" s="35"/>
      <c r="D222" s="185" t="s">
        <v>127</v>
      </c>
      <c r="E222" s="35"/>
      <c r="F222" s="186" t="s">
        <v>897</v>
      </c>
      <c r="G222" s="35"/>
      <c r="H222" s="35"/>
      <c r="I222" s="187"/>
      <c r="J222" s="35"/>
      <c r="K222" s="35"/>
      <c r="L222" s="38"/>
      <c r="M222" s="188"/>
      <c r="N222" s="189"/>
      <c r="O222" s="63"/>
      <c r="P222" s="63"/>
      <c r="Q222" s="63"/>
      <c r="R222" s="63"/>
      <c r="S222" s="63"/>
      <c r="T222" s="64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127</v>
      </c>
      <c r="AU222" s="16" t="s">
        <v>83</v>
      </c>
    </row>
    <row r="223" spans="1:65" s="2" customFormat="1" ht="14.45" customHeight="1">
      <c r="A223" s="33"/>
      <c r="B223" s="34"/>
      <c r="C223" s="172" t="s">
        <v>333</v>
      </c>
      <c r="D223" s="172" t="s">
        <v>120</v>
      </c>
      <c r="E223" s="173" t="s">
        <v>272</v>
      </c>
      <c r="F223" s="174" t="s">
        <v>273</v>
      </c>
      <c r="G223" s="175" t="s">
        <v>123</v>
      </c>
      <c r="H223" s="176">
        <v>1145.99</v>
      </c>
      <c r="I223" s="177"/>
      <c r="J223" s="178">
        <f>ROUND(I223*H223,2)</f>
        <v>0</v>
      </c>
      <c r="K223" s="174" t="s">
        <v>124</v>
      </c>
      <c r="L223" s="38"/>
      <c r="M223" s="179" t="s">
        <v>19</v>
      </c>
      <c r="N223" s="180" t="s">
        <v>44</v>
      </c>
      <c r="O223" s="63"/>
      <c r="P223" s="181">
        <f>O223*H223</f>
        <v>0</v>
      </c>
      <c r="Q223" s="181">
        <v>8.4999999999999995E-4</v>
      </c>
      <c r="R223" s="181">
        <f>Q223*H223</f>
        <v>0.9740915</v>
      </c>
      <c r="S223" s="181">
        <v>0</v>
      </c>
      <c r="T223" s="18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3" t="s">
        <v>125</v>
      </c>
      <c r="AT223" s="183" t="s">
        <v>120</v>
      </c>
      <c r="AU223" s="183" t="s">
        <v>83</v>
      </c>
      <c r="AY223" s="16" t="s">
        <v>118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81</v>
      </c>
      <c r="BK223" s="184">
        <f>ROUND(I223*H223,2)</f>
        <v>0</v>
      </c>
      <c r="BL223" s="16" t="s">
        <v>125</v>
      </c>
      <c r="BM223" s="183" t="s">
        <v>898</v>
      </c>
    </row>
    <row r="224" spans="1:65" s="2" customFormat="1" ht="11.25">
      <c r="A224" s="33"/>
      <c r="B224" s="34"/>
      <c r="C224" s="35"/>
      <c r="D224" s="185" t="s">
        <v>127</v>
      </c>
      <c r="E224" s="35"/>
      <c r="F224" s="186" t="s">
        <v>275</v>
      </c>
      <c r="G224" s="35"/>
      <c r="H224" s="35"/>
      <c r="I224" s="187"/>
      <c r="J224" s="35"/>
      <c r="K224" s="35"/>
      <c r="L224" s="38"/>
      <c r="M224" s="188"/>
      <c r="N224" s="189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127</v>
      </c>
      <c r="AU224" s="16" t="s">
        <v>83</v>
      </c>
    </row>
    <row r="225" spans="1:65" s="2" customFormat="1" ht="117">
      <c r="A225" s="33"/>
      <c r="B225" s="34"/>
      <c r="C225" s="35"/>
      <c r="D225" s="185" t="s">
        <v>129</v>
      </c>
      <c r="E225" s="35"/>
      <c r="F225" s="190" t="s">
        <v>265</v>
      </c>
      <c r="G225" s="35"/>
      <c r="H225" s="35"/>
      <c r="I225" s="187"/>
      <c r="J225" s="35"/>
      <c r="K225" s="35"/>
      <c r="L225" s="38"/>
      <c r="M225" s="188"/>
      <c r="N225" s="189"/>
      <c r="O225" s="63"/>
      <c r="P225" s="63"/>
      <c r="Q225" s="63"/>
      <c r="R225" s="63"/>
      <c r="S225" s="63"/>
      <c r="T225" s="64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129</v>
      </c>
      <c r="AU225" s="16" t="s">
        <v>83</v>
      </c>
    </row>
    <row r="226" spans="1:65" s="13" customFormat="1" ht="11.25">
      <c r="B226" s="191"/>
      <c r="C226" s="192"/>
      <c r="D226" s="185" t="s">
        <v>131</v>
      </c>
      <c r="E226" s="193" t="s">
        <v>19</v>
      </c>
      <c r="F226" s="194" t="s">
        <v>899</v>
      </c>
      <c r="G226" s="192"/>
      <c r="H226" s="195">
        <v>807.94</v>
      </c>
      <c r="I226" s="196"/>
      <c r="J226" s="192"/>
      <c r="K226" s="192"/>
      <c r="L226" s="197"/>
      <c r="M226" s="198"/>
      <c r="N226" s="199"/>
      <c r="O226" s="199"/>
      <c r="P226" s="199"/>
      <c r="Q226" s="199"/>
      <c r="R226" s="199"/>
      <c r="S226" s="199"/>
      <c r="T226" s="200"/>
      <c r="AT226" s="201" t="s">
        <v>131</v>
      </c>
      <c r="AU226" s="201" t="s">
        <v>83</v>
      </c>
      <c r="AV226" s="13" t="s">
        <v>83</v>
      </c>
      <c r="AW226" s="13" t="s">
        <v>33</v>
      </c>
      <c r="AX226" s="13" t="s">
        <v>73</v>
      </c>
      <c r="AY226" s="201" t="s">
        <v>118</v>
      </c>
    </row>
    <row r="227" spans="1:65" s="13" customFormat="1" ht="11.25">
      <c r="B227" s="191"/>
      <c r="C227" s="192"/>
      <c r="D227" s="185" t="s">
        <v>131</v>
      </c>
      <c r="E227" s="193" t="s">
        <v>19</v>
      </c>
      <c r="F227" s="194" t="s">
        <v>892</v>
      </c>
      <c r="G227" s="192"/>
      <c r="H227" s="195">
        <v>148.35</v>
      </c>
      <c r="I227" s="196"/>
      <c r="J227" s="192"/>
      <c r="K227" s="192"/>
      <c r="L227" s="197"/>
      <c r="M227" s="198"/>
      <c r="N227" s="199"/>
      <c r="O227" s="199"/>
      <c r="P227" s="199"/>
      <c r="Q227" s="199"/>
      <c r="R227" s="199"/>
      <c r="S227" s="199"/>
      <c r="T227" s="200"/>
      <c r="AT227" s="201" t="s">
        <v>131</v>
      </c>
      <c r="AU227" s="201" t="s">
        <v>83</v>
      </c>
      <c r="AV227" s="13" t="s">
        <v>83</v>
      </c>
      <c r="AW227" s="13" t="s">
        <v>33</v>
      </c>
      <c r="AX227" s="13" t="s">
        <v>73</v>
      </c>
      <c r="AY227" s="201" t="s">
        <v>118</v>
      </c>
    </row>
    <row r="228" spans="1:65" s="13" customFormat="1" ht="11.25">
      <c r="B228" s="191"/>
      <c r="C228" s="192"/>
      <c r="D228" s="185" t="s">
        <v>131</v>
      </c>
      <c r="E228" s="193" t="s">
        <v>19</v>
      </c>
      <c r="F228" s="194" t="s">
        <v>900</v>
      </c>
      <c r="G228" s="192"/>
      <c r="H228" s="195">
        <v>53.3</v>
      </c>
      <c r="I228" s="196"/>
      <c r="J228" s="192"/>
      <c r="K228" s="192"/>
      <c r="L228" s="197"/>
      <c r="M228" s="198"/>
      <c r="N228" s="199"/>
      <c r="O228" s="199"/>
      <c r="P228" s="199"/>
      <c r="Q228" s="199"/>
      <c r="R228" s="199"/>
      <c r="S228" s="199"/>
      <c r="T228" s="200"/>
      <c r="AT228" s="201" t="s">
        <v>131</v>
      </c>
      <c r="AU228" s="201" t="s">
        <v>83</v>
      </c>
      <c r="AV228" s="13" t="s">
        <v>83</v>
      </c>
      <c r="AW228" s="13" t="s">
        <v>33</v>
      </c>
      <c r="AX228" s="13" t="s">
        <v>73</v>
      </c>
      <c r="AY228" s="201" t="s">
        <v>118</v>
      </c>
    </row>
    <row r="229" spans="1:65" s="13" customFormat="1" ht="11.25">
      <c r="B229" s="191"/>
      <c r="C229" s="192"/>
      <c r="D229" s="185" t="s">
        <v>131</v>
      </c>
      <c r="E229" s="193" t="s">
        <v>19</v>
      </c>
      <c r="F229" s="194" t="s">
        <v>901</v>
      </c>
      <c r="G229" s="192"/>
      <c r="H229" s="195">
        <v>96.96</v>
      </c>
      <c r="I229" s="196"/>
      <c r="J229" s="192"/>
      <c r="K229" s="192"/>
      <c r="L229" s="197"/>
      <c r="M229" s="198"/>
      <c r="N229" s="199"/>
      <c r="O229" s="199"/>
      <c r="P229" s="199"/>
      <c r="Q229" s="199"/>
      <c r="R229" s="199"/>
      <c r="S229" s="199"/>
      <c r="T229" s="200"/>
      <c r="AT229" s="201" t="s">
        <v>131</v>
      </c>
      <c r="AU229" s="201" t="s">
        <v>83</v>
      </c>
      <c r="AV229" s="13" t="s">
        <v>83</v>
      </c>
      <c r="AW229" s="13" t="s">
        <v>33</v>
      </c>
      <c r="AX229" s="13" t="s">
        <v>73</v>
      </c>
      <c r="AY229" s="201" t="s">
        <v>118</v>
      </c>
    </row>
    <row r="230" spans="1:65" s="13" customFormat="1" ht="11.25">
      <c r="B230" s="191"/>
      <c r="C230" s="192"/>
      <c r="D230" s="185" t="s">
        <v>131</v>
      </c>
      <c r="E230" s="193" t="s">
        <v>19</v>
      </c>
      <c r="F230" s="194" t="s">
        <v>902</v>
      </c>
      <c r="G230" s="192"/>
      <c r="H230" s="195">
        <v>39.44</v>
      </c>
      <c r="I230" s="196"/>
      <c r="J230" s="192"/>
      <c r="K230" s="192"/>
      <c r="L230" s="197"/>
      <c r="M230" s="198"/>
      <c r="N230" s="199"/>
      <c r="O230" s="199"/>
      <c r="P230" s="199"/>
      <c r="Q230" s="199"/>
      <c r="R230" s="199"/>
      <c r="S230" s="199"/>
      <c r="T230" s="200"/>
      <c r="AT230" s="201" t="s">
        <v>131</v>
      </c>
      <c r="AU230" s="201" t="s">
        <v>83</v>
      </c>
      <c r="AV230" s="13" t="s">
        <v>83</v>
      </c>
      <c r="AW230" s="13" t="s">
        <v>33</v>
      </c>
      <c r="AX230" s="13" t="s">
        <v>73</v>
      </c>
      <c r="AY230" s="201" t="s">
        <v>118</v>
      </c>
    </row>
    <row r="231" spans="1:65" s="2" customFormat="1" ht="14.45" customHeight="1">
      <c r="A231" s="33"/>
      <c r="B231" s="34"/>
      <c r="C231" s="172" t="s">
        <v>341</v>
      </c>
      <c r="D231" s="172" t="s">
        <v>120</v>
      </c>
      <c r="E231" s="173" t="s">
        <v>280</v>
      </c>
      <c r="F231" s="174" t="s">
        <v>281</v>
      </c>
      <c r="G231" s="175" t="s">
        <v>123</v>
      </c>
      <c r="H231" s="176">
        <v>1145.99</v>
      </c>
      <c r="I231" s="177"/>
      <c r="J231" s="178">
        <f>ROUND(I231*H231,2)</f>
        <v>0</v>
      </c>
      <c r="K231" s="174" t="s">
        <v>124</v>
      </c>
      <c r="L231" s="38"/>
      <c r="M231" s="179" t="s">
        <v>19</v>
      </c>
      <c r="N231" s="180" t="s">
        <v>44</v>
      </c>
      <c r="O231" s="63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83" t="s">
        <v>125</v>
      </c>
      <c r="AT231" s="183" t="s">
        <v>120</v>
      </c>
      <c r="AU231" s="183" t="s">
        <v>83</v>
      </c>
      <c r="AY231" s="16" t="s">
        <v>118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81</v>
      </c>
      <c r="BK231" s="184">
        <f>ROUND(I231*H231,2)</f>
        <v>0</v>
      </c>
      <c r="BL231" s="16" t="s">
        <v>125</v>
      </c>
      <c r="BM231" s="183" t="s">
        <v>903</v>
      </c>
    </row>
    <row r="232" spans="1:65" s="2" customFormat="1" ht="19.5">
      <c r="A232" s="33"/>
      <c r="B232" s="34"/>
      <c r="C232" s="35"/>
      <c r="D232" s="185" t="s">
        <v>127</v>
      </c>
      <c r="E232" s="35"/>
      <c r="F232" s="186" t="s">
        <v>283</v>
      </c>
      <c r="G232" s="35"/>
      <c r="H232" s="35"/>
      <c r="I232" s="187"/>
      <c r="J232" s="35"/>
      <c r="K232" s="35"/>
      <c r="L232" s="38"/>
      <c r="M232" s="188"/>
      <c r="N232" s="189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127</v>
      </c>
      <c r="AU232" s="16" t="s">
        <v>83</v>
      </c>
    </row>
    <row r="233" spans="1:65" s="2" customFormat="1" ht="14.45" customHeight="1">
      <c r="A233" s="33"/>
      <c r="B233" s="34"/>
      <c r="C233" s="172" t="s">
        <v>346</v>
      </c>
      <c r="D233" s="172" t="s">
        <v>120</v>
      </c>
      <c r="E233" s="173" t="s">
        <v>285</v>
      </c>
      <c r="F233" s="174" t="s">
        <v>286</v>
      </c>
      <c r="G233" s="175" t="s">
        <v>233</v>
      </c>
      <c r="H233" s="176">
        <v>809.404</v>
      </c>
      <c r="I233" s="177"/>
      <c r="J233" s="178">
        <f>ROUND(I233*H233,2)</f>
        <v>0</v>
      </c>
      <c r="K233" s="174" t="s">
        <v>124</v>
      </c>
      <c r="L233" s="38"/>
      <c r="M233" s="179" t="s">
        <v>19</v>
      </c>
      <c r="N233" s="180" t="s">
        <v>44</v>
      </c>
      <c r="O233" s="63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83" t="s">
        <v>125</v>
      </c>
      <c r="AT233" s="183" t="s">
        <v>120</v>
      </c>
      <c r="AU233" s="183" t="s">
        <v>83</v>
      </c>
      <c r="AY233" s="16" t="s">
        <v>118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6" t="s">
        <v>81</v>
      </c>
      <c r="BK233" s="184">
        <f>ROUND(I233*H233,2)</f>
        <v>0</v>
      </c>
      <c r="BL233" s="16" t="s">
        <v>125</v>
      </c>
      <c r="BM233" s="183" t="s">
        <v>904</v>
      </c>
    </row>
    <row r="234" spans="1:65" s="2" customFormat="1" ht="19.5">
      <c r="A234" s="33"/>
      <c r="B234" s="34"/>
      <c r="C234" s="35"/>
      <c r="D234" s="185" t="s">
        <v>127</v>
      </c>
      <c r="E234" s="35"/>
      <c r="F234" s="186" t="s">
        <v>288</v>
      </c>
      <c r="G234" s="35"/>
      <c r="H234" s="35"/>
      <c r="I234" s="187"/>
      <c r="J234" s="35"/>
      <c r="K234" s="35"/>
      <c r="L234" s="38"/>
      <c r="M234" s="188"/>
      <c r="N234" s="189"/>
      <c r="O234" s="63"/>
      <c r="P234" s="63"/>
      <c r="Q234" s="63"/>
      <c r="R234" s="63"/>
      <c r="S234" s="63"/>
      <c r="T234" s="64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127</v>
      </c>
      <c r="AU234" s="16" t="s">
        <v>83</v>
      </c>
    </row>
    <row r="235" spans="1:65" s="2" customFormat="1" ht="58.5">
      <c r="A235" s="33"/>
      <c r="B235" s="34"/>
      <c r="C235" s="35"/>
      <c r="D235" s="185" t="s">
        <v>129</v>
      </c>
      <c r="E235" s="35"/>
      <c r="F235" s="190" t="s">
        <v>289</v>
      </c>
      <c r="G235" s="35"/>
      <c r="H235" s="35"/>
      <c r="I235" s="187"/>
      <c r="J235" s="35"/>
      <c r="K235" s="35"/>
      <c r="L235" s="38"/>
      <c r="M235" s="188"/>
      <c r="N235" s="189"/>
      <c r="O235" s="63"/>
      <c r="P235" s="63"/>
      <c r="Q235" s="63"/>
      <c r="R235" s="63"/>
      <c r="S235" s="63"/>
      <c r="T235" s="64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129</v>
      </c>
      <c r="AU235" s="16" t="s">
        <v>83</v>
      </c>
    </row>
    <row r="236" spans="1:65" s="13" customFormat="1" ht="11.25">
      <c r="B236" s="191"/>
      <c r="C236" s="192"/>
      <c r="D236" s="185" t="s">
        <v>131</v>
      </c>
      <c r="E236" s="193" t="s">
        <v>19</v>
      </c>
      <c r="F236" s="194" t="s">
        <v>905</v>
      </c>
      <c r="G236" s="192"/>
      <c r="H236" s="195">
        <v>404.702</v>
      </c>
      <c r="I236" s="196"/>
      <c r="J236" s="192"/>
      <c r="K236" s="192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131</v>
      </c>
      <c r="AU236" s="201" t="s">
        <v>83</v>
      </c>
      <c r="AV236" s="13" t="s">
        <v>83</v>
      </c>
      <c r="AW236" s="13" t="s">
        <v>33</v>
      </c>
      <c r="AX236" s="13" t="s">
        <v>73</v>
      </c>
      <c r="AY236" s="201" t="s">
        <v>118</v>
      </c>
    </row>
    <row r="237" spans="1:65" s="13" customFormat="1" ht="11.25">
      <c r="B237" s="191"/>
      <c r="C237" s="192"/>
      <c r="D237" s="185" t="s">
        <v>131</v>
      </c>
      <c r="E237" s="193" t="s">
        <v>19</v>
      </c>
      <c r="F237" s="194" t="s">
        <v>906</v>
      </c>
      <c r="G237" s="192"/>
      <c r="H237" s="195">
        <v>404.702</v>
      </c>
      <c r="I237" s="196"/>
      <c r="J237" s="192"/>
      <c r="K237" s="192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131</v>
      </c>
      <c r="AU237" s="201" t="s">
        <v>83</v>
      </c>
      <c r="AV237" s="13" t="s">
        <v>83</v>
      </c>
      <c r="AW237" s="13" t="s">
        <v>33</v>
      </c>
      <c r="AX237" s="13" t="s">
        <v>73</v>
      </c>
      <c r="AY237" s="201" t="s">
        <v>118</v>
      </c>
    </row>
    <row r="238" spans="1:65" s="2" customFormat="1" ht="14.45" customHeight="1">
      <c r="A238" s="33"/>
      <c r="B238" s="34"/>
      <c r="C238" s="172" t="s">
        <v>351</v>
      </c>
      <c r="D238" s="172" t="s">
        <v>120</v>
      </c>
      <c r="E238" s="173" t="s">
        <v>293</v>
      </c>
      <c r="F238" s="174" t="s">
        <v>294</v>
      </c>
      <c r="G238" s="175" t="s">
        <v>233</v>
      </c>
      <c r="H238" s="176">
        <v>985.17</v>
      </c>
      <c r="I238" s="177"/>
      <c r="J238" s="178">
        <f>ROUND(I238*H238,2)</f>
        <v>0</v>
      </c>
      <c r="K238" s="174" t="s">
        <v>124</v>
      </c>
      <c r="L238" s="38"/>
      <c r="M238" s="179" t="s">
        <v>19</v>
      </c>
      <c r="N238" s="180" t="s">
        <v>44</v>
      </c>
      <c r="O238" s="63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83" t="s">
        <v>125</v>
      </c>
      <c r="AT238" s="183" t="s">
        <v>120</v>
      </c>
      <c r="AU238" s="183" t="s">
        <v>83</v>
      </c>
      <c r="AY238" s="16" t="s">
        <v>118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81</v>
      </c>
      <c r="BK238" s="184">
        <f>ROUND(I238*H238,2)</f>
        <v>0</v>
      </c>
      <c r="BL238" s="16" t="s">
        <v>125</v>
      </c>
      <c r="BM238" s="183" t="s">
        <v>907</v>
      </c>
    </row>
    <row r="239" spans="1:65" s="2" customFormat="1" ht="19.5">
      <c r="A239" s="33"/>
      <c r="B239" s="34"/>
      <c r="C239" s="35"/>
      <c r="D239" s="185" t="s">
        <v>127</v>
      </c>
      <c r="E239" s="35"/>
      <c r="F239" s="186" t="s">
        <v>296</v>
      </c>
      <c r="G239" s="35"/>
      <c r="H239" s="35"/>
      <c r="I239" s="187"/>
      <c r="J239" s="35"/>
      <c r="K239" s="35"/>
      <c r="L239" s="38"/>
      <c r="M239" s="188"/>
      <c r="N239" s="189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127</v>
      </c>
      <c r="AU239" s="16" t="s">
        <v>83</v>
      </c>
    </row>
    <row r="240" spans="1:65" s="2" customFormat="1" ht="58.5">
      <c r="A240" s="33"/>
      <c r="B240" s="34"/>
      <c r="C240" s="35"/>
      <c r="D240" s="185" t="s">
        <v>129</v>
      </c>
      <c r="E240" s="35"/>
      <c r="F240" s="190" t="s">
        <v>289</v>
      </c>
      <c r="G240" s="35"/>
      <c r="H240" s="35"/>
      <c r="I240" s="187"/>
      <c r="J240" s="35"/>
      <c r="K240" s="35"/>
      <c r="L240" s="38"/>
      <c r="M240" s="188"/>
      <c r="N240" s="189"/>
      <c r="O240" s="63"/>
      <c r="P240" s="63"/>
      <c r="Q240" s="63"/>
      <c r="R240" s="63"/>
      <c r="S240" s="63"/>
      <c r="T240" s="64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129</v>
      </c>
      <c r="AU240" s="16" t="s">
        <v>83</v>
      </c>
    </row>
    <row r="241" spans="1:65" s="13" customFormat="1" ht="11.25">
      <c r="B241" s="191"/>
      <c r="C241" s="192"/>
      <c r="D241" s="185" t="s">
        <v>131</v>
      </c>
      <c r="E241" s="193" t="s">
        <v>19</v>
      </c>
      <c r="F241" s="194" t="s">
        <v>908</v>
      </c>
      <c r="G241" s="192"/>
      <c r="H241" s="195">
        <v>708.10799999999995</v>
      </c>
      <c r="I241" s="196"/>
      <c r="J241" s="192"/>
      <c r="K241" s="192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131</v>
      </c>
      <c r="AU241" s="201" t="s">
        <v>83</v>
      </c>
      <c r="AV241" s="13" t="s">
        <v>83</v>
      </c>
      <c r="AW241" s="13" t="s">
        <v>33</v>
      </c>
      <c r="AX241" s="13" t="s">
        <v>73</v>
      </c>
      <c r="AY241" s="201" t="s">
        <v>118</v>
      </c>
    </row>
    <row r="242" spans="1:65" s="13" customFormat="1" ht="11.25">
      <c r="B242" s="191"/>
      <c r="C242" s="192"/>
      <c r="D242" s="185" t="s">
        <v>131</v>
      </c>
      <c r="E242" s="193" t="s">
        <v>19</v>
      </c>
      <c r="F242" s="194" t="s">
        <v>909</v>
      </c>
      <c r="G242" s="192"/>
      <c r="H242" s="195">
        <v>277.06200000000001</v>
      </c>
      <c r="I242" s="196"/>
      <c r="J242" s="192"/>
      <c r="K242" s="192"/>
      <c r="L242" s="197"/>
      <c r="M242" s="198"/>
      <c r="N242" s="199"/>
      <c r="O242" s="199"/>
      <c r="P242" s="199"/>
      <c r="Q242" s="199"/>
      <c r="R242" s="199"/>
      <c r="S242" s="199"/>
      <c r="T242" s="200"/>
      <c r="AT242" s="201" t="s">
        <v>131</v>
      </c>
      <c r="AU242" s="201" t="s">
        <v>83</v>
      </c>
      <c r="AV242" s="13" t="s">
        <v>83</v>
      </c>
      <c r="AW242" s="13" t="s">
        <v>33</v>
      </c>
      <c r="AX242" s="13" t="s">
        <v>73</v>
      </c>
      <c r="AY242" s="201" t="s">
        <v>118</v>
      </c>
    </row>
    <row r="243" spans="1:65" s="2" customFormat="1" ht="14.45" customHeight="1">
      <c r="A243" s="33"/>
      <c r="B243" s="34"/>
      <c r="C243" s="172" t="s">
        <v>358</v>
      </c>
      <c r="D243" s="172" t="s">
        <v>120</v>
      </c>
      <c r="E243" s="173" t="s">
        <v>300</v>
      </c>
      <c r="F243" s="174" t="s">
        <v>301</v>
      </c>
      <c r="G243" s="175" t="s">
        <v>233</v>
      </c>
      <c r="H243" s="176">
        <v>404.702</v>
      </c>
      <c r="I243" s="177"/>
      <c r="J243" s="178">
        <f>ROUND(I243*H243,2)</f>
        <v>0</v>
      </c>
      <c r="K243" s="174" t="s">
        <v>124</v>
      </c>
      <c r="L243" s="38"/>
      <c r="M243" s="179" t="s">
        <v>19</v>
      </c>
      <c r="N243" s="180" t="s">
        <v>44</v>
      </c>
      <c r="O243" s="63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83" t="s">
        <v>125</v>
      </c>
      <c r="AT243" s="183" t="s">
        <v>120</v>
      </c>
      <c r="AU243" s="183" t="s">
        <v>83</v>
      </c>
      <c r="AY243" s="16" t="s">
        <v>118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6" t="s">
        <v>81</v>
      </c>
      <c r="BK243" s="184">
        <f>ROUND(I243*H243,2)</f>
        <v>0</v>
      </c>
      <c r="BL243" s="16" t="s">
        <v>125</v>
      </c>
      <c r="BM243" s="183" t="s">
        <v>910</v>
      </c>
    </row>
    <row r="244" spans="1:65" s="2" customFormat="1" ht="19.5">
      <c r="A244" s="33"/>
      <c r="B244" s="34"/>
      <c r="C244" s="35"/>
      <c r="D244" s="185" t="s">
        <v>127</v>
      </c>
      <c r="E244" s="35"/>
      <c r="F244" s="186" t="s">
        <v>303</v>
      </c>
      <c r="G244" s="35"/>
      <c r="H244" s="35"/>
      <c r="I244" s="187"/>
      <c r="J244" s="35"/>
      <c r="K244" s="35"/>
      <c r="L244" s="38"/>
      <c r="M244" s="188"/>
      <c r="N244" s="189"/>
      <c r="O244" s="63"/>
      <c r="P244" s="63"/>
      <c r="Q244" s="63"/>
      <c r="R244" s="63"/>
      <c r="S244" s="63"/>
      <c r="T244" s="64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127</v>
      </c>
      <c r="AU244" s="16" t="s">
        <v>83</v>
      </c>
    </row>
    <row r="245" spans="1:65" s="2" customFormat="1" ht="87.75">
      <c r="A245" s="33"/>
      <c r="B245" s="34"/>
      <c r="C245" s="35"/>
      <c r="D245" s="185" t="s">
        <v>129</v>
      </c>
      <c r="E245" s="35"/>
      <c r="F245" s="190" t="s">
        <v>304</v>
      </c>
      <c r="G245" s="35"/>
      <c r="H245" s="35"/>
      <c r="I245" s="187"/>
      <c r="J245" s="35"/>
      <c r="K245" s="35"/>
      <c r="L245" s="38"/>
      <c r="M245" s="188"/>
      <c r="N245" s="189"/>
      <c r="O245" s="63"/>
      <c r="P245" s="63"/>
      <c r="Q245" s="63"/>
      <c r="R245" s="63"/>
      <c r="S245" s="63"/>
      <c r="T245" s="64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129</v>
      </c>
      <c r="AU245" s="16" t="s">
        <v>83</v>
      </c>
    </row>
    <row r="246" spans="1:65" s="13" customFormat="1" ht="11.25">
      <c r="B246" s="191"/>
      <c r="C246" s="192"/>
      <c r="D246" s="185" t="s">
        <v>131</v>
      </c>
      <c r="E246" s="193" t="s">
        <v>19</v>
      </c>
      <c r="F246" s="194" t="s">
        <v>906</v>
      </c>
      <c r="G246" s="192"/>
      <c r="H246" s="195">
        <v>404.702</v>
      </c>
      <c r="I246" s="196"/>
      <c r="J246" s="192"/>
      <c r="K246" s="192"/>
      <c r="L246" s="197"/>
      <c r="M246" s="198"/>
      <c r="N246" s="199"/>
      <c r="O246" s="199"/>
      <c r="P246" s="199"/>
      <c r="Q246" s="199"/>
      <c r="R246" s="199"/>
      <c r="S246" s="199"/>
      <c r="T246" s="200"/>
      <c r="AT246" s="201" t="s">
        <v>131</v>
      </c>
      <c r="AU246" s="201" t="s">
        <v>83</v>
      </c>
      <c r="AV246" s="13" t="s">
        <v>83</v>
      </c>
      <c r="AW246" s="13" t="s">
        <v>33</v>
      </c>
      <c r="AX246" s="13" t="s">
        <v>73</v>
      </c>
      <c r="AY246" s="201" t="s">
        <v>118</v>
      </c>
    </row>
    <row r="247" spans="1:65" s="2" customFormat="1" ht="14.45" customHeight="1">
      <c r="A247" s="33"/>
      <c r="B247" s="34"/>
      <c r="C247" s="172" t="s">
        <v>365</v>
      </c>
      <c r="D247" s="172" t="s">
        <v>120</v>
      </c>
      <c r="E247" s="173" t="s">
        <v>307</v>
      </c>
      <c r="F247" s="174" t="s">
        <v>308</v>
      </c>
      <c r="G247" s="175" t="s">
        <v>233</v>
      </c>
      <c r="H247" s="176">
        <v>277.06200000000001</v>
      </c>
      <c r="I247" s="177"/>
      <c r="J247" s="178">
        <f>ROUND(I247*H247,2)</f>
        <v>0</v>
      </c>
      <c r="K247" s="174" t="s">
        <v>124</v>
      </c>
      <c r="L247" s="38"/>
      <c r="M247" s="179" t="s">
        <v>19</v>
      </c>
      <c r="N247" s="180" t="s">
        <v>44</v>
      </c>
      <c r="O247" s="63"/>
      <c r="P247" s="181">
        <f>O247*H247</f>
        <v>0</v>
      </c>
      <c r="Q247" s="181">
        <v>0</v>
      </c>
      <c r="R247" s="181">
        <f>Q247*H247</f>
        <v>0</v>
      </c>
      <c r="S247" s="181">
        <v>0</v>
      </c>
      <c r="T247" s="18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83" t="s">
        <v>125</v>
      </c>
      <c r="AT247" s="183" t="s">
        <v>120</v>
      </c>
      <c r="AU247" s="183" t="s">
        <v>83</v>
      </c>
      <c r="AY247" s="16" t="s">
        <v>118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6" t="s">
        <v>81</v>
      </c>
      <c r="BK247" s="184">
        <f>ROUND(I247*H247,2)</f>
        <v>0</v>
      </c>
      <c r="BL247" s="16" t="s">
        <v>125</v>
      </c>
      <c r="BM247" s="183" t="s">
        <v>911</v>
      </c>
    </row>
    <row r="248" spans="1:65" s="2" customFormat="1" ht="19.5">
      <c r="A248" s="33"/>
      <c r="B248" s="34"/>
      <c r="C248" s="35"/>
      <c r="D248" s="185" t="s">
        <v>127</v>
      </c>
      <c r="E248" s="35"/>
      <c r="F248" s="186" t="s">
        <v>310</v>
      </c>
      <c r="G248" s="35"/>
      <c r="H248" s="35"/>
      <c r="I248" s="187"/>
      <c r="J248" s="35"/>
      <c r="K248" s="35"/>
      <c r="L248" s="38"/>
      <c r="M248" s="188"/>
      <c r="N248" s="189"/>
      <c r="O248" s="63"/>
      <c r="P248" s="63"/>
      <c r="Q248" s="63"/>
      <c r="R248" s="63"/>
      <c r="S248" s="63"/>
      <c r="T248" s="64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127</v>
      </c>
      <c r="AU248" s="16" t="s">
        <v>83</v>
      </c>
    </row>
    <row r="249" spans="1:65" s="2" customFormat="1" ht="87.75">
      <c r="A249" s="33"/>
      <c r="B249" s="34"/>
      <c r="C249" s="35"/>
      <c r="D249" s="185" t="s">
        <v>129</v>
      </c>
      <c r="E249" s="35"/>
      <c r="F249" s="190" t="s">
        <v>304</v>
      </c>
      <c r="G249" s="35"/>
      <c r="H249" s="35"/>
      <c r="I249" s="187"/>
      <c r="J249" s="35"/>
      <c r="K249" s="35"/>
      <c r="L249" s="38"/>
      <c r="M249" s="188"/>
      <c r="N249" s="189"/>
      <c r="O249" s="63"/>
      <c r="P249" s="63"/>
      <c r="Q249" s="63"/>
      <c r="R249" s="63"/>
      <c r="S249" s="63"/>
      <c r="T249" s="64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129</v>
      </c>
      <c r="AU249" s="16" t="s">
        <v>83</v>
      </c>
    </row>
    <row r="250" spans="1:65" s="13" customFormat="1" ht="11.25">
      <c r="B250" s="191"/>
      <c r="C250" s="192"/>
      <c r="D250" s="185" t="s">
        <v>131</v>
      </c>
      <c r="E250" s="193" t="s">
        <v>19</v>
      </c>
      <c r="F250" s="194" t="s">
        <v>909</v>
      </c>
      <c r="G250" s="192"/>
      <c r="H250" s="195">
        <v>277.06200000000001</v>
      </c>
      <c r="I250" s="196"/>
      <c r="J250" s="192"/>
      <c r="K250" s="192"/>
      <c r="L250" s="197"/>
      <c r="M250" s="198"/>
      <c r="N250" s="199"/>
      <c r="O250" s="199"/>
      <c r="P250" s="199"/>
      <c r="Q250" s="199"/>
      <c r="R250" s="199"/>
      <c r="S250" s="199"/>
      <c r="T250" s="200"/>
      <c r="AT250" s="201" t="s">
        <v>131</v>
      </c>
      <c r="AU250" s="201" t="s">
        <v>83</v>
      </c>
      <c r="AV250" s="13" t="s">
        <v>83</v>
      </c>
      <c r="AW250" s="13" t="s">
        <v>33</v>
      </c>
      <c r="AX250" s="13" t="s">
        <v>73</v>
      </c>
      <c r="AY250" s="201" t="s">
        <v>118</v>
      </c>
    </row>
    <row r="251" spans="1:65" s="2" customFormat="1" ht="14.45" customHeight="1">
      <c r="A251" s="33"/>
      <c r="B251" s="34"/>
      <c r="C251" s="172" t="s">
        <v>373</v>
      </c>
      <c r="D251" s="172" t="s">
        <v>120</v>
      </c>
      <c r="E251" s="173" t="s">
        <v>320</v>
      </c>
      <c r="F251" s="174" t="s">
        <v>321</v>
      </c>
      <c r="G251" s="175" t="s">
        <v>233</v>
      </c>
      <c r="H251" s="176">
        <v>278.86799999999999</v>
      </c>
      <c r="I251" s="177"/>
      <c r="J251" s="178">
        <f>ROUND(I251*H251,2)</f>
        <v>0</v>
      </c>
      <c r="K251" s="174" t="s">
        <v>124</v>
      </c>
      <c r="L251" s="38"/>
      <c r="M251" s="179" t="s">
        <v>19</v>
      </c>
      <c r="N251" s="180" t="s">
        <v>44</v>
      </c>
      <c r="O251" s="63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83" t="s">
        <v>125</v>
      </c>
      <c r="AT251" s="183" t="s">
        <v>120</v>
      </c>
      <c r="AU251" s="183" t="s">
        <v>83</v>
      </c>
      <c r="AY251" s="16" t="s">
        <v>118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6" t="s">
        <v>81</v>
      </c>
      <c r="BK251" s="184">
        <f>ROUND(I251*H251,2)</f>
        <v>0</v>
      </c>
      <c r="BL251" s="16" t="s">
        <v>125</v>
      </c>
      <c r="BM251" s="183" t="s">
        <v>912</v>
      </c>
    </row>
    <row r="252" spans="1:65" s="2" customFormat="1" ht="19.5">
      <c r="A252" s="33"/>
      <c r="B252" s="34"/>
      <c r="C252" s="35"/>
      <c r="D252" s="185" t="s">
        <v>127</v>
      </c>
      <c r="E252" s="35"/>
      <c r="F252" s="186" t="s">
        <v>323</v>
      </c>
      <c r="G252" s="35"/>
      <c r="H252" s="35"/>
      <c r="I252" s="187"/>
      <c r="J252" s="35"/>
      <c r="K252" s="35"/>
      <c r="L252" s="38"/>
      <c r="M252" s="188"/>
      <c r="N252" s="189"/>
      <c r="O252" s="63"/>
      <c r="P252" s="63"/>
      <c r="Q252" s="63"/>
      <c r="R252" s="63"/>
      <c r="S252" s="63"/>
      <c r="T252" s="64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127</v>
      </c>
      <c r="AU252" s="16" t="s">
        <v>83</v>
      </c>
    </row>
    <row r="253" spans="1:65" s="2" customFormat="1" ht="87.75">
      <c r="A253" s="33"/>
      <c r="B253" s="34"/>
      <c r="C253" s="35"/>
      <c r="D253" s="185" t="s">
        <v>129</v>
      </c>
      <c r="E253" s="35"/>
      <c r="F253" s="190" t="s">
        <v>324</v>
      </c>
      <c r="G253" s="35"/>
      <c r="H253" s="35"/>
      <c r="I253" s="187"/>
      <c r="J253" s="35"/>
      <c r="K253" s="35"/>
      <c r="L253" s="38"/>
      <c r="M253" s="188"/>
      <c r="N253" s="189"/>
      <c r="O253" s="63"/>
      <c r="P253" s="63"/>
      <c r="Q253" s="63"/>
      <c r="R253" s="63"/>
      <c r="S253" s="63"/>
      <c r="T253" s="64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129</v>
      </c>
      <c r="AU253" s="16" t="s">
        <v>83</v>
      </c>
    </row>
    <row r="254" spans="1:65" s="13" customFormat="1" ht="11.25">
      <c r="B254" s="191"/>
      <c r="C254" s="192"/>
      <c r="D254" s="185" t="s">
        <v>131</v>
      </c>
      <c r="E254" s="193" t="s">
        <v>19</v>
      </c>
      <c r="F254" s="194" t="s">
        <v>913</v>
      </c>
      <c r="G254" s="192"/>
      <c r="H254" s="195">
        <v>161.05000000000001</v>
      </c>
      <c r="I254" s="196"/>
      <c r="J254" s="192"/>
      <c r="K254" s="192"/>
      <c r="L254" s="197"/>
      <c r="M254" s="198"/>
      <c r="N254" s="199"/>
      <c r="O254" s="199"/>
      <c r="P254" s="199"/>
      <c r="Q254" s="199"/>
      <c r="R254" s="199"/>
      <c r="S254" s="199"/>
      <c r="T254" s="200"/>
      <c r="AT254" s="201" t="s">
        <v>131</v>
      </c>
      <c r="AU254" s="201" t="s">
        <v>83</v>
      </c>
      <c r="AV254" s="13" t="s">
        <v>83</v>
      </c>
      <c r="AW254" s="13" t="s">
        <v>33</v>
      </c>
      <c r="AX254" s="13" t="s">
        <v>73</v>
      </c>
      <c r="AY254" s="201" t="s">
        <v>118</v>
      </c>
    </row>
    <row r="255" spans="1:65" s="13" customFormat="1" ht="11.25">
      <c r="B255" s="191"/>
      <c r="C255" s="192"/>
      <c r="D255" s="185" t="s">
        <v>131</v>
      </c>
      <c r="E255" s="193" t="s">
        <v>19</v>
      </c>
      <c r="F255" s="194" t="s">
        <v>914</v>
      </c>
      <c r="G255" s="192"/>
      <c r="H255" s="195">
        <v>117.818</v>
      </c>
      <c r="I255" s="196"/>
      <c r="J255" s="192"/>
      <c r="K255" s="192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131</v>
      </c>
      <c r="AU255" s="201" t="s">
        <v>83</v>
      </c>
      <c r="AV255" s="13" t="s">
        <v>83</v>
      </c>
      <c r="AW255" s="13" t="s">
        <v>33</v>
      </c>
      <c r="AX255" s="13" t="s">
        <v>73</v>
      </c>
      <c r="AY255" s="201" t="s">
        <v>118</v>
      </c>
    </row>
    <row r="256" spans="1:65" s="2" customFormat="1" ht="14.45" customHeight="1">
      <c r="A256" s="33"/>
      <c r="B256" s="34"/>
      <c r="C256" s="202" t="s">
        <v>380</v>
      </c>
      <c r="D256" s="202" t="s">
        <v>179</v>
      </c>
      <c r="E256" s="203" t="s">
        <v>328</v>
      </c>
      <c r="F256" s="204" t="s">
        <v>329</v>
      </c>
      <c r="G256" s="205" t="s">
        <v>330</v>
      </c>
      <c r="H256" s="206">
        <v>557.73599999999999</v>
      </c>
      <c r="I256" s="207"/>
      <c r="J256" s="208">
        <f>ROUND(I256*H256,2)</f>
        <v>0</v>
      </c>
      <c r="K256" s="204" t="s">
        <v>124</v>
      </c>
      <c r="L256" s="209"/>
      <c r="M256" s="210" t="s">
        <v>19</v>
      </c>
      <c r="N256" s="211" t="s">
        <v>44</v>
      </c>
      <c r="O256" s="63"/>
      <c r="P256" s="181">
        <f>O256*H256</f>
        <v>0</v>
      </c>
      <c r="Q256" s="181">
        <v>0</v>
      </c>
      <c r="R256" s="181">
        <f>Q256*H256</f>
        <v>0</v>
      </c>
      <c r="S256" s="181">
        <v>0</v>
      </c>
      <c r="T256" s="18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83" t="s">
        <v>171</v>
      </c>
      <c r="AT256" s="183" t="s">
        <v>179</v>
      </c>
      <c r="AU256" s="183" t="s">
        <v>83</v>
      </c>
      <c r="AY256" s="16" t="s">
        <v>118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6" t="s">
        <v>81</v>
      </c>
      <c r="BK256" s="184">
        <f>ROUND(I256*H256,2)</f>
        <v>0</v>
      </c>
      <c r="BL256" s="16" t="s">
        <v>125</v>
      </c>
      <c r="BM256" s="183" t="s">
        <v>915</v>
      </c>
    </row>
    <row r="257" spans="1:65" s="2" customFormat="1" ht="11.25">
      <c r="A257" s="33"/>
      <c r="B257" s="34"/>
      <c r="C257" s="35"/>
      <c r="D257" s="185" t="s">
        <v>127</v>
      </c>
      <c r="E257" s="35"/>
      <c r="F257" s="186" t="s">
        <v>329</v>
      </c>
      <c r="G257" s="35"/>
      <c r="H257" s="35"/>
      <c r="I257" s="187"/>
      <c r="J257" s="35"/>
      <c r="K257" s="35"/>
      <c r="L257" s="38"/>
      <c r="M257" s="188"/>
      <c r="N257" s="189"/>
      <c r="O257" s="63"/>
      <c r="P257" s="63"/>
      <c r="Q257" s="63"/>
      <c r="R257" s="63"/>
      <c r="S257" s="63"/>
      <c r="T257" s="64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127</v>
      </c>
      <c r="AU257" s="16" t="s">
        <v>83</v>
      </c>
    </row>
    <row r="258" spans="1:65" s="13" customFormat="1" ht="11.25">
      <c r="B258" s="191"/>
      <c r="C258" s="192"/>
      <c r="D258" s="185" t="s">
        <v>131</v>
      </c>
      <c r="E258" s="192"/>
      <c r="F258" s="194" t="s">
        <v>916</v>
      </c>
      <c r="G258" s="192"/>
      <c r="H258" s="195">
        <v>557.73599999999999</v>
      </c>
      <c r="I258" s="196"/>
      <c r="J258" s="192"/>
      <c r="K258" s="192"/>
      <c r="L258" s="197"/>
      <c r="M258" s="198"/>
      <c r="N258" s="199"/>
      <c r="O258" s="199"/>
      <c r="P258" s="199"/>
      <c r="Q258" s="199"/>
      <c r="R258" s="199"/>
      <c r="S258" s="199"/>
      <c r="T258" s="200"/>
      <c r="AT258" s="201" t="s">
        <v>131</v>
      </c>
      <c r="AU258" s="201" t="s">
        <v>83</v>
      </c>
      <c r="AV258" s="13" t="s">
        <v>83</v>
      </c>
      <c r="AW258" s="13" t="s">
        <v>4</v>
      </c>
      <c r="AX258" s="13" t="s">
        <v>81</v>
      </c>
      <c r="AY258" s="201" t="s">
        <v>118</v>
      </c>
    </row>
    <row r="259" spans="1:65" s="2" customFormat="1" ht="14.45" customHeight="1">
      <c r="A259" s="33"/>
      <c r="B259" s="34"/>
      <c r="C259" s="172" t="s">
        <v>386</v>
      </c>
      <c r="D259" s="172" t="s">
        <v>120</v>
      </c>
      <c r="E259" s="173" t="s">
        <v>917</v>
      </c>
      <c r="F259" s="174" t="s">
        <v>918</v>
      </c>
      <c r="G259" s="175" t="s">
        <v>233</v>
      </c>
      <c r="H259" s="176">
        <v>82.823999999999998</v>
      </c>
      <c r="I259" s="177"/>
      <c r="J259" s="178">
        <f>ROUND(I259*H259,2)</f>
        <v>0</v>
      </c>
      <c r="K259" s="174" t="s">
        <v>124</v>
      </c>
      <c r="L259" s="38"/>
      <c r="M259" s="179" t="s">
        <v>19</v>
      </c>
      <c r="N259" s="180" t="s">
        <v>44</v>
      </c>
      <c r="O259" s="63"/>
      <c r="P259" s="181">
        <f>O259*H259</f>
        <v>0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83" t="s">
        <v>125</v>
      </c>
      <c r="AT259" s="183" t="s">
        <v>120</v>
      </c>
      <c r="AU259" s="183" t="s">
        <v>83</v>
      </c>
      <c r="AY259" s="16" t="s">
        <v>118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6" t="s">
        <v>81</v>
      </c>
      <c r="BK259" s="184">
        <f>ROUND(I259*H259,2)</f>
        <v>0</v>
      </c>
      <c r="BL259" s="16" t="s">
        <v>125</v>
      </c>
      <c r="BM259" s="183" t="s">
        <v>919</v>
      </c>
    </row>
    <row r="260" spans="1:65" s="2" customFormat="1" ht="11.25">
      <c r="A260" s="33"/>
      <c r="B260" s="34"/>
      <c r="C260" s="35"/>
      <c r="D260" s="185" t="s">
        <v>127</v>
      </c>
      <c r="E260" s="35"/>
      <c r="F260" s="186" t="s">
        <v>920</v>
      </c>
      <c r="G260" s="35"/>
      <c r="H260" s="35"/>
      <c r="I260" s="187"/>
      <c r="J260" s="35"/>
      <c r="K260" s="35"/>
      <c r="L260" s="38"/>
      <c r="M260" s="188"/>
      <c r="N260" s="189"/>
      <c r="O260" s="63"/>
      <c r="P260" s="63"/>
      <c r="Q260" s="63"/>
      <c r="R260" s="63"/>
      <c r="S260" s="63"/>
      <c r="T260" s="64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127</v>
      </c>
      <c r="AU260" s="16" t="s">
        <v>83</v>
      </c>
    </row>
    <row r="261" spans="1:65" s="2" customFormat="1" ht="39">
      <c r="A261" s="33"/>
      <c r="B261" s="34"/>
      <c r="C261" s="35"/>
      <c r="D261" s="185" t="s">
        <v>129</v>
      </c>
      <c r="E261" s="35"/>
      <c r="F261" s="190" t="s">
        <v>635</v>
      </c>
      <c r="G261" s="35"/>
      <c r="H261" s="35"/>
      <c r="I261" s="187"/>
      <c r="J261" s="35"/>
      <c r="K261" s="35"/>
      <c r="L261" s="38"/>
      <c r="M261" s="188"/>
      <c r="N261" s="189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129</v>
      </c>
      <c r="AU261" s="16" t="s">
        <v>83</v>
      </c>
    </row>
    <row r="262" spans="1:65" s="13" customFormat="1" ht="11.25">
      <c r="B262" s="191"/>
      <c r="C262" s="192"/>
      <c r="D262" s="185" t="s">
        <v>131</v>
      </c>
      <c r="E262" s="193" t="s">
        <v>19</v>
      </c>
      <c r="F262" s="194" t="s">
        <v>921</v>
      </c>
      <c r="G262" s="192"/>
      <c r="H262" s="195">
        <v>82.823999999999998</v>
      </c>
      <c r="I262" s="196"/>
      <c r="J262" s="192"/>
      <c r="K262" s="192"/>
      <c r="L262" s="197"/>
      <c r="M262" s="198"/>
      <c r="N262" s="199"/>
      <c r="O262" s="199"/>
      <c r="P262" s="199"/>
      <c r="Q262" s="199"/>
      <c r="R262" s="199"/>
      <c r="S262" s="199"/>
      <c r="T262" s="200"/>
      <c r="AT262" s="201" t="s">
        <v>131</v>
      </c>
      <c r="AU262" s="201" t="s">
        <v>83</v>
      </c>
      <c r="AV262" s="13" t="s">
        <v>83</v>
      </c>
      <c r="AW262" s="13" t="s">
        <v>33</v>
      </c>
      <c r="AX262" s="13" t="s">
        <v>73</v>
      </c>
      <c r="AY262" s="201" t="s">
        <v>118</v>
      </c>
    </row>
    <row r="263" spans="1:65" s="2" customFormat="1" ht="14.45" customHeight="1">
      <c r="A263" s="33"/>
      <c r="B263" s="34"/>
      <c r="C263" s="172" t="s">
        <v>391</v>
      </c>
      <c r="D263" s="172" t="s">
        <v>120</v>
      </c>
      <c r="E263" s="173" t="s">
        <v>312</v>
      </c>
      <c r="F263" s="174" t="s">
        <v>313</v>
      </c>
      <c r="G263" s="175" t="s">
        <v>233</v>
      </c>
      <c r="H263" s="176">
        <v>24.864999999999998</v>
      </c>
      <c r="I263" s="177"/>
      <c r="J263" s="178">
        <f>ROUND(I263*H263,2)</f>
        <v>0</v>
      </c>
      <c r="K263" s="174" t="s">
        <v>124</v>
      </c>
      <c r="L263" s="38"/>
      <c r="M263" s="179" t="s">
        <v>19</v>
      </c>
      <c r="N263" s="180" t="s">
        <v>44</v>
      </c>
      <c r="O263" s="63"/>
      <c r="P263" s="181">
        <f>O263*H263</f>
        <v>0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83" t="s">
        <v>125</v>
      </c>
      <c r="AT263" s="183" t="s">
        <v>120</v>
      </c>
      <c r="AU263" s="183" t="s">
        <v>83</v>
      </c>
      <c r="AY263" s="16" t="s">
        <v>118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81</v>
      </c>
      <c r="BK263" s="184">
        <f>ROUND(I263*H263,2)</f>
        <v>0</v>
      </c>
      <c r="BL263" s="16" t="s">
        <v>125</v>
      </c>
      <c r="BM263" s="183" t="s">
        <v>922</v>
      </c>
    </row>
    <row r="264" spans="1:65" s="2" customFormat="1" ht="11.25">
      <c r="A264" s="33"/>
      <c r="B264" s="34"/>
      <c r="C264" s="35"/>
      <c r="D264" s="185" t="s">
        <v>127</v>
      </c>
      <c r="E264" s="35"/>
      <c r="F264" s="186" t="s">
        <v>315</v>
      </c>
      <c r="G264" s="35"/>
      <c r="H264" s="35"/>
      <c r="I264" s="187"/>
      <c r="J264" s="35"/>
      <c r="K264" s="35"/>
      <c r="L264" s="38"/>
      <c r="M264" s="188"/>
      <c r="N264" s="189"/>
      <c r="O264" s="63"/>
      <c r="P264" s="63"/>
      <c r="Q264" s="63"/>
      <c r="R264" s="63"/>
      <c r="S264" s="63"/>
      <c r="T264" s="64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127</v>
      </c>
      <c r="AU264" s="16" t="s">
        <v>83</v>
      </c>
    </row>
    <row r="265" spans="1:65" s="2" customFormat="1" ht="39">
      <c r="A265" s="33"/>
      <c r="B265" s="34"/>
      <c r="C265" s="35"/>
      <c r="D265" s="185" t="s">
        <v>129</v>
      </c>
      <c r="E265" s="35"/>
      <c r="F265" s="190" t="s">
        <v>316</v>
      </c>
      <c r="G265" s="35"/>
      <c r="H265" s="35"/>
      <c r="I265" s="187"/>
      <c r="J265" s="35"/>
      <c r="K265" s="35"/>
      <c r="L265" s="38"/>
      <c r="M265" s="188"/>
      <c r="N265" s="189"/>
      <c r="O265" s="63"/>
      <c r="P265" s="63"/>
      <c r="Q265" s="63"/>
      <c r="R265" s="63"/>
      <c r="S265" s="63"/>
      <c r="T265" s="64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129</v>
      </c>
      <c r="AU265" s="16" t="s">
        <v>83</v>
      </c>
    </row>
    <row r="266" spans="1:65" s="13" customFormat="1" ht="11.25">
      <c r="B266" s="191"/>
      <c r="C266" s="192"/>
      <c r="D266" s="185" t="s">
        <v>131</v>
      </c>
      <c r="E266" s="193" t="s">
        <v>19</v>
      </c>
      <c r="F266" s="194" t="s">
        <v>923</v>
      </c>
      <c r="G266" s="192"/>
      <c r="H266" s="195">
        <v>24.864999999999998</v>
      </c>
      <c r="I266" s="196"/>
      <c r="J266" s="192"/>
      <c r="K266" s="192"/>
      <c r="L266" s="197"/>
      <c r="M266" s="198"/>
      <c r="N266" s="199"/>
      <c r="O266" s="199"/>
      <c r="P266" s="199"/>
      <c r="Q266" s="199"/>
      <c r="R266" s="199"/>
      <c r="S266" s="199"/>
      <c r="T266" s="200"/>
      <c r="AT266" s="201" t="s">
        <v>131</v>
      </c>
      <c r="AU266" s="201" t="s">
        <v>83</v>
      </c>
      <c r="AV266" s="13" t="s">
        <v>83</v>
      </c>
      <c r="AW266" s="13" t="s">
        <v>33</v>
      </c>
      <c r="AX266" s="13" t="s">
        <v>73</v>
      </c>
      <c r="AY266" s="201" t="s">
        <v>118</v>
      </c>
    </row>
    <row r="267" spans="1:65" s="2" customFormat="1" ht="14.45" customHeight="1">
      <c r="A267" s="33"/>
      <c r="B267" s="34"/>
      <c r="C267" s="172" t="s">
        <v>396</v>
      </c>
      <c r="D267" s="172" t="s">
        <v>120</v>
      </c>
      <c r="E267" s="173" t="s">
        <v>924</v>
      </c>
      <c r="F267" s="174" t="s">
        <v>925</v>
      </c>
      <c r="G267" s="175" t="s">
        <v>233</v>
      </c>
      <c r="H267" s="176">
        <v>1.3340000000000001</v>
      </c>
      <c r="I267" s="177"/>
      <c r="J267" s="178">
        <f>ROUND(I267*H267,2)</f>
        <v>0</v>
      </c>
      <c r="K267" s="174" t="s">
        <v>124</v>
      </c>
      <c r="L267" s="38"/>
      <c r="M267" s="179" t="s">
        <v>19</v>
      </c>
      <c r="N267" s="180" t="s">
        <v>44</v>
      </c>
      <c r="O267" s="63"/>
      <c r="P267" s="181">
        <f>O267*H267</f>
        <v>0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83" t="s">
        <v>125</v>
      </c>
      <c r="AT267" s="183" t="s">
        <v>120</v>
      </c>
      <c r="AU267" s="183" t="s">
        <v>83</v>
      </c>
      <c r="AY267" s="16" t="s">
        <v>118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6" t="s">
        <v>81</v>
      </c>
      <c r="BK267" s="184">
        <f>ROUND(I267*H267,2)</f>
        <v>0</v>
      </c>
      <c r="BL267" s="16" t="s">
        <v>125</v>
      </c>
      <c r="BM267" s="183" t="s">
        <v>926</v>
      </c>
    </row>
    <row r="268" spans="1:65" s="2" customFormat="1" ht="11.25">
      <c r="A268" s="33"/>
      <c r="B268" s="34"/>
      <c r="C268" s="35"/>
      <c r="D268" s="185" t="s">
        <v>127</v>
      </c>
      <c r="E268" s="35"/>
      <c r="F268" s="186" t="s">
        <v>927</v>
      </c>
      <c r="G268" s="35"/>
      <c r="H268" s="35"/>
      <c r="I268" s="187"/>
      <c r="J268" s="35"/>
      <c r="K268" s="35"/>
      <c r="L268" s="38"/>
      <c r="M268" s="188"/>
      <c r="N268" s="189"/>
      <c r="O268" s="63"/>
      <c r="P268" s="63"/>
      <c r="Q268" s="63"/>
      <c r="R268" s="63"/>
      <c r="S268" s="63"/>
      <c r="T268" s="64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6" t="s">
        <v>127</v>
      </c>
      <c r="AU268" s="16" t="s">
        <v>83</v>
      </c>
    </row>
    <row r="269" spans="1:65" s="2" customFormat="1" ht="39">
      <c r="A269" s="33"/>
      <c r="B269" s="34"/>
      <c r="C269" s="35"/>
      <c r="D269" s="185" t="s">
        <v>129</v>
      </c>
      <c r="E269" s="35"/>
      <c r="F269" s="190" t="s">
        <v>316</v>
      </c>
      <c r="G269" s="35"/>
      <c r="H269" s="35"/>
      <c r="I269" s="187"/>
      <c r="J269" s="35"/>
      <c r="K269" s="35"/>
      <c r="L269" s="38"/>
      <c r="M269" s="188"/>
      <c r="N269" s="189"/>
      <c r="O269" s="63"/>
      <c r="P269" s="63"/>
      <c r="Q269" s="63"/>
      <c r="R269" s="63"/>
      <c r="S269" s="63"/>
      <c r="T269" s="64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129</v>
      </c>
      <c r="AU269" s="16" t="s">
        <v>83</v>
      </c>
    </row>
    <row r="270" spans="1:65" s="13" customFormat="1" ht="11.25">
      <c r="B270" s="191"/>
      <c r="C270" s="192"/>
      <c r="D270" s="185" t="s">
        <v>131</v>
      </c>
      <c r="E270" s="193" t="s">
        <v>19</v>
      </c>
      <c r="F270" s="194" t="s">
        <v>928</v>
      </c>
      <c r="G270" s="192"/>
      <c r="H270" s="195">
        <v>1.1140000000000001</v>
      </c>
      <c r="I270" s="196"/>
      <c r="J270" s="192"/>
      <c r="K270" s="192"/>
      <c r="L270" s="197"/>
      <c r="M270" s="198"/>
      <c r="N270" s="199"/>
      <c r="O270" s="199"/>
      <c r="P270" s="199"/>
      <c r="Q270" s="199"/>
      <c r="R270" s="199"/>
      <c r="S270" s="199"/>
      <c r="T270" s="200"/>
      <c r="AT270" s="201" t="s">
        <v>131</v>
      </c>
      <c r="AU270" s="201" t="s">
        <v>83</v>
      </c>
      <c r="AV270" s="13" t="s">
        <v>83</v>
      </c>
      <c r="AW270" s="13" t="s">
        <v>33</v>
      </c>
      <c r="AX270" s="13" t="s">
        <v>73</v>
      </c>
      <c r="AY270" s="201" t="s">
        <v>118</v>
      </c>
    </row>
    <row r="271" spans="1:65" s="13" customFormat="1" ht="11.25">
      <c r="B271" s="191"/>
      <c r="C271" s="192"/>
      <c r="D271" s="185" t="s">
        <v>131</v>
      </c>
      <c r="E271" s="193" t="s">
        <v>19</v>
      </c>
      <c r="F271" s="194" t="s">
        <v>929</v>
      </c>
      <c r="G271" s="192"/>
      <c r="H271" s="195">
        <v>0.22</v>
      </c>
      <c r="I271" s="196"/>
      <c r="J271" s="192"/>
      <c r="K271" s="192"/>
      <c r="L271" s="197"/>
      <c r="M271" s="198"/>
      <c r="N271" s="199"/>
      <c r="O271" s="199"/>
      <c r="P271" s="199"/>
      <c r="Q271" s="199"/>
      <c r="R271" s="199"/>
      <c r="S271" s="199"/>
      <c r="T271" s="200"/>
      <c r="AT271" s="201" t="s">
        <v>131</v>
      </c>
      <c r="AU271" s="201" t="s">
        <v>83</v>
      </c>
      <c r="AV271" s="13" t="s">
        <v>83</v>
      </c>
      <c r="AW271" s="13" t="s">
        <v>33</v>
      </c>
      <c r="AX271" s="13" t="s">
        <v>73</v>
      </c>
      <c r="AY271" s="201" t="s">
        <v>118</v>
      </c>
    </row>
    <row r="272" spans="1:65" s="2" customFormat="1" ht="14.45" customHeight="1">
      <c r="A272" s="33"/>
      <c r="B272" s="34"/>
      <c r="C272" s="172" t="s">
        <v>402</v>
      </c>
      <c r="D272" s="172" t="s">
        <v>120</v>
      </c>
      <c r="E272" s="173" t="s">
        <v>930</v>
      </c>
      <c r="F272" s="174" t="s">
        <v>931</v>
      </c>
      <c r="G272" s="175" t="s">
        <v>233</v>
      </c>
      <c r="H272" s="176">
        <v>0.96299999999999997</v>
      </c>
      <c r="I272" s="177"/>
      <c r="J272" s="178">
        <f>ROUND(I272*H272,2)</f>
        <v>0</v>
      </c>
      <c r="K272" s="174" t="s">
        <v>124</v>
      </c>
      <c r="L272" s="38"/>
      <c r="M272" s="179" t="s">
        <v>19</v>
      </c>
      <c r="N272" s="180" t="s">
        <v>44</v>
      </c>
      <c r="O272" s="63"/>
      <c r="P272" s="181">
        <f>O272*H272</f>
        <v>0</v>
      </c>
      <c r="Q272" s="181">
        <v>0</v>
      </c>
      <c r="R272" s="181">
        <f>Q272*H272</f>
        <v>0</v>
      </c>
      <c r="S272" s="181">
        <v>0</v>
      </c>
      <c r="T272" s="18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83" t="s">
        <v>125</v>
      </c>
      <c r="AT272" s="183" t="s">
        <v>120</v>
      </c>
      <c r="AU272" s="183" t="s">
        <v>83</v>
      </c>
      <c r="AY272" s="16" t="s">
        <v>118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6" t="s">
        <v>81</v>
      </c>
      <c r="BK272" s="184">
        <f>ROUND(I272*H272,2)</f>
        <v>0</v>
      </c>
      <c r="BL272" s="16" t="s">
        <v>125</v>
      </c>
      <c r="BM272" s="183" t="s">
        <v>932</v>
      </c>
    </row>
    <row r="273" spans="1:65" s="2" customFormat="1" ht="19.5">
      <c r="A273" s="33"/>
      <c r="B273" s="34"/>
      <c r="C273" s="35"/>
      <c r="D273" s="185" t="s">
        <v>127</v>
      </c>
      <c r="E273" s="35"/>
      <c r="F273" s="186" t="s">
        <v>933</v>
      </c>
      <c r="G273" s="35"/>
      <c r="H273" s="35"/>
      <c r="I273" s="187"/>
      <c r="J273" s="35"/>
      <c r="K273" s="35"/>
      <c r="L273" s="38"/>
      <c r="M273" s="188"/>
      <c r="N273" s="189"/>
      <c r="O273" s="63"/>
      <c r="P273" s="63"/>
      <c r="Q273" s="63"/>
      <c r="R273" s="63"/>
      <c r="S273" s="63"/>
      <c r="T273" s="64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127</v>
      </c>
      <c r="AU273" s="16" t="s">
        <v>83</v>
      </c>
    </row>
    <row r="274" spans="1:65" s="2" customFormat="1" ht="39">
      <c r="A274" s="33"/>
      <c r="B274" s="34"/>
      <c r="C274" s="35"/>
      <c r="D274" s="185" t="s">
        <v>129</v>
      </c>
      <c r="E274" s="35"/>
      <c r="F274" s="190" t="s">
        <v>635</v>
      </c>
      <c r="G274" s="35"/>
      <c r="H274" s="35"/>
      <c r="I274" s="187"/>
      <c r="J274" s="35"/>
      <c r="K274" s="35"/>
      <c r="L274" s="38"/>
      <c r="M274" s="188"/>
      <c r="N274" s="189"/>
      <c r="O274" s="63"/>
      <c r="P274" s="63"/>
      <c r="Q274" s="63"/>
      <c r="R274" s="63"/>
      <c r="S274" s="63"/>
      <c r="T274" s="64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6" t="s">
        <v>129</v>
      </c>
      <c r="AU274" s="16" t="s">
        <v>83</v>
      </c>
    </row>
    <row r="275" spans="1:65" s="13" customFormat="1" ht="11.25">
      <c r="B275" s="191"/>
      <c r="C275" s="192"/>
      <c r="D275" s="185" t="s">
        <v>131</v>
      </c>
      <c r="E275" s="193" t="s">
        <v>19</v>
      </c>
      <c r="F275" s="194" t="s">
        <v>934</v>
      </c>
      <c r="G275" s="192"/>
      <c r="H275" s="195">
        <v>0.74299999999999999</v>
      </c>
      <c r="I275" s="196"/>
      <c r="J275" s="192"/>
      <c r="K275" s="192"/>
      <c r="L275" s="197"/>
      <c r="M275" s="198"/>
      <c r="N275" s="199"/>
      <c r="O275" s="199"/>
      <c r="P275" s="199"/>
      <c r="Q275" s="199"/>
      <c r="R275" s="199"/>
      <c r="S275" s="199"/>
      <c r="T275" s="200"/>
      <c r="AT275" s="201" t="s">
        <v>131</v>
      </c>
      <c r="AU275" s="201" t="s">
        <v>83</v>
      </c>
      <c r="AV275" s="13" t="s">
        <v>83</v>
      </c>
      <c r="AW275" s="13" t="s">
        <v>33</v>
      </c>
      <c r="AX275" s="13" t="s">
        <v>73</v>
      </c>
      <c r="AY275" s="201" t="s">
        <v>118</v>
      </c>
    </row>
    <row r="276" spans="1:65" s="13" customFormat="1" ht="11.25">
      <c r="B276" s="191"/>
      <c r="C276" s="192"/>
      <c r="D276" s="185" t="s">
        <v>131</v>
      </c>
      <c r="E276" s="193" t="s">
        <v>19</v>
      </c>
      <c r="F276" s="194" t="s">
        <v>935</v>
      </c>
      <c r="G276" s="192"/>
      <c r="H276" s="195">
        <v>0.22</v>
      </c>
      <c r="I276" s="196"/>
      <c r="J276" s="192"/>
      <c r="K276" s="192"/>
      <c r="L276" s="197"/>
      <c r="M276" s="198"/>
      <c r="N276" s="199"/>
      <c r="O276" s="199"/>
      <c r="P276" s="199"/>
      <c r="Q276" s="199"/>
      <c r="R276" s="199"/>
      <c r="S276" s="199"/>
      <c r="T276" s="200"/>
      <c r="AT276" s="201" t="s">
        <v>131</v>
      </c>
      <c r="AU276" s="201" t="s">
        <v>83</v>
      </c>
      <c r="AV276" s="13" t="s">
        <v>83</v>
      </c>
      <c r="AW276" s="13" t="s">
        <v>33</v>
      </c>
      <c r="AX276" s="13" t="s">
        <v>73</v>
      </c>
      <c r="AY276" s="201" t="s">
        <v>118</v>
      </c>
    </row>
    <row r="277" spans="1:65" s="2" customFormat="1" ht="14.45" customHeight="1">
      <c r="A277" s="33"/>
      <c r="B277" s="34"/>
      <c r="C277" s="172" t="s">
        <v>408</v>
      </c>
      <c r="D277" s="172" t="s">
        <v>120</v>
      </c>
      <c r="E277" s="173" t="s">
        <v>936</v>
      </c>
      <c r="F277" s="174" t="s">
        <v>937</v>
      </c>
      <c r="G277" s="175" t="s">
        <v>123</v>
      </c>
      <c r="H277" s="176">
        <v>2.6</v>
      </c>
      <c r="I277" s="177"/>
      <c r="J277" s="178">
        <f>ROUND(I277*H277,2)</f>
        <v>0</v>
      </c>
      <c r="K277" s="174" t="s">
        <v>124</v>
      </c>
      <c r="L277" s="38"/>
      <c r="M277" s="179" t="s">
        <v>19</v>
      </c>
      <c r="N277" s="180" t="s">
        <v>44</v>
      </c>
      <c r="O277" s="63"/>
      <c r="P277" s="181">
        <f>O277*H277</f>
        <v>0</v>
      </c>
      <c r="Q277" s="181">
        <v>6.3200000000000001E-3</v>
      </c>
      <c r="R277" s="181">
        <f>Q277*H277</f>
        <v>1.6432000000000002E-2</v>
      </c>
      <c r="S277" s="181">
        <v>0</v>
      </c>
      <c r="T277" s="18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83" t="s">
        <v>125</v>
      </c>
      <c r="AT277" s="183" t="s">
        <v>120</v>
      </c>
      <c r="AU277" s="183" t="s">
        <v>83</v>
      </c>
      <c r="AY277" s="16" t="s">
        <v>118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6" t="s">
        <v>81</v>
      </c>
      <c r="BK277" s="184">
        <f>ROUND(I277*H277,2)</f>
        <v>0</v>
      </c>
      <c r="BL277" s="16" t="s">
        <v>125</v>
      </c>
      <c r="BM277" s="183" t="s">
        <v>938</v>
      </c>
    </row>
    <row r="278" spans="1:65" s="2" customFormat="1" ht="11.25">
      <c r="A278" s="33"/>
      <c r="B278" s="34"/>
      <c r="C278" s="35"/>
      <c r="D278" s="185" t="s">
        <v>127</v>
      </c>
      <c r="E278" s="35"/>
      <c r="F278" s="186" t="s">
        <v>939</v>
      </c>
      <c r="G278" s="35"/>
      <c r="H278" s="35"/>
      <c r="I278" s="187"/>
      <c r="J278" s="35"/>
      <c r="K278" s="35"/>
      <c r="L278" s="38"/>
      <c r="M278" s="188"/>
      <c r="N278" s="189"/>
      <c r="O278" s="63"/>
      <c r="P278" s="63"/>
      <c r="Q278" s="63"/>
      <c r="R278" s="63"/>
      <c r="S278" s="63"/>
      <c r="T278" s="64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6" t="s">
        <v>127</v>
      </c>
      <c r="AU278" s="16" t="s">
        <v>83</v>
      </c>
    </row>
    <row r="279" spans="1:65" s="13" customFormat="1" ht="11.25">
      <c r="B279" s="191"/>
      <c r="C279" s="192"/>
      <c r="D279" s="185" t="s">
        <v>131</v>
      </c>
      <c r="E279" s="193" t="s">
        <v>19</v>
      </c>
      <c r="F279" s="194" t="s">
        <v>940</v>
      </c>
      <c r="G279" s="192"/>
      <c r="H279" s="195">
        <v>1.8</v>
      </c>
      <c r="I279" s="196"/>
      <c r="J279" s="192"/>
      <c r="K279" s="192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131</v>
      </c>
      <c r="AU279" s="201" t="s">
        <v>83</v>
      </c>
      <c r="AV279" s="13" t="s">
        <v>83</v>
      </c>
      <c r="AW279" s="13" t="s">
        <v>33</v>
      </c>
      <c r="AX279" s="13" t="s">
        <v>73</v>
      </c>
      <c r="AY279" s="201" t="s">
        <v>118</v>
      </c>
    </row>
    <row r="280" spans="1:65" s="13" customFormat="1" ht="11.25">
      <c r="B280" s="191"/>
      <c r="C280" s="192"/>
      <c r="D280" s="185" t="s">
        <v>131</v>
      </c>
      <c r="E280" s="193" t="s">
        <v>19</v>
      </c>
      <c r="F280" s="194" t="s">
        <v>941</v>
      </c>
      <c r="G280" s="192"/>
      <c r="H280" s="195">
        <v>0.8</v>
      </c>
      <c r="I280" s="196"/>
      <c r="J280" s="192"/>
      <c r="K280" s="192"/>
      <c r="L280" s="197"/>
      <c r="M280" s="198"/>
      <c r="N280" s="199"/>
      <c r="O280" s="199"/>
      <c r="P280" s="199"/>
      <c r="Q280" s="199"/>
      <c r="R280" s="199"/>
      <c r="S280" s="199"/>
      <c r="T280" s="200"/>
      <c r="AT280" s="201" t="s">
        <v>131</v>
      </c>
      <c r="AU280" s="201" t="s">
        <v>83</v>
      </c>
      <c r="AV280" s="13" t="s">
        <v>83</v>
      </c>
      <c r="AW280" s="13" t="s">
        <v>33</v>
      </c>
      <c r="AX280" s="13" t="s">
        <v>73</v>
      </c>
      <c r="AY280" s="201" t="s">
        <v>118</v>
      </c>
    </row>
    <row r="281" spans="1:65" s="2" customFormat="1" ht="14.45" customHeight="1">
      <c r="A281" s="33"/>
      <c r="B281" s="34"/>
      <c r="C281" s="172" t="s">
        <v>413</v>
      </c>
      <c r="D281" s="172" t="s">
        <v>120</v>
      </c>
      <c r="E281" s="173" t="s">
        <v>334</v>
      </c>
      <c r="F281" s="174" t="s">
        <v>335</v>
      </c>
      <c r="G281" s="175" t="s">
        <v>233</v>
      </c>
      <c r="H281" s="176">
        <v>681.76400000000001</v>
      </c>
      <c r="I281" s="177"/>
      <c r="J281" s="178">
        <f>ROUND(I281*H281,2)</f>
        <v>0</v>
      </c>
      <c r="K281" s="174" t="s">
        <v>124</v>
      </c>
      <c r="L281" s="38"/>
      <c r="M281" s="179" t="s">
        <v>19</v>
      </c>
      <c r="N281" s="180" t="s">
        <v>44</v>
      </c>
      <c r="O281" s="63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83" t="s">
        <v>125</v>
      </c>
      <c r="AT281" s="183" t="s">
        <v>120</v>
      </c>
      <c r="AU281" s="183" t="s">
        <v>83</v>
      </c>
      <c r="AY281" s="16" t="s">
        <v>118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6" t="s">
        <v>81</v>
      </c>
      <c r="BK281" s="184">
        <f>ROUND(I281*H281,2)</f>
        <v>0</v>
      </c>
      <c r="BL281" s="16" t="s">
        <v>125</v>
      </c>
      <c r="BM281" s="183" t="s">
        <v>942</v>
      </c>
    </row>
    <row r="282" spans="1:65" s="2" customFormat="1" ht="19.5">
      <c r="A282" s="33"/>
      <c r="B282" s="34"/>
      <c r="C282" s="35"/>
      <c r="D282" s="185" t="s">
        <v>127</v>
      </c>
      <c r="E282" s="35"/>
      <c r="F282" s="186" t="s">
        <v>337</v>
      </c>
      <c r="G282" s="35"/>
      <c r="H282" s="35"/>
      <c r="I282" s="187"/>
      <c r="J282" s="35"/>
      <c r="K282" s="35"/>
      <c r="L282" s="38"/>
      <c r="M282" s="188"/>
      <c r="N282" s="189"/>
      <c r="O282" s="63"/>
      <c r="P282" s="63"/>
      <c r="Q282" s="63"/>
      <c r="R282" s="63"/>
      <c r="S282" s="63"/>
      <c r="T282" s="64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6" t="s">
        <v>127</v>
      </c>
      <c r="AU282" s="16" t="s">
        <v>83</v>
      </c>
    </row>
    <row r="283" spans="1:65" s="2" customFormat="1" ht="126.75">
      <c r="A283" s="33"/>
      <c r="B283" s="34"/>
      <c r="C283" s="35"/>
      <c r="D283" s="185" t="s">
        <v>129</v>
      </c>
      <c r="E283" s="35"/>
      <c r="F283" s="190" t="s">
        <v>338</v>
      </c>
      <c r="G283" s="35"/>
      <c r="H283" s="35"/>
      <c r="I283" s="187"/>
      <c r="J283" s="35"/>
      <c r="K283" s="35"/>
      <c r="L283" s="38"/>
      <c r="M283" s="188"/>
      <c r="N283" s="189"/>
      <c r="O283" s="63"/>
      <c r="P283" s="63"/>
      <c r="Q283" s="63"/>
      <c r="R283" s="63"/>
      <c r="S283" s="63"/>
      <c r="T283" s="64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129</v>
      </c>
      <c r="AU283" s="16" t="s">
        <v>83</v>
      </c>
    </row>
    <row r="284" spans="1:65" s="13" customFormat="1" ht="11.25">
      <c r="B284" s="191"/>
      <c r="C284" s="192"/>
      <c r="D284" s="185" t="s">
        <v>131</v>
      </c>
      <c r="E284" s="193" t="s">
        <v>19</v>
      </c>
      <c r="F284" s="194" t="s">
        <v>943</v>
      </c>
      <c r="G284" s="192"/>
      <c r="H284" s="195">
        <v>1112.81</v>
      </c>
      <c r="I284" s="196"/>
      <c r="J284" s="192"/>
      <c r="K284" s="192"/>
      <c r="L284" s="197"/>
      <c r="M284" s="198"/>
      <c r="N284" s="199"/>
      <c r="O284" s="199"/>
      <c r="P284" s="199"/>
      <c r="Q284" s="199"/>
      <c r="R284" s="199"/>
      <c r="S284" s="199"/>
      <c r="T284" s="200"/>
      <c r="AT284" s="201" t="s">
        <v>131</v>
      </c>
      <c r="AU284" s="201" t="s">
        <v>83</v>
      </c>
      <c r="AV284" s="13" t="s">
        <v>83</v>
      </c>
      <c r="AW284" s="13" t="s">
        <v>33</v>
      </c>
      <c r="AX284" s="13" t="s">
        <v>73</v>
      </c>
      <c r="AY284" s="201" t="s">
        <v>118</v>
      </c>
    </row>
    <row r="285" spans="1:65" s="13" customFormat="1" ht="11.25">
      <c r="B285" s="191"/>
      <c r="C285" s="192"/>
      <c r="D285" s="185" t="s">
        <v>131</v>
      </c>
      <c r="E285" s="193" t="s">
        <v>19</v>
      </c>
      <c r="F285" s="194" t="s">
        <v>944</v>
      </c>
      <c r="G285" s="192"/>
      <c r="H285" s="195">
        <v>-431.04599999999999</v>
      </c>
      <c r="I285" s="196"/>
      <c r="J285" s="192"/>
      <c r="K285" s="192"/>
      <c r="L285" s="197"/>
      <c r="M285" s="198"/>
      <c r="N285" s="199"/>
      <c r="O285" s="199"/>
      <c r="P285" s="199"/>
      <c r="Q285" s="199"/>
      <c r="R285" s="199"/>
      <c r="S285" s="199"/>
      <c r="T285" s="200"/>
      <c r="AT285" s="201" t="s">
        <v>131</v>
      </c>
      <c r="AU285" s="201" t="s">
        <v>83</v>
      </c>
      <c r="AV285" s="13" t="s">
        <v>83</v>
      </c>
      <c r="AW285" s="13" t="s">
        <v>33</v>
      </c>
      <c r="AX285" s="13" t="s">
        <v>73</v>
      </c>
      <c r="AY285" s="201" t="s">
        <v>118</v>
      </c>
    </row>
    <row r="286" spans="1:65" s="12" customFormat="1" ht="22.9" customHeight="1">
      <c r="B286" s="156"/>
      <c r="C286" s="157"/>
      <c r="D286" s="158" t="s">
        <v>72</v>
      </c>
      <c r="E286" s="170" t="s">
        <v>83</v>
      </c>
      <c r="F286" s="170" t="s">
        <v>945</v>
      </c>
      <c r="G286" s="157"/>
      <c r="H286" s="157"/>
      <c r="I286" s="160"/>
      <c r="J286" s="171">
        <f>BK286</f>
        <v>0</v>
      </c>
      <c r="K286" s="157"/>
      <c r="L286" s="162"/>
      <c r="M286" s="163"/>
      <c r="N286" s="164"/>
      <c r="O286" s="164"/>
      <c r="P286" s="165">
        <f>SUM(P287:P294)</f>
        <v>0</v>
      </c>
      <c r="Q286" s="164"/>
      <c r="R286" s="165">
        <f>SUM(R287:R294)</f>
        <v>6.0404400000000004E-2</v>
      </c>
      <c r="S286" s="164"/>
      <c r="T286" s="166">
        <f>SUM(T287:T294)</f>
        <v>0</v>
      </c>
      <c r="AR286" s="167" t="s">
        <v>81</v>
      </c>
      <c r="AT286" s="168" t="s">
        <v>72</v>
      </c>
      <c r="AU286" s="168" t="s">
        <v>81</v>
      </c>
      <c r="AY286" s="167" t="s">
        <v>118</v>
      </c>
      <c r="BK286" s="169">
        <f>SUM(BK287:BK294)</f>
        <v>0</v>
      </c>
    </row>
    <row r="287" spans="1:65" s="2" customFormat="1" ht="24.2" customHeight="1">
      <c r="A287" s="33"/>
      <c r="B287" s="34"/>
      <c r="C287" s="172" t="s">
        <v>418</v>
      </c>
      <c r="D287" s="172" t="s">
        <v>120</v>
      </c>
      <c r="E287" s="173" t="s">
        <v>946</v>
      </c>
      <c r="F287" s="174" t="s">
        <v>947</v>
      </c>
      <c r="G287" s="175" t="s">
        <v>146</v>
      </c>
      <c r="H287" s="176">
        <v>71.400000000000006</v>
      </c>
      <c r="I287" s="177"/>
      <c r="J287" s="178">
        <f>ROUND(I287*H287,2)</f>
        <v>0</v>
      </c>
      <c r="K287" s="174" t="s">
        <v>124</v>
      </c>
      <c r="L287" s="38"/>
      <c r="M287" s="179" t="s">
        <v>19</v>
      </c>
      <c r="N287" s="180" t="s">
        <v>44</v>
      </c>
      <c r="O287" s="63"/>
      <c r="P287" s="181">
        <f>O287*H287</f>
        <v>0</v>
      </c>
      <c r="Q287" s="181">
        <v>0</v>
      </c>
      <c r="R287" s="181">
        <f>Q287*H287</f>
        <v>0</v>
      </c>
      <c r="S287" s="181">
        <v>0</v>
      </c>
      <c r="T287" s="18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83" t="s">
        <v>125</v>
      </c>
      <c r="AT287" s="183" t="s">
        <v>120</v>
      </c>
      <c r="AU287" s="183" t="s">
        <v>83</v>
      </c>
      <c r="AY287" s="16" t="s">
        <v>118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6" t="s">
        <v>81</v>
      </c>
      <c r="BK287" s="184">
        <f>ROUND(I287*H287,2)</f>
        <v>0</v>
      </c>
      <c r="BL287" s="16" t="s">
        <v>125</v>
      </c>
      <c r="BM287" s="183" t="s">
        <v>948</v>
      </c>
    </row>
    <row r="288" spans="1:65" s="2" customFormat="1" ht="19.5">
      <c r="A288" s="33"/>
      <c r="B288" s="34"/>
      <c r="C288" s="35"/>
      <c r="D288" s="185" t="s">
        <v>127</v>
      </c>
      <c r="E288" s="35"/>
      <c r="F288" s="186" t="s">
        <v>949</v>
      </c>
      <c r="G288" s="35"/>
      <c r="H288" s="35"/>
      <c r="I288" s="187"/>
      <c r="J288" s="35"/>
      <c r="K288" s="35"/>
      <c r="L288" s="38"/>
      <c r="M288" s="188"/>
      <c r="N288" s="189"/>
      <c r="O288" s="63"/>
      <c r="P288" s="63"/>
      <c r="Q288" s="63"/>
      <c r="R288" s="63"/>
      <c r="S288" s="63"/>
      <c r="T288" s="64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6" t="s">
        <v>127</v>
      </c>
      <c r="AU288" s="16" t="s">
        <v>83</v>
      </c>
    </row>
    <row r="289" spans="1:65" s="2" customFormat="1" ht="68.25">
      <c r="A289" s="33"/>
      <c r="B289" s="34"/>
      <c r="C289" s="35"/>
      <c r="D289" s="185" t="s">
        <v>129</v>
      </c>
      <c r="E289" s="35"/>
      <c r="F289" s="190" t="s">
        <v>950</v>
      </c>
      <c r="G289" s="35"/>
      <c r="H289" s="35"/>
      <c r="I289" s="187"/>
      <c r="J289" s="35"/>
      <c r="K289" s="35"/>
      <c r="L289" s="38"/>
      <c r="M289" s="188"/>
      <c r="N289" s="189"/>
      <c r="O289" s="63"/>
      <c r="P289" s="63"/>
      <c r="Q289" s="63"/>
      <c r="R289" s="63"/>
      <c r="S289" s="63"/>
      <c r="T289" s="64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129</v>
      </c>
      <c r="AU289" s="16" t="s">
        <v>83</v>
      </c>
    </row>
    <row r="290" spans="1:65" s="13" customFormat="1" ht="11.25">
      <c r="B290" s="191"/>
      <c r="C290" s="192"/>
      <c r="D290" s="185" t="s">
        <v>131</v>
      </c>
      <c r="E290" s="193" t="s">
        <v>19</v>
      </c>
      <c r="F290" s="194" t="s">
        <v>951</v>
      </c>
      <c r="G290" s="192"/>
      <c r="H290" s="195">
        <v>71.400000000000006</v>
      </c>
      <c r="I290" s="196"/>
      <c r="J290" s="192"/>
      <c r="K290" s="192"/>
      <c r="L290" s="197"/>
      <c r="M290" s="198"/>
      <c r="N290" s="199"/>
      <c r="O290" s="199"/>
      <c r="P290" s="199"/>
      <c r="Q290" s="199"/>
      <c r="R290" s="199"/>
      <c r="S290" s="199"/>
      <c r="T290" s="200"/>
      <c r="AT290" s="201" t="s">
        <v>131</v>
      </c>
      <c r="AU290" s="201" t="s">
        <v>83</v>
      </c>
      <c r="AV290" s="13" t="s">
        <v>83</v>
      </c>
      <c r="AW290" s="13" t="s">
        <v>33</v>
      </c>
      <c r="AX290" s="13" t="s">
        <v>73</v>
      </c>
      <c r="AY290" s="201" t="s">
        <v>118</v>
      </c>
    </row>
    <row r="291" spans="1:65" s="2" customFormat="1" ht="14.45" customHeight="1">
      <c r="A291" s="33"/>
      <c r="B291" s="34"/>
      <c r="C291" s="172" t="s">
        <v>423</v>
      </c>
      <c r="D291" s="172" t="s">
        <v>120</v>
      </c>
      <c r="E291" s="173" t="s">
        <v>952</v>
      </c>
      <c r="F291" s="174" t="s">
        <v>953</v>
      </c>
      <c r="G291" s="175" t="s">
        <v>123</v>
      </c>
      <c r="H291" s="176">
        <v>128.52000000000001</v>
      </c>
      <c r="I291" s="177"/>
      <c r="J291" s="178">
        <f>ROUND(I291*H291,2)</f>
        <v>0</v>
      </c>
      <c r="K291" s="174" t="s">
        <v>124</v>
      </c>
      <c r="L291" s="38"/>
      <c r="M291" s="179" t="s">
        <v>19</v>
      </c>
      <c r="N291" s="180" t="s">
        <v>44</v>
      </c>
      <c r="O291" s="63"/>
      <c r="P291" s="181">
        <f>O291*H291</f>
        <v>0</v>
      </c>
      <c r="Q291" s="181">
        <v>4.6999999999999999E-4</v>
      </c>
      <c r="R291" s="181">
        <f>Q291*H291</f>
        <v>6.0404400000000004E-2</v>
      </c>
      <c r="S291" s="181">
        <v>0</v>
      </c>
      <c r="T291" s="18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83" t="s">
        <v>125</v>
      </c>
      <c r="AT291" s="183" t="s">
        <v>120</v>
      </c>
      <c r="AU291" s="183" t="s">
        <v>83</v>
      </c>
      <c r="AY291" s="16" t="s">
        <v>118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6" t="s">
        <v>81</v>
      </c>
      <c r="BK291" s="184">
        <f>ROUND(I291*H291,2)</f>
        <v>0</v>
      </c>
      <c r="BL291" s="16" t="s">
        <v>125</v>
      </c>
      <c r="BM291" s="183" t="s">
        <v>954</v>
      </c>
    </row>
    <row r="292" spans="1:65" s="2" customFormat="1" ht="11.25">
      <c r="A292" s="33"/>
      <c r="B292" s="34"/>
      <c r="C292" s="35"/>
      <c r="D292" s="185" t="s">
        <v>127</v>
      </c>
      <c r="E292" s="35"/>
      <c r="F292" s="186" t="s">
        <v>955</v>
      </c>
      <c r="G292" s="35"/>
      <c r="H292" s="35"/>
      <c r="I292" s="187"/>
      <c r="J292" s="35"/>
      <c r="K292" s="35"/>
      <c r="L292" s="38"/>
      <c r="M292" s="188"/>
      <c r="N292" s="189"/>
      <c r="O292" s="63"/>
      <c r="P292" s="63"/>
      <c r="Q292" s="63"/>
      <c r="R292" s="63"/>
      <c r="S292" s="63"/>
      <c r="T292" s="64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6" t="s">
        <v>127</v>
      </c>
      <c r="AU292" s="16" t="s">
        <v>83</v>
      </c>
    </row>
    <row r="293" spans="1:65" s="2" customFormat="1" ht="29.25">
      <c r="A293" s="33"/>
      <c r="B293" s="34"/>
      <c r="C293" s="35"/>
      <c r="D293" s="185" t="s">
        <v>129</v>
      </c>
      <c r="E293" s="35"/>
      <c r="F293" s="190" t="s">
        <v>956</v>
      </c>
      <c r="G293" s="35"/>
      <c r="H293" s="35"/>
      <c r="I293" s="187"/>
      <c r="J293" s="35"/>
      <c r="K293" s="35"/>
      <c r="L293" s="38"/>
      <c r="M293" s="188"/>
      <c r="N293" s="189"/>
      <c r="O293" s="63"/>
      <c r="P293" s="63"/>
      <c r="Q293" s="63"/>
      <c r="R293" s="63"/>
      <c r="S293" s="63"/>
      <c r="T293" s="64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6" t="s">
        <v>129</v>
      </c>
      <c r="AU293" s="16" t="s">
        <v>83</v>
      </c>
    </row>
    <row r="294" spans="1:65" s="13" customFormat="1" ht="11.25">
      <c r="B294" s="191"/>
      <c r="C294" s="192"/>
      <c r="D294" s="185" t="s">
        <v>131</v>
      </c>
      <c r="E294" s="193" t="s">
        <v>19</v>
      </c>
      <c r="F294" s="194" t="s">
        <v>957</v>
      </c>
      <c r="G294" s="192"/>
      <c r="H294" s="195">
        <v>128.52000000000001</v>
      </c>
      <c r="I294" s="196"/>
      <c r="J294" s="192"/>
      <c r="K294" s="192"/>
      <c r="L294" s="197"/>
      <c r="M294" s="198"/>
      <c r="N294" s="199"/>
      <c r="O294" s="199"/>
      <c r="P294" s="199"/>
      <c r="Q294" s="199"/>
      <c r="R294" s="199"/>
      <c r="S294" s="199"/>
      <c r="T294" s="200"/>
      <c r="AT294" s="201" t="s">
        <v>131</v>
      </c>
      <c r="AU294" s="201" t="s">
        <v>83</v>
      </c>
      <c r="AV294" s="13" t="s">
        <v>83</v>
      </c>
      <c r="AW294" s="13" t="s">
        <v>33</v>
      </c>
      <c r="AX294" s="13" t="s">
        <v>73</v>
      </c>
      <c r="AY294" s="201" t="s">
        <v>118</v>
      </c>
    </row>
    <row r="295" spans="1:65" s="12" customFormat="1" ht="22.9" customHeight="1">
      <c r="B295" s="156"/>
      <c r="C295" s="157"/>
      <c r="D295" s="158" t="s">
        <v>72</v>
      </c>
      <c r="E295" s="170" t="s">
        <v>152</v>
      </c>
      <c r="F295" s="170" t="s">
        <v>340</v>
      </c>
      <c r="G295" s="157"/>
      <c r="H295" s="157"/>
      <c r="I295" s="160"/>
      <c r="J295" s="171">
        <f>BK295</f>
        <v>0</v>
      </c>
      <c r="K295" s="157"/>
      <c r="L295" s="162"/>
      <c r="M295" s="163"/>
      <c r="N295" s="164"/>
      <c r="O295" s="164"/>
      <c r="P295" s="165">
        <f>SUM(P296:P312)</f>
        <v>0</v>
      </c>
      <c r="Q295" s="164"/>
      <c r="R295" s="165">
        <f>SUM(R296:R312)</f>
        <v>357.3655278</v>
      </c>
      <c r="S295" s="164"/>
      <c r="T295" s="166">
        <f>SUM(T296:T312)</f>
        <v>0</v>
      </c>
      <c r="AR295" s="167" t="s">
        <v>81</v>
      </c>
      <c r="AT295" s="168" t="s">
        <v>72</v>
      </c>
      <c r="AU295" s="168" t="s">
        <v>81</v>
      </c>
      <c r="AY295" s="167" t="s">
        <v>118</v>
      </c>
      <c r="BK295" s="169">
        <f>SUM(BK296:BK312)</f>
        <v>0</v>
      </c>
    </row>
    <row r="296" spans="1:65" s="2" customFormat="1" ht="14.45" customHeight="1">
      <c r="A296" s="33"/>
      <c r="B296" s="34"/>
      <c r="C296" s="172" t="s">
        <v>429</v>
      </c>
      <c r="D296" s="172" t="s">
        <v>120</v>
      </c>
      <c r="E296" s="173" t="s">
        <v>342</v>
      </c>
      <c r="F296" s="174" t="s">
        <v>343</v>
      </c>
      <c r="G296" s="175" t="s">
        <v>123</v>
      </c>
      <c r="H296" s="176">
        <v>421.36500000000001</v>
      </c>
      <c r="I296" s="177"/>
      <c r="J296" s="178">
        <f>ROUND(I296*H296,2)</f>
        <v>0</v>
      </c>
      <c r="K296" s="174" t="s">
        <v>124</v>
      </c>
      <c r="L296" s="38"/>
      <c r="M296" s="179" t="s">
        <v>19</v>
      </c>
      <c r="N296" s="180" t="s">
        <v>44</v>
      </c>
      <c r="O296" s="63"/>
      <c r="P296" s="181">
        <f>O296*H296</f>
        <v>0</v>
      </c>
      <c r="Q296" s="181">
        <v>0.57499999999999996</v>
      </c>
      <c r="R296" s="181">
        <f>Q296*H296</f>
        <v>242.284875</v>
      </c>
      <c r="S296" s="181">
        <v>0</v>
      </c>
      <c r="T296" s="18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83" t="s">
        <v>125</v>
      </c>
      <c r="AT296" s="183" t="s">
        <v>120</v>
      </c>
      <c r="AU296" s="183" t="s">
        <v>83</v>
      </c>
      <c r="AY296" s="16" t="s">
        <v>118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6" t="s">
        <v>81</v>
      </c>
      <c r="BK296" s="184">
        <f>ROUND(I296*H296,2)</f>
        <v>0</v>
      </c>
      <c r="BL296" s="16" t="s">
        <v>125</v>
      </c>
      <c r="BM296" s="183" t="s">
        <v>958</v>
      </c>
    </row>
    <row r="297" spans="1:65" s="2" customFormat="1" ht="11.25">
      <c r="A297" s="33"/>
      <c r="B297" s="34"/>
      <c r="C297" s="35"/>
      <c r="D297" s="185" t="s">
        <v>127</v>
      </c>
      <c r="E297" s="35"/>
      <c r="F297" s="186" t="s">
        <v>345</v>
      </c>
      <c r="G297" s="35"/>
      <c r="H297" s="35"/>
      <c r="I297" s="187"/>
      <c r="J297" s="35"/>
      <c r="K297" s="35"/>
      <c r="L297" s="38"/>
      <c r="M297" s="188"/>
      <c r="N297" s="189"/>
      <c r="O297" s="63"/>
      <c r="P297" s="63"/>
      <c r="Q297" s="63"/>
      <c r="R297" s="63"/>
      <c r="S297" s="63"/>
      <c r="T297" s="64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6" t="s">
        <v>127</v>
      </c>
      <c r="AU297" s="16" t="s">
        <v>83</v>
      </c>
    </row>
    <row r="298" spans="1:65" s="13" customFormat="1" ht="11.25">
      <c r="B298" s="191"/>
      <c r="C298" s="192"/>
      <c r="D298" s="185" t="s">
        <v>131</v>
      </c>
      <c r="E298" s="193" t="s">
        <v>19</v>
      </c>
      <c r="F298" s="194" t="s">
        <v>192</v>
      </c>
      <c r="G298" s="192"/>
      <c r="H298" s="195">
        <v>421.36500000000001</v>
      </c>
      <c r="I298" s="196"/>
      <c r="J298" s="192"/>
      <c r="K298" s="192"/>
      <c r="L298" s="197"/>
      <c r="M298" s="198"/>
      <c r="N298" s="199"/>
      <c r="O298" s="199"/>
      <c r="P298" s="199"/>
      <c r="Q298" s="199"/>
      <c r="R298" s="199"/>
      <c r="S298" s="199"/>
      <c r="T298" s="200"/>
      <c r="AT298" s="201" t="s">
        <v>131</v>
      </c>
      <c r="AU298" s="201" t="s">
        <v>83</v>
      </c>
      <c r="AV298" s="13" t="s">
        <v>83</v>
      </c>
      <c r="AW298" s="13" t="s">
        <v>33</v>
      </c>
      <c r="AX298" s="13" t="s">
        <v>73</v>
      </c>
      <c r="AY298" s="201" t="s">
        <v>118</v>
      </c>
    </row>
    <row r="299" spans="1:65" s="2" customFormat="1" ht="14.45" customHeight="1">
      <c r="A299" s="33"/>
      <c r="B299" s="34"/>
      <c r="C299" s="172" t="s">
        <v>434</v>
      </c>
      <c r="D299" s="172" t="s">
        <v>120</v>
      </c>
      <c r="E299" s="173" t="s">
        <v>347</v>
      </c>
      <c r="F299" s="174" t="s">
        <v>348</v>
      </c>
      <c r="G299" s="175" t="s">
        <v>123</v>
      </c>
      <c r="H299" s="176">
        <v>421.36500000000001</v>
      </c>
      <c r="I299" s="177"/>
      <c r="J299" s="178">
        <f>ROUND(I299*H299,2)</f>
        <v>0</v>
      </c>
      <c r="K299" s="174" t="s">
        <v>124</v>
      </c>
      <c r="L299" s="38"/>
      <c r="M299" s="179" t="s">
        <v>19</v>
      </c>
      <c r="N299" s="180" t="s">
        <v>44</v>
      </c>
      <c r="O299" s="63"/>
      <c r="P299" s="181">
        <f>O299*H299</f>
        <v>0</v>
      </c>
      <c r="Q299" s="181">
        <v>0.216</v>
      </c>
      <c r="R299" s="181">
        <f>Q299*H299</f>
        <v>91.014840000000007</v>
      </c>
      <c r="S299" s="181">
        <v>0</v>
      </c>
      <c r="T299" s="18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83" t="s">
        <v>125</v>
      </c>
      <c r="AT299" s="183" t="s">
        <v>120</v>
      </c>
      <c r="AU299" s="183" t="s">
        <v>83</v>
      </c>
      <c r="AY299" s="16" t="s">
        <v>118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6" t="s">
        <v>81</v>
      </c>
      <c r="BK299" s="184">
        <f>ROUND(I299*H299,2)</f>
        <v>0</v>
      </c>
      <c r="BL299" s="16" t="s">
        <v>125</v>
      </c>
      <c r="BM299" s="183" t="s">
        <v>959</v>
      </c>
    </row>
    <row r="300" spans="1:65" s="2" customFormat="1" ht="11.25">
      <c r="A300" s="33"/>
      <c r="B300" s="34"/>
      <c r="C300" s="35"/>
      <c r="D300" s="185" t="s">
        <v>127</v>
      </c>
      <c r="E300" s="35"/>
      <c r="F300" s="186" t="s">
        <v>350</v>
      </c>
      <c r="G300" s="35"/>
      <c r="H300" s="35"/>
      <c r="I300" s="187"/>
      <c r="J300" s="35"/>
      <c r="K300" s="35"/>
      <c r="L300" s="38"/>
      <c r="M300" s="188"/>
      <c r="N300" s="189"/>
      <c r="O300" s="63"/>
      <c r="P300" s="63"/>
      <c r="Q300" s="63"/>
      <c r="R300" s="63"/>
      <c r="S300" s="63"/>
      <c r="T300" s="64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6" t="s">
        <v>127</v>
      </c>
      <c r="AU300" s="16" t="s">
        <v>83</v>
      </c>
    </row>
    <row r="301" spans="1:65" s="2" customFormat="1" ht="24.2" customHeight="1">
      <c r="A301" s="33"/>
      <c r="B301" s="34"/>
      <c r="C301" s="172" t="s">
        <v>439</v>
      </c>
      <c r="D301" s="172" t="s">
        <v>120</v>
      </c>
      <c r="E301" s="173" t="s">
        <v>352</v>
      </c>
      <c r="F301" s="174" t="s">
        <v>960</v>
      </c>
      <c r="G301" s="175" t="s">
        <v>123</v>
      </c>
      <c r="H301" s="176">
        <v>75.656999999999996</v>
      </c>
      <c r="I301" s="177"/>
      <c r="J301" s="178">
        <f>ROUND(I301*H301,2)</f>
        <v>0</v>
      </c>
      <c r="K301" s="174" t="s">
        <v>124</v>
      </c>
      <c r="L301" s="38"/>
      <c r="M301" s="179" t="s">
        <v>19</v>
      </c>
      <c r="N301" s="180" t="s">
        <v>44</v>
      </c>
      <c r="O301" s="63"/>
      <c r="P301" s="181">
        <f>O301*H301</f>
        <v>0</v>
      </c>
      <c r="Q301" s="181">
        <v>0.216</v>
      </c>
      <c r="R301" s="181">
        <f>Q301*H301</f>
        <v>16.341912000000001</v>
      </c>
      <c r="S301" s="181">
        <v>0</v>
      </c>
      <c r="T301" s="18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83" t="s">
        <v>125</v>
      </c>
      <c r="AT301" s="183" t="s">
        <v>120</v>
      </c>
      <c r="AU301" s="183" t="s">
        <v>83</v>
      </c>
      <c r="AY301" s="16" t="s">
        <v>118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6" t="s">
        <v>81</v>
      </c>
      <c r="BK301" s="184">
        <f>ROUND(I301*H301,2)</f>
        <v>0</v>
      </c>
      <c r="BL301" s="16" t="s">
        <v>125</v>
      </c>
      <c r="BM301" s="183" t="s">
        <v>961</v>
      </c>
    </row>
    <row r="302" spans="1:65" s="2" customFormat="1" ht="11.25">
      <c r="A302" s="33"/>
      <c r="B302" s="34"/>
      <c r="C302" s="35"/>
      <c r="D302" s="185" t="s">
        <v>127</v>
      </c>
      <c r="E302" s="35"/>
      <c r="F302" s="186" t="s">
        <v>355</v>
      </c>
      <c r="G302" s="35"/>
      <c r="H302" s="35"/>
      <c r="I302" s="187"/>
      <c r="J302" s="35"/>
      <c r="K302" s="35"/>
      <c r="L302" s="38"/>
      <c r="M302" s="188"/>
      <c r="N302" s="189"/>
      <c r="O302" s="63"/>
      <c r="P302" s="63"/>
      <c r="Q302" s="63"/>
      <c r="R302" s="63"/>
      <c r="S302" s="63"/>
      <c r="T302" s="64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6" t="s">
        <v>127</v>
      </c>
      <c r="AU302" s="16" t="s">
        <v>83</v>
      </c>
    </row>
    <row r="303" spans="1:65" s="2" customFormat="1" ht="68.25">
      <c r="A303" s="33"/>
      <c r="B303" s="34"/>
      <c r="C303" s="35"/>
      <c r="D303" s="185" t="s">
        <v>129</v>
      </c>
      <c r="E303" s="35"/>
      <c r="F303" s="190" t="s">
        <v>356</v>
      </c>
      <c r="G303" s="35"/>
      <c r="H303" s="35"/>
      <c r="I303" s="187"/>
      <c r="J303" s="35"/>
      <c r="K303" s="35"/>
      <c r="L303" s="38"/>
      <c r="M303" s="188"/>
      <c r="N303" s="189"/>
      <c r="O303" s="63"/>
      <c r="P303" s="63"/>
      <c r="Q303" s="63"/>
      <c r="R303" s="63"/>
      <c r="S303" s="63"/>
      <c r="T303" s="64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6" t="s">
        <v>129</v>
      </c>
      <c r="AU303" s="16" t="s">
        <v>83</v>
      </c>
    </row>
    <row r="304" spans="1:65" s="13" customFormat="1" ht="11.25">
      <c r="B304" s="191"/>
      <c r="C304" s="192"/>
      <c r="D304" s="185" t="s">
        <v>131</v>
      </c>
      <c r="E304" s="193" t="s">
        <v>19</v>
      </c>
      <c r="F304" s="194" t="s">
        <v>962</v>
      </c>
      <c r="G304" s="192"/>
      <c r="H304" s="195">
        <v>75.656999999999996</v>
      </c>
      <c r="I304" s="196"/>
      <c r="J304" s="192"/>
      <c r="K304" s="192"/>
      <c r="L304" s="197"/>
      <c r="M304" s="198"/>
      <c r="N304" s="199"/>
      <c r="O304" s="199"/>
      <c r="P304" s="199"/>
      <c r="Q304" s="199"/>
      <c r="R304" s="199"/>
      <c r="S304" s="199"/>
      <c r="T304" s="200"/>
      <c r="AT304" s="201" t="s">
        <v>131</v>
      </c>
      <c r="AU304" s="201" t="s">
        <v>83</v>
      </c>
      <c r="AV304" s="13" t="s">
        <v>83</v>
      </c>
      <c r="AW304" s="13" t="s">
        <v>33</v>
      </c>
      <c r="AX304" s="13" t="s">
        <v>73</v>
      </c>
      <c r="AY304" s="201" t="s">
        <v>118</v>
      </c>
    </row>
    <row r="305" spans="1:65" s="2" customFormat="1" ht="14.45" customHeight="1">
      <c r="A305" s="33"/>
      <c r="B305" s="34"/>
      <c r="C305" s="172" t="s">
        <v>443</v>
      </c>
      <c r="D305" s="172" t="s">
        <v>120</v>
      </c>
      <c r="E305" s="173" t="s">
        <v>359</v>
      </c>
      <c r="F305" s="174" t="s">
        <v>360</v>
      </c>
      <c r="G305" s="175" t="s">
        <v>146</v>
      </c>
      <c r="H305" s="176">
        <v>25.92</v>
      </c>
      <c r="I305" s="177"/>
      <c r="J305" s="178">
        <f>ROUND(I305*H305,2)</f>
        <v>0</v>
      </c>
      <c r="K305" s="174" t="s">
        <v>124</v>
      </c>
      <c r="L305" s="38"/>
      <c r="M305" s="179" t="s">
        <v>19</v>
      </c>
      <c r="N305" s="180" t="s">
        <v>44</v>
      </c>
      <c r="O305" s="63"/>
      <c r="P305" s="181">
        <f>O305*H305</f>
        <v>0</v>
      </c>
      <c r="Q305" s="181">
        <v>0.1295</v>
      </c>
      <c r="R305" s="181">
        <f>Q305*H305</f>
        <v>3.3566400000000005</v>
      </c>
      <c r="S305" s="181">
        <v>0</v>
      </c>
      <c r="T305" s="18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83" t="s">
        <v>125</v>
      </c>
      <c r="AT305" s="183" t="s">
        <v>120</v>
      </c>
      <c r="AU305" s="183" t="s">
        <v>83</v>
      </c>
      <c r="AY305" s="16" t="s">
        <v>118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6" t="s">
        <v>81</v>
      </c>
      <c r="BK305" s="184">
        <f>ROUND(I305*H305,2)</f>
        <v>0</v>
      </c>
      <c r="BL305" s="16" t="s">
        <v>125</v>
      </c>
      <c r="BM305" s="183" t="s">
        <v>963</v>
      </c>
    </row>
    <row r="306" spans="1:65" s="2" customFormat="1" ht="19.5">
      <c r="A306" s="33"/>
      <c r="B306" s="34"/>
      <c r="C306" s="35"/>
      <c r="D306" s="185" t="s">
        <v>127</v>
      </c>
      <c r="E306" s="35"/>
      <c r="F306" s="186" t="s">
        <v>362</v>
      </c>
      <c r="G306" s="35"/>
      <c r="H306" s="35"/>
      <c r="I306" s="187"/>
      <c r="J306" s="35"/>
      <c r="K306" s="35"/>
      <c r="L306" s="38"/>
      <c r="M306" s="188"/>
      <c r="N306" s="189"/>
      <c r="O306" s="63"/>
      <c r="P306" s="63"/>
      <c r="Q306" s="63"/>
      <c r="R306" s="63"/>
      <c r="S306" s="63"/>
      <c r="T306" s="64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6" t="s">
        <v>127</v>
      </c>
      <c r="AU306" s="16" t="s">
        <v>83</v>
      </c>
    </row>
    <row r="307" spans="1:65" s="2" customFormat="1" ht="87.75">
      <c r="A307" s="33"/>
      <c r="B307" s="34"/>
      <c r="C307" s="35"/>
      <c r="D307" s="185" t="s">
        <v>129</v>
      </c>
      <c r="E307" s="35"/>
      <c r="F307" s="190" t="s">
        <v>363</v>
      </c>
      <c r="G307" s="35"/>
      <c r="H307" s="35"/>
      <c r="I307" s="187"/>
      <c r="J307" s="35"/>
      <c r="K307" s="35"/>
      <c r="L307" s="38"/>
      <c r="M307" s="188"/>
      <c r="N307" s="189"/>
      <c r="O307" s="63"/>
      <c r="P307" s="63"/>
      <c r="Q307" s="63"/>
      <c r="R307" s="63"/>
      <c r="S307" s="63"/>
      <c r="T307" s="64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6" t="s">
        <v>129</v>
      </c>
      <c r="AU307" s="16" t="s">
        <v>83</v>
      </c>
    </row>
    <row r="308" spans="1:65" s="13" customFormat="1" ht="11.25">
      <c r="B308" s="191"/>
      <c r="C308" s="192"/>
      <c r="D308" s="185" t="s">
        <v>131</v>
      </c>
      <c r="E308" s="193" t="s">
        <v>19</v>
      </c>
      <c r="F308" s="194" t="s">
        <v>964</v>
      </c>
      <c r="G308" s="192"/>
      <c r="H308" s="195">
        <v>25.92</v>
      </c>
      <c r="I308" s="196"/>
      <c r="J308" s="192"/>
      <c r="K308" s="192"/>
      <c r="L308" s="197"/>
      <c r="M308" s="198"/>
      <c r="N308" s="199"/>
      <c r="O308" s="199"/>
      <c r="P308" s="199"/>
      <c r="Q308" s="199"/>
      <c r="R308" s="199"/>
      <c r="S308" s="199"/>
      <c r="T308" s="200"/>
      <c r="AT308" s="201" t="s">
        <v>131</v>
      </c>
      <c r="AU308" s="201" t="s">
        <v>83</v>
      </c>
      <c r="AV308" s="13" t="s">
        <v>83</v>
      </c>
      <c r="AW308" s="13" t="s">
        <v>33</v>
      </c>
      <c r="AX308" s="13" t="s">
        <v>73</v>
      </c>
      <c r="AY308" s="201" t="s">
        <v>118</v>
      </c>
    </row>
    <row r="309" spans="1:65" s="2" customFormat="1" ht="14.45" customHeight="1">
      <c r="A309" s="33"/>
      <c r="B309" s="34"/>
      <c r="C309" s="172" t="s">
        <v>447</v>
      </c>
      <c r="D309" s="172" t="s">
        <v>120</v>
      </c>
      <c r="E309" s="173" t="s">
        <v>366</v>
      </c>
      <c r="F309" s="174" t="s">
        <v>367</v>
      </c>
      <c r="G309" s="175" t="s">
        <v>146</v>
      </c>
      <c r="H309" s="176">
        <v>25.92</v>
      </c>
      <c r="I309" s="177"/>
      <c r="J309" s="178">
        <f>ROUND(I309*H309,2)</f>
        <v>0</v>
      </c>
      <c r="K309" s="174" t="s">
        <v>124</v>
      </c>
      <c r="L309" s="38"/>
      <c r="M309" s="179" t="s">
        <v>19</v>
      </c>
      <c r="N309" s="180" t="s">
        <v>44</v>
      </c>
      <c r="O309" s="63"/>
      <c r="P309" s="181">
        <f>O309*H309</f>
        <v>0</v>
      </c>
      <c r="Q309" s="181">
        <v>0.16849</v>
      </c>
      <c r="R309" s="181">
        <f>Q309*H309</f>
        <v>4.3672608000000004</v>
      </c>
      <c r="S309" s="181">
        <v>0</v>
      </c>
      <c r="T309" s="18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83" t="s">
        <v>125</v>
      </c>
      <c r="AT309" s="183" t="s">
        <v>120</v>
      </c>
      <c r="AU309" s="183" t="s">
        <v>83</v>
      </c>
      <c r="AY309" s="16" t="s">
        <v>118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6" t="s">
        <v>81</v>
      </c>
      <c r="BK309" s="184">
        <f>ROUND(I309*H309,2)</f>
        <v>0</v>
      </c>
      <c r="BL309" s="16" t="s">
        <v>125</v>
      </c>
      <c r="BM309" s="183" t="s">
        <v>965</v>
      </c>
    </row>
    <row r="310" spans="1:65" s="2" customFormat="1" ht="19.5">
      <c r="A310" s="33"/>
      <c r="B310" s="34"/>
      <c r="C310" s="35"/>
      <c r="D310" s="185" t="s">
        <v>127</v>
      </c>
      <c r="E310" s="35"/>
      <c r="F310" s="186" t="s">
        <v>369</v>
      </c>
      <c r="G310" s="35"/>
      <c r="H310" s="35"/>
      <c r="I310" s="187"/>
      <c r="J310" s="35"/>
      <c r="K310" s="35"/>
      <c r="L310" s="38"/>
      <c r="M310" s="188"/>
      <c r="N310" s="189"/>
      <c r="O310" s="63"/>
      <c r="P310" s="63"/>
      <c r="Q310" s="63"/>
      <c r="R310" s="63"/>
      <c r="S310" s="63"/>
      <c r="T310" s="64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127</v>
      </c>
      <c r="AU310" s="16" t="s">
        <v>83</v>
      </c>
    </row>
    <row r="311" spans="1:65" s="2" customFormat="1" ht="97.5">
      <c r="A311" s="33"/>
      <c r="B311" s="34"/>
      <c r="C311" s="35"/>
      <c r="D311" s="185" t="s">
        <v>129</v>
      </c>
      <c r="E311" s="35"/>
      <c r="F311" s="190" t="s">
        <v>370</v>
      </c>
      <c r="G311" s="35"/>
      <c r="H311" s="35"/>
      <c r="I311" s="187"/>
      <c r="J311" s="35"/>
      <c r="K311" s="35"/>
      <c r="L311" s="38"/>
      <c r="M311" s="188"/>
      <c r="N311" s="189"/>
      <c r="O311" s="63"/>
      <c r="P311" s="63"/>
      <c r="Q311" s="63"/>
      <c r="R311" s="63"/>
      <c r="S311" s="63"/>
      <c r="T311" s="64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6" t="s">
        <v>129</v>
      </c>
      <c r="AU311" s="16" t="s">
        <v>83</v>
      </c>
    </row>
    <row r="312" spans="1:65" s="13" customFormat="1" ht="11.25">
      <c r="B312" s="191"/>
      <c r="C312" s="192"/>
      <c r="D312" s="185" t="s">
        <v>131</v>
      </c>
      <c r="E312" s="193" t="s">
        <v>19</v>
      </c>
      <c r="F312" s="194" t="s">
        <v>964</v>
      </c>
      <c r="G312" s="192"/>
      <c r="H312" s="195">
        <v>25.92</v>
      </c>
      <c r="I312" s="196"/>
      <c r="J312" s="192"/>
      <c r="K312" s="192"/>
      <c r="L312" s="197"/>
      <c r="M312" s="198"/>
      <c r="N312" s="199"/>
      <c r="O312" s="199"/>
      <c r="P312" s="199"/>
      <c r="Q312" s="199"/>
      <c r="R312" s="199"/>
      <c r="S312" s="199"/>
      <c r="T312" s="200"/>
      <c r="AT312" s="201" t="s">
        <v>131</v>
      </c>
      <c r="AU312" s="201" t="s">
        <v>83</v>
      </c>
      <c r="AV312" s="13" t="s">
        <v>83</v>
      </c>
      <c r="AW312" s="13" t="s">
        <v>33</v>
      </c>
      <c r="AX312" s="13" t="s">
        <v>73</v>
      </c>
      <c r="AY312" s="201" t="s">
        <v>118</v>
      </c>
    </row>
    <row r="313" spans="1:65" s="12" customFormat="1" ht="22.9" customHeight="1">
      <c r="B313" s="156"/>
      <c r="C313" s="157"/>
      <c r="D313" s="158" t="s">
        <v>72</v>
      </c>
      <c r="E313" s="170" t="s">
        <v>171</v>
      </c>
      <c r="F313" s="170" t="s">
        <v>372</v>
      </c>
      <c r="G313" s="157"/>
      <c r="H313" s="157"/>
      <c r="I313" s="160"/>
      <c r="J313" s="171">
        <f>BK313</f>
        <v>0</v>
      </c>
      <c r="K313" s="157"/>
      <c r="L313" s="162"/>
      <c r="M313" s="163"/>
      <c r="N313" s="164"/>
      <c r="O313" s="164"/>
      <c r="P313" s="165">
        <f>SUM(P314:P489)</f>
        <v>0</v>
      </c>
      <c r="Q313" s="164"/>
      <c r="R313" s="165">
        <f>SUM(R314:R489)</f>
        <v>51.19112359999999</v>
      </c>
      <c r="S313" s="164"/>
      <c r="T313" s="166">
        <f>SUM(T314:T489)</f>
        <v>123.92529999999999</v>
      </c>
      <c r="AR313" s="167" t="s">
        <v>81</v>
      </c>
      <c r="AT313" s="168" t="s">
        <v>72</v>
      </c>
      <c r="AU313" s="168" t="s">
        <v>81</v>
      </c>
      <c r="AY313" s="167" t="s">
        <v>118</v>
      </c>
      <c r="BK313" s="169">
        <f>SUM(BK314:BK489)</f>
        <v>0</v>
      </c>
    </row>
    <row r="314" spans="1:65" s="2" customFormat="1" ht="14.45" customHeight="1">
      <c r="A314" s="33"/>
      <c r="B314" s="34"/>
      <c r="C314" s="172" t="s">
        <v>452</v>
      </c>
      <c r="D314" s="172" t="s">
        <v>120</v>
      </c>
      <c r="E314" s="173" t="s">
        <v>966</v>
      </c>
      <c r="F314" s="174" t="s">
        <v>967</v>
      </c>
      <c r="G314" s="175" t="s">
        <v>146</v>
      </c>
      <c r="H314" s="176">
        <v>136</v>
      </c>
      <c r="I314" s="177"/>
      <c r="J314" s="178">
        <f>ROUND(I314*H314,2)</f>
        <v>0</v>
      </c>
      <c r="K314" s="174" t="s">
        <v>124</v>
      </c>
      <c r="L314" s="38"/>
      <c r="M314" s="179" t="s">
        <v>19</v>
      </c>
      <c r="N314" s="180" t="s">
        <v>44</v>
      </c>
      <c r="O314" s="63"/>
      <c r="P314" s="181">
        <f>O314*H314</f>
        <v>0</v>
      </c>
      <c r="Q314" s="181">
        <v>0</v>
      </c>
      <c r="R314" s="181">
        <f>Q314*H314</f>
        <v>0</v>
      </c>
      <c r="S314" s="181">
        <v>0.7</v>
      </c>
      <c r="T314" s="182">
        <f>S314*H314</f>
        <v>95.199999999999989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83" t="s">
        <v>125</v>
      </c>
      <c r="AT314" s="183" t="s">
        <v>120</v>
      </c>
      <c r="AU314" s="183" t="s">
        <v>83</v>
      </c>
      <c r="AY314" s="16" t="s">
        <v>118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6" t="s">
        <v>81</v>
      </c>
      <c r="BK314" s="184">
        <f>ROUND(I314*H314,2)</f>
        <v>0</v>
      </c>
      <c r="BL314" s="16" t="s">
        <v>125</v>
      </c>
      <c r="BM314" s="183" t="s">
        <v>968</v>
      </c>
    </row>
    <row r="315" spans="1:65" s="2" customFormat="1" ht="11.25">
      <c r="A315" s="33"/>
      <c r="B315" s="34"/>
      <c r="C315" s="35"/>
      <c r="D315" s="185" t="s">
        <v>127</v>
      </c>
      <c r="E315" s="35"/>
      <c r="F315" s="186" t="s">
        <v>969</v>
      </c>
      <c r="G315" s="35"/>
      <c r="H315" s="35"/>
      <c r="I315" s="187"/>
      <c r="J315" s="35"/>
      <c r="K315" s="35"/>
      <c r="L315" s="38"/>
      <c r="M315" s="188"/>
      <c r="N315" s="189"/>
      <c r="O315" s="63"/>
      <c r="P315" s="63"/>
      <c r="Q315" s="63"/>
      <c r="R315" s="63"/>
      <c r="S315" s="63"/>
      <c r="T315" s="64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6" t="s">
        <v>127</v>
      </c>
      <c r="AU315" s="16" t="s">
        <v>83</v>
      </c>
    </row>
    <row r="316" spans="1:65" s="2" customFormat="1" ht="39">
      <c r="A316" s="33"/>
      <c r="B316" s="34"/>
      <c r="C316" s="35"/>
      <c r="D316" s="185" t="s">
        <v>129</v>
      </c>
      <c r="E316" s="35"/>
      <c r="F316" s="190" t="s">
        <v>378</v>
      </c>
      <c r="G316" s="35"/>
      <c r="H316" s="35"/>
      <c r="I316" s="187"/>
      <c r="J316" s="35"/>
      <c r="K316" s="35"/>
      <c r="L316" s="38"/>
      <c r="M316" s="188"/>
      <c r="N316" s="189"/>
      <c r="O316" s="63"/>
      <c r="P316" s="63"/>
      <c r="Q316" s="63"/>
      <c r="R316" s="63"/>
      <c r="S316" s="63"/>
      <c r="T316" s="64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6" t="s">
        <v>129</v>
      </c>
      <c r="AU316" s="16" t="s">
        <v>83</v>
      </c>
    </row>
    <row r="317" spans="1:65" s="13" customFormat="1" ht="11.25">
      <c r="B317" s="191"/>
      <c r="C317" s="192"/>
      <c r="D317" s="185" t="s">
        <v>131</v>
      </c>
      <c r="E317" s="193" t="s">
        <v>19</v>
      </c>
      <c r="F317" s="194" t="s">
        <v>970</v>
      </c>
      <c r="G317" s="192"/>
      <c r="H317" s="195">
        <v>136</v>
      </c>
      <c r="I317" s="196"/>
      <c r="J317" s="192"/>
      <c r="K317" s="192"/>
      <c r="L317" s="197"/>
      <c r="M317" s="198"/>
      <c r="N317" s="199"/>
      <c r="O317" s="199"/>
      <c r="P317" s="199"/>
      <c r="Q317" s="199"/>
      <c r="R317" s="199"/>
      <c r="S317" s="199"/>
      <c r="T317" s="200"/>
      <c r="AT317" s="201" t="s">
        <v>131</v>
      </c>
      <c r="AU317" s="201" t="s">
        <v>83</v>
      </c>
      <c r="AV317" s="13" t="s">
        <v>83</v>
      </c>
      <c r="AW317" s="13" t="s">
        <v>33</v>
      </c>
      <c r="AX317" s="13" t="s">
        <v>73</v>
      </c>
      <c r="AY317" s="201" t="s">
        <v>118</v>
      </c>
    </row>
    <row r="318" spans="1:65" s="2" customFormat="1" ht="14.45" customHeight="1">
      <c r="A318" s="33"/>
      <c r="B318" s="34"/>
      <c r="C318" s="172" t="s">
        <v>458</v>
      </c>
      <c r="D318" s="172" t="s">
        <v>120</v>
      </c>
      <c r="E318" s="173" t="s">
        <v>971</v>
      </c>
      <c r="F318" s="174" t="s">
        <v>972</v>
      </c>
      <c r="G318" s="175" t="s">
        <v>146</v>
      </c>
      <c r="H318" s="176">
        <v>197.34</v>
      </c>
      <c r="I318" s="177"/>
      <c r="J318" s="178">
        <f>ROUND(I318*H318,2)</f>
        <v>0</v>
      </c>
      <c r="K318" s="174" t="s">
        <v>124</v>
      </c>
      <c r="L318" s="38"/>
      <c r="M318" s="179" t="s">
        <v>19</v>
      </c>
      <c r="N318" s="180" t="s">
        <v>44</v>
      </c>
      <c r="O318" s="63"/>
      <c r="P318" s="181">
        <f>O318*H318</f>
        <v>0</v>
      </c>
      <c r="Q318" s="181">
        <v>0</v>
      </c>
      <c r="R318" s="181">
        <f>Q318*H318</f>
        <v>0</v>
      </c>
      <c r="S318" s="181">
        <v>6.5000000000000002E-2</v>
      </c>
      <c r="T318" s="182">
        <f>S318*H318</f>
        <v>12.827100000000002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83" t="s">
        <v>125</v>
      </c>
      <c r="AT318" s="183" t="s">
        <v>120</v>
      </c>
      <c r="AU318" s="183" t="s">
        <v>83</v>
      </c>
      <c r="AY318" s="16" t="s">
        <v>118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6" t="s">
        <v>81</v>
      </c>
      <c r="BK318" s="184">
        <f>ROUND(I318*H318,2)</f>
        <v>0</v>
      </c>
      <c r="BL318" s="16" t="s">
        <v>125</v>
      </c>
      <c r="BM318" s="183" t="s">
        <v>973</v>
      </c>
    </row>
    <row r="319" spans="1:65" s="2" customFormat="1" ht="11.25">
      <c r="A319" s="33"/>
      <c r="B319" s="34"/>
      <c r="C319" s="35"/>
      <c r="D319" s="185" t="s">
        <v>127</v>
      </c>
      <c r="E319" s="35"/>
      <c r="F319" s="186" t="s">
        <v>974</v>
      </c>
      <c r="G319" s="35"/>
      <c r="H319" s="35"/>
      <c r="I319" s="187"/>
      <c r="J319" s="35"/>
      <c r="K319" s="35"/>
      <c r="L319" s="38"/>
      <c r="M319" s="188"/>
      <c r="N319" s="189"/>
      <c r="O319" s="63"/>
      <c r="P319" s="63"/>
      <c r="Q319" s="63"/>
      <c r="R319" s="63"/>
      <c r="S319" s="63"/>
      <c r="T319" s="64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6" t="s">
        <v>127</v>
      </c>
      <c r="AU319" s="16" t="s">
        <v>83</v>
      </c>
    </row>
    <row r="320" spans="1:65" s="2" customFormat="1" ht="39">
      <c r="A320" s="33"/>
      <c r="B320" s="34"/>
      <c r="C320" s="35"/>
      <c r="D320" s="185" t="s">
        <v>129</v>
      </c>
      <c r="E320" s="35"/>
      <c r="F320" s="190" t="s">
        <v>975</v>
      </c>
      <c r="G320" s="35"/>
      <c r="H320" s="35"/>
      <c r="I320" s="187"/>
      <c r="J320" s="35"/>
      <c r="K320" s="35"/>
      <c r="L320" s="38"/>
      <c r="M320" s="188"/>
      <c r="N320" s="189"/>
      <c r="O320" s="63"/>
      <c r="P320" s="63"/>
      <c r="Q320" s="63"/>
      <c r="R320" s="63"/>
      <c r="S320" s="63"/>
      <c r="T320" s="64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129</v>
      </c>
      <c r="AU320" s="16" t="s">
        <v>83</v>
      </c>
    </row>
    <row r="321" spans="1:65" s="13" customFormat="1" ht="11.25">
      <c r="B321" s="191"/>
      <c r="C321" s="192"/>
      <c r="D321" s="185" t="s">
        <v>131</v>
      </c>
      <c r="E321" s="193" t="s">
        <v>19</v>
      </c>
      <c r="F321" s="194" t="s">
        <v>976</v>
      </c>
      <c r="G321" s="192"/>
      <c r="H321" s="195">
        <v>197.34</v>
      </c>
      <c r="I321" s="196"/>
      <c r="J321" s="192"/>
      <c r="K321" s="192"/>
      <c r="L321" s="197"/>
      <c r="M321" s="198"/>
      <c r="N321" s="199"/>
      <c r="O321" s="199"/>
      <c r="P321" s="199"/>
      <c r="Q321" s="199"/>
      <c r="R321" s="199"/>
      <c r="S321" s="199"/>
      <c r="T321" s="200"/>
      <c r="AT321" s="201" t="s">
        <v>131</v>
      </c>
      <c r="AU321" s="201" t="s">
        <v>83</v>
      </c>
      <c r="AV321" s="13" t="s">
        <v>83</v>
      </c>
      <c r="AW321" s="13" t="s">
        <v>33</v>
      </c>
      <c r="AX321" s="13" t="s">
        <v>73</v>
      </c>
      <c r="AY321" s="201" t="s">
        <v>118</v>
      </c>
    </row>
    <row r="322" spans="1:65" s="2" customFormat="1" ht="14.45" customHeight="1">
      <c r="A322" s="33"/>
      <c r="B322" s="34"/>
      <c r="C322" s="172" t="s">
        <v>463</v>
      </c>
      <c r="D322" s="172" t="s">
        <v>120</v>
      </c>
      <c r="E322" s="173" t="s">
        <v>977</v>
      </c>
      <c r="F322" s="174" t="s">
        <v>978</v>
      </c>
      <c r="G322" s="175" t="s">
        <v>233</v>
      </c>
      <c r="H322" s="176">
        <v>1.96</v>
      </c>
      <c r="I322" s="177"/>
      <c r="J322" s="178">
        <f>ROUND(I322*H322,2)</f>
        <v>0</v>
      </c>
      <c r="K322" s="174" t="s">
        <v>124</v>
      </c>
      <c r="L322" s="38"/>
      <c r="M322" s="179" t="s">
        <v>19</v>
      </c>
      <c r="N322" s="180" t="s">
        <v>44</v>
      </c>
      <c r="O322" s="63"/>
      <c r="P322" s="181">
        <f>O322*H322</f>
        <v>0</v>
      </c>
      <c r="Q322" s="181">
        <v>0</v>
      </c>
      <c r="R322" s="181">
        <f>Q322*H322</f>
        <v>0</v>
      </c>
      <c r="S322" s="181">
        <v>1.92</v>
      </c>
      <c r="T322" s="182">
        <f>S322*H322</f>
        <v>3.7631999999999999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83" t="s">
        <v>125</v>
      </c>
      <c r="AT322" s="183" t="s">
        <v>120</v>
      </c>
      <c r="AU322" s="183" t="s">
        <v>83</v>
      </c>
      <c r="AY322" s="16" t="s">
        <v>118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6" t="s">
        <v>81</v>
      </c>
      <c r="BK322" s="184">
        <f>ROUND(I322*H322,2)</f>
        <v>0</v>
      </c>
      <c r="BL322" s="16" t="s">
        <v>125</v>
      </c>
      <c r="BM322" s="183" t="s">
        <v>979</v>
      </c>
    </row>
    <row r="323" spans="1:65" s="2" customFormat="1" ht="11.25">
      <c r="A323" s="33"/>
      <c r="B323" s="34"/>
      <c r="C323" s="35"/>
      <c r="D323" s="185" t="s">
        <v>127</v>
      </c>
      <c r="E323" s="35"/>
      <c r="F323" s="186" t="s">
        <v>980</v>
      </c>
      <c r="G323" s="35"/>
      <c r="H323" s="35"/>
      <c r="I323" s="187"/>
      <c r="J323" s="35"/>
      <c r="K323" s="35"/>
      <c r="L323" s="38"/>
      <c r="M323" s="188"/>
      <c r="N323" s="189"/>
      <c r="O323" s="63"/>
      <c r="P323" s="63"/>
      <c r="Q323" s="63"/>
      <c r="R323" s="63"/>
      <c r="S323" s="63"/>
      <c r="T323" s="64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6" t="s">
        <v>127</v>
      </c>
      <c r="AU323" s="16" t="s">
        <v>83</v>
      </c>
    </row>
    <row r="324" spans="1:65" s="2" customFormat="1" ht="39">
      <c r="A324" s="33"/>
      <c r="B324" s="34"/>
      <c r="C324" s="35"/>
      <c r="D324" s="185" t="s">
        <v>129</v>
      </c>
      <c r="E324" s="35"/>
      <c r="F324" s="190" t="s">
        <v>981</v>
      </c>
      <c r="G324" s="35"/>
      <c r="H324" s="35"/>
      <c r="I324" s="187"/>
      <c r="J324" s="35"/>
      <c r="K324" s="35"/>
      <c r="L324" s="38"/>
      <c r="M324" s="188"/>
      <c r="N324" s="189"/>
      <c r="O324" s="63"/>
      <c r="P324" s="63"/>
      <c r="Q324" s="63"/>
      <c r="R324" s="63"/>
      <c r="S324" s="63"/>
      <c r="T324" s="64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129</v>
      </c>
      <c r="AU324" s="16" t="s">
        <v>83</v>
      </c>
    </row>
    <row r="325" spans="1:65" s="13" customFormat="1" ht="11.25">
      <c r="B325" s="191"/>
      <c r="C325" s="192"/>
      <c r="D325" s="185" t="s">
        <v>131</v>
      </c>
      <c r="E325" s="193" t="s">
        <v>19</v>
      </c>
      <c r="F325" s="194" t="s">
        <v>982</v>
      </c>
      <c r="G325" s="192"/>
      <c r="H325" s="195">
        <v>1.96</v>
      </c>
      <c r="I325" s="196"/>
      <c r="J325" s="192"/>
      <c r="K325" s="192"/>
      <c r="L325" s="197"/>
      <c r="M325" s="198"/>
      <c r="N325" s="199"/>
      <c r="O325" s="199"/>
      <c r="P325" s="199"/>
      <c r="Q325" s="199"/>
      <c r="R325" s="199"/>
      <c r="S325" s="199"/>
      <c r="T325" s="200"/>
      <c r="AT325" s="201" t="s">
        <v>131</v>
      </c>
      <c r="AU325" s="201" t="s">
        <v>83</v>
      </c>
      <c r="AV325" s="13" t="s">
        <v>83</v>
      </c>
      <c r="AW325" s="13" t="s">
        <v>33</v>
      </c>
      <c r="AX325" s="13" t="s">
        <v>73</v>
      </c>
      <c r="AY325" s="201" t="s">
        <v>118</v>
      </c>
    </row>
    <row r="326" spans="1:65" s="2" customFormat="1" ht="14.45" customHeight="1">
      <c r="A326" s="33"/>
      <c r="B326" s="34"/>
      <c r="C326" s="172" t="s">
        <v>468</v>
      </c>
      <c r="D326" s="172" t="s">
        <v>120</v>
      </c>
      <c r="E326" s="173" t="s">
        <v>983</v>
      </c>
      <c r="F326" s="174" t="s">
        <v>984</v>
      </c>
      <c r="G326" s="175" t="s">
        <v>233</v>
      </c>
      <c r="H326" s="176">
        <v>20.7</v>
      </c>
      <c r="I326" s="177"/>
      <c r="J326" s="178">
        <f>ROUND(I326*H326,2)</f>
        <v>0</v>
      </c>
      <c r="K326" s="174" t="s">
        <v>124</v>
      </c>
      <c r="L326" s="38"/>
      <c r="M326" s="179" t="s">
        <v>19</v>
      </c>
      <c r="N326" s="180" t="s">
        <v>44</v>
      </c>
      <c r="O326" s="63"/>
      <c r="P326" s="181">
        <f>O326*H326</f>
        <v>0</v>
      </c>
      <c r="Q326" s="181">
        <v>0</v>
      </c>
      <c r="R326" s="181">
        <f>Q326*H326</f>
        <v>0</v>
      </c>
      <c r="S326" s="181">
        <v>0.55000000000000004</v>
      </c>
      <c r="T326" s="182">
        <f>S326*H326</f>
        <v>11.385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83" t="s">
        <v>125</v>
      </c>
      <c r="AT326" s="183" t="s">
        <v>120</v>
      </c>
      <c r="AU326" s="183" t="s">
        <v>83</v>
      </c>
      <c r="AY326" s="16" t="s">
        <v>118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6" t="s">
        <v>81</v>
      </c>
      <c r="BK326" s="184">
        <f>ROUND(I326*H326,2)</f>
        <v>0</v>
      </c>
      <c r="BL326" s="16" t="s">
        <v>125</v>
      </c>
      <c r="BM326" s="183" t="s">
        <v>985</v>
      </c>
    </row>
    <row r="327" spans="1:65" s="2" customFormat="1" ht="11.25">
      <c r="A327" s="33"/>
      <c r="B327" s="34"/>
      <c r="C327" s="35"/>
      <c r="D327" s="185" t="s">
        <v>127</v>
      </c>
      <c r="E327" s="35"/>
      <c r="F327" s="186" t="s">
        <v>986</v>
      </c>
      <c r="G327" s="35"/>
      <c r="H327" s="35"/>
      <c r="I327" s="187"/>
      <c r="J327" s="35"/>
      <c r="K327" s="35"/>
      <c r="L327" s="38"/>
      <c r="M327" s="188"/>
      <c r="N327" s="189"/>
      <c r="O327" s="63"/>
      <c r="P327" s="63"/>
      <c r="Q327" s="63"/>
      <c r="R327" s="63"/>
      <c r="S327" s="63"/>
      <c r="T327" s="64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6" t="s">
        <v>127</v>
      </c>
      <c r="AU327" s="16" t="s">
        <v>83</v>
      </c>
    </row>
    <row r="328" spans="1:65" s="2" customFormat="1" ht="39">
      <c r="A328" s="33"/>
      <c r="B328" s="34"/>
      <c r="C328" s="35"/>
      <c r="D328" s="185" t="s">
        <v>129</v>
      </c>
      <c r="E328" s="35"/>
      <c r="F328" s="190" t="s">
        <v>981</v>
      </c>
      <c r="G328" s="35"/>
      <c r="H328" s="35"/>
      <c r="I328" s="187"/>
      <c r="J328" s="35"/>
      <c r="K328" s="35"/>
      <c r="L328" s="38"/>
      <c r="M328" s="188"/>
      <c r="N328" s="189"/>
      <c r="O328" s="63"/>
      <c r="P328" s="63"/>
      <c r="Q328" s="63"/>
      <c r="R328" s="63"/>
      <c r="S328" s="63"/>
      <c r="T328" s="64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6" t="s">
        <v>129</v>
      </c>
      <c r="AU328" s="16" t="s">
        <v>83</v>
      </c>
    </row>
    <row r="329" spans="1:65" s="13" customFormat="1" ht="11.25">
      <c r="B329" s="191"/>
      <c r="C329" s="192"/>
      <c r="D329" s="185" t="s">
        <v>131</v>
      </c>
      <c r="E329" s="193" t="s">
        <v>19</v>
      </c>
      <c r="F329" s="194" t="s">
        <v>987</v>
      </c>
      <c r="G329" s="192"/>
      <c r="H329" s="195">
        <v>20.7</v>
      </c>
      <c r="I329" s="196"/>
      <c r="J329" s="192"/>
      <c r="K329" s="192"/>
      <c r="L329" s="197"/>
      <c r="M329" s="198"/>
      <c r="N329" s="199"/>
      <c r="O329" s="199"/>
      <c r="P329" s="199"/>
      <c r="Q329" s="199"/>
      <c r="R329" s="199"/>
      <c r="S329" s="199"/>
      <c r="T329" s="200"/>
      <c r="AT329" s="201" t="s">
        <v>131</v>
      </c>
      <c r="AU329" s="201" t="s">
        <v>83</v>
      </c>
      <c r="AV329" s="13" t="s">
        <v>83</v>
      </c>
      <c r="AW329" s="13" t="s">
        <v>33</v>
      </c>
      <c r="AX329" s="13" t="s">
        <v>73</v>
      </c>
      <c r="AY329" s="201" t="s">
        <v>118</v>
      </c>
    </row>
    <row r="330" spans="1:65" s="2" customFormat="1" ht="14.45" customHeight="1">
      <c r="A330" s="33"/>
      <c r="B330" s="34"/>
      <c r="C330" s="172" t="s">
        <v>474</v>
      </c>
      <c r="D330" s="172" t="s">
        <v>120</v>
      </c>
      <c r="E330" s="173" t="s">
        <v>988</v>
      </c>
      <c r="F330" s="174" t="s">
        <v>989</v>
      </c>
      <c r="G330" s="175" t="s">
        <v>220</v>
      </c>
      <c r="H330" s="176">
        <v>2</v>
      </c>
      <c r="I330" s="177"/>
      <c r="J330" s="178">
        <f>ROUND(I330*H330,2)</f>
        <v>0</v>
      </c>
      <c r="K330" s="174" t="s">
        <v>124</v>
      </c>
      <c r="L330" s="38"/>
      <c r="M330" s="179" t="s">
        <v>19</v>
      </c>
      <c r="N330" s="180" t="s">
        <v>44</v>
      </c>
      <c r="O330" s="63"/>
      <c r="P330" s="181">
        <f>O330*H330</f>
        <v>0</v>
      </c>
      <c r="Q330" s="181">
        <v>0</v>
      </c>
      <c r="R330" s="181">
        <f>Q330*H330</f>
        <v>0</v>
      </c>
      <c r="S330" s="181">
        <v>0.15</v>
      </c>
      <c r="T330" s="182">
        <f>S330*H330</f>
        <v>0.3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83" t="s">
        <v>125</v>
      </c>
      <c r="AT330" s="183" t="s">
        <v>120</v>
      </c>
      <c r="AU330" s="183" t="s">
        <v>83</v>
      </c>
      <c r="AY330" s="16" t="s">
        <v>118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6" t="s">
        <v>81</v>
      </c>
      <c r="BK330" s="184">
        <f>ROUND(I330*H330,2)</f>
        <v>0</v>
      </c>
      <c r="BL330" s="16" t="s">
        <v>125</v>
      </c>
      <c r="BM330" s="183" t="s">
        <v>990</v>
      </c>
    </row>
    <row r="331" spans="1:65" s="2" customFormat="1" ht="11.25">
      <c r="A331" s="33"/>
      <c r="B331" s="34"/>
      <c r="C331" s="35"/>
      <c r="D331" s="185" t="s">
        <v>127</v>
      </c>
      <c r="E331" s="35"/>
      <c r="F331" s="186" t="s">
        <v>991</v>
      </c>
      <c r="G331" s="35"/>
      <c r="H331" s="35"/>
      <c r="I331" s="187"/>
      <c r="J331" s="35"/>
      <c r="K331" s="35"/>
      <c r="L331" s="38"/>
      <c r="M331" s="188"/>
      <c r="N331" s="189"/>
      <c r="O331" s="63"/>
      <c r="P331" s="63"/>
      <c r="Q331" s="63"/>
      <c r="R331" s="63"/>
      <c r="S331" s="63"/>
      <c r="T331" s="64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6" t="s">
        <v>127</v>
      </c>
      <c r="AU331" s="16" t="s">
        <v>83</v>
      </c>
    </row>
    <row r="332" spans="1:65" s="13" customFormat="1" ht="11.25">
      <c r="B332" s="191"/>
      <c r="C332" s="192"/>
      <c r="D332" s="185" t="s">
        <v>131</v>
      </c>
      <c r="E332" s="193" t="s">
        <v>19</v>
      </c>
      <c r="F332" s="194" t="s">
        <v>83</v>
      </c>
      <c r="G332" s="192"/>
      <c r="H332" s="195">
        <v>2</v>
      </c>
      <c r="I332" s="196"/>
      <c r="J332" s="192"/>
      <c r="K332" s="192"/>
      <c r="L332" s="197"/>
      <c r="M332" s="198"/>
      <c r="N332" s="199"/>
      <c r="O332" s="199"/>
      <c r="P332" s="199"/>
      <c r="Q332" s="199"/>
      <c r="R332" s="199"/>
      <c r="S332" s="199"/>
      <c r="T332" s="200"/>
      <c r="AT332" s="201" t="s">
        <v>131</v>
      </c>
      <c r="AU332" s="201" t="s">
        <v>83</v>
      </c>
      <c r="AV332" s="13" t="s">
        <v>83</v>
      </c>
      <c r="AW332" s="13" t="s">
        <v>33</v>
      </c>
      <c r="AX332" s="13" t="s">
        <v>73</v>
      </c>
      <c r="AY332" s="201" t="s">
        <v>118</v>
      </c>
    </row>
    <row r="333" spans="1:65" s="2" customFormat="1" ht="14.45" customHeight="1">
      <c r="A333" s="33"/>
      <c r="B333" s="34"/>
      <c r="C333" s="172" t="s">
        <v>479</v>
      </c>
      <c r="D333" s="172" t="s">
        <v>120</v>
      </c>
      <c r="E333" s="173" t="s">
        <v>992</v>
      </c>
      <c r="F333" s="174" t="s">
        <v>993</v>
      </c>
      <c r="G333" s="175" t="s">
        <v>220</v>
      </c>
      <c r="H333" s="176">
        <v>3</v>
      </c>
      <c r="I333" s="177"/>
      <c r="J333" s="178">
        <f>ROUND(I333*H333,2)</f>
        <v>0</v>
      </c>
      <c r="K333" s="174" t="s">
        <v>124</v>
      </c>
      <c r="L333" s="38"/>
      <c r="M333" s="179" t="s">
        <v>19</v>
      </c>
      <c r="N333" s="180" t="s">
        <v>44</v>
      </c>
      <c r="O333" s="63"/>
      <c r="P333" s="181">
        <f>O333*H333</f>
        <v>0</v>
      </c>
      <c r="Q333" s="181">
        <v>0</v>
      </c>
      <c r="R333" s="181">
        <f>Q333*H333</f>
        <v>0</v>
      </c>
      <c r="S333" s="181">
        <v>0.15</v>
      </c>
      <c r="T333" s="182">
        <f>S333*H333</f>
        <v>0.44999999999999996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83" t="s">
        <v>125</v>
      </c>
      <c r="AT333" s="183" t="s">
        <v>120</v>
      </c>
      <c r="AU333" s="183" t="s">
        <v>83</v>
      </c>
      <c r="AY333" s="16" t="s">
        <v>118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6" t="s">
        <v>81</v>
      </c>
      <c r="BK333" s="184">
        <f>ROUND(I333*H333,2)</f>
        <v>0</v>
      </c>
      <c r="BL333" s="16" t="s">
        <v>125</v>
      </c>
      <c r="BM333" s="183" t="s">
        <v>994</v>
      </c>
    </row>
    <row r="334" spans="1:65" s="2" customFormat="1" ht="11.25">
      <c r="A334" s="33"/>
      <c r="B334" s="34"/>
      <c r="C334" s="35"/>
      <c r="D334" s="185" t="s">
        <v>127</v>
      </c>
      <c r="E334" s="35"/>
      <c r="F334" s="186" t="s">
        <v>995</v>
      </c>
      <c r="G334" s="35"/>
      <c r="H334" s="35"/>
      <c r="I334" s="187"/>
      <c r="J334" s="35"/>
      <c r="K334" s="35"/>
      <c r="L334" s="38"/>
      <c r="M334" s="188"/>
      <c r="N334" s="189"/>
      <c r="O334" s="63"/>
      <c r="P334" s="63"/>
      <c r="Q334" s="63"/>
      <c r="R334" s="63"/>
      <c r="S334" s="63"/>
      <c r="T334" s="64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6" t="s">
        <v>127</v>
      </c>
      <c r="AU334" s="16" t="s">
        <v>83</v>
      </c>
    </row>
    <row r="335" spans="1:65" s="13" customFormat="1" ht="11.25">
      <c r="B335" s="191"/>
      <c r="C335" s="192"/>
      <c r="D335" s="185" t="s">
        <v>131</v>
      </c>
      <c r="E335" s="193" t="s">
        <v>19</v>
      </c>
      <c r="F335" s="194" t="s">
        <v>138</v>
      </c>
      <c r="G335" s="192"/>
      <c r="H335" s="195">
        <v>3</v>
      </c>
      <c r="I335" s="196"/>
      <c r="J335" s="192"/>
      <c r="K335" s="192"/>
      <c r="L335" s="197"/>
      <c r="M335" s="198"/>
      <c r="N335" s="199"/>
      <c r="O335" s="199"/>
      <c r="P335" s="199"/>
      <c r="Q335" s="199"/>
      <c r="R335" s="199"/>
      <c r="S335" s="199"/>
      <c r="T335" s="200"/>
      <c r="AT335" s="201" t="s">
        <v>131</v>
      </c>
      <c r="AU335" s="201" t="s">
        <v>83</v>
      </c>
      <c r="AV335" s="13" t="s">
        <v>83</v>
      </c>
      <c r="AW335" s="13" t="s">
        <v>33</v>
      </c>
      <c r="AX335" s="13" t="s">
        <v>73</v>
      </c>
      <c r="AY335" s="201" t="s">
        <v>118</v>
      </c>
    </row>
    <row r="336" spans="1:65" s="2" customFormat="1" ht="14.45" customHeight="1">
      <c r="A336" s="33"/>
      <c r="B336" s="34"/>
      <c r="C336" s="172" t="s">
        <v>484</v>
      </c>
      <c r="D336" s="172" t="s">
        <v>120</v>
      </c>
      <c r="E336" s="173" t="s">
        <v>996</v>
      </c>
      <c r="F336" s="174" t="s">
        <v>997</v>
      </c>
      <c r="G336" s="175" t="s">
        <v>146</v>
      </c>
      <c r="H336" s="176">
        <v>136</v>
      </c>
      <c r="I336" s="177"/>
      <c r="J336" s="178">
        <f>ROUND(I336*H336,2)</f>
        <v>0</v>
      </c>
      <c r="K336" s="174" t="s">
        <v>124</v>
      </c>
      <c r="L336" s="38"/>
      <c r="M336" s="179" t="s">
        <v>19</v>
      </c>
      <c r="N336" s="180" t="s">
        <v>44</v>
      </c>
      <c r="O336" s="63"/>
      <c r="P336" s="181">
        <f>O336*H336</f>
        <v>0</v>
      </c>
      <c r="Q336" s="181">
        <v>1.3999999999999999E-4</v>
      </c>
      <c r="R336" s="181">
        <f>Q336*H336</f>
        <v>1.9039999999999998E-2</v>
      </c>
      <c r="S336" s="181">
        <v>0</v>
      </c>
      <c r="T336" s="18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83" t="s">
        <v>125</v>
      </c>
      <c r="AT336" s="183" t="s">
        <v>120</v>
      </c>
      <c r="AU336" s="183" t="s">
        <v>83</v>
      </c>
      <c r="AY336" s="16" t="s">
        <v>118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6" t="s">
        <v>81</v>
      </c>
      <c r="BK336" s="184">
        <f>ROUND(I336*H336,2)</f>
        <v>0</v>
      </c>
      <c r="BL336" s="16" t="s">
        <v>125</v>
      </c>
      <c r="BM336" s="183" t="s">
        <v>998</v>
      </c>
    </row>
    <row r="337" spans="1:65" s="2" customFormat="1" ht="11.25">
      <c r="A337" s="33"/>
      <c r="B337" s="34"/>
      <c r="C337" s="35"/>
      <c r="D337" s="185" t="s">
        <v>127</v>
      </c>
      <c r="E337" s="35"/>
      <c r="F337" s="186" t="s">
        <v>999</v>
      </c>
      <c r="G337" s="35"/>
      <c r="H337" s="35"/>
      <c r="I337" s="187"/>
      <c r="J337" s="35"/>
      <c r="K337" s="35"/>
      <c r="L337" s="38"/>
      <c r="M337" s="188"/>
      <c r="N337" s="189"/>
      <c r="O337" s="63"/>
      <c r="P337" s="63"/>
      <c r="Q337" s="63"/>
      <c r="R337" s="63"/>
      <c r="S337" s="63"/>
      <c r="T337" s="64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6" t="s">
        <v>127</v>
      </c>
      <c r="AU337" s="16" t="s">
        <v>83</v>
      </c>
    </row>
    <row r="338" spans="1:65" s="2" customFormat="1" ht="68.25">
      <c r="A338" s="33"/>
      <c r="B338" s="34"/>
      <c r="C338" s="35"/>
      <c r="D338" s="185" t="s">
        <v>129</v>
      </c>
      <c r="E338" s="35"/>
      <c r="F338" s="190" t="s">
        <v>1000</v>
      </c>
      <c r="G338" s="35"/>
      <c r="H338" s="35"/>
      <c r="I338" s="187"/>
      <c r="J338" s="35"/>
      <c r="K338" s="35"/>
      <c r="L338" s="38"/>
      <c r="M338" s="188"/>
      <c r="N338" s="189"/>
      <c r="O338" s="63"/>
      <c r="P338" s="63"/>
      <c r="Q338" s="63"/>
      <c r="R338" s="63"/>
      <c r="S338" s="63"/>
      <c r="T338" s="64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6" t="s">
        <v>129</v>
      </c>
      <c r="AU338" s="16" t="s">
        <v>83</v>
      </c>
    </row>
    <row r="339" spans="1:65" s="13" customFormat="1" ht="11.25">
      <c r="B339" s="191"/>
      <c r="C339" s="192"/>
      <c r="D339" s="185" t="s">
        <v>131</v>
      </c>
      <c r="E339" s="193" t="s">
        <v>19</v>
      </c>
      <c r="F339" s="194" t="s">
        <v>1001</v>
      </c>
      <c r="G339" s="192"/>
      <c r="H339" s="195">
        <v>136</v>
      </c>
      <c r="I339" s="196"/>
      <c r="J339" s="192"/>
      <c r="K339" s="192"/>
      <c r="L339" s="197"/>
      <c r="M339" s="198"/>
      <c r="N339" s="199"/>
      <c r="O339" s="199"/>
      <c r="P339" s="199"/>
      <c r="Q339" s="199"/>
      <c r="R339" s="199"/>
      <c r="S339" s="199"/>
      <c r="T339" s="200"/>
      <c r="AT339" s="201" t="s">
        <v>131</v>
      </c>
      <c r="AU339" s="201" t="s">
        <v>83</v>
      </c>
      <c r="AV339" s="13" t="s">
        <v>83</v>
      </c>
      <c r="AW339" s="13" t="s">
        <v>33</v>
      </c>
      <c r="AX339" s="13" t="s">
        <v>73</v>
      </c>
      <c r="AY339" s="201" t="s">
        <v>118</v>
      </c>
    </row>
    <row r="340" spans="1:65" s="2" customFormat="1" ht="14.45" customHeight="1">
      <c r="A340" s="33"/>
      <c r="B340" s="34"/>
      <c r="C340" s="202" t="s">
        <v>489</v>
      </c>
      <c r="D340" s="202" t="s">
        <v>179</v>
      </c>
      <c r="E340" s="203" t="s">
        <v>1002</v>
      </c>
      <c r="F340" s="204" t="s">
        <v>1003</v>
      </c>
      <c r="G340" s="205" t="s">
        <v>146</v>
      </c>
      <c r="H340" s="206">
        <v>138.04</v>
      </c>
      <c r="I340" s="207"/>
      <c r="J340" s="208">
        <f>ROUND(I340*H340,2)</f>
        <v>0</v>
      </c>
      <c r="K340" s="204" t="s">
        <v>124</v>
      </c>
      <c r="L340" s="209"/>
      <c r="M340" s="210" t="s">
        <v>19</v>
      </c>
      <c r="N340" s="211" t="s">
        <v>44</v>
      </c>
      <c r="O340" s="63"/>
      <c r="P340" s="181">
        <f>O340*H340</f>
        <v>0</v>
      </c>
      <c r="Q340" s="181">
        <v>0.23</v>
      </c>
      <c r="R340" s="181">
        <f>Q340*H340</f>
        <v>31.749199999999998</v>
      </c>
      <c r="S340" s="181">
        <v>0</v>
      </c>
      <c r="T340" s="18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83" t="s">
        <v>171</v>
      </c>
      <c r="AT340" s="183" t="s">
        <v>179</v>
      </c>
      <c r="AU340" s="183" t="s">
        <v>83</v>
      </c>
      <c r="AY340" s="16" t="s">
        <v>118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6" t="s">
        <v>81</v>
      </c>
      <c r="BK340" s="184">
        <f>ROUND(I340*H340,2)</f>
        <v>0</v>
      </c>
      <c r="BL340" s="16" t="s">
        <v>125</v>
      </c>
      <c r="BM340" s="183" t="s">
        <v>1004</v>
      </c>
    </row>
    <row r="341" spans="1:65" s="2" customFormat="1" ht="11.25">
      <c r="A341" s="33"/>
      <c r="B341" s="34"/>
      <c r="C341" s="35"/>
      <c r="D341" s="185" t="s">
        <v>127</v>
      </c>
      <c r="E341" s="35"/>
      <c r="F341" s="186" t="s">
        <v>1003</v>
      </c>
      <c r="G341" s="35"/>
      <c r="H341" s="35"/>
      <c r="I341" s="187"/>
      <c r="J341" s="35"/>
      <c r="K341" s="35"/>
      <c r="L341" s="38"/>
      <c r="M341" s="188"/>
      <c r="N341" s="189"/>
      <c r="O341" s="63"/>
      <c r="P341" s="63"/>
      <c r="Q341" s="63"/>
      <c r="R341" s="63"/>
      <c r="S341" s="63"/>
      <c r="T341" s="64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6" t="s">
        <v>127</v>
      </c>
      <c r="AU341" s="16" t="s">
        <v>83</v>
      </c>
    </row>
    <row r="342" spans="1:65" s="13" customFormat="1" ht="11.25">
      <c r="B342" s="191"/>
      <c r="C342" s="192"/>
      <c r="D342" s="185" t="s">
        <v>131</v>
      </c>
      <c r="E342" s="192"/>
      <c r="F342" s="194" t="s">
        <v>1005</v>
      </c>
      <c r="G342" s="192"/>
      <c r="H342" s="195">
        <v>138.04</v>
      </c>
      <c r="I342" s="196"/>
      <c r="J342" s="192"/>
      <c r="K342" s="192"/>
      <c r="L342" s="197"/>
      <c r="M342" s="198"/>
      <c r="N342" s="199"/>
      <c r="O342" s="199"/>
      <c r="P342" s="199"/>
      <c r="Q342" s="199"/>
      <c r="R342" s="199"/>
      <c r="S342" s="199"/>
      <c r="T342" s="200"/>
      <c r="AT342" s="201" t="s">
        <v>131</v>
      </c>
      <c r="AU342" s="201" t="s">
        <v>83</v>
      </c>
      <c r="AV342" s="13" t="s">
        <v>83</v>
      </c>
      <c r="AW342" s="13" t="s">
        <v>4</v>
      </c>
      <c r="AX342" s="13" t="s">
        <v>81</v>
      </c>
      <c r="AY342" s="201" t="s">
        <v>118</v>
      </c>
    </row>
    <row r="343" spans="1:65" s="2" customFormat="1" ht="14.45" customHeight="1">
      <c r="A343" s="33"/>
      <c r="B343" s="34"/>
      <c r="C343" s="172" t="s">
        <v>494</v>
      </c>
      <c r="D343" s="172" t="s">
        <v>120</v>
      </c>
      <c r="E343" s="173" t="s">
        <v>1006</v>
      </c>
      <c r="F343" s="174" t="s">
        <v>1007</v>
      </c>
      <c r="G343" s="175" t="s">
        <v>220</v>
      </c>
      <c r="H343" s="176">
        <v>17</v>
      </c>
      <c r="I343" s="177"/>
      <c r="J343" s="178">
        <f>ROUND(I343*H343,2)</f>
        <v>0</v>
      </c>
      <c r="K343" s="174" t="s">
        <v>124</v>
      </c>
      <c r="L343" s="38"/>
      <c r="M343" s="179" t="s">
        <v>19</v>
      </c>
      <c r="N343" s="180" t="s">
        <v>44</v>
      </c>
      <c r="O343" s="63"/>
      <c r="P343" s="181">
        <f>O343*H343</f>
        <v>0</v>
      </c>
      <c r="Q343" s="181">
        <v>1.2E-4</v>
      </c>
      <c r="R343" s="181">
        <f>Q343*H343</f>
        <v>2.0400000000000001E-3</v>
      </c>
      <c r="S343" s="181">
        <v>0</v>
      </c>
      <c r="T343" s="18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83" t="s">
        <v>125</v>
      </c>
      <c r="AT343" s="183" t="s">
        <v>120</v>
      </c>
      <c r="AU343" s="183" t="s">
        <v>83</v>
      </c>
      <c r="AY343" s="16" t="s">
        <v>118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6" t="s">
        <v>81</v>
      </c>
      <c r="BK343" s="184">
        <f>ROUND(I343*H343,2)</f>
        <v>0</v>
      </c>
      <c r="BL343" s="16" t="s">
        <v>125</v>
      </c>
      <c r="BM343" s="183" t="s">
        <v>1008</v>
      </c>
    </row>
    <row r="344" spans="1:65" s="2" customFormat="1" ht="11.25">
      <c r="A344" s="33"/>
      <c r="B344" s="34"/>
      <c r="C344" s="35"/>
      <c r="D344" s="185" t="s">
        <v>127</v>
      </c>
      <c r="E344" s="35"/>
      <c r="F344" s="186" t="s">
        <v>1009</v>
      </c>
      <c r="G344" s="35"/>
      <c r="H344" s="35"/>
      <c r="I344" s="187"/>
      <c r="J344" s="35"/>
      <c r="K344" s="35"/>
      <c r="L344" s="38"/>
      <c r="M344" s="188"/>
      <c r="N344" s="189"/>
      <c r="O344" s="63"/>
      <c r="P344" s="63"/>
      <c r="Q344" s="63"/>
      <c r="R344" s="63"/>
      <c r="S344" s="63"/>
      <c r="T344" s="64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6" t="s">
        <v>127</v>
      </c>
      <c r="AU344" s="16" t="s">
        <v>83</v>
      </c>
    </row>
    <row r="345" spans="1:65" s="2" customFormat="1" ht="97.5">
      <c r="A345" s="33"/>
      <c r="B345" s="34"/>
      <c r="C345" s="35"/>
      <c r="D345" s="185" t="s">
        <v>129</v>
      </c>
      <c r="E345" s="35"/>
      <c r="F345" s="190" t="s">
        <v>1010</v>
      </c>
      <c r="G345" s="35"/>
      <c r="H345" s="35"/>
      <c r="I345" s="187"/>
      <c r="J345" s="35"/>
      <c r="K345" s="35"/>
      <c r="L345" s="38"/>
      <c r="M345" s="188"/>
      <c r="N345" s="189"/>
      <c r="O345" s="63"/>
      <c r="P345" s="63"/>
      <c r="Q345" s="63"/>
      <c r="R345" s="63"/>
      <c r="S345" s="63"/>
      <c r="T345" s="64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6" t="s">
        <v>129</v>
      </c>
      <c r="AU345" s="16" t="s">
        <v>83</v>
      </c>
    </row>
    <row r="346" spans="1:65" s="13" customFormat="1" ht="11.25">
      <c r="B346" s="191"/>
      <c r="C346" s="192"/>
      <c r="D346" s="185" t="s">
        <v>131</v>
      </c>
      <c r="E346" s="193" t="s">
        <v>19</v>
      </c>
      <c r="F346" s="194" t="s">
        <v>1011</v>
      </c>
      <c r="G346" s="192"/>
      <c r="H346" s="195">
        <v>17</v>
      </c>
      <c r="I346" s="196"/>
      <c r="J346" s="192"/>
      <c r="K346" s="192"/>
      <c r="L346" s="197"/>
      <c r="M346" s="198"/>
      <c r="N346" s="199"/>
      <c r="O346" s="199"/>
      <c r="P346" s="199"/>
      <c r="Q346" s="199"/>
      <c r="R346" s="199"/>
      <c r="S346" s="199"/>
      <c r="T346" s="200"/>
      <c r="AT346" s="201" t="s">
        <v>131</v>
      </c>
      <c r="AU346" s="201" t="s">
        <v>83</v>
      </c>
      <c r="AV346" s="13" t="s">
        <v>83</v>
      </c>
      <c r="AW346" s="13" t="s">
        <v>33</v>
      </c>
      <c r="AX346" s="13" t="s">
        <v>73</v>
      </c>
      <c r="AY346" s="201" t="s">
        <v>118</v>
      </c>
    </row>
    <row r="347" spans="1:65" s="2" customFormat="1" ht="14.45" customHeight="1">
      <c r="A347" s="33"/>
      <c r="B347" s="34"/>
      <c r="C347" s="202" t="s">
        <v>499</v>
      </c>
      <c r="D347" s="202" t="s">
        <v>179</v>
      </c>
      <c r="E347" s="203" t="s">
        <v>1012</v>
      </c>
      <c r="F347" s="204" t="s">
        <v>1013</v>
      </c>
      <c r="G347" s="205" t="s">
        <v>220</v>
      </c>
      <c r="H347" s="206">
        <v>17</v>
      </c>
      <c r="I347" s="207"/>
      <c r="J347" s="208">
        <f>ROUND(I347*H347,2)</f>
        <v>0</v>
      </c>
      <c r="K347" s="204" t="s">
        <v>19</v>
      </c>
      <c r="L347" s="209"/>
      <c r="M347" s="210" t="s">
        <v>19</v>
      </c>
      <c r="N347" s="211" t="s">
        <v>44</v>
      </c>
      <c r="O347" s="63"/>
      <c r="P347" s="181">
        <f>O347*H347</f>
        <v>0</v>
      </c>
      <c r="Q347" s="181">
        <v>0</v>
      </c>
      <c r="R347" s="181">
        <f>Q347*H347</f>
        <v>0</v>
      </c>
      <c r="S347" s="181">
        <v>0</v>
      </c>
      <c r="T347" s="18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83" t="s">
        <v>171</v>
      </c>
      <c r="AT347" s="183" t="s">
        <v>179</v>
      </c>
      <c r="AU347" s="183" t="s">
        <v>83</v>
      </c>
      <c r="AY347" s="16" t="s">
        <v>118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6" t="s">
        <v>81</v>
      </c>
      <c r="BK347" s="184">
        <f>ROUND(I347*H347,2)</f>
        <v>0</v>
      </c>
      <c r="BL347" s="16" t="s">
        <v>125</v>
      </c>
      <c r="BM347" s="183" t="s">
        <v>1014</v>
      </c>
    </row>
    <row r="348" spans="1:65" s="2" customFormat="1" ht="19.5">
      <c r="A348" s="33"/>
      <c r="B348" s="34"/>
      <c r="C348" s="35"/>
      <c r="D348" s="185" t="s">
        <v>127</v>
      </c>
      <c r="E348" s="35"/>
      <c r="F348" s="186" t="s">
        <v>1015</v>
      </c>
      <c r="G348" s="35"/>
      <c r="H348" s="35"/>
      <c r="I348" s="187"/>
      <c r="J348" s="35"/>
      <c r="K348" s="35"/>
      <c r="L348" s="38"/>
      <c r="M348" s="188"/>
      <c r="N348" s="189"/>
      <c r="O348" s="63"/>
      <c r="P348" s="63"/>
      <c r="Q348" s="63"/>
      <c r="R348" s="63"/>
      <c r="S348" s="63"/>
      <c r="T348" s="64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6" t="s">
        <v>127</v>
      </c>
      <c r="AU348" s="16" t="s">
        <v>83</v>
      </c>
    </row>
    <row r="349" spans="1:65" s="2" customFormat="1" ht="14.45" customHeight="1">
      <c r="A349" s="33"/>
      <c r="B349" s="34"/>
      <c r="C349" s="172" t="s">
        <v>504</v>
      </c>
      <c r="D349" s="172" t="s">
        <v>120</v>
      </c>
      <c r="E349" s="173" t="s">
        <v>1016</v>
      </c>
      <c r="F349" s="174" t="s">
        <v>1017</v>
      </c>
      <c r="G349" s="175" t="s">
        <v>146</v>
      </c>
      <c r="H349" s="176">
        <v>52.488</v>
      </c>
      <c r="I349" s="177"/>
      <c r="J349" s="178">
        <f>ROUND(I349*H349,2)</f>
        <v>0</v>
      </c>
      <c r="K349" s="174" t="s">
        <v>124</v>
      </c>
      <c r="L349" s="38"/>
      <c r="M349" s="179" t="s">
        <v>19</v>
      </c>
      <c r="N349" s="180" t="s">
        <v>44</v>
      </c>
      <c r="O349" s="63"/>
      <c r="P349" s="181">
        <f>O349*H349</f>
        <v>0</v>
      </c>
      <c r="Q349" s="181">
        <v>1.0000000000000001E-5</v>
      </c>
      <c r="R349" s="181">
        <f>Q349*H349</f>
        <v>5.2488000000000003E-4</v>
      </c>
      <c r="S349" s="181">
        <v>0</v>
      </c>
      <c r="T349" s="18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83" t="s">
        <v>125</v>
      </c>
      <c r="AT349" s="183" t="s">
        <v>120</v>
      </c>
      <c r="AU349" s="183" t="s">
        <v>83</v>
      </c>
      <c r="AY349" s="16" t="s">
        <v>118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6" t="s">
        <v>81</v>
      </c>
      <c r="BK349" s="184">
        <f>ROUND(I349*H349,2)</f>
        <v>0</v>
      </c>
      <c r="BL349" s="16" t="s">
        <v>125</v>
      </c>
      <c r="BM349" s="183" t="s">
        <v>1018</v>
      </c>
    </row>
    <row r="350" spans="1:65" s="2" customFormat="1" ht="11.25">
      <c r="A350" s="33"/>
      <c r="B350" s="34"/>
      <c r="C350" s="35"/>
      <c r="D350" s="185" t="s">
        <v>127</v>
      </c>
      <c r="E350" s="35"/>
      <c r="F350" s="186" t="s">
        <v>1019</v>
      </c>
      <c r="G350" s="35"/>
      <c r="H350" s="35"/>
      <c r="I350" s="187"/>
      <c r="J350" s="35"/>
      <c r="K350" s="35"/>
      <c r="L350" s="38"/>
      <c r="M350" s="188"/>
      <c r="N350" s="189"/>
      <c r="O350" s="63"/>
      <c r="P350" s="63"/>
      <c r="Q350" s="63"/>
      <c r="R350" s="63"/>
      <c r="S350" s="63"/>
      <c r="T350" s="64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6" t="s">
        <v>127</v>
      </c>
      <c r="AU350" s="16" t="s">
        <v>83</v>
      </c>
    </row>
    <row r="351" spans="1:65" s="2" customFormat="1" ht="87.75">
      <c r="A351" s="33"/>
      <c r="B351" s="34"/>
      <c r="C351" s="35"/>
      <c r="D351" s="185" t="s">
        <v>129</v>
      </c>
      <c r="E351" s="35"/>
      <c r="F351" s="190" t="s">
        <v>1020</v>
      </c>
      <c r="G351" s="35"/>
      <c r="H351" s="35"/>
      <c r="I351" s="187"/>
      <c r="J351" s="35"/>
      <c r="K351" s="35"/>
      <c r="L351" s="38"/>
      <c r="M351" s="188"/>
      <c r="N351" s="189"/>
      <c r="O351" s="63"/>
      <c r="P351" s="63"/>
      <c r="Q351" s="63"/>
      <c r="R351" s="63"/>
      <c r="S351" s="63"/>
      <c r="T351" s="64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6" t="s">
        <v>129</v>
      </c>
      <c r="AU351" s="16" t="s">
        <v>83</v>
      </c>
    </row>
    <row r="352" spans="1:65" s="2" customFormat="1" ht="14.45" customHeight="1">
      <c r="A352" s="33"/>
      <c r="B352" s="34"/>
      <c r="C352" s="202" t="s">
        <v>509</v>
      </c>
      <c r="D352" s="202" t="s">
        <v>179</v>
      </c>
      <c r="E352" s="203" t="s">
        <v>1021</v>
      </c>
      <c r="F352" s="204" t="s">
        <v>1022</v>
      </c>
      <c r="G352" s="205" t="s">
        <v>146</v>
      </c>
      <c r="H352" s="206">
        <v>52.488</v>
      </c>
      <c r="I352" s="207"/>
      <c r="J352" s="208">
        <f>ROUND(I352*H352,2)</f>
        <v>0</v>
      </c>
      <c r="K352" s="204" t="s">
        <v>124</v>
      </c>
      <c r="L352" s="209"/>
      <c r="M352" s="210" t="s">
        <v>19</v>
      </c>
      <c r="N352" s="211" t="s">
        <v>44</v>
      </c>
      <c r="O352" s="63"/>
      <c r="P352" s="181">
        <f>O352*H352</f>
        <v>0</v>
      </c>
      <c r="Q352" s="181">
        <v>3.3E-3</v>
      </c>
      <c r="R352" s="181">
        <f>Q352*H352</f>
        <v>0.17321039999999999</v>
      </c>
      <c r="S352" s="181">
        <v>0</v>
      </c>
      <c r="T352" s="18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83" t="s">
        <v>171</v>
      </c>
      <c r="AT352" s="183" t="s">
        <v>179</v>
      </c>
      <c r="AU352" s="183" t="s">
        <v>83</v>
      </c>
      <c r="AY352" s="16" t="s">
        <v>118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6" t="s">
        <v>81</v>
      </c>
      <c r="BK352" s="184">
        <f>ROUND(I352*H352,2)</f>
        <v>0</v>
      </c>
      <c r="BL352" s="16" t="s">
        <v>125</v>
      </c>
      <c r="BM352" s="183" t="s">
        <v>1023</v>
      </c>
    </row>
    <row r="353" spans="1:65" s="2" customFormat="1" ht="11.25">
      <c r="A353" s="33"/>
      <c r="B353" s="34"/>
      <c r="C353" s="35"/>
      <c r="D353" s="185" t="s">
        <v>127</v>
      </c>
      <c r="E353" s="35"/>
      <c r="F353" s="186" t="s">
        <v>1022</v>
      </c>
      <c r="G353" s="35"/>
      <c r="H353" s="35"/>
      <c r="I353" s="187"/>
      <c r="J353" s="35"/>
      <c r="K353" s="35"/>
      <c r="L353" s="38"/>
      <c r="M353" s="188"/>
      <c r="N353" s="189"/>
      <c r="O353" s="63"/>
      <c r="P353" s="63"/>
      <c r="Q353" s="63"/>
      <c r="R353" s="63"/>
      <c r="S353" s="63"/>
      <c r="T353" s="64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6" t="s">
        <v>127</v>
      </c>
      <c r="AU353" s="16" t="s">
        <v>83</v>
      </c>
    </row>
    <row r="354" spans="1:65" s="13" customFormat="1" ht="11.25">
      <c r="B354" s="191"/>
      <c r="C354" s="192"/>
      <c r="D354" s="185" t="s">
        <v>131</v>
      </c>
      <c r="E354" s="193" t="s">
        <v>19</v>
      </c>
      <c r="F354" s="194" t="s">
        <v>1024</v>
      </c>
      <c r="G354" s="192"/>
      <c r="H354" s="195">
        <v>52.488</v>
      </c>
      <c r="I354" s="196"/>
      <c r="J354" s="192"/>
      <c r="K354" s="192"/>
      <c r="L354" s="197"/>
      <c r="M354" s="198"/>
      <c r="N354" s="199"/>
      <c r="O354" s="199"/>
      <c r="P354" s="199"/>
      <c r="Q354" s="199"/>
      <c r="R354" s="199"/>
      <c r="S354" s="199"/>
      <c r="T354" s="200"/>
      <c r="AT354" s="201" t="s">
        <v>131</v>
      </c>
      <c r="AU354" s="201" t="s">
        <v>83</v>
      </c>
      <c r="AV354" s="13" t="s">
        <v>83</v>
      </c>
      <c r="AW354" s="13" t="s">
        <v>33</v>
      </c>
      <c r="AX354" s="13" t="s">
        <v>73</v>
      </c>
      <c r="AY354" s="201" t="s">
        <v>118</v>
      </c>
    </row>
    <row r="355" spans="1:65" s="2" customFormat="1" ht="14.45" customHeight="1">
      <c r="A355" s="33"/>
      <c r="B355" s="34"/>
      <c r="C355" s="172" t="s">
        <v>515</v>
      </c>
      <c r="D355" s="172" t="s">
        <v>120</v>
      </c>
      <c r="E355" s="173" t="s">
        <v>1025</v>
      </c>
      <c r="F355" s="174" t="s">
        <v>1026</v>
      </c>
      <c r="G355" s="175" t="s">
        <v>146</v>
      </c>
      <c r="H355" s="176">
        <v>153.44399999999999</v>
      </c>
      <c r="I355" s="177"/>
      <c r="J355" s="178">
        <f>ROUND(I355*H355,2)</f>
        <v>0</v>
      </c>
      <c r="K355" s="174" t="s">
        <v>124</v>
      </c>
      <c r="L355" s="38"/>
      <c r="M355" s="179" t="s">
        <v>19</v>
      </c>
      <c r="N355" s="180" t="s">
        <v>44</v>
      </c>
      <c r="O355" s="63"/>
      <c r="P355" s="181">
        <f>O355*H355</f>
        <v>0</v>
      </c>
      <c r="Q355" s="181">
        <v>1.0000000000000001E-5</v>
      </c>
      <c r="R355" s="181">
        <f>Q355*H355</f>
        <v>1.53444E-3</v>
      </c>
      <c r="S355" s="181">
        <v>0</v>
      </c>
      <c r="T355" s="18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83" t="s">
        <v>125</v>
      </c>
      <c r="AT355" s="183" t="s">
        <v>120</v>
      </c>
      <c r="AU355" s="183" t="s">
        <v>83</v>
      </c>
      <c r="AY355" s="16" t="s">
        <v>118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16" t="s">
        <v>81</v>
      </c>
      <c r="BK355" s="184">
        <f>ROUND(I355*H355,2)</f>
        <v>0</v>
      </c>
      <c r="BL355" s="16" t="s">
        <v>125</v>
      </c>
      <c r="BM355" s="183" t="s">
        <v>1027</v>
      </c>
    </row>
    <row r="356" spans="1:65" s="2" customFormat="1" ht="11.25">
      <c r="A356" s="33"/>
      <c r="B356" s="34"/>
      <c r="C356" s="35"/>
      <c r="D356" s="185" t="s">
        <v>127</v>
      </c>
      <c r="E356" s="35"/>
      <c r="F356" s="186" t="s">
        <v>1028</v>
      </c>
      <c r="G356" s="35"/>
      <c r="H356" s="35"/>
      <c r="I356" s="187"/>
      <c r="J356" s="35"/>
      <c r="K356" s="35"/>
      <c r="L356" s="38"/>
      <c r="M356" s="188"/>
      <c r="N356" s="189"/>
      <c r="O356" s="63"/>
      <c r="P356" s="63"/>
      <c r="Q356" s="63"/>
      <c r="R356" s="63"/>
      <c r="S356" s="63"/>
      <c r="T356" s="64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6" t="s">
        <v>127</v>
      </c>
      <c r="AU356" s="16" t="s">
        <v>83</v>
      </c>
    </row>
    <row r="357" spans="1:65" s="2" customFormat="1" ht="87.75">
      <c r="A357" s="33"/>
      <c r="B357" s="34"/>
      <c r="C357" s="35"/>
      <c r="D357" s="185" t="s">
        <v>129</v>
      </c>
      <c r="E357" s="35"/>
      <c r="F357" s="190" t="s">
        <v>1020</v>
      </c>
      <c r="G357" s="35"/>
      <c r="H357" s="35"/>
      <c r="I357" s="187"/>
      <c r="J357" s="35"/>
      <c r="K357" s="35"/>
      <c r="L357" s="38"/>
      <c r="M357" s="188"/>
      <c r="N357" s="189"/>
      <c r="O357" s="63"/>
      <c r="P357" s="63"/>
      <c r="Q357" s="63"/>
      <c r="R357" s="63"/>
      <c r="S357" s="63"/>
      <c r="T357" s="64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6" t="s">
        <v>129</v>
      </c>
      <c r="AU357" s="16" t="s">
        <v>83</v>
      </c>
    </row>
    <row r="358" spans="1:65" s="2" customFormat="1" ht="14.45" customHeight="1">
      <c r="A358" s="33"/>
      <c r="B358" s="34"/>
      <c r="C358" s="202" t="s">
        <v>519</v>
      </c>
      <c r="D358" s="202" t="s">
        <v>179</v>
      </c>
      <c r="E358" s="203" t="s">
        <v>1029</v>
      </c>
      <c r="F358" s="204" t="s">
        <v>1030</v>
      </c>
      <c r="G358" s="205" t="s">
        <v>146</v>
      </c>
      <c r="H358" s="206">
        <v>153.44399999999999</v>
      </c>
      <c r="I358" s="207"/>
      <c r="J358" s="208">
        <f>ROUND(I358*H358,2)</f>
        <v>0</v>
      </c>
      <c r="K358" s="204" t="s">
        <v>124</v>
      </c>
      <c r="L358" s="209"/>
      <c r="M358" s="210" t="s">
        <v>19</v>
      </c>
      <c r="N358" s="211" t="s">
        <v>44</v>
      </c>
      <c r="O358" s="63"/>
      <c r="P358" s="181">
        <f>O358*H358</f>
        <v>0</v>
      </c>
      <c r="Q358" s="181">
        <v>4.8199999999999996E-3</v>
      </c>
      <c r="R358" s="181">
        <f>Q358*H358</f>
        <v>0.73960007999999988</v>
      </c>
      <c r="S358" s="181">
        <v>0</v>
      </c>
      <c r="T358" s="18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83" t="s">
        <v>171</v>
      </c>
      <c r="AT358" s="183" t="s">
        <v>179</v>
      </c>
      <c r="AU358" s="183" t="s">
        <v>83</v>
      </c>
      <c r="AY358" s="16" t="s">
        <v>118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16" t="s">
        <v>81</v>
      </c>
      <c r="BK358" s="184">
        <f>ROUND(I358*H358,2)</f>
        <v>0</v>
      </c>
      <c r="BL358" s="16" t="s">
        <v>125</v>
      </c>
      <c r="BM358" s="183" t="s">
        <v>1031</v>
      </c>
    </row>
    <row r="359" spans="1:65" s="2" customFormat="1" ht="11.25">
      <c r="A359" s="33"/>
      <c r="B359" s="34"/>
      <c r="C359" s="35"/>
      <c r="D359" s="185" t="s">
        <v>127</v>
      </c>
      <c r="E359" s="35"/>
      <c r="F359" s="186" t="s">
        <v>1030</v>
      </c>
      <c r="G359" s="35"/>
      <c r="H359" s="35"/>
      <c r="I359" s="187"/>
      <c r="J359" s="35"/>
      <c r="K359" s="35"/>
      <c r="L359" s="38"/>
      <c r="M359" s="188"/>
      <c r="N359" s="189"/>
      <c r="O359" s="63"/>
      <c r="P359" s="63"/>
      <c r="Q359" s="63"/>
      <c r="R359" s="63"/>
      <c r="S359" s="63"/>
      <c r="T359" s="64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6" t="s">
        <v>127</v>
      </c>
      <c r="AU359" s="16" t="s">
        <v>83</v>
      </c>
    </row>
    <row r="360" spans="1:65" s="13" customFormat="1" ht="11.25">
      <c r="B360" s="191"/>
      <c r="C360" s="192"/>
      <c r="D360" s="185" t="s">
        <v>131</v>
      </c>
      <c r="E360" s="193" t="s">
        <v>19</v>
      </c>
      <c r="F360" s="194" t="s">
        <v>1032</v>
      </c>
      <c r="G360" s="192"/>
      <c r="H360" s="195">
        <v>153.44399999999999</v>
      </c>
      <c r="I360" s="196"/>
      <c r="J360" s="192"/>
      <c r="K360" s="192"/>
      <c r="L360" s="197"/>
      <c r="M360" s="198"/>
      <c r="N360" s="199"/>
      <c r="O360" s="199"/>
      <c r="P360" s="199"/>
      <c r="Q360" s="199"/>
      <c r="R360" s="199"/>
      <c r="S360" s="199"/>
      <c r="T360" s="200"/>
      <c r="AT360" s="201" t="s">
        <v>131</v>
      </c>
      <c r="AU360" s="201" t="s">
        <v>83</v>
      </c>
      <c r="AV360" s="13" t="s">
        <v>83</v>
      </c>
      <c r="AW360" s="13" t="s">
        <v>33</v>
      </c>
      <c r="AX360" s="13" t="s">
        <v>73</v>
      </c>
      <c r="AY360" s="201" t="s">
        <v>118</v>
      </c>
    </row>
    <row r="361" spans="1:65" s="2" customFormat="1" ht="14.45" customHeight="1">
      <c r="A361" s="33"/>
      <c r="B361" s="34"/>
      <c r="C361" s="172" t="s">
        <v>524</v>
      </c>
      <c r="D361" s="172" t="s">
        <v>120</v>
      </c>
      <c r="E361" s="173" t="s">
        <v>1033</v>
      </c>
      <c r="F361" s="174" t="s">
        <v>1034</v>
      </c>
      <c r="G361" s="175" t="s">
        <v>220</v>
      </c>
      <c r="H361" s="176">
        <v>21</v>
      </c>
      <c r="I361" s="177"/>
      <c r="J361" s="178">
        <f>ROUND(I361*H361,2)</f>
        <v>0</v>
      </c>
      <c r="K361" s="174" t="s">
        <v>124</v>
      </c>
      <c r="L361" s="38"/>
      <c r="M361" s="179" t="s">
        <v>19</v>
      </c>
      <c r="N361" s="180" t="s">
        <v>44</v>
      </c>
      <c r="O361" s="63"/>
      <c r="P361" s="181">
        <f>O361*H361</f>
        <v>0</v>
      </c>
      <c r="Q361" s="181">
        <v>1.8000000000000001E-4</v>
      </c>
      <c r="R361" s="181">
        <f>Q361*H361</f>
        <v>3.7800000000000004E-3</v>
      </c>
      <c r="S361" s="181">
        <v>0</v>
      </c>
      <c r="T361" s="18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83" t="s">
        <v>125</v>
      </c>
      <c r="AT361" s="183" t="s">
        <v>120</v>
      </c>
      <c r="AU361" s="183" t="s">
        <v>83</v>
      </c>
      <c r="AY361" s="16" t="s">
        <v>118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16" t="s">
        <v>81</v>
      </c>
      <c r="BK361" s="184">
        <f>ROUND(I361*H361,2)</f>
        <v>0</v>
      </c>
      <c r="BL361" s="16" t="s">
        <v>125</v>
      </c>
      <c r="BM361" s="183" t="s">
        <v>1035</v>
      </c>
    </row>
    <row r="362" spans="1:65" s="2" customFormat="1" ht="11.25">
      <c r="A362" s="33"/>
      <c r="B362" s="34"/>
      <c r="C362" s="35"/>
      <c r="D362" s="185" t="s">
        <v>127</v>
      </c>
      <c r="E362" s="35"/>
      <c r="F362" s="186" t="s">
        <v>1036</v>
      </c>
      <c r="G362" s="35"/>
      <c r="H362" s="35"/>
      <c r="I362" s="187"/>
      <c r="J362" s="35"/>
      <c r="K362" s="35"/>
      <c r="L362" s="38"/>
      <c r="M362" s="188"/>
      <c r="N362" s="189"/>
      <c r="O362" s="63"/>
      <c r="P362" s="63"/>
      <c r="Q362" s="63"/>
      <c r="R362" s="63"/>
      <c r="S362" s="63"/>
      <c r="T362" s="64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6" t="s">
        <v>127</v>
      </c>
      <c r="AU362" s="16" t="s">
        <v>83</v>
      </c>
    </row>
    <row r="363" spans="1:65" s="2" customFormat="1" ht="58.5">
      <c r="A363" s="33"/>
      <c r="B363" s="34"/>
      <c r="C363" s="35"/>
      <c r="D363" s="185" t="s">
        <v>129</v>
      </c>
      <c r="E363" s="35"/>
      <c r="F363" s="190" t="s">
        <v>1037</v>
      </c>
      <c r="G363" s="35"/>
      <c r="H363" s="35"/>
      <c r="I363" s="187"/>
      <c r="J363" s="35"/>
      <c r="K363" s="35"/>
      <c r="L363" s="38"/>
      <c r="M363" s="188"/>
      <c r="N363" s="189"/>
      <c r="O363" s="63"/>
      <c r="P363" s="63"/>
      <c r="Q363" s="63"/>
      <c r="R363" s="63"/>
      <c r="S363" s="63"/>
      <c r="T363" s="64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6" t="s">
        <v>129</v>
      </c>
      <c r="AU363" s="16" t="s">
        <v>83</v>
      </c>
    </row>
    <row r="364" spans="1:65" s="2" customFormat="1" ht="14.45" customHeight="1">
      <c r="A364" s="33"/>
      <c r="B364" s="34"/>
      <c r="C364" s="202" t="s">
        <v>528</v>
      </c>
      <c r="D364" s="202" t="s">
        <v>179</v>
      </c>
      <c r="E364" s="203" t="s">
        <v>1038</v>
      </c>
      <c r="F364" s="204" t="s">
        <v>1039</v>
      </c>
      <c r="G364" s="205" t="s">
        <v>220</v>
      </c>
      <c r="H364" s="206">
        <v>19</v>
      </c>
      <c r="I364" s="207"/>
      <c r="J364" s="208">
        <f>ROUND(I364*H364,2)</f>
        <v>0</v>
      </c>
      <c r="K364" s="204" t="s">
        <v>19</v>
      </c>
      <c r="L364" s="209"/>
      <c r="M364" s="210" t="s">
        <v>19</v>
      </c>
      <c r="N364" s="211" t="s">
        <v>44</v>
      </c>
      <c r="O364" s="63"/>
      <c r="P364" s="181">
        <f>O364*H364</f>
        <v>0</v>
      </c>
      <c r="Q364" s="181">
        <v>0.27</v>
      </c>
      <c r="R364" s="181">
        <f>Q364*H364</f>
        <v>5.1300000000000008</v>
      </c>
      <c r="S364" s="181">
        <v>0</v>
      </c>
      <c r="T364" s="18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83" t="s">
        <v>171</v>
      </c>
      <c r="AT364" s="183" t="s">
        <v>179</v>
      </c>
      <c r="AU364" s="183" t="s">
        <v>83</v>
      </c>
      <c r="AY364" s="16" t="s">
        <v>118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6" t="s">
        <v>81</v>
      </c>
      <c r="BK364" s="184">
        <f>ROUND(I364*H364,2)</f>
        <v>0</v>
      </c>
      <c r="BL364" s="16" t="s">
        <v>125</v>
      </c>
      <c r="BM364" s="183" t="s">
        <v>1040</v>
      </c>
    </row>
    <row r="365" spans="1:65" s="2" customFormat="1" ht="11.25">
      <c r="A365" s="33"/>
      <c r="B365" s="34"/>
      <c r="C365" s="35"/>
      <c r="D365" s="185" t="s">
        <v>127</v>
      </c>
      <c r="E365" s="35"/>
      <c r="F365" s="186" t="s">
        <v>1039</v>
      </c>
      <c r="G365" s="35"/>
      <c r="H365" s="35"/>
      <c r="I365" s="187"/>
      <c r="J365" s="35"/>
      <c r="K365" s="35"/>
      <c r="L365" s="38"/>
      <c r="M365" s="188"/>
      <c r="N365" s="189"/>
      <c r="O365" s="63"/>
      <c r="P365" s="63"/>
      <c r="Q365" s="63"/>
      <c r="R365" s="63"/>
      <c r="S365" s="63"/>
      <c r="T365" s="64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6" t="s">
        <v>127</v>
      </c>
      <c r="AU365" s="16" t="s">
        <v>83</v>
      </c>
    </row>
    <row r="366" spans="1:65" s="13" customFormat="1" ht="11.25">
      <c r="B366" s="191"/>
      <c r="C366" s="192"/>
      <c r="D366" s="185" t="s">
        <v>131</v>
      </c>
      <c r="E366" s="193" t="s">
        <v>19</v>
      </c>
      <c r="F366" s="194" t="s">
        <v>251</v>
      </c>
      <c r="G366" s="192"/>
      <c r="H366" s="195">
        <v>19</v>
      </c>
      <c r="I366" s="196"/>
      <c r="J366" s="192"/>
      <c r="K366" s="192"/>
      <c r="L366" s="197"/>
      <c r="M366" s="198"/>
      <c r="N366" s="199"/>
      <c r="O366" s="199"/>
      <c r="P366" s="199"/>
      <c r="Q366" s="199"/>
      <c r="R366" s="199"/>
      <c r="S366" s="199"/>
      <c r="T366" s="200"/>
      <c r="AT366" s="201" t="s">
        <v>131</v>
      </c>
      <c r="AU366" s="201" t="s">
        <v>83</v>
      </c>
      <c r="AV366" s="13" t="s">
        <v>83</v>
      </c>
      <c r="AW366" s="13" t="s">
        <v>33</v>
      </c>
      <c r="AX366" s="13" t="s">
        <v>73</v>
      </c>
      <c r="AY366" s="201" t="s">
        <v>118</v>
      </c>
    </row>
    <row r="367" spans="1:65" s="2" customFormat="1" ht="14.45" customHeight="1">
      <c r="A367" s="33"/>
      <c r="B367" s="34"/>
      <c r="C367" s="202" t="s">
        <v>533</v>
      </c>
      <c r="D367" s="202" t="s">
        <v>179</v>
      </c>
      <c r="E367" s="203" t="s">
        <v>1041</v>
      </c>
      <c r="F367" s="204" t="s">
        <v>1042</v>
      </c>
      <c r="G367" s="205" t="s">
        <v>220</v>
      </c>
      <c r="H367" s="206">
        <v>2</v>
      </c>
      <c r="I367" s="207"/>
      <c r="J367" s="208">
        <f>ROUND(I367*H367,2)</f>
        <v>0</v>
      </c>
      <c r="K367" s="204" t="s">
        <v>19</v>
      </c>
      <c r="L367" s="209"/>
      <c r="M367" s="210" t="s">
        <v>19</v>
      </c>
      <c r="N367" s="211" t="s">
        <v>44</v>
      </c>
      <c r="O367" s="63"/>
      <c r="P367" s="181">
        <f>O367*H367</f>
        <v>0</v>
      </c>
      <c r="Q367" s="181">
        <v>0.27</v>
      </c>
      <c r="R367" s="181">
        <f>Q367*H367</f>
        <v>0.54</v>
      </c>
      <c r="S367" s="181">
        <v>0</v>
      </c>
      <c r="T367" s="18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83" t="s">
        <v>171</v>
      </c>
      <c r="AT367" s="183" t="s">
        <v>179</v>
      </c>
      <c r="AU367" s="183" t="s">
        <v>83</v>
      </c>
      <c r="AY367" s="16" t="s">
        <v>118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16" t="s">
        <v>81</v>
      </c>
      <c r="BK367" s="184">
        <f>ROUND(I367*H367,2)</f>
        <v>0</v>
      </c>
      <c r="BL367" s="16" t="s">
        <v>125</v>
      </c>
      <c r="BM367" s="183" t="s">
        <v>1043</v>
      </c>
    </row>
    <row r="368" spans="1:65" s="2" customFormat="1" ht="11.25">
      <c r="A368" s="33"/>
      <c r="B368" s="34"/>
      <c r="C368" s="35"/>
      <c r="D368" s="185" t="s">
        <v>127</v>
      </c>
      <c r="E368" s="35"/>
      <c r="F368" s="186" t="s">
        <v>1044</v>
      </c>
      <c r="G368" s="35"/>
      <c r="H368" s="35"/>
      <c r="I368" s="187"/>
      <c r="J368" s="35"/>
      <c r="K368" s="35"/>
      <c r="L368" s="38"/>
      <c r="M368" s="188"/>
      <c r="N368" s="189"/>
      <c r="O368" s="63"/>
      <c r="P368" s="63"/>
      <c r="Q368" s="63"/>
      <c r="R368" s="63"/>
      <c r="S368" s="63"/>
      <c r="T368" s="64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6" t="s">
        <v>127</v>
      </c>
      <c r="AU368" s="16" t="s">
        <v>83</v>
      </c>
    </row>
    <row r="369" spans="1:65" s="13" customFormat="1" ht="11.25">
      <c r="B369" s="191"/>
      <c r="C369" s="192"/>
      <c r="D369" s="185" t="s">
        <v>131</v>
      </c>
      <c r="E369" s="193" t="s">
        <v>19</v>
      </c>
      <c r="F369" s="194" t="s">
        <v>83</v>
      </c>
      <c r="G369" s="192"/>
      <c r="H369" s="195">
        <v>2</v>
      </c>
      <c r="I369" s="196"/>
      <c r="J369" s="192"/>
      <c r="K369" s="192"/>
      <c r="L369" s="197"/>
      <c r="M369" s="198"/>
      <c r="N369" s="199"/>
      <c r="O369" s="199"/>
      <c r="P369" s="199"/>
      <c r="Q369" s="199"/>
      <c r="R369" s="199"/>
      <c r="S369" s="199"/>
      <c r="T369" s="200"/>
      <c r="AT369" s="201" t="s">
        <v>131</v>
      </c>
      <c r="AU369" s="201" t="s">
        <v>83</v>
      </c>
      <c r="AV369" s="13" t="s">
        <v>83</v>
      </c>
      <c r="AW369" s="13" t="s">
        <v>33</v>
      </c>
      <c r="AX369" s="13" t="s">
        <v>73</v>
      </c>
      <c r="AY369" s="201" t="s">
        <v>118</v>
      </c>
    </row>
    <row r="370" spans="1:65" s="2" customFormat="1" ht="14.45" customHeight="1">
      <c r="A370" s="33"/>
      <c r="B370" s="34"/>
      <c r="C370" s="172" t="s">
        <v>537</v>
      </c>
      <c r="D370" s="172" t="s">
        <v>120</v>
      </c>
      <c r="E370" s="173" t="s">
        <v>1045</v>
      </c>
      <c r="F370" s="174" t="s">
        <v>1046</v>
      </c>
      <c r="G370" s="175" t="s">
        <v>220</v>
      </c>
      <c r="H370" s="176">
        <v>7</v>
      </c>
      <c r="I370" s="177"/>
      <c r="J370" s="178">
        <f>ROUND(I370*H370,2)</f>
        <v>0</v>
      </c>
      <c r="K370" s="174" t="s">
        <v>124</v>
      </c>
      <c r="L370" s="38"/>
      <c r="M370" s="179" t="s">
        <v>19</v>
      </c>
      <c r="N370" s="180" t="s">
        <v>44</v>
      </c>
      <c r="O370" s="63"/>
      <c r="P370" s="181">
        <f>O370*H370</f>
        <v>0</v>
      </c>
      <c r="Q370" s="181">
        <v>0</v>
      </c>
      <c r="R370" s="181">
        <f>Q370*H370</f>
        <v>0</v>
      </c>
      <c r="S370" s="181">
        <v>0</v>
      </c>
      <c r="T370" s="18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83" t="s">
        <v>125</v>
      </c>
      <c r="AT370" s="183" t="s">
        <v>120</v>
      </c>
      <c r="AU370" s="183" t="s">
        <v>83</v>
      </c>
      <c r="AY370" s="16" t="s">
        <v>118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16" t="s">
        <v>81</v>
      </c>
      <c r="BK370" s="184">
        <f>ROUND(I370*H370,2)</f>
        <v>0</v>
      </c>
      <c r="BL370" s="16" t="s">
        <v>125</v>
      </c>
      <c r="BM370" s="183" t="s">
        <v>1047</v>
      </c>
    </row>
    <row r="371" spans="1:65" s="2" customFormat="1" ht="11.25">
      <c r="A371" s="33"/>
      <c r="B371" s="34"/>
      <c r="C371" s="35"/>
      <c r="D371" s="185" t="s">
        <v>127</v>
      </c>
      <c r="E371" s="35"/>
      <c r="F371" s="186" t="s">
        <v>1048</v>
      </c>
      <c r="G371" s="35"/>
      <c r="H371" s="35"/>
      <c r="I371" s="187"/>
      <c r="J371" s="35"/>
      <c r="K371" s="35"/>
      <c r="L371" s="38"/>
      <c r="M371" s="188"/>
      <c r="N371" s="189"/>
      <c r="O371" s="63"/>
      <c r="P371" s="63"/>
      <c r="Q371" s="63"/>
      <c r="R371" s="63"/>
      <c r="S371" s="63"/>
      <c r="T371" s="64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6" t="s">
        <v>127</v>
      </c>
      <c r="AU371" s="16" t="s">
        <v>83</v>
      </c>
    </row>
    <row r="372" spans="1:65" s="2" customFormat="1" ht="39">
      <c r="A372" s="33"/>
      <c r="B372" s="34"/>
      <c r="C372" s="35"/>
      <c r="D372" s="185" t="s">
        <v>129</v>
      </c>
      <c r="E372" s="35"/>
      <c r="F372" s="190" t="s">
        <v>1049</v>
      </c>
      <c r="G372" s="35"/>
      <c r="H372" s="35"/>
      <c r="I372" s="187"/>
      <c r="J372" s="35"/>
      <c r="K372" s="35"/>
      <c r="L372" s="38"/>
      <c r="M372" s="188"/>
      <c r="N372" s="189"/>
      <c r="O372" s="63"/>
      <c r="P372" s="63"/>
      <c r="Q372" s="63"/>
      <c r="R372" s="63"/>
      <c r="S372" s="63"/>
      <c r="T372" s="64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6" t="s">
        <v>129</v>
      </c>
      <c r="AU372" s="16" t="s">
        <v>83</v>
      </c>
    </row>
    <row r="373" spans="1:65" s="2" customFormat="1" ht="14.45" customHeight="1">
      <c r="A373" s="33"/>
      <c r="B373" s="34"/>
      <c r="C373" s="202" t="s">
        <v>542</v>
      </c>
      <c r="D373" s="202" t="s">
        <v>179</v>
      </c>
      <c r="E373" s="203" t="s">
        <v>1050</v>
      </c>
      <c r="F373" s="204" t="s">
        <v>1051</v>
      </c>
      <c r="G373" s="205" t="s">
        <v>220</v>
      </c>
      <c r="H373" s="206">
        <v>7</v>
      </c>
      <c r="I373" s="207"/>
      <c r="J373" s="208">
        <f>ROUND(I373*H373,2)</f>
        <v>0</v>
      </c>
      <c r="K373" s="204" t="s">
        <v>124</v>
      </c>
      <c r="L373" s="209"/>
      <c r="M373" s="210" t="s">
        <v>19</v>
      </c>
      <c r="N373" s="211" t="s">
        <v>44</v>
      </c>
      <c r="O373" s="63"/>
      <c r="P373" s="181">
        <f>O373*H373</f>
        <v>0</v>
      </c>
      <c r="Q373" s="181">
        <v>3.3999999999999998E-3</v>
      </c>
      <c r="R373" s="181">
        <f>Q373*H373</f>
        <v>2.3799999999999998E-2</v>
      </c>
      <c r="S373" s="181">
        <v>0</v>
      </c>
      <c r="T373" s="18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83" t="s">
        <v>171</v>
      </c>
      <c r="AT373" s="183" t="s">
        <v>179</v>
      </c>
      <c r="AU373" s="183" t="s">
        <v>83</v>
      </c>
      <c r="AY373" s="16" t="s">
        <v>118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6" t="s">
        <v>81</v>
      </c>
      <c r="BK373" s="184">
        <f>ROUND(I373*H373,2)</f>
        <v>0</v>
      </c>
      <c r="BL373" s="16" t="s">
        <v>125</v>
      </c>
      <c r="BM373" s="183" t="s">
        <v>1052</v>
      </c>
    </row>
    <row r="374" spans="1:65" s="2" customFormat="1" ht="11.25">
      <c r="A374" s="33"/>
      <c r="B374" s="34"/>
      <c r="C374" s="35"/>
      <c r="D374" s="185" t="s">
        <v>127</v>
      </c>
      <c r="E374" s="35"/>
      <c r="F374" s="186" t="s">
        <v>1051</v>
      </c>
      <c r="G374" s="35"/>
      <c r="H374" s="35"/>
      <c r="I374" s="187"/>
      <c r="J374" s="35"/>
      <c r="K374" s="35"/>
      <c r="L374" s="38"/>
      <c r="M374" s="188"/>
      <c r="N374" s="189"/>
      <c r="O374" s="63"/>
      <c r="P374" s="63"/>
      <c r="Q374" s="63"/>
      <c r="R374" s="63"/>
      <c r="S374" s="63"/>
      <c r="T374" s="64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6" t="s">
        <v>127</v>
      </c>
      <c r="AU374" s="16" t="s">
        <v>83</v>
      </c>
    </row>
    <row r="375" spans="1:65" s="13" customFormat="1" ht="11.25">
      <c r="B375" s="191"/>
      <c r="C375" s="192"/>
      <c r="D375" s="185" t="s">
        <v>131</v>
      </c>
      <c r="E375" s="193" t="s">
        <v>19</v>
      </c>
      <c r="F375" s="194" t="s">
        <v>165</v>
      </c>
      <c r="G375" s="192"/>
      <c r="H375" s="195">
        <v>7</v>
      </c>
      <c r="I375" s="196"/>
      <c r="J375" s="192"/>
      <c r="K375" s="192"/>
      <c r="L375" s="197"/>
      <c r="M375" s="198"/>
      <c r="N375" s="199"/>
      <c r="O375" s="199"/>
      <c r="P375" s="199"/>
      <c r="Q375" s="199"/>
      <c r="R375" s="199"/>
      <c r="S375" s="199"/>
      <c r="T375" s="200"/>
      <c r="AT375" s="201" t="s">
        <v>131</v>
      </c>
      <c r="AU375" s="201" t="s">
        <v>83</v>
      </c>
      <c r="AV375" s="13" t="s">
        <v>83</v>
      </c>
      <c r="AW375" s="13" t="s">
        <v>33</v>
      </c>
      <c r="AX375" s="13" t="s">
        <v>73</v>
      </c>
      <c r="AY375" s="201" t="s">
        <v>118</v>
      </c>
    </row>
    <row r="376" spans="1:65" s="2" customFormat="1" ht="14.45" customHeight="1">
      <c r="A376" s="33"/>
      <c r="B376" s="34"/>
      <c r="C376" s="172" t="s">
        <v>546</v>
      </c>
      <c r="D376" s="172" t="s">
        <v>120</v>
      </c>
      <c r="E376" s="173" t="s">
        <v>1053</v>
      </c>
      <c r="F376" s="174" t="s">
        <v>1054</v>
      </c>
      <c r="G376" s="175" t="s">
        <v>220</v>
      </c>
      <c r="H376" s="176">
        <v>63</v>
      </c>
      <c r="I376" s="177"/>
      <c r="J376" s="178">
        <f>ROUND(I376*H376,2)</f>
        <v>0</v>
      </c>
      <c r="K376" s="174" t="s">
        <v>124</v>
      </c>
      <c r="L376" s="38"/>
      <c r="M376" s="179" t="s">
        <v>19</v>
      </c>
      <c r="N376" s="180" t="s">
        <v>44</v>
      </c>
      <c r="O376" s="63"/>
      <c r="P376" s="181">
        <f>O376*H376</f>
        <v>0</v>
      </c>
      <c r="Q376" s="181">
        <v>0</v>
      </c>
      <c r="R376" s="181">
        <f>Q376*H376</f>
        <v>0</v>
      </c>
      <c r="S376" s="181">
        <v>0</v>
      </c>
      <c r="T376" s="18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83" t="s">
        <v>125</v>
      </c>
      <c r="AT376" s="183" t="s">
        <v>120</v>
      </c>
      <c r="AU376" s="183" t="s">
        <v>83</v>
      </c>
      <c r="AY376" s="16" t="s">
        <v>118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6" t="s">
        <v>81</v>
      </c>
      <c r="BK376" s="184">
        <f>ROUND(I376*H376,2)</f>
        <v>0</v>
      </c>
      <c r="BL376" s="16" t="s">
        <v>125</v>
      </c>
      <c r="BM376" s="183" t="s">
        <v>1055</v>
      </c>
    </row>
    <row r="377" spans="1:65" s="2" customFormat="1" ht="11.25">
      <c r="A377" s="33"/>
      <c r="B377" s="34"/>
      <c r="C377" s="35"/>
      <c r="D377" s="185" t="s">
        <v>127</v>
      </c>
      <c r="E377" s="35"/>
      <c r="F377" s="186" t="s">
        <v>1056</v>
      </c>
      <c r="G377" s="35"/>
      <c r="H377" s="35"/>
      <c r="I377" s="187"/>
      <c r="J377" s="35"/>
      <c r="K377" s="35"/>
      <c r="L377" s="38"/>
      <c r="M377" s="188"/>
      <c r="N377" s="189"/>
      <c r="O377" s="63"/>
      <c r="P377" s="63"/>
      <c r="Q377" s="63"/>
      <c r="R377" s="63"/>
      <c r="S377" s="63"/>
      <c r="T377" s="64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6" t="s">
        <v>127</v>
      </c>
      <c r="AU377" s="16" t="s">
        <v>83</v>
      </c>
    </row>
    <row r="378" spans="1:65" s="2" customFormat="1" ht="39">
      <c r="A378" s="33"/>
      <c r="B378" s="34"/>
      <c r="C378" s="35"/>
      <c r="D378" s="185" t="s">
        <v>129</v>
      </c>
      <c r="E378" s="35"/>
      <c r="F378" s="190" t="s">
        <v>1049</v>
      </c>
      <c r="G378" s="35"/>
      <c r="H378" s="35"/>
      <c r="I378" s="187"/>
      <c r="J378" s="35"/>
      <c r="K378" s="35"/>
      <c r="L378" s="38"/>
      <c r="M378" s="188"/>
      <c r="N378" s="189"/>
      <c r="O378" s="63"/>
      <c r="P378" s="63"/>
      <c r="Q378" s="63"/>
      <c r="R378" s="63"/>
      <c r="S378" s="63"/>
      <c r="T378" s="64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6" t="s">
        <v>129</v>
      </c>
      <c r="AU378" s="16" t="s">
        <v>83</v>
      </c>
    </row>
    <row r="379" spans="1:65" s="2" customFormat="1" ht="14.45" customHeight="1">
      <c r="A379" s="33"/>
      <c r="B379" s="34"/>
      <c r="C379" s="202" t="s">
        <v>552</v>
      </c>
      <c r="D379" s="202" t="s">
        <v>179</v>
      </c>
      <c r="E379" s="203" t="s">
        <v>1057</v>
      </c>
      <c r="F379" s="204" t="s">
        <v>1058</v>
      </c>
      <c r="G379" s="205" t="s">
        <v>220</v>
      </c>
      <c r="H379" s="206">
        <v>21</v>
      </c>
      <c r="I379" s="207"/>
      <c r="J379" s="208">
        <f>ROUND(I379*H379,2)</f>
        <v>0</v>
      </c>
      <c r="K379" s="204" t="s">
        <v>124</v>
      </c>
      <c r="L379" s="209"/>
      <c r="M379" s="210" t="s">
        <v>19</v>
      </c>
      <c r="N379" s="211" t="s">
        <v>44</v>
      </c>
      <c r="O379" s="63"/>
      <c r="P379" s="181">
        <f>O379*H379</f>
        <v>0</v>
      </c>
      <c r="Q379" s="181">
        <v>6.4999999999999997E-4</v>
      </c>
      <c r="R379" s="181">
        <f>Q379*H379</f>
        <v>1.3649999999999999E-2</v>
      </c>
      <c r="S379" s="181">
        <v>0</v>
      </c>
      <c r="T379" s="18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83" t="s">
        <v>171</v>
      </c>
      <c r="AT379" s="183" t="s">
        <v>179</v>
      </c>
      <c r="AU379" s="183" t="s">
        <v>83</v>
      </c>
      <c r="AY379" s="16" t="s">
        <v>118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6" t="s">
        <v>81</v>
      </c>
      <c r="BK379" s="184">
        <f>ROUND(I379*H379,2)</f>
        <v>0</v>
      </c>
      <c r="BL379" s="16" t="s">
        <v>125</v>
      </c>
      <c r="BM379" s="183" t="s">
        <v>1059</v>
      </c>
    </row>
    <row r="380" spans="1:65" s="2" customFormat="1" ht="11.25">
      <c r="A380" s="33"/>
      <c r="B380" s="34"/>
      <c r="C380" s="35"/>
      <c r="D380" s="185" t="s">
        <v>127</v>
      </c>
      <c r="E380" s="35"/>
      <c r="F380" s="186" t="s">
        <v>1058</v>
      </c>
      <c r="G380" s="35"/>
      <c r="H380" s="35"/>
      <c r="I380" s="187"/>
      <c r="J380" s="35"/>
      <c r="K380" s="35"/>
      <c r="L380" s="38"/>
      <c r="M380" s="188"/>
      <c r="N380" s="189"/>
      <c r="O380" s="63"/>
      <c r="P380" s="63"/>
      <c r="Q380" s="63"/>
      <c r="R380" s="63"/>
      <c r="S380" s="63"/>
      <c r="T380" s="64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6" t="s">
        <v>127</v>
      </c>
      <c r="AU380" s="16" t="s">
        <v>83</v>
      </c>
    </row>
    <row r="381" spans="1:65" s="13" customFormat="1" ht="11.25">
      <c r="B381" s="191"/>
      <c r="C381" s="192"/>
      <c r="D381" s="185" t="s">
        <v>131</v>
      </c>
      <c r="E381" s="193" t="s">
        <v>19</v>
      </c>
      <c r="F381" s="194" t="s">
        <v>1060</v>
      </c>
      <c r="G381" s="192"/>
      <c r="H381" s="195">
        <v>21</v>
      </c>
      <c r="I381" s="196"/>
      <c r="J381" s="192"/>
      <c r="K381" s="192"/>
      <c r="L381" s="197"/>
      <c r="M381" s="198"/>
      <c r="N381" s="199"/>
      <c r="O381" s="199"/>
      <c r="P381" s="199"/>
      <c r="Q381" s="199"/>
      <c r="R381" s="199"/>
      <c r="S381" s="199"/>
      <c r="T381" s="200"/>
      <c r="AT381" s="201" t="s">
        <v>131</v>
      </c>
      <c r="AU381" s="201" t="s">
        <v>83</v>
      </c>
      <c r="AV381" s="13" t="s">
        <v>83</v>
      </c>
      <c r="AW381" s="13" t="s">
        <v>33</v>
      </c>
      <c r="AX381" s="13" t="s">
        <v>73</v>
      </c>
      <c r="AY381" s="201" t="s">
        <v>118</v>
      </c>
    </row>
    <row r="382" spans="1:65" s="2" customFormat="1" ht="14.45" customHeight="1">
      <c r="A382" s="33"/>
      <c r="B382" s="34"/>
      <c r="C382" s="202" t="s">
        <v>557</v>
      </c>
      <c r="D382" s="202" t="s">
        <v>179</v>
      </c>
      <c r="E382" s="203" t="s">
        <v>1061</v>
      </c>
      <c r="F382" s="204" t="s">
        <v>1062</v>
      </c>
      <c r="G382" s="205" t="s">
        <v>220</v>
      </c>
      <c r="H382" s="206">
        <v>35</v>
      </c>
      <c r="I382" s="207"/>
      <c r="J382" s="208">
        <f>ROUND(I382*H382,2)</f>
        <v>0</v>
      </c>
      <c r="K382" s="204" t="s">
        <v>124</v>
      </c>
      <c r="L382" s="209"/>
      <c r="M382" s="210" t="s">
        <v>19</v>
      </c>
      <c r="N382" s="211" t="s">
        <v>44</v>
      </c>
      <c r="O382" s="63"/>
      <c r="P382" s="181">
        <f>O382*H382</f>
        <v>0</v>
      </c>
      <c r="Q382" s="181">
        <v>7.3999999999999999E-4</v>
      </c>
      <c r="R382" s="181">
        <f>Q382*H382</f>
        <v>2.5899999999999999E-2</v>
      </c>
      <c r="S382" s="181">
        <v>0</v>
      </c>
      <c r="T382" s="18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83" t="s">
        <v>171</v>
      </c>
      <c r="AT382" s="183" t="s">
        <v>179</v>
      </c>
      <c r="AU382" s="183" t="s">
        <v>83</v>
      </c>
      <c r="AY382" s="16" t="s">
        <v>118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16" t="s">
        <v>81</v>
      </c>
      <c r="BK382" s="184">
        <f>ROUND(I382*H382,2)</f>
        <v>0</v>
      </c>
      <c r="BL382" s="16" t="s">
        <v>125</v>
      </c>
      <c r="BM382" s="183" t="s">
        <v>1063</v>
      </c>
    </row>
    <row r="383" spans="1:65" s="2" customFormat="1" ht="11.25">
      <c r="A383" s="33"/>
      <c r="B383" s="34"/>
      <c r="C383" s="35"/>
      <c r="D383" s="185" t="s">
        <v>127</v>
      </c>
      <c r="E383" s="35"/>
      <c r="F383" s="186" t="s">
        <v>1062</v>
      </c>
      <c r="G383" s="35"/>
      <c r="H383" s="35"/>
      <c r="I383" s="187"/>
      <c r="J383" s="35"/>
      <c r="K383" s="35"/>
      <c r="L383" s="38"/>
      <c r="M383" s="188"/>
      <c r="N383" s="189"/>
      <c r="O383" s="63"/>
      <c r="P383" s="63"/>
      <c r="Q383" s="63"/>
      <c r="R383" s="63"/>
      <c r="S383" s="63"/>
      <c r="T383" s="64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6" t="s">
        <v>127</v>
      </c>
      <c r="AU383" s="16" t="s">
        <v>83</v>
      </c>
    </row>
    <row r="384" spans="1:65" s="13" customFormat="1" ht="11.25">
      <c r="B384" s="191"/>
      <c r="C384" s="192"/>
      <c r="D384" s="185" t="s">
        <v>131</v>
      </c>
      <c r="E384" s="193" t="s">
        <v>19</v>
      </c>
      <c r="F384" s="194" t="s">
        <v>1064</v>
      </c>
      <c r="G384" s="192"/>
      <c r="H384" s="195">
        <v>35</v>
      </c>
      <c r="I384" s="196"/>
      <c r="J384" s="192"/>
      <c r="K384" s="192"/>
      <c r="L384" s="197"/>
      <c r="M384" s="198"/>
      <c r="N384" s="199"/>
      <c r="O384" s="199"/>
      <c r="P384" s="199"/>
      <c r="Q384" s="199"/>
      <c r="R384" s="199"/>
      <c r="S384" s="199"/>
      <c r="T384" s="200"/>
      <c r="AT384" s="201" t="s">
        <v>131</v>
      </c>
      <c r="AU384" s="201" t="s">
        <v>83</v>
      </c>
      <c r="AV384" s="13" t="s">
        <v>83</v>
      </c>
      <c r="AW384" s="13" t="s">
        <v>33</v>
      </c>
      <c r="AX384" s="13" t="s">
        <v>73</v>
      </c>
      <c r="AY384" s="201" t="s">
        <v>118</v>
      </c>
    </row>
    <row r="385" spans="1:65" s="2" customFormat="1" ht="14.45" customHeight="1">
      <c r="A385" s="33"/>
      <c r="B385" s="34"/>
      <c r="C385" s="202" t="s">
        <v>562</v>
      </c>
      <c r="D385" s="202" t="s">
        <v>179</v>
      </c>
      <c r="E385" s="203" t="s">
        <v>1065</v>
      </c>
      <c r="F385" s="204" t="s">
        <v>1066</v>
      </c>
      <c r="G385" s="205" t="s">
        <v>220</v>
      </c>
      <c r="H385" s="206">
        <v>7</v>
      </c>
      <c r="I385" s="207"/>
      <c r="J385" s="208">
        <f>ROUND(I385*H385,2)</f>
        <v>0</v>
      </c>
      <c r="K385" s="204" t="s">
        <v>124</v>
      </c>
      <c r="L385" s="209"/>
      <c r="M385" s="210" t="s">
        <v>19</v>
      </c>
      <c r="N385" s="211" t="s">
        <v>44</v>
      </c>
      <c r="O385" s="63"/>
      <c r="P385" s="181">
        <f>O385*H385</f>
        <v>0</v>
      </c>
      <c r="Q385" s="181">
        <v>8.0999999999999996E-4</v>
      </c>
      <c r="R385" s="181">
        <f>Q385*H385</f>
        <v>5.6699999999999997E-3</v>
      </c>
      <c r="S385" s="181">
        <v>0</v>
      </c>
      <c r="T385" s="18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83" t="s">
        <v>171</v>
      </c>
      <c r="AT385" s="183" t="s">
        <v>179</v>
      </c>
      <c r="AU385" s="183" t="s">
        <v>83</v>
      </c>
      <c r="AY385" s="16" t="s">
        <v>118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16" t="s">
        <v>81</v>
      </c>
      <c r="BK385" s="184">
        <f>ROUND(I385*H385,2)</f>
        <v>0</v>
      </c>
      <c r="BL385" s="16" t="s">
        <v>125</v>
      </c>
      <c r="BM385" s="183" t="s">
        <v>1067</v>
      </c>
    </row>
    <row r="386" spans="1:65" s="2" customFormat="1" ht="11.25">
      <c r="A386" s="33"/>
      <c r="B386" s="34"/>
      <c r="C386" s="35"/>
      <c r="D386" s="185" t="s">
        <v>127</v>
      </c>
      <c r="E386" s="35"/>
      <c r="F386" s="186" t="s">
        <v>1066</v>
      </c>
      <c r="G386" s="35"/>
      <c r="H386" s="35"/>
      <c r="I386" s="187"/>
      <c r="J386" s="35"/>
      <c r="K386" s="35"/>
      <c r="L386" s="38"/>
      <c r="M386" s="188"/>
      <c r="N386" s="189"/>
      <c r="O386" s="63"/>
      <c r="P386" s="63"/>
      <c r="Q386" s="63"/>
      <c r="R386" s="63"/>
      <c r="S386" s="63"/>
      <c r="T386" s="64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6" t="s">
        <v>127</v>
      </c>
      <c r="AU386" s="16" t="s">
        <v>83</v>
      </c>
    </row>
    <row r="387" spans="1:65" s="13" customFormat="1" ht="11.25">
      <c r="B387" s="191"/>
      <c r="C387" s="192"/>
      <c r="D387" s="185" t="s">
        <v>131</v>
      </c>
      <c r="E387" s="193" t="s">
        <v>19</v>
      </c>
      <c r="F387" s="194" t="s">
        <v>165</v>
      </c>
      <c r="G387" s="192"/>
      <c r="H387" s="195">
        <v>7</v>
      </c>
      <c r="I387" s="196"/>
      <c r="J387" s="192"/>
      <c r="K387" s="192"/>
      <c r="L387" s="197"/>
      <c r="M387" s="198"/>
      <c r="N387" s="199"/>
      <c r="O387" s="199"/>
      <c r="P387" s="199"/>
      <c r="Q387" s="199"/>
      <c r="R387" s="199"/>
      <c r="S387" s="199"/>
      <c r="T387" s="200"/>
      <c r="AT387" s="201" t="s">
        <v>131</v>
      </c>
      <c r="AU387" s="201" t="s">
        <v>83</v>
      </c>
      <c r="AV387" s="13" t="s">
        <v>83</v>
      </c>
      <c r="AW387" s="13" t="s">
        <v>33</v>
      </c>
      <c r="AX387" s="13" t="s">
        <v>73</v>
      </c>
      <c r="AY387" s="201" t="s">
        <v>118</v>
      </c>
    </row>
    <row r="388" spans="1:65" s="2" customFormat="1" ht="14.45" customHeight="1">
      <c r="A388" s="33"/>
      <c r="B388" s="34"/>
      <c r="C388" s="172" t="s">
        <v>567</v>
      </c>
      <c r="D388" s="172" t="s">
        <v>120</v>
      </c>
      <c r="E388" s="173" t="s">
        <v>1068</v>
      </c>
      <c r="F388" s="174" t="s">
        <v>1069</v>
      </c>
      <c r="G388" s="175" t="s">
        <v>220</v>
      </c>
      <c r="H388" s="176">
        <v>4</v>
      </c>
      <c r="I388" s="177"/>
      <c r="J388" s="178">
        <f>ROUND(I388*H388,2)</f>
        <v>0</v>
      </c>
      <c r="K388" s="174" t="s">
        <v>124</v>
      </c>
      <c r="L388" s="38"/>
      <c r="M388" s="179" t="s">
        <v>19</v>
      </c>
      <c r="N388" s="180" t="s">
        <v>44</v>
      </c>
      <c r="O388" s="63"/>
      <c r="P388" s="181">
        <f>O388*H388</f>
        <v>0</v>
      </c>
      <c r="Q388" s="181">
        <v>0</v>
      </c>
      <c r="R388" s="181">
        <f>Q388*H388</f>
        <v>0</v>
      </c>
      <c r="S388" s="181">
        <v>0</v>
      </c>
      <c r="T388" s="182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83" t="s">
        <v>125</v>
      </c>
      <c r="AT388" s="183" t="s">
        <v>120</v>
      </c>
      <c r="AU388" s="183" t="s">
        <v>83</v>
      </c>
      <c r="AY388" s="16" t="s">
        <v>118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16" t="s">
        <v>81</v>
      </c>
      <c r="BK388" s="184">
        <f>ROUND(I388*H388,2)</f>
        <v>0</v>
      </c>
      <c r="BL388" s="16" t="s">
        <v>125</v>
      </c>
      <c r="BM388" s="183" t="s">
        <v>1070</v>
      </c>
    </row>
    <row r="389" spans="1:65" s="2" customFormat="1" ht="11.25">
      <c r="A389" s="33"/>
      <c r="B389" s="34"/>
      <c r="C389" s="35"/>
      <c r="D389" s="185" t="s">
        <v>127</v>
      </c>
      <c r="E389" s="35"/>
      <c r="F389" s="186" t="s">
        <v>1071</v>
      </c>
      <c r="G389" s="35"/>
      <c r="H389" s="35"/>
      <c r="I389" s="187"/>
      <c r="J389" s="35"/>
      <c r="K389" s="35"/>
      <c r="L389" s="38"/>
      <c r="M389" s="188"/>
      <c r="N389" s="189"/>
      <c r="O389" s="63"/>
      <c r="P389" s="63"/>
      <c r="Q389" s="63"/>
      <c r="R389" s="63"/>
      <c r="S389" s="63"/>
      <c r="T389" s="64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6" t="s">
        <v>127</v>
      </c>
      <c r="AU389" s="16" t="s">
        <v>83</v>
      </c>
    </row>
    <row r="390" spans="1:65" s="2" customFormat="1" ht="39">
      <c r="A390" s="33"/>
      <c r="B390" s="34"/>
      <c r="C390" s="35"/>
      <c r="D390" s="185" t="s">
        <v>129</v>
      </c>
      <c r="E390" s="35"/>
      <c r="F390" s="190" t="s">
        <v>1049</v>
      </c>
      <c r="G390" s="35"/>
      <c r="H390" s="35"/>
      <c r="I390" s="187"/>
      <c r="J390" s="35"/>
      <c r="K390" s="35"/>
      <c r="L390" s="38"/>
      <c r="M390" s="188"/>
      <c r="N390" s="189"/>
      <c r="O390" s="63"/>
      <c r="P390" s="63"/>
      <c r="Q390" s="63"/>
      <c r="R390" s="63"/>
      <c r="S390" s="63"/>
      <c r="T390" s="64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6" t="s">
        <v>129</v>
      </c>
      <c r="AU390" s="16" t="s">
        <v>83</v>
      </c>
    </row>
    <row r="391" spans="1:65" s="2" customFormat="1" ht="14.45" customHeight="1">
      <c r="A391" s="33"/>
      <c r="B391" s="34"/>
      <c r="C391" s="202" t="s">
        <v>573</v>
      </c>
      <c r="D391" s="202" t="s">
        <v>179</v>
      </c>
      <c r="E391" s="203" t="s">
        <v>1072</v>
      </c>
      <c r="F391" s="204" t="s">
        <v>1073</v>
      </c>
      <c r="G391" s="205" t="s">
        <v>220</v>
      </c>
      <c r="H391" s="206">
        <v>2</v>
      </c>
      <c r="I391" s="207"/>
      <c r="J391" s="208">
        <f>ROUND(I391*H391,2)</f>
        <v>0</v>
      </c>
      <c r="K391" s="204" t="s">
        <v>124</v>
      </c>
      <c r="L391" s="209"/>
      <c r="M391" s="210" t="s">
        <v>19</v>
      </c>
      <c r="N391" s="211" t="s">
        <v>44</v>
      </c>
      <c r="O391" s="63"/>
      <c r="P391" s="181">
        <f>O391*H391</f>
        <v>0</v>
      </c>
      <c r="Q391" s="181">
        <v>1.92E-3</v>
      </c>
      <c r="R391" s="181">
        <f>Q391*H391</f>
        <v>3.8400000000000001E-3</v>
      </c>
      <c r="S391" s="181">
        <v>0</v>
      </c>
      <c r="T391" s="182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83" t="s">
        <v>171</v>
      </c>
      <c r="AT391" s="183" t="s">
        <v>179</v>
      </c>
      <c r="AU391" s="183" t="s">
        <v>83</v>
      </c>
      <c r="AY391" s="16" t="s">
        <v>118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6" t="s">
        <v>81</v>
      </c>
      <c r="BK391" s="184">
        <f>ROUND(I391*H391,2)</f>
        <v>0</v>
      </c>
      <c r="BL391" s="16" t="s">
        <v>125</v>
      </c>
      <c r="BM391" s="183" t="s">
        <v>1074</v>
      </c>
    </row>
    <row r="392" spans="1:65" s="2" customFormat="1" ht="11.25">
      <c r="A392" s="33"/>
      <c r="B392" s="34"/>
      <c r="C392" s="35"/>
      <c r="D392" s="185" t="s">
        <v>127</v>
      </c>
      <c r="E392" s="35"/>
      <c r="F392" s="186" t="s">
        <v>1073</v>
      </c>
      <c r="G392" s="35"/>
      <c r="H392" s="35"/>
      <c r="I392" s="187"/>
      <c r="J392" s="35"/>
      <c r="K392" s="35"/>
      <c r="L392" s="38"/>
      <c r="M392" s="188"/>
      <c r="N392" s="189"/>
      <c r="O392" s="63"/>
      <c r="P392" s="63"/>
      <c r="Q392" s="63"/>
      <c r="R392" s="63"/>
      <c r="S392" s="63"/>
      <c r="T392" s="64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6" t="s">
        <v>127</v>
      </c>
      <c r="AU392" s="16" t="s">
        <v>83</v>
      </c>
    </row>
    <row r="393" spans="1:65" s="13" customFormat="1" ht="11.25">
      <c r="B393" s="191"/>
      <c r="C393" s="192"/>
      <c r="D393" s="185" t="s">
        <v>131</v>
      </c>
      <c r="E393" s="193" t="s">
        <v>19</v>
      </c>
      <c r="F393" s="194" t="s">
        <v>1075</v>
      </c>
      <c r="G393" s="192"/>
      <c r="H393" s="195">
        <v>2</v>
      </c>
      <c r="I393" s="196"/>
      <c r="J393" s="192"/>
      <c r="K393" s="192"/>
      <c r="L393" s="197"/>
      <c r="M393" s="198"/>
      <c r="N393" s="199"/>
      <c r="O393" s="199"/>
      <c r="P393" s="199"/>
      <c r="Q393" s="199"/>
      <c r="R393" s="199"/>
      <c r="S393" s="199"/>
      <c r="T393" s="200"/>
      <c r="AT393" s="201" t="s">
        <v>131</v>
      </c>
      <c r="AU393" s="201" t="s">
        <v>83</v>
      </c>
      <c r="AV393" s="13" t="s">
        <v>83</v>
      </c>
      <c r="AW393" s="13" t="s">
        <v>33</v>
      </c>
      <c r="AX393" s="13" t="s">
        <v>73</v>
      </c>
      <c r="AY393" s="201" t="s">
        <v>118</v>
      </c>
    </row>
    <row r="394" spans="1:65" s="2" customFormat="1" ht="14.45" customHeight="1">
      <c r="A394" s="33"/>
      <c r="B394" s="34"/>
      <c r="C394" s="202" t="s">
        <v>578</v>
      </c>
      <c r="D394" s="202" t="s">
        <v>179</v>
      </c>
      <c r="E394" s="203" t="s">
        <v>1076</v>
      </c>
      <c r="F394" s="204" t="s">
        <v>1077</v>
      </c>
      <c r="G394" s="205" t="s">
        <v>220</v>
      </c>
      <c r="H394" s="206">
        <v>2</v>
      </c>
      <c r="I394" s="207"/>
      <c r="J394" s="208">
        <f>ROUND(I394*H394,2)</f>
        <v>0</v>
      </c>
      <c r="K394" s="204" t="s">
        <v>124</v>
      </c>
      <c r="L394" s="209"/>
      <c r="M394" s="210" t="s">
        <v>19</v>
      </c>
      <c r="N394" s="211" t="s">
        <v>44</v>
      </c>
      <c r="O394" s="63"/>
      <c r="P394" s="181">
        <f>O394*H394</f>
        <v>0</v>
      </c>
      <c r="Q394" s="181">
        <v>2.2300000000000002E-3</v>
      </c>
      <c r="R394" s="181">
        <f>Q394*H394</f>
        <v>4.4600000000000004E-3</v>
      </c>
      <c r="S394" s="181">
        <v>0</v>
      </c>
      <c r="T394" s="182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83" t="s">
        <v>171</v>
      </c>
      <c r="AT394" s="183" t="s">
        <v>179</v>
      </c>
      <c r="AU394" s="183" t="s">
        <v>83</v>
      </c>
      <c r="AY394" s="16" t="s">
        <v>118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6" t="s">
        <v>81</v>
      </c>
      <c r="BK394" s="184">
        <f>ROUND(I394*H394,2)</f>
        <v>0</v>
      </c>
      <c r="BL394" s="16" t="s">
        <v>125</v>
      </c>
      <c r="BM394" s="183" t="s">
        <v>1078</v>
      </c>
    </row>
    <row r="395" spans="1:65" s="2" customFormat="1" ht="11.25">
      <c r="A395" s="33"/>
      <c r="B395" s="34"/>
      <c r="C395" s="35"/>
      <c r="D395" s="185" t="s">
        <v>127</v>
      </c>
      <c r="E395" s="35"/>
      <c r="F395" s="186" t="s">
        <v>1077</v>
      </c>
      <c r="G395" s="35"/>
      <c r="H395" s="35"/>
      <c r="I395" s="187"/>
      <c r="J395" s="35"/>
      <c r="K395" s="35"/>
      <c r="L395" s="38"/>
      <c r="M395" s="188"/>
      <c r="N395" s="189"/>
      <c r="O395" s="63"/>
      <c r="P395" s="63"/>
      <c r="Q395" s="63"/>
      <c r="R395" s="63"/>
      <c r="S395" s="63"/>
      <c r="T395" s="64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T395" s="16" t="s">
        <v>127</v>
      </c>
      <c r="AU395" s="16" t="s">
        <v>83</v>
      </c>
    </row>
    <row r="396" spans="1:65" s="13" customFormat="1" ht="11.25">
      <c r="B396" s="191"/>
      <c r="C396" s="192"/>
      <c r="D396" s="185" t="s">
        <v>131</v>
      </c>
      <c r="E396" s="193" t="s">
        <v>19</v>
      </c>
      <c r="F396" s="194" t="s">
        <v>1075</v>
      </c>
      <c r="G396" s="192"/>
      <c r="H396" s="195">
        <v>2</v>
      </c>
      <c r="I396" s="196"/>
      <c r="J396" s="192"/>
      <c r="K396" s="192"/>
      <c r="L396" s="197"/>
      <c r="M396" s="198"/>
      <c r="N396" s="199"/>
      <c r="O396" s="199"/>
      <c r="P396" s="199"/>
      <c r="Q396" s="199"/>
      <c r="R396" s="199"/>
      <c r="S396" s="199"/>
      <c r="T396" s="200"/>
      <c r="AT396" s="201" t="s">
        <v>131</v>
      </c>
      <c r="AU396" s="201" t="s">
        <v>83</v>
      </c>
      <c r="AV396" s="13" t="s">
        <v>83</v>
      </c>
      <c r="AW396" s="13" t="s">
        <v>33</v>
      </c>
      <c r="AX396" s="13" t="s">
        <v>73</v>
      </c>
      <c r="AY396" s="201" t="s">
        <v>118</v>
      </c>
    </row>
    <row r="397" spans="1:65" s="2" customFormat="1" ht="14.45" customHeight="1">
      <c r="A397" s="33"/>
      <c r="B397" s="34"/>
      <c r="C397" s="172" t="s">
        <v>582</v>
      </c>
      <c r="D397" s="172" t="s">
        <v>120</v>
      </c>
      <c r="E397" s="173" t="s">
        <v>1079</v>
      </c>
      <c r="F397" s="174" t="s">
        <v>1080</v>
      </c>
      <c r="G397" s="175" t="s">
        <v>220</v>
      </c>
      <c r="H397" s="176">
        <v>35</v>
      </c>
      <c r="I397" s="177"/>
      <c r="J397" s="178">
        <f>ROUND(I397*H397,2)</f>
        <v>0</v>
      </c>
      <c r="K397" s="174" t="s">
        <v>124</v>
      </c>
      <c r="L397" s="38"/>
      <c r="M397" s="179" t="s">
        <v>19</v>
      </c>
      <c r="N397" s="180" t="s">
        <v>44</v>
      </c>
      <c r="O397" s="63"/>
      <c r="P397" s="181">
        <f>O397*H397</f>
        <v>0</v>
      </c>
      <c r="Q397" s="181">
        <v>0</v>
      </c>
      <c r="R397" s="181">
        <f>Q397*H397</f>
        <v>0</v>
      </c>
      <c r="S397" s="181">
        <v>0</v>
      </c>
      <c r="T397" s="182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83" t="s">
        <v>125</v>
      </c>
      <c r="AT397" s="183" t="s">
        <v>120</v>
      </c>
      <c r="AU397" s="183" t="s">
        <v>83</v>
      </c>
      <c r="AY397" s="16" t="s">
        <v>118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16" t="s">
        <v>81</v>
      </c>
      <c r="BK397" s="184">
        <f>ROUND(I397*H397,2)</f>
        <v>0</v>
      </c>
      <c r="BL397" s="16" t="s">
        <v>125</v>
      </c>
      <c r="BM397" s="183" t="s">
        <v>1081</v>
      </c>
    </row>
    <row r="398" spans="1:65" s="2" customFormat="1" ht="11.25">
      <c r="A398" s="33"/>
      <c r="B398" s="34"/>
      <c r="C398" s="35"/>
      <c r="D398" s="185" t="s">
        <v>127</v>
      </c>
      <c r="E398" s="35"/>
      <c r="F398" s="186" t="s">
        <v>1082</v>
      </c>
      <c r="G398" s="35"/>
      <c r="H398" s="35"/>
      <c r="I398" s="187"/>
      <c r="J398" s="35"/>
      <c r="K398" s="35"/>
      <c r="L398" s="38"/>
      <c r="M398" s="188"/>
      <c r="N398" s="189"/>
      <c r="O398" s="63"/>
      <c r="P398" s="63"/>
      <c r="Q398" s="63"/>
      <c r="R398" s="63"/>
      <c r="S398" s="63"/>
      <c r="T398" s="64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6" t="s">
        <v>127</v>
      </c>
      <c r="AU398" s="16" t="s">
        <v>83</v>
      </c>
    </row>
    <row r="399" spans="1:65" s="2" customFormat="1" ht="39">
      <c r="A399" s="33"/>
      <c r="B399" s="34"/>
      <c r="C399" s="35"/>
      <c r="D399" s="185" t="s">
        <v>129</v>
      </c>
      <c r="E399" s="35"/>
      <c r="F399" s="190" t="s">
        <v>1049</v>
      </c>
      <c r="G399" s="35"/>
      <c r="H399" s="35"/>
      <c r="I399" s="187"/>
      <c r="J399" s="35"/>
      <c r="K399" s="35"/>
      <c r="L399" s="38"/>
      <c r="M399" s="188"/>
      <c r="N399" s="189"/>
      <c r="O399" s="63"/>
      <c r="P399" s="63"/>
      <c r="Q399" s="63"/>
      <c r="R399" s="63"/>
      <c r="S399" s="63"/>
      <c r="T399" s="64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6" t="s">
        <v>129</v>
      </c>
      <c r="AU399" s="16" t="s">
        <v>83</v>
      </c>
    </row>
    <row r="400" spans="1:65" s="2" customFormat="1" ht="14.45" customHeight="1">
      <c r="A400" s="33"/>
      <c r="B400" s="34"/>
      <c r="C400" s="202" t="s">
        <v>587</v>
      </c>
      <c r="D400" s="202" t="s">
        <v>179</v>
      </c>
      <c r="E400" s="203" t="s">
        <v>1083</v>
      </c>
      <c r="F400" s="204" t="s">
        <v>1084</v>
      </c>
      <c r="G400" s="205" t="s">
        <v>220</v>
      </c>
      <c r="H400" s="206">
        <v>14</v>
      </c>
      <c r="I400" s="207"/>
      <c r="J400" s="208">
        <f>ROUND(I400*H400,2)</f>
        <v>0</v>
      </c>
      <c r="K400" s="204" t="s">
        <v>124</v>
      </c>
      <c r="L400" s="209"/>
      <c r="M400" s="210" t="s">
        <v>19</v>
      </c>
      <c r="N400" s="211" t="s">
        <v>44</v>
      </c>
      <c r="O400" s="63"/>
      <c r="P400" s="181">
        <f>O400*H400</f>
        <v>0</v>
      </c>
      <c r="Q400" s="181">
        <v>1.32E-3</v>
      </c>
      <c r="R400" s="181">
        <f>Q400*H400</f>
        <v>1.848E-2</v>
      </c>
      <c r="S400" s="181">
        <v>0</v>
      </c>
      <c r="T400" s="182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83" t="s">
        <v>171</v>
      </c>
      <c r="AT400" s="183" t="s">
        <v>179</v>
      </c>
      <c r="AU400" s="183" t="s">
        <v>83</v>
      </c>
      <c r="AY400" s="16" t="s">
        <v>118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16" t="s">
        <v>81</v>
      </c>
      <c r="BK400" s="184">
        <f>ROUND(I400*H400,2)</f>
        <v>0</v>
      </c>
      <c r="BL400" s="16" t="s">
        <v>125</v>
      </c>
      <c r="BM400" s="183" t="s">
        <v>1085</v>
      </c>
    </row>
    <row r="401" spans="1:65" s="2" customFormat="1" ht="11.25">
      <c r="A401" s="33"/>
      <c r="B401" s="34"/>
      <c r="C401" s="35"/>
      <c r="D401" s="185" t="s">
        <v>127</v>
      </c>
      <c r="E401" s="35"/>
      <c r="F401" s="186" t="s">
        <v>1084</v>
      </c>
      <c r="G401" s="35"/>
      <c r="H401" s="35"/>
      <c r="I401" s="187"/>
      <c r="J401" s="35"/>
      <c r="K401" s="35"/>
      <c r="L401" s="38"/>
      <c r="M401" s="188"/>
      <c r="N401" s="189"/>
      <c r="O401" s="63"/>
      <c r="P401" s="63"/>
      <c r="Q401" s="63"/>
      <c r="R401" s="63"/>
      <c r="S401" s="63"/>
      <c r="T401" s="64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6" t="s">
        <v>127</v>
      </c>
      <c r="AU401" s="16" t="s">
        <v>83</v>
      </c>
    </row>
    <row r="402" spans="1:65" s="13" customFormat="1" ht="11.25">
      <c r="B402" s="191"/>
      <c r="C402" s="192"/>
      <c r="D402" s="185" t="s">
        <v>131</v>
      </c>
      <c r="E402" s="193" t="s">
        <v>19</v>
      </c>
      <c r="F402" s="194" t="s">
        <v>211</v>
      </c>
      <c r="G402" s="192"/>
      <c r="H402" s="195">
        <v>14</v>
      </c>
      <c r="I402" s="196"/>
      <c r="J402" s="192"/>
      <c r="K402" s="192"/>
      <c r="L402" s="197"/>
      <c r="M402" s="198"/>
      <c r="N402" s="199"/>
      <c r="O402" s="199"/>
      <c r="P402" s="199"/>
      <c r="Q402" s="199"/>
      <c r="R402" s="199"/>
      <c r="S402" s="199"/>
      <c r="T402" s="200"/>
      <c r="AT402" s="201" t="s">
        <v>131</v>
      </c>
      <c r="AU402" s="201" t="s">
        <v>83</v>
      </c>
      <c r="AV402" s="13" t="s">
        <v>83</v>
      </c>
      <c r="AW402" s="13" t="s">
        <v>33</v>
      </c>
      <c r="AX402" s="13" t="s">
        <v>73</v>
      </c>
      <c r="AY402" s="201" t="s">
        <v>118</v>
      </c>
    </row>
    <row r="403" spans="1:65" s="2" customFormat="1" ht="14.45" customHeight="1">
      <c r="A403" s="33"/>
      <c r="B403" s="34"/>
      <c r="C403" s="202" t="s">
        <v>592</v>
      </c>
      <c r="D403" s="202" t="s">
        <v>179</v>
      </c>
      <c r="E403" s="203" t="s">
        <v>1086</v>
      </c>
      <c r="F403" s="204" t="s">
        <v>1087</v>
      </c>
      <c r="G403" s="205" t="s">
        <v>220</v>
      </c>
      <c r="H403" s="206">
        <v>21</v>
      </c>
      <c r="I403" s="207"/>
      <c r="J403" s="208">
        <f>ROUND(I403*H403,2)</f>
        <v>0</v>
      </c>
      <c r="K403" s="204" t="s">
        <v>19</v>
      </c>
      <c r="L403" s="209"/>
      <c r="M403" s="210" t="s">
        <v>19</v>
      </c>
      <c r="N403" s="211" t="s">
        <v>44</v>
      </c>
      <c r="O403" s="63"/>
      <c r="P403" s="181">
        <f>O403*H403</f>
        <v>0</v>
      </c>
      <c r="Q403" s="181">
        <v>1.31E-3</v>
      </c>
      <c r="R403" s="181">
        <f>Q403*H403</f>
        <v>2.751E-2</v>
      </c>
      <c r="S403" s="181">
        <v>0</v>
      </c>
      <c r="T403" s="18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83" t="s">
        <v>171</v>
      </c>
      <c r="AT403" s="183" t="s">
        <v>179</v>
      </c>
      <c r="AU403" s="183" t="s">
        <v>83</v>
      </c>
      <c r="AY403" s="16" t="s">
        <v>118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6" t="s">
        <v>81</v>
      </c>
      <c r="BK403" s="184">
        <f>ROUND(I403*H403,2)</f>
        <v>0</v>
      </c>
      <c r="BL403" s="16" t="s">
        <v>125</v>
      </c>
      <c r="BM403" s="183" t="s">
        <v>1088</v>
      </c>
    </row>
    <row r="404" spans="1:65" s="2" customFormat="1" ht="11.25">
      <c r="A404" s="33"/>
      <c r="B404" s="34"/>
      <c r="C404" s="35"/>
      <c r="D404" s="185" t="s">
        <v>127</v>
      </c>
      <c r="E404" s="35"/>
      <c r="F404" s="186" t="s">
        <v>1087</v>
      </c>
      <c r="G404" s="35"/>
      <c r="H404" s="35"/>
      <c r="I404" s="187"/>
      <c r="J404" s="35"/>
      <c r="K404" s="35"/>
      <c r="L404" s="38"/>
      <c r="M404" s="188"/>
      <c r="N404" s="189"/>
      <c r="O404" s="63"/>
      <c r="P404" s="63"/>
      <c r="Q404" s="63"/>
      <c r="R404" s="63"/>
      <c r="S404" s="63"/>
      <c r="T404" s="64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6" t="s">
        <v>127</v>
      </c>
      <c r="AU404" s="16" t="s">
        <v>83</v>
      </c>
    </row>
    <row r="405" spans="1:65" s="13" customFormat="1" ht="11.25">
      <c r="B405" s="191"/>
      <c r="C405" s="192"/>
      <c r="D405" s="185" t="s">
        <v>131</v>
      </c>
      <c r="E405" s="193" t="s">
        <v>19</v>
      </c>
      <c r="F405" s="194" t="s">
        <v>7</v>
      </c>
      <c r="G405" s="192"/>
      <c r="H405" s="195">
        <v>21</v>
      </c>
      <c r="I405" s="196"/>
      <c r="J405" s="192"/>
      <c r="K405" s="192"/>
      <c r="L405" s="197"/>
      <c r="M405" s="198"/>
      <c r="N405" s="199"/>
      <c r="O405" s="199"/>
      <c r="P405" s="199"/>
      <c r="Q405" s="199"/>
      <c r="R405" s="199"/>
      <c r="S405" s="199"/>
      <c r="T405" s="200"/>
      <c r="AT405" s="201" t="s">
        <v>131</v>
      </c>
      <c r="AU405" s="201" t="s">
        <v>83</v>
      </c>
      <c r="AV405" s="13" t="s">
        <v>83</v>
      </c>
      <c r="AW405" s="13" t="s">
        <v>33</v>
      </c>
      <c r="AX405" s="13" t="s">
        <v>73</v>
      </c>
      <c r="AY405" s="201" t="s">
        <v>118</v>
      </c>
    </row>
    <row r="406" spans="1:65" s="2" customFormat="1" ht="14.45" customHeight="1">
      <c r="A406" s="33"/>
      <c r="B406" s="34"/>
      <c r="C406" s="172" t="s">
        <v>597</v>
      </c>
      <c r="D406" s="172" t="s">
        <v>120</v>
      </c>
      <c r="E406" s="173" t="s">
        <v>1089</v>
      </c>
      <c r="F406" s="174" t="s">
        <v>1090</v>
      </c>
      <c r="G406" s="175" t="s">
        <v>220</v>
      </c>
      <c r="H406" s="176">
        <v>11</v>
      </c>
      <c r="I406" s="177"/>
      <c r="J406" s="178">
        <f>ROUND(I406*H406,2)</f>
        <v>0</v>
      </c>
      <c r="K406" s="174" t="s">
        <v>124</v>
      </c>
      <c r="L406" s="38"/>
      <c r="M406" s="179" t="s">
        <v>19</v>
      </c>
      <c r="N406" s="180" t="s">
        <v>44</v>
      </c>
      <c r="O406" s="63"/>
      <c r="P406" s="181">
        <f>O406*H406</f>
        <v>0</v>
      </c>
      <c r="Q406" s="181">
        <v>3.0200000000000001E-3</v>
      </c>
      <c r="R406" s="181">
        <f>Q406*H406</f>
        <v>3.322E-2</v>
      </c>
      <c r="S406" s="181">
        <v>0</v>
      </c>
      <c r="T406" s="18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83" t="s">
        <v>125</v>
      </c>
      <c r="AT406" s="183" t="s">
        <v>120</v>
      </c>
      <c r="AU406" s="183" t="s">
        <v>83</v>
      </c>
      <c r="AY406" s="16" t="s">
        <v>118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6" t="s">
        <v>81</v>
      </c>
      <c r="BK406" s="184">
        <f>ROUND(I406*H406,2)</f>
        <v>0</v>
      </c>
      <c r="BL406" s="16" t="s">
        <v>125</v>
      </c>
      <c r="BM406" s="183" t="s">
        <v>1091</v>
      </c>
    </row>
    <row r="407" spans="1:65" s="2" customFormat="1" ht="11.25">
      <c r="A407" s="33"/>
      <c r="B407" s="34"/>
      <c r="C407" s="35"/>
      <c r="D407" s="185" t="s">
        <v>127</v>
      </c>
      <c r="E407" s="35"/>
      <c r="F407" s="186" t="s">
        <v>1092</v>
      </c>
      <c r="G407" s="35"/>
      <c r="H407" s="35"/>
      <c r="I407" s="187"/>
      <c r="J407" s="35"/>
      <c r="K407" s="35"/>
      <c r="L407" s="38"/>
      <c r="M407" s="188"/>
      <c r="N407" s="189"/>
      <c r="O407" s="63"/>
      <c r="P407" s="63"/>
      <c r="Q407" s="63"/>
      <c r="R407" s="63"/>
      <c r="S407" s="63"/>
      <c r="T407" s="64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6" t="s">
        <v>127</v>
      </c>
      <c r="AU407" s="16" t="s">
        <v>83</v>
      </c>
    </row>
    <row r="408" spans="1:65" s="2" customFormat="1" ht="87.75">
      <c r="A408" s="33"/>
      <c r="B408" s="34"/>
      <c r="C408" s="35"/>
      <c r="D408" s="185" t="s">
        <v>129</v>
      </c>
      <c r="E408" s="35"/>
      <c r="F408" s="190" t="s">
        <v>1093</v>
      </c>
      <c r="G408" s="35"/>
      <c r="H408" s="35"/>
      <c r="I408" s="187"/>
      <c r="J408" s="35"/>
      <c r="K408" s="35"/>
      <c r="L408" s="38"/>
      <c r="M408" s="188"/>
      <c r="N408" s="189"/>
      <c r="O408" s="63"/>
      <c r="P408" s="63"/>
      <c r="Q408" s="63"/>
      <c r="R408" s="63"/>
      <c r="S408" s="63"/>
      <c r="T408" s="64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6" t="s">
        <v>129</v>
      </c>
      <c r="AU408" s="16" t="s">
        <v>83</v>
      </c>
    </row>
    <row r="409" spans="1:65" s="2" customFormat="1" ht="14.45" customHeight="1">
      <c r="A409" s="33"/>
      <c r="B409" s="34"/>
      <c r="C409" s="202" t="s">
        <v>602</v>
      </c>
      <c r="D409" s="202" t="s">
        <v>179</v>
      </c>
      <c r="E409" s="203" t="s">
        <v>1094</v>
      </c>
      <c r="F409" s="204" t="s">
        <v>1095</v>
      </c>
      <c r="G409" s="205" t="s">
        <v>220</v>
      </c>
      <c r="H409" s="206">
        <v>11</v>
      </c>
      <c r="I409" s="207"/>
      <c r="J409" s="208">
        <f>ROUND(I409*H409,2)</f>
        <v>0</v>
      </c>
      <c r="K409" s="204" t="s">
        <v>19</v>
      </c>
      <c r="L409" s="209"/>
      <c r="M409" s="210" t="s">
        <v>19</v>
      </c>
      <c r="N409" s="211" t="s">
        <v>44</v>
      </c>
      <c r="O409" s="63"/>
      <c r="P409" s="181">
        <f>O409*H409</f>
        <v>0</v>
      </c>
      <c r="Q409" s="181">
        <v>0</v>
      </c>
      <c r="R409" s="181">
        <f>Q409*H409</f>
        <v>0</v>
      </c>
      <c r="S409" s="181">
        <v>0</v>
      </c>
      <c r="T409" s="18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83" t="s">
        <v>171</v>
      </c>
      <c r="AT409" s="183" t="s">
        <v>179</v>
      </c>
      <c r="AU409" s="183" t="s">
        <v>83</v>
      </c>
      <c r="AY409" s="16" t="s">
        <v>118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6" t="s">
        <v>81</v>
      </c>
      <c r="BK409" s="184">
        <f>ROUND(I409*H409,2)</f>
        <v>0</v>
      </c>
      <c r="BL409" s="16" t="s">
        <v>125</v>
      </c>
      <c r="BM409" s="183" t="s">
        <v>1096</v>
      </c>
    </row>
    <row r="410" spans="1:65" s="2" customFormat="1" ht="11.25">
      <c r="A410" s="33"/>
      <c r="B410" s="34"/>
      <c r="C410" s="35"/>
      <c r="D410" s="185" t="s">
        <v>127</v>
      </c>
      <c r="E410" s="35"/>
      <c r="F410" s="186" t="s">
        <v>1095</v>
      </c>
      <c r="G410" s="35"/>
      <c r="H410" s="35"/>
      <c r="I410" s="187"/>
      <c r="J410" s="35"/>
      <c r="K410" s="35"/>
      <c r="L410" s="38"/>
      <c r="M410" s="188"/>
      <c r="N410" s="189"/>
      <c r="O410" s="63"/>
      <c r="P410" s="63"/>
      <c r="Q410" s="63"/>
      <c r="R410" s="63"/>
      <c r="S410" s="63"/>
      <c r="T410" s="64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6" t="s">
        <v>127</v>
      </c>
      <c r="AU410" s="16" t="s">
        <v>83</v>
      </c>
    </row>
    <row r="411" spans="1:65" s="13" customFormat="1" ht="11.25">
      <c r="B411" s="191"/>
      <c r="C411" s="192"/>
      <c r="D411" s="185" t="s">
        <v>131</v>
      </c>
      <c r="E411" s="193" t="s">
        <v>19</v>
      </c>
      <c r="F411" s="194" t="s">
        <v>193</v>
      </c>
      <c r="G411" s="192"/>
      <c r="H411" s="195">
        <v>11</v>
      </c>
      <c r="I411" s="196"/>
      <c r="J411" s="192"/>
      <c r="K411" s="192"/>
      <c r="L411" s="197"/>
      <c r="M411" s="198"/>
      <c r="N411" s="199"/>
      <c r="O411" s="199"/>
      <c r="P411" s="199"/>
      <c r="Q411" s="199"/>
      <c r="R411" s="199"/>
      <c r="S411" s="199"/>
      <c r="T411" s="200"/>
      <c r="AT411" s="201" t="s">
        <v>131</v>
      </c>
      <c r="AU411" s="201" t="s">
        <v>83</v>
      </c>
      <c r="AV411" s="13" t="s">
        <v>83</v>
      </c>
      <c r="AW411" s="13" t="s">
        <v>33</v>
      </c>
      <c r="AX411" s="13" t="s">
        <v>73</v>
      </c>
      <c r="AY411" s="201" t="s">
        <v>118</v>
      </c>
    </row>
    <row r="412" spans="1:65" s="2" customFormat="1" ht="14.45" customHeight="1">
      <c r="A412" s="33"/>
      <c r="B412" s="34"/>
      <c r="C412" s="172" t="s">
        <v>607</v>
      </c>
      <c r="D412" s="172" t="s">
        <v>120</v>
      </c>
      <c r="E412" s="173" t="s">
        <v>1097</v>
      </c>
      <c r="F412" s="174" t="s">
        <v>1098</v>
      </c>
      <c r="G412" s="175" t="s">
        <v>220</v>
      </c>
      <c r="H412" s="176">
        <v>3</v>
      </c>
      <c r="I412" s="177"/>
      <c r="J412" s="178">
        <f>ROUND(I412*H412,2)</f>
        <v>0</v>
      </c>
      <c r="K412" s="174" t="s">
        <v>124</v>
      </c>
      <c r="L412" s="38"/>
      <c r="M412" s="179" t="s">
        <v>19</v>
      </c>
      <c r="N412" s="180" t="s">
        <v>44</v>
      </c>
      <c r="O412" s="63"/>
      <c r="P412" s="181">
        <f>O412*H412</f>
        <v>0</v>
      </c>
      <c r="Q412" s="181">
        <v>0.21734000000000001</v>
      </c>
      <c r="R412" s="181">
        <f>Q412*H412</f>
        <v>0.65202000000000004</v>
      </c>
      <c r="S412" s="181">
        <v>0</v>
      </c>
      <c r="T412" s="18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83" t="s">
        <v>125</v>
      </c>
      <c r="AT412" s="183" t="s">
        <v>120</v>
      </c>
      <c r="AU412" s="183" t="s">
        <v>83</v>
      </c>
      <c r="AY412" s="16" t="s">
        <v>118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6" t="s">
        <v>81</v>
      </c>
      <c r="BK412" s="184">
        <f>ROUND(I412*H412,2)</f>
        <v>0</v>
      </c>
      <c r="BL412" s="16" t="s">
        <v>125</v>
      </c>
      <c r="BM412" s="183" t="s">
        <v>1099</v>
      </c>
    </row>
    <row r="413" spans="1:65" s="2" customFormat="1" ht="11.25">
      <c r="A413" s="33"/>
      <c r="B413" s="34"/>
      <c r="C413" s="35"/>
      <c r="D413" s="185" t="s">
        <v>127</v>
      </c>
      <c r="E413" s="35"/>
      <c r="F413" s="186" t="s">
        <v>1100</v>
      </c>
      <c r="G413" s="35"/>
      <c r="H413" s="35"/>
      <c r="I413" s="187"/>
      <c r="J413" s="35"/>
      <c r="K413" s="35"/>
      <c r="L413" s="38"/>
      <c r="M413" s="188"/>
      <c r="N413" s="189"/>
      <c r="O413" s="63"/>
      <c r="P413" s="63"/>
      <c r="Q413" s="63"/>
      <c r="R413" s="63"/>
      <c r="S413" s="63"/>
      <c r="T413" s="64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T413" s="16" t="s">
        <v>127</v>
      </c>
      <c r="AU413" s="16" t="s">
        <v>83</v>
      </c>
    </row>
    <row r="414" spans="1:65" s="2" customFormat="1" ht="136.5">
      <c r="A414" s="33"/>
      <c r="B414" s="34"/>
      <c r="C414" s="35"/>
      <c r="D414" s="185" t="s">
        <v>129</v>
      </c>
      <c r="E414" s="35"/>
      <c r="F414" s="190" t="s">
        <v>1101</v>
      </c>
      <c r="G414" s="35"/>
      <c r="H414" s="35"/>
      <c r="I414" s="187"/>
      <c r="J414" s="35"/>
      <c r="K414" s="35"/>
      <c r="L414" s="38"/>
      <c r="M414" s="188"/>
      <c r="N414" s="189"/>
      <c r="O414" s="63"/>
      <c r="P414" s="63"/>
      <c r="Q414" s="63"/>
      <c r="R414" s="63"/>
      <c r="S414" s="63"/>
      <c r="T414" s="64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6" t="s">
        <v>129</v>
      </c>
      <c r="AU414" s="16" t="s">
        <v>83</v>
      </c>
    </row>
    <row r="415" spans="1:65" s="2" customFormat="1" ht="14.45" customHeight="1">
      <c r="A415" s="33"/>
      <c r="B415" s="34"/>
      <c r="C415" s="202" t="s">
        <v>612</v>
      </c>
      <c r="D415" s="202" t="s">
        <v>179</v>
      </c>
      <c r="E415" s="203" t="s">
        <v>1102</v>
      </c>
      <c r="F415" s="204" t="s">
        <v>1103</v>
      </c>
      <c r="G415" s="205" t="s">
        <v>220</v>
      </c>
      <c r="H415" s="206">
        <v>3</v>
      </c>
      <c r="I415" s="207"/>
      <c r="J415" s="208">
        <f>ROUND(I415*H415,2)</f>
        <v>0</v>
      </c>
      <c r="K415" s="204" t="s">
        <v>19</v>
      </c>
      <c r="L415" s="209"/>
      <c r="M415" s="210" t="s">
        <v>19</v>
      </c>
      <c r="N415" s="211" t="s">
        <v>44</v>
      </c>
      <c r="O415" s="63"/>
      <c r="P415" s="181">
        <f>O415*H415</f>
        <v>0</v>
      </c>
      <c r="Q415" s="181">
        <v>0.11799999999999999</v>
      </c>
      <c r="R415" s="181">
        <f>Q415*H415</f>
        <v>0.35399999999999998</v>
      </c>
      <c r="S415" s="181">
        <v>0</v>
      </c>
      <c r="T415" s="18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83" t="s">
        <v>171</v>
      </c>
      <c r="AT415" s="183" t="s">
        <v>179</v>
      </c>
      <c r="AU415" s="183" t="s">
        <v>83</v>
      </c>
      <c r="AY415" s="16" t="s">
        <v>118</v>
      </c>
      <c r="BE415" s="184">
        <f>IF(N415="základní",J415,0)</f>
        <v>0</v>
      </c>
      <c r="BF415" s="184">
        <f>IF(N415="snížená",J415,0)</f>
        <v>0</v>
      </c>
      <c r="BG415" s="184">
        <f>IF(N415="zákl. přenesená",J415,0)</f>
        <v>0</v>
      </c>
      <c r="BH415" s="184">
        <f>IF(N415="sníž. přenesená",J415,0)</f>
        <v>0</v>
      </c>
      <c r="BI415" s="184">
        <f>IF(N415="nulová",J415,0)</f>
        <v>0</v>
      </c>
      <c r="BJ415" s="16" t="s">
        <v>81</v>
      </c>
      <c r="BK415" s="184">
        <f>ROUND(I415*H415,2)</f>
        <v>0</v>
      </c>
      <c r="BL415" s="16" t="s">
        <v>125</v>
      </c>
      <c r="BM415" s="183" t="s">
        <v>1104</v>
      </c>
    </row>
    <row r="416" spans="1:65" s="2" customFormat="1" ht="97.5">
      <c r="A416" s="33"/>
      <c r="B416" s="34"/>
      <c r="C416" s="35"/>
      <c r="D416" s="185" t="s">
        <v>127</v>
      </c>
      <c r="E416" s="35"/>
      <c r="F416" s="186" t="s">
        <v>1105</v>
      </c>
      <c r="G416" s="35"/>
      <c r="H416" s="35"/>
      <c r="I416" s="187"/>
      <c r="J416" s="35"/>
      <c r="K416" s="35"/>
      <c r="L416" s="38"/>
      <c r="M416" s="188"/>
      <c r="N416" s="189"/>
      <c r="O416" s="63"/>
      <c r="P416" s="63"/>
      <c r="Q416" s="63"/>
      <c r="R416" s="63"/>
      <c r="S416" s="63"/>
      <c r="T416" s="64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6" t="s">
        <v>127</v>
      </c>
      <c r="AU416" s="16" t="s">
        <v>83</v>
      </c>
    </row>
    <row r="417" spans="1:65" s="13" customFormat="1" ht="11.25">
      <c r="B417" s="191"/>
      <c r="C417" s="192"/>
      <c r="D417" s="185" t="s">
        <v>131</v>
      </c>
      <c r="E417" s="193" t="s">
        <v>19</v>
      </c>
      <c r="F417" s="194" t="s">
        <v>1106</v>
      </c>
      <c r="G417" s="192"/>
      <c r="H417" s="195">
        <v>3</v>
      </c>
      <c r="I417" s="196"/>
      <c r="J417" s="192"/>
      <c r="K417" s="192"/>
      <c r="L417" s="197"/>
      <c r="M417" s="198"/>
      <c r="N417" s="199"/>
      <c r="O417" s="199"/>
      <c r="P417" s="199"/>
      <c r="Q417" s="199"/>
      <c r="R417" s="199"/>
      <c r="S417" s="199"/>
      <c r="T417" s="200"/>
      <c r="AT417" s="201" t="s">
        <v>131</v>
      </c>
      <c r="AU417" s="201" t="s">
        <v>83</v>
      </c>
      <c r="AV417" s="13" t="s">
        <v>83</v>
      </c>
      <c r="AW417" s="13" t="s">
        <v>33</v>
      </c>
      <c r="AX417" s="13" t="s">
        <v>73</v>
      </c>
      <c r="AY417" s="201" t="s">
        <v>118</v>
      </c>
    </row>
    <row r="418" spans="1:65" s="2" customFormat="1" ht="14.45" customHeight="1">
      <c r="A418" s="33"/>
      <c r="B418" s="34"/>
      <c r="C418" s="172" t="s">
        <v>616</v>
      </c>
      <c r="D418" s="172" t="s">
        <v>120</v>
      </c>
      <c r="E418" s="173" t="s">
        <v>1107</v>
      </c>
      <c r="F418" s="174" t="s">
        <v>1108</v>
      </c>
      <c r="G418" s="175" t="s">
        <v>220</v>
      </c>
      <c r="H418" s="176">
        <v>3</v>
      </c>
      <c r="I418" s="177"/>
      <c r="J418" s="178">
        <f>ROUND(I418*H418,2)</f>
        <v>0</v>
      </c>
      <c r="K418" s="174" t="s">
        <v>124</v>
      </c>
      <c r="L418" s="38"/>
      <c r="M418" s="179" t="s">
        <v>19</v>
      </c>
      <c r="N418" s="180" t="s">
        <v>44</v>
      </c>
      <c r="O418" s="63"/>
      <c r="P418" s="181">
        <f>O418*H418</f>
        <v>0</v>
      </c>
      <c r="Q418" s="181">
        <v>6.6E-3</v>
      </c>
      <c r="R418" s="181">
        <f>Q418*H418</f>
        <v>1.9799999999999998E-2</v>
      </c>
      <c r="S418" s="181">
        <v>0</v>
      </c>
      <c r="T418" s="18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83" t="s">
        <v>125</v>
      </c>
      <c r="AT418" s="183" t="s">
        <v>120</v>
      </c>
      <c r="AU418" s="183" t="s">
        <v>83</v>
      </c>
      <c r="AY418" s="16" t="s">
        <v>118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6" t="s">
        <v>81</v>
      </c>
      <c r="BK418" s="184">
        <f>ROUND(I418*H418,2)</f>
        <v>0</v>
      </c>
      <c r="BL418" s="16" t="s">
        <v>125</v>
      </c>
      <c r="BM418" s="183" t="s">
        <v>1109</v>
      </c>
    </row>
    <row r="419" spans="1:65" s="2" customFormat="1" ht="11.25">
      <c r="A419" s="33"/>
      <c r="B419" s="34"/>
      <c r="C419" s="35"/>
      <c r="D419" s="185" t="s">
        <v>127</v>
      </c>
      <c r="E419" s="35"/>
      <c r="F419" s="186" t="s">
        <v>1110</v>
      </c>
      <c r="G419" s="35"/>
      <c r="H419" s="35"/>
      <c r="I419" s="187"/>
      <c r="J419" s="35"/>
      <c r="K419" s="35"/>
      <c r="L419" s="38"/>
      <c r="M419" s="188"/>
      <c r="N419" s="189"/>
      <c r="O419" s="63"/>
      <c r="P419" s="63"/>
      <c r="Q419" s="63"/>
      <c r="R419" s="63"/>
      <c r="S419" s="63"/>
      <c r="T419" s="64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6" t="s">
        <v>127</v>
      </c>
      <c r="AU419" s="16" t="s">
        <v>83</v>
      </c>
    </row>
    <row r="420" spans="1:65" s="2" customFormat="1" ht="29.25">
      <c r="A420" s="33"/>
      <c r="B420" s="34"/>
      <c r="C420" s="35"/>
      <c r="D420" s="185" t="s">
        <v>129</v>
      </c>
      <c r="E420" s="35"/>
      <c r="F420" s="190" t="s">
        <v>1111</v>
      </c>
      <c r="G420" s="35"/>
      <c r="H420" s="35"/>
      <c r="I420" s="187"/>
      <c r="J420" s="35"/>
      <c r="K420" s="35"/>
      <c r="L420" s="38"/>
      <c r="M420" s="188"/>
      <c r="N420" s="189"/>
      <c r="O420" s="63"/>
      <c r="P420" s="63"/>
      <c r="Q420" s="63"/>
      <c r="R420" s="63"/>
      <c r="S420" s="63"/>
      <c r="T420" s="64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6" t="s">
        <v>129</v>
      </c>
      <c r="AU420" s="16" t="s">
        <v>83</v>
      </c>
    </row>
    <row r="421" spans="1:65" s="2" customFormat="1" ht="14.45" customHeight="1">
      <c r="A421" s="33"/>
      <c r="B421" s="34"/>
      <c r="C421" s="202" t="s">
        <v>621</v>
      </c>
      <c r="D421" s="202" t="s">
        <v>179</v>
      </c>
      <c r="E421" s="203" t="s">
        <v>1112</v>
      </c>
      <c r="F421" s="204" t="s">
        <v>1113</v>
      </c>
      <c r="G421" s="205" t="s">
        <v>220</v>
      </c>
      <c r="H421" s="206">
        <v>2</v>
      </c>
      <c r="I421" s="207"/>
      <c r="J421" s="208">
        <f>ROUND(I421*H421,2)</f>
        <v>0</v>
      </c>
      <c r="K421" s="204" t="s">
        <v>124</v>
      </c>
      <c r="L421" s="209"/>
      <c r="M421" s="210" t="s">
        <v>19</v>
      </c>
      <c r="N421" s="211" t="s">
        <v>44</v>
      </c>
      <c r="O421" s="63"/>
      <c r="P421" s="181">
        <f>O421*H421</f>
        <v>0</v>
      </c>
      <c r="Q421" s="181">
        <v>5.0999999999999997E-2</v>
      </c>
      <c r="R421" s="181">
        <f>Q421*H421</f>
        <v>0.10199999999999999</v>
      </c>
      <c r="S421" s="181">
        <v>0</v>
      </c>
      <c r="T421" s="18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83" t="s">
        <v>171</v>
      </c>
      <c r="AT421" s="183" t="s">
        <v>179</v>
      </c>
      <c r="AU421" s="183" t="s">
        <v>83</v>
      </c>
      <c r="AY421" s="16" t="s">
        <v>118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16" t="s">
        <v>81</v>
      </c>
      <c r="BK421" s="184">
        <f>ROUND(I421*H421,2)</f>
        <v>0</v>
      </c>
      <c r="BL421" s="16" t="s">
        <v>125</v>
      </c>
      <c r="BM421" s="183" t="s">
        <v>1114</v>
      </c>
    </row>
    <row r="422" spans="1:65" s="2" customFormat="1" ht="11.25">
      <c r="A422" s="33"/>
      <c r="B422" s="34"/>
      <c r="C422" s="35"/>
      <c r="D422" s="185" t="s">
        <v>127</v>
      </c>
      <c r="E422" s="35"/>
      <c r="F422" s="186" t="s">
        <v>1113</v>
      </c>
      <c r="G422" s="35"/>
      <c r="H422" s="35"/>
      <c r="I422" s="187"/>
      <c r="J422" s="35"/>
      <c r="K422" s="35"/>
      <c r="L422" s="38"/>
      <c r="M422" s="188"/>
      <c r="N422" s="189"/>
      <c r="O422" s="63"/>
      <c r="P422" s="63"/>
      <c r="Q422" s="63"/>
      <c r="R422" s="63"/>
      <c r="S422" s="63"/>
      <c r="T422" s="64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T422" s="16" t="s">
        <v>127</v>
      </c>
      <c r="AU422" s="16" t="s">
        <v>83</v>
      </c>
    </row>
    <row r="423" spans="1:65" s="13" customFormat="1" ht="11.25">
      <c r="B423" s="191"/>
      <c r="C423" s="192"/>
      <c r="D423" s="185" t="s">
        <v>131</v>
      </c>
      <c r="E423" s="193" t="s">
        <v>19</v>
      </c>
      <c r="F423" s="194" t="s">
        <v>1115</v>
      </c>
      <c r="G423" s="192"/>
      <c r="H423" s="195">
        <v>2</v>
      </c>
      <c r="I423" s="196"/>
      <c r="J423" s="192"/>
      <c r="K423" s="192"/>
      <c r="L423" s="197"/>
      <c r="M423" s="198"/>
      <c r="N423" s="199"/>
      <c r="O423" s="199"/>
      <c r="P423" s="199"/>
      <c r="Q423" s="199"/>
      <c r="R423" s="199"/>
      <c r="S423" s="199"/>
      <c r="T423" s="200"/>
      <c r="AT423" s="201" t="s">
        <v>131</v>
      </c>
      <c r="AU423" s="201" t="s">
        <v>83</v>
      </c>
      <c r="AV423" s="13" t="s">
        <v>83</v>
      </c>
      <c r="AW423" s="13" t="s">
        <v>33</v>
      </c>
      <c r="AX423" s="13" t="s">
        <v>73</v>
      </c>
      <c r="AY423" s="201" t="s">
        <v>118</v>
      </c>
    </row>
    <row r="424" spans="1:65" s="2" customFormat="1" ht="14.45" customHeight="1">
      <c r="A424" s="33"/>
      <c r="B424" s="34"/>
      <c r="C424" s="202" t="s">
        <v>626</v>
      </c>
      <c r="D424" s="202" t="s">
        <v>179</v>
      </c>
      <c r="E424" s="203" t="s">
        <v>1116</v>
      </c>
      <c r="F424" s="204" t="s">
        <v>1117</v>
      </c>
      <c r="G424" s="205" t="s">
        <v>220</v>
      </c>
      <c r="H424" s="206">
        <v>1</v>
      </c>
      <c r="I424" s="207"/>
      <c r="J424" s="208">
        <f>ROUND(I424*H424,2)</f>
        <v>0</v>
      </c>
      <c r="K424" s="204" t="s">
        <v>124</v>
      </c>
      <c r="L424" s="209"/>
      <c r="M424" s="210" t="s">
        <v>19</v>
      </c>
      <c r="N424" s="211" t="s">
        <v>44</v>
      </c>
      <c r="O424" s="63"/>
      <c r="P424" s="181">
        <f>O424*H424</f>
        <v>0</v>
      </c>
      <c r="Q424" s="181">
        <v>0.04</v>
      </c>
      <c r="R424" s="181">
        <f>Q424*H424</f>
        <v>0.04</v>
      </c>
      <c r="S424" s="181">
        <v>0</v>
      </c>
      <c r="T424" s="18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83" t="s">
        <v>171</v>
      </c>
      <c r="AT424" s="183" t="s">
        <v>179</v>
      </c>
      <c r="AU424" s="183" t="s">
        <v>83</v>
      </c>
      <c r="AY424" s="16" t="s">
        <v>118</v>
      </c>
      <c r="BE424" s="184">
        <f>IF(N424="základní",J424,0)</f>
        <v>0</v>
      </c>
      <c r="BF424" s="184">
        <f>IF(N424="snížená",J424,0)</f>
        <v>0</v>
      </c>
      <c r="BG424" s="184">
        <f>IF(N424="zákl. přenesená",J424,0)</f>
        <v>0</v>
      </c>
      <c r="BH424" s="184">
        <f>IF(N424="sníž. přenesená",J424,0)</f>
        <v>0</v>
      </c>
      <c r="BI424" s="184">
        <f>IF(N424="nulová",J424,0)</f>
        <v>0</v>
      </c>
      <c r="BJ424" s="16" t="s">
        <v>81</v>
      </c>
      <c r="BK424" s="184">
        <f>ROUND(I424*H424,2)</f>
        <v>0</v>
      </c>
      <c r="BL424" s="16" t="s">
        <v>125</v>
      </c>
      <c r="BM424" s="183" t="s">
        <v>1118</v>
      </c>
    </row>
    <row r="425" spans="1:65" s="2" customFormat="1" ht="11.25">
      <c r="A425" s="33"/>
      <c r="B425" s="34"/>
      <c r="C425" s="35"/>
      <c r="D425" s="185" t="s">
        <v>127</v>
      </c>
      <c r="E425" s="35"/>
      <c r="F425" s="186" t="s">
        <v>1117</v>
      </c>
      <c r="G425" s="35"/>
      <c r="H425" s="35"/>
      <c r="I425" s="187"/>
      <c r="J425" s="35"/>
      <c r="K425" s="35"/>
      <c r="L425" s="38"/>
      <c r="M425" s="188"/>
      <c r="N425" s="189"/>
      <c r="O425" s="63"/>
      <c r="P425" s="63"/>
      <c r="Q425" s="63"/>
      <c r="R425" s="63"/>
      <c r="S425" s="63"/>
      <c r="T425" s="64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6" t="s">
        <v>127</v>
      </c>
      <c r="AU425" s="16" t="s">
        <v>83</v>
      </c>
    </row>
    <row r="426" spans="1:65" s="13" customFormat="1" ht="11.25">
      <c r="B426" s="191"/>
      <c r="C426" s="192"/>
      <c r="D426" s="185" t="s">
        <v>131</v>
      </c>
      <c r="E426" s="193" t="s">
        <v>19</v>
      </c>
      <c r="F426" s="194" t="s">
        <v>1119</v>
      </c>
      <c r="G426" s="192"/>
      <c r="H426" s="195">
        <v>1</v>
      </c>
      <c r="I426" s="196"/>
      <c r="J426" s="192"/>
      <c r="K426" s="192"/>
      <c r="L426" s="197"/>
      <c r="M426" s="198"/>
      <c r="N426" s="199"/>
      <c r="O426" s="199"/>
      <c r="P426" s="199"/>
      <c r="Q426" s="199"/>
      <c r="R426" s="199"/>
      <c r="S426" s="199"/>
      <c r="T426" s="200"/>
      <c r="AT426" s="201" t="s">
        <v>131</v>
      </c>
      <c r="AU426" s="201" t="s">
        <v>83</v>
      </c>
      <c r="AV426" s="13" t="s">
        <v>83</v>
      </c>
      <c r="AW426" s="13" t="s">
        <v>33</v>
      </c>
      <c r="AX426" s="13" t="s">
        <v>73</v>
      </c>
      <c r="AY426" s="201" t="s">
        <v>118</v>
      </c>
    </row>
    <row r="427" spans="1:65" s="2" customFormat="1" ht="14.45" customHeight="1">
      <c r="A427" s="33"/>
      <c r="B427" s="34"/>
      <c r="C427" s="172" t="s">
        <v>630</v>
      </c>
      <c r="D427" s="172" t="s">
        <v>120</v>
      </c>
      <c r="E427" s="173" t="s">
        <v>1120</v>
      </c>
      <c r="F427" s="174" t="s">
        <v>1121</v>
      </c>
      <c r="G427" s="175" t="s">
        <v>220</v>
      </c>
      <c r="H427" s="176">
        <v>1</v>
      </c>
      <c r="I427" s="177"/>
      <c r="J427" s="178">
        <f>ROUND(I427*H427,2)</f>
        <v>0</v>
      </c>
      <c r="K427" s="174" t="s">
        <v>124</v>
      </c>
      <c r="L427" s="38"/>
      <c r="M427" s="179" t="s">
        <v>19</v>
      </c>
      <c r="N427" s="180" t="s">
        <v>44</v>
      </c>
      <c r="O427" s="63"/>
      <c r="P427" s="181">
        <f>O427*H427</f>
        <v>0</v>
      </c>
      <c r="Q427" s="181">
        <v>6.6E-3</v>
      </c>
      <c r="R427" s="181">
        <f>Q427*H427</f>
        <v>6.6E-3</v>
      </c>
      <c r="S427" s="181">
        <v>0</v>
      </c>
      <c r="T427" s="182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83" t="s">
        <v>125</v>
      </c>
      <c r="AT427" s="183" t="s">
        <v>120</v>
      </c>
      <c r="AU427" s="183" t="s">
        <v>83</v>
      </c>
      <c r="AY427" s="16" t="s">
        <v>118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16" t="s">
        <v>81</v>
      </c>
      <c r="BK427" s="184">
        <f>ROUND(I427*H427,2)</f>
        <v>0</v>
      </c>
      <c r="BL427" s="16" t="s">
        <v>125</v>
      </c>
      <c r="BM427" s="183" t="s">
        <v>1122</v>
      </c>
    </row>
    <row r="428" spans="1:65" s="2" customFormat="1" ht="11.25">
      <c r="A428" s="33"/>
      <c r="B428" s="34"/>
      <c r="C428" s="35"/>
      <c r="D428" s="185" t="s">
        <v>127</v>
      </c>
      <c r="E428" s="35"/>
      <c r="F428" s="186" t="s">
        <v>1123</v>
      </c>
      <c r="G428" s="35"/>
      <c r="H428" s="35"/>
      <c r="I428" s="187"/>
      <c r="J428" s="35"/>
      <c r="K428" s="35"/>
      <c r="L428" s="38"/>
      <c r="M428" s="188"/>
      <c r="N428" s="189"/>
      <c r="O428" s="63"/>
      <c r="P428" s="63"/>
      <c r="Q428" s="63"/>
      <c r="R428" s="63"/>
      <c r="S428" s="63"/>
      <c r="T428" s="64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6" t="s">
        <v>127</v>
      </c>
      <c r="AU428" s="16" t="s">
        <v>83</v>
      </c>
    </row>
    <row r="429" spans="1:65" s="2" customFormat="1" ht="29.25">
      <c r="A429" s="33"/>
      <c r="B429" s="34"/>
      <c r="C429" s="35"/>
      <c r="D429" s="185" t="s">
        <v>129</v>
      </c>
      <c r="E429" s="35"/>
      <c r="F429" s="190" t="s">
        <v>1111</v>
      </c>
      <c r="G429" s="35"/>
      <c r="H429" s="35"/>
      <c r="I429" s="187"/>
      <c r="J429" s="35"/>
      <c r="K429" s="35"/>
      <c r="L429" s="38"/>
      <c r="M429" s="188"/>
      <c r="N429" s="189"/>
      <c r="O429" s="63"/>
      <c r="P429" s="63"/>
      <c r="Q429" s="63"/>
      <c r="R429" s="63"/>
      <c r="S429" s="63"/>
      <c r="T429" s="64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6" t="s">
        <v>129</v>
      </c>
      <c r="AU429" s="16" t="s">
        <v>83</v>
      </c>
    </row>
    <row r="430" spans="1:65" s="2" customFormat="1" ht="14.45" customHeight="1">
      <c r="A430" s="33"/>
      <c r="B430" s="34"/>
      <c r="C430" s="202" t="s">
        <v>638</v>
      </c>
      <c r="D430" s="202" t="s">
        <v>179</v>
      </c>
      <c r="E430" s="203" t="s">
        <v>1124</v>
      </c>
      <c r="F430" s="204" t="s">
        <v>1125</v>
      </c>
      <c r="G430" s="205" t="s">
        <v>220</v>
      </c>
      <c r="H430" s="206">
        <v>1</v>
      </c>
      <c r="I430" s="207"/>
      <c r="J430" s="208">
        <f>ROUND(I430*H430,2)</f>
        <v>0</v>
      </c>
      <c r="K430" s="204" t="s">
        <v>124</v>
      </c>
      <c r="L430" s="209"/>
      <c r="M430" s="210" t="s">
        <v>19</v>
      </c>
      <c r="N430" s="211" t="s">
        <v>44</v>
      </c>
      <c r="O430" s="63"/>
      <c r="P430" s="181">
        <f>O430*H430</f>
        <v>0</v>
      </c>
      <c r="Q430" s="181">
        <v>8.1000000000000003E-2</v>
      </c>
      <c r="R430" s="181">
        <f>Q430*H430</f>
        <v>8.1000000000000003E-2</v>
      </c>
      <c r="S430" s="181">
        <v>0</v>
      </c>
      <c r="T430" s="182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83" t="s">
        <v>171</v>
      </c>
      <c r="AT430" s="183" t="s">
        <v>179</v>
      </c>
      <c r="AU430" s="183" t="s">
        <v>83</v>
      </c>
      <c r="AY430" s="16" t="s">
        <v>118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16" t="s">
        <v>81</v>
      </c>
      <c r="BK430" s="184">
        <f>ROUND(I430*H430,2)</f>
        <v>0</v>
      </c>
      <c r="BL430" s="16" t="s">
        <v>125</v>
      </c>
      <c r="BM430" s="183" t="s">
        <v>1126</v>
      </c>
    </row>
    <row r="431" spans="1:65" s="2" customFormat="1" ht="11.25">
      <c r="A431" s="33"/>
      <c r="B431" s="34"/>
      <c r="C431" s="35"/>
      <c r="D431" s="185" t="s">
        <v>127</v>
      </c>
      <c r="E431" s="35"/>
      <c r="F431" s="186" t="s">
        <v>1125</v>
      </c>
      <c r="G431" s="35"/>
      <c r="H431" s="35"/>
      <c r="I431" s="187"/>
      <c r="J431" s="35"/>
      <c r="K431" s="35"/>
      <c r="L431" s="38"/>
      <c r="M431" s="188"/>
      <c r="N431" s="189"/>
      <c r="O431" s="63"/>
      <c r="P431" s="63"/>
      <c r="Q431" s="63"/>
      <c r="R431" s="63"/>
      <c r="S431" s="63"/>
      <c r="T431" s="64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6" t="s">
        <v>127</v>
      </c>
      <c r="AU431" s="16" t="s">
        <v>83</v>
      </c>
    </row>
    <row r="432" spans="1:65" s="13" customFormat="1" ht="11.25">
      <c r="B432" s="191"/>
      <c r="C432" s="192"/>
      <c r="D432" s="185" t="s">
        <v>131</v>
      </c>
      <c r="E432" s="193" t="s">
        <v>19</v>
      </c>
      <c r="F432" s="194" t="s">
        <v>1119</v>
      </c>
      <c r="G432" s="192"/>
      <c r="H432" s="195">
        <v>1</v>
      </c>
      <c r="I432" s="196"/>
      <c r="J432" s="192"/>
      <c r="K432" s="192"/>
      <c r="L432" s="197"/>
      <c r="M432" s="198"/>
      <c r="N432" s="199"/>
      <c r="O432" s="199"/>
      <c r="P432" s="199"/>
      <c r="Q432" s="199"/>
      <c r="R432" s="199"/>
      <c r="S432" s="199"/>
      <c r="T432" s="200"/>
      <c r="AT432" s="201" t="s">
        <v>131</v>
      </c>
      <c r="AU432" s="201" t="s">
        <v>83</v>
      </c>
      <c r="AV432" s="13" t="s">
        <v>83</v>
      </c>
      <c r="AW432" s="13" t="s">
        <v>33</v>
      </c>
      <c r="AX432" s="13" t="s">
        <v>73</v>
      </c>
      <c r="AY432" s="201" t="s">
        <v>118</v>
      </c>
    </row>
    <row r="433" spans="1:65" s="2" customFormat="1" ht="14.45" customHeight="1">
      <c r="A433" s="33"/>
      <c r="B433" s="34"/>
      <c r="C433" s="172" t="s">
        <v>645</v>
      </c>
      <c r="D433" s="172" t="s">
        <v>120</v>
      </c>
      <c r="E433" s="173" t="s">
        <v>1127</v>
      </c>
      <c r="F433" s="174" t="s">
        <v>1128</v>
      </c>
      <c r="G433" s="175" t="s">
        <v>220</v>
      </c>
      <c r="H433" s="176">
        <v>3</v>
      </c>
      <c r="I433" s="177"/>
      <c r="J433" s="178">
        <f>ROUND(I433*H433,2)</f>
        <v>0</v>
      </c>
      <c r="K433" s="174" t="s">
        <v>124</v>
      </c>
      <c r="L433" s="38"/>
      <c r="M433" s="179" t="s">
        <v>19</v>
      </c>
      <c r="N433" s="180" t="s">
        <v>44</v>
      </c>
      <c r="O433" s="63"/>
      <c r="P433" s="181">
        <f>O433*H433</f>
        <v>0</v>
      </c>
      <c r="Q433" s="181">
        <v>1.248E-2</v>
      </c>
      <c r="R433" s="181">
        <f>Q433*H433</f>
        <v>3.7440000000000001E-2</v>
      </c>
      <c r="S433" s="181">
        <v>0</v>
      </c>
      <c r="T433" s="182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83" t="s">
        <v>125</v>
      </c>
      <c r="AT433" s="183" t="s">
        <v>120</v>
      </c>
      <c r="AU433" s="183" t="s">
        <v>83</v>
      </c>
      <c r="AY433" s="16" t="s">
        <v>118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16" t="s">
        <v>81</v>
      </c>
      <c r="BK433" s="184">
        <f>ROUND(I433*H433,2)</f>
        <v>0</v>
      </c>
      <c r="BL433" s="16" t="s">
        <v>125</v>
      </c>
      <c r="BM433" s="183" t="s">
        <v>1129</v>
      </c>
    </row>
    <row r="434" spans="1:65" s="2" customFormat="1" ht="11.25">
      <c r="A434" s="33"/>
      <c r="B434" s="34"/>
      <c r="C434" s="35"/>
      <c r="D434" s="185" t="s">
        <v>127</v>
      </c>
      <c r="E434" s="35"/>
      <c r="F434" s="186" t="s">
        <v>1128</v>
      </c>
      <c r="G434" s="35"/>
      <c r="H434" s="35"/>
      <c r="I434" s="187"/>
      <c r="J434" s="35"/>
      <c r="K434" s="35"/>
      <c r="L434" s="38"/>
      <c r="M434" s="188"/>
      <c r="N434" s="189"/>
      <c r="O434" s="63"/>
      <c r="P434" s="63"/>
      <c r="Q434" s="63"/>
      <c r="R434" s="63"/>
      <c r="S434" s="63"/>
      <c r="T434" s="64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6" t="s">
        <v>127</v>
      </c>
      <c r="AU434" s="16" t="s">
        <v>83</v>
      </c>
    </row>
    <row r="435" spans="1:65" s="2" customFormat="1" ht="39">
      <c r="A435" s="33"/>
      <c r="B435" s="34"/>
      <c r="C435" s="35"/>
      <c r="D435" s="185" t="s">
        <v>129</v>
      </c>
      <c r="E435" s="35"/>
      <c r="F435" s="190" t="s">
        <v>1130</v>
      </c>
      <c r="G435" s="35"/>
      <c r="H435" s="35"/>
      <c r="I435" s="187"/>
      <c r="J435" s="35"/>
      <c r="K435" s="35"/>
      <c r="L435" s="38"/>
      <c r="M435" s="188"/>
      <c r="N435" s="189"/>
      <c r="O435" s="63"/>
      <c r="P435" s="63"/>
      <c r="Q435" s="63"/>
      <c r="R435" s="63"/>
      <c r="S435" s="63"/>
      <c r="T435" s="64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T435" s="16" t="s">
        <v>129</v>
      </c>
      <c r="AU435" s="16" t="s">
        <v>83</v>
      </c>
    </row>
    <row r="436" spans="1:65" s="2" customFormat="1" ht="14.45" customHeight="1">
      <c r="A436" s="33"/>
      <c r="B436" s="34"/>
      <c r="C436" s="202" t="s">
        <v>652</v>
      </c>
      <c r="D436" s="202" t="s">
        <v>179</v>
      </c>
      <c r="E436" s="203" t="s">
        <v>1131</v>
      </c>
      <c r="F436" s="204" t="s">
        <v>1132</v>
      </c>
      <c r="G436" s="205" t="s">
        <v>220</v>
      </c>
      <c r="H436" s="206">
        <v>3</v>
      </c>
      <c r="I436" s="207"/>
      <c r="J436" s="208">
        <f>ROUND(I436*H436,2)</f>
        <v>0</v>
      </c>
      <c r="K436" s="204" t="s">
        <v>124</v>
      </c>
      <c r="L436" s="209"/>
      <c r="M436" s="210" t="s">
        <v>19</v>
      </c>
      <c r="N436" s="211" t="s">
        <v>44</v>
      </c>
      <c r="O436" s="63"/>
      <c r="P436" s="181">
        <f>O436*H436</f>
        <v>0</v>
      </c>
      <c r="Q436" s="181">
        <v>0.58499999999999996</v>
      </c>
      <c r="R436" s="181">
        <f>Q436*H436</f>
        <v>1.7549999999999999</v>
      </c>
      <c r="S436" s="181">
        <v>0</v>
      </c>
      <c r="T436" s="182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83" t="s">
        <v>171</v>
      </c>
      <c r="AT436" s="183" t="s">
        <v>179</v>
      </c>
      <c r="AU436" s="183" t="s">
        <v>83</v>
      </c>
      <c r="AY436" s="16" t="s">
        <v>118</v>
      </c>
      <c r="BE436" s="184">
        <f>IF(N436="základní",J436,0)</f>
        <v>0</v>
      </c>
      <c r="BF436" s="184">
        <f>IF(N436="snížená",J436,0)</f>
        <v>0</v>
      </c>
      <c r="BG436" s="184">
        <f>IF(N436="zákl. přenesená",J436,0)</f>
        <v>0</v>
      </c>
      <c r="BH436" s="184">
        <f>IF(N436="sníž. přenesená",J436,0)</f>
        <v>0</v>
      </c>
      <c r="BI436" s="184">
        <f>IF(N436="nulová",J436,0)</f>
        <v>0</v>
      </c>
      <c r="BJ436" s="16" t="s">
        <v>81</v>
      </c>
      <c r="BK436" s="184">
        <f>ROUND(I436*H436,2)</f>
        <v>0</v>
      </c>
      <c r="BL436" s="16" t="s">
        <v>125</v>
      </c>
      <c r="BM436" s="183" t="s">
        <v>1133</v>
      </c>
    </row>
    <row r="437" spans="1:65" s="2" customFormat="1" ht="11.25">
      <c r="A437" s="33"/>
      <c r="B437" s="34"/>
      <c r="C437" s="35"/>
      <c r="D437" s="185" t="s">
        <v>127</v>
      </c>
      <c r="E437" s="35"/>
      <c r="F437" s="186" t="s">
        <v>1132</v>
      </c>
      <c r="G437" s="35"/>
      <c r="H437" s="35"/>
      <c r="I437" s="187"/>
      <c r="J437" s="35"/>
      <c r="K437" s="35"/>
      <c r="L437" s="38"/>
      <c r="M437" s="188"/>
      <c r="N437" s="189"/>
      <c r="O437" s="63"/>
      <c r="P437" s="63"/>
      <c r="Q437" s="63"/>
      <c r="R437" s="63"/>
      <c r="S437" s="63"/>
      <c r="T437" s="64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6" t="s">
        <v>127</v>
      </c>
      <c r="AU437" s="16" t="s">
        <v>83</v>
      </c>
    </row>
    <row r="438" spans="1:65" s="13" customFormat="1" ht="11.25">
      <c r="B438" s="191"/>
      <c r="C438" s="192"/>
      <c r="D438" s="185" t="s">
        <v>131</v>
      </c>
      <c r="E438" s="193" t="s">
        <v>19</v>
      </c>
      <c r="F438" s="194" t="s">
        <v>1106</v>
      </c>
      <c r="G438" s="192"/>
      <c r="H438" s="195">
        <v>3</v>
      </c>
      <c r="I438" s="196"/>
      <c r="J438" s="192"/>
      <c r="K438" s="192"/>
      <c r="L438" s="197"/>
      <c r="M438" s="198"/>
      <c r="N438" s="199"/>
      <c r="O438" s="199"/>
      <c r="P438" s="199"/>
      <c r="Q438" s="199"/>
      <c r="R438" s="199"/>
      <c r="S438" s="199"/>
      <c r="T438" s="200"/>
      <c r="AT438" s="201" t="s">
        <v>131</v>
      </c>
      <c r="AU438" s="201" t="s">
        <v>83</v>
      </c>
      <c r="AV438" s="13" t="s">
        <v>83</v>
      </c>
      <c r="AW438" s="13" t="s">
        <v>33</v>
      </c>
      <c r="AX438" s="13" t="s">
        <v>73</v>
      </c>
      <c r="AY438" s="201" t="s">
        <v>118</v>
      </c>
    </row>
    <row r="439" spans="1:65" s="2" customFormat="1" ht="14.45" customHeight="1">
      <c r="A439" s="33"/>
      <c r="B439" s="34"/>
      <c r="C439" s="172" t="s">
        <v>657</v>
      </c>
      <c r="D439" s="172" t="s">
        <v>120</v>
      </c>
      <c r="E439" s="173" t="s">
        <v>1134</v>
      </c>
      <c r="F439" s="174" t="s">
        <v>1135</v>
      </c>
      <c r="G439" s="175" t="s">
        <v>220</v>
      </c>
      <c r="H439" s="176">
        <v>6</v>
      </c>
      <c r="I439" s="177"/>
      <c r="J439" s="178">
        <f>ROUND(I439*H439,2)</f>
        <v>0</v>
      </c>
      <c r="K439" s="174" t="s">
        <v>124</v>
      </c>
      <c r="L439" s="38"/>
      <c r="M439" s="179" t="s">
        <v>19</v>
      </c>
      <c r="N439" s="180" t="s">
        <v>44</v>
      </c>
      <c r="O439" s="63"/>
      <c r="P439" s="181">
        <f>O439*H439</f>
        <v>0</v>
      </c>
      <c r="Q439" s="181">
        <v>1.0189999999999999E-2</v>
      </c>
      <c r="R439" s="181">
        <f>Q439*H439</f>
        <v>6.114E-2</v>
      </c>
      <c r="S439" s="181">
        <v>0</v>
      </c>
      <c r="T439" s="18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83" t="s">
        <v>125</v>
      </c>
      <c r="AT439" s="183" t="s">
        <v>120</v>
      </c>
      <c r="AU439" s="183" t="s">
        <v>83</v>
      </c>
      <c r="AY439" s="16" t="s">
        <v>118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6" t="s">
        <v>81</v>
      </c>
      <c r="BK439" s="184">
        <f>ROUND(I439*H439,2)</f>
        <v>0</v>
      </c>
      <c r="BL439" s="16" t="s">
        <v>125</v>
      </c>
      <c r="BM439" s="183" t="s">
        <v>1136</v>
      </c>
    </row>
    <row r="440" spans="1:65" s="2" customFormat="1" ht="11.25">
      <c r="A440" s="33"/>
      <c r="B440" s="34"/>
      <c r="C440" s="35"/>
      <c r="D440" s="185" t="s">
        <v>127</v>
      </c>
      <c r="E440" s="35"/>
      <c r="F440" s="186" t="s">
        <v>1135</v>
      </c>
      <c r="G440" s="35"/>
      <c r="H440" s="35"/>
      <c r="I440" s="187"/>
      <c r="J440" s="35"/>
      <c r="K440" s="35"/>
      <c r="L440" s="38"/>
      <c r="M440" s="188"/>
      <c r="N440" s="189"/>
      <c r="O440" s="63"/>
      <c r="P440" s="63"/>
      <c r="Q440" s="63"/>
      <c r="R440" s="63"/>
      <c r="S440" s="63"/>
      <c r="T440" s="64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6" t="s">
        <v>127</v>
      </c>
      <c r="AU440" s="16" t="s">
        <v>83</v>
      </c>
    </row>
    <row r="441" spans="1:65" s="2" customFormat="1" ht="39">
      <c r="A441" s="33"/>
      <c r="B441" s="34"/>
      <c r="C441" s="35"/>
      <c r="D441" s="185" t="s">
        <v>129</v>
      </c>
      <c r="E441" s="35"/>
      <c r="F441" s="190" t="s">
        <v>1130</v>
      </c>
      <c r="G441" s="35"/>
      <c r="H441" s="35"/>
      <c r="I441" s="187"/>
      <c r="J441" s="35"/>
      <c r="K441" s="35"/>
      <c r="L441" s="38"/>
      <c r="M441" s="188"/>
      <c r="N441" s="189"/>
      <c r="O441" s="63"/>
      <c r="P441" s="63"/>
      <c r="Q441" s="63"/>
      <c r="R441" s="63"/>
      <c r="S441" s="63"/>
      <c r="T441" s="64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6" t="s">
        <v>129</v>
      </c>
      <c r="AU441" s="16" t="s">
        <v>83</v>
      </c>
    </row>
    <row r="442" spans="1:65" s="2" customFormat="1" ht="14.45" customHeight="1">
      <c r="A442" s="33"/>
      <c r="B442" s="34"/>
      <c r="C442" s="202" t="s">
        <v>663</v>
      </c>
      <c r="D442" s="202" t="s">
        <v>179</v>
      </c>
      <c r="E442" s="203" t="s">
        <v>1137</v>
      </c>
      <c r="F442" s="204" t="s">
        <v>1138</v>
      </c>
      <c r="G442" s="205" t="s">
        <v>220</v>
      </c>
      <c r="H442" s="206">
        <v>3</v>
      </c>
      <c r="I442" s="207"/>
      <c r="J442" s="208">
        <f>ROUND(I442*H442,2)</f>
        <v>0</v>
      </c>
      <c r="K442" s="204" t="s">
        <v>124</v>
      </c>
      <c r="L442" s="209"/>
      <c r="M442" s="210" t="s">
        <v>19</v>
      </c>
      <c r="N442" s="211" t="s">
        <v>44</v>
      </c>
      <c r="O442" s="63"/>
      <c r="P442" s="181">
        <f>O442*H442</f>
        <v>0</v>
      </c>
      <c r="Q442" s="181">
        <v>0.254</v>
      </c>
      <c r="R442" s="181">
        <f>Q442*H442</f>
        <v>0.76200000000000001</v>
      </c>
      <c r="S442" s="181">
        <v>0</v>
      </c>
      <c r="T442" s="18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83" t="s">
        <v>171</v>
      </c>
      <c r="AT442" s="183" t="s">
        <v>179</v>
      </c>
      <c r="AU442" s="183" t="s">
        <v>83</v>
      </c>
      <c r="AY442" s="16" t="s">
        <v>118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6" t="s">
        <v>81</v>
      </c>
      <c r="BK442" s="184">
        <f>ROUND(I442*H442,2)</f>
        <v>0</v>
      </c>
      <c r="BL442" s="16" t="s">
        <v>125</v>
      </c>
      <c r="BM442" s="183" t="s">
        <v>1139</v>
      </c>
    </row>
    <row r="443" spans="1:65" s="2" customFormat="1" ht="11.25">
      <c r="A443" s="33"/>
      <c r="B443" s="34"/>
      <c r="C443" s="35"/>
      <c r="D443" s="185" t="s">
        <v>127</v>
      </c>
      <c r="E443" s="35"/>
      <c r="F443" s="186" t="s">
        <v>1138</v>
      </c>
      <c r="G443" s="35"/>
      <c r="H443" s="35"/>
      <c r="I443" s="187"/>
      <c r="J443" s="35"/>
      <c r="K443" s="35"/>
      <c r="L443" s="38"/>
      <c r="M443" s="188"/>
      <c r="N443" s="189"/>
      <c r="O443" s="63"/>
      <c r="P443" s="63"/>
      <c r="Q443" s="63"/>
      <c r="R443" s="63"/>
      <c r="S443" s="63"/>
      <c r="T443" s="64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6" t="s">
        <v>127</v>
      </c>
      <c r="AU443" s="16" t="s">
        <v>83</v>
      </c>
    </row>
    <row r="444" spans="1:65" s="13" customFormat="1" ht="11.25">
      <c r="B444" s="191"/>
      <c r="C444" s="192"/>
      <c r="D444" s="185" t="s">
        <v>131</v>
      </c>
      <c r="E444" s="193" t="s">
        <v>19</v>
      </c>
      <c r="F444" s="194" t="s">
        <v>1106</v>
      </c>
      <c r="G444" s="192"/>
      <c r="H444" s="195">
        <v>3</v>
      </c>
      <c r="I444" s="196"/>
      <c r="J444" s="192"/>
      <c r="K444" s="192"/>
      <c r="L444" s="197"/>
      <c r="M444" s="198"/>
      <c r="N444" s="199"/>
      <c r="O444" s="199"/>
      <c r="P444" s="199"/>
      <c r="Q444" s="199"/>
      <c r="R444" s="199"/>
      <c r="S444" s="199"/>
      <c r="T444" s="200"/>
      <c r="AT444" s="201" t="s">
        <v>131</v>
      </c>
      <c r="AU444" s="201" t="s">
        <v>83</v>
      </c>
      <c r="AV444" s="13" t="s">
        <v>83</v>
      </c>
      <c r="AW444" s="13" t="s">
        <v>33</v>
      </c>
      <c r="AX444" s="13" t="s">
        <v>73</v>
      </c>
      <c r="AY444" s="201" t="s">
        <v>118</v>
      </c>
    </row>
    <row r="445" spans="1:65" s="2" customFormat="1" ht="14.45" customHeight="1">
      <c r="A445" s="33"/>
      <c r="B445" s="34"/>
      <c r="C445" s="202" t="s">
        <v>668</v>
      </c>
      <c r="D445" s="202" t="s">
        <v>179</v>
      </c>
      <c r="E445" s="203" t="s">
        <v>1140</v>
      </c>
      <c r="F445" s="204" t="s">
        <v>1141</v>
      </c>
      <c r="G445" s="205" t="s">
        <v>220</v>
      </c>
      <c r="H445" s="206">
        <v>2</v>
      </c>
      <c r="I445" s="207"/>
      <c r="J445" s="208">
        <f>ROUND(I445*H445,2)</f>
        <v>0</v>
      </c>
      <c r="K445" s="204" t="s">
        <v>124</v>
      </c>
      <c r="L445" s="209"/>
      <c r="M445" s="210" t="s">
        <v>19</v>
      </c>
      <c r="N445" s="211" t="s">
        <v>44</v>
      </c>
      <c r="O445" s="63"/>
      <c r="P445" s="181">
        <f>O445*H445</f>
        <v>0</v>
      </c>
      <c r="Q445" s="181">
        <v>0.50600000000000001</v>
      </c>
      <c r="R445" s="181">
        <f>Q445*H445</f>
        <v>1.012</v>
      </c>
      <c r="S445" s="181">
        <v>0</v>
      </c>
      <c r="T445" s="18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83" t="s">
        <v>171</v>
      </c>
      <c r="AT445" s="183" t="s">
        <v>179</v>
      </c>
      <c r="AU445" s="183" t="s">
        <v>83</v>
      </c>
      <c r="AY445" s="16" t="s">
        <v>118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16" t="s">
        <v>81</v>
      </c>
      <c r="BK445" s="184">
        <f>ROUND(I445*H445,2)</f>
        <v>0</v>
      </c>
      <c r="BL445" s="16" t="s">
        <v>125</v>
      </c>
      <c r="BM445" s="183" t="s">
        <v>1142</v>
      </c>
    </row>
    <row r="446" spans="1:65" s="2" customFormat="1" ht="11.25">
      <c r="A446" s="33"/>
      <c r="B446" s="34"/>
      <c r="C446" s="35"/>
      <c r="D446" s="185" t="s">
        <v>127</v>
      </c>
      <c r="E446" s="35"/>
      <c r="F446" s="186" t="s">
        <v>1141</v>
      </c>
      <c r="G446" s="35"/>
      <c r="H446" s="35"/>
      <c r="I446" s="187"/>
      <c r="J446" s="35"/>
      <c r="K446" s="35"/>
      <c r="L446" s="38"/>
      <c r="M446" s="188"/>
      <c r="N446" s="189"/>
      <c r="O446" s="63"/>
      <c r="P446" s="63"/>
      <c r="Q446" s="63"/>
      <c r="R446" s="63"/>
      <c r="S446" s="63"/>
      <c r="T446" s="64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6" t="s">
        <v>127</v>
      </c>
      <c r="AU446" s="16" t="s">
        <v>83</v>
      </c>
    </row>
    <row r="447" spans="1:65" s="13" customFormat="1" ht="11.25">
      <c r="B447" s="191"/>
      <c r="C447" s="192"/>
      <c r="D447" s="185" t="s">
        <v>131</v>
      </c>
      <c r="E447" s="193" t="s">
        <v>19</v>
      </c>
      <c r="F447" s="194" t="s">
        <v>1115</v>
      </c>
      <c r="G447" s="192"/>
      <c r="H447" s="195">
        <v>2</v>
      </c>
      <c r="I447" s="196"/>
      <c r="J447" s="192"/>
      <c r="K447" s="192"/>
      <c r="L447" s="197"/>
      <c r="M447" s="198"/>
      <c r="N447" s="199"/>
      <c r="O447" s="199"/>
      <c r="P447" s="199"/>
      <c r="Q447" s="199"/>
      <c r="R447" s="199"/>
      <c r="S447" s="199"/>
      <c r="T447" s="200"/>
      <c r="AT447" s="201" t="s">
        <v>131</v>
      </c>
      <c r="AU447" s="201" t="s">
        <v>83</v>
      </c>
      <c r="AV447" s="13" t="s">
        <v>83</v>
      </c>
      <c r="AW447" s="13" t="s">
        <v>33</v>
      </c>
      <c r="AX447" s="13" t="s">
        <v>73</v>
      </c>
      <c r="AY447" s="201" t="s">
        <v>118</v>
      </c>
    </row>
    <row r="448" spans="1:65" s="2" customFormat="1" ht="14.45" customHeight="1">
      <c r="A448" s="33"/>
      <c r="B448" s="34"/>
      <c r="C448" s="202" t="s">
        <v>673</v>
      </c>
      <c r="D448" s="202" t="s">
        <v>179</v>
      </c>
      <c r="E448" s="203" t="s">
        <v>1143</v>
      </c>
      <c r="F448" s="204" t="s">
        <v>1144</v>
      </c>
      <c r="G448" s="205" t="s">
        <v>220</v>
      </c>
      <c r="H448" s="206">
        <v>1</v>
      </c>
      <c r="I448" s="207"/>
      <c r="J448" s="208">
        <f>ROUND(I448*H448,2)</f>
        <v>0</v>
      </c>
      <c r="K448" s="204" t="s">
        <v>124</v>
      </c>
      <c r="L448" s="209"/>
      <c r="M448" s="210" t="s">
        <v>19</v>
      </c>
      <c r="N448" s="211" t="s">
        <v>44</v>
      </c>
      <c r="O448" s="63"/>
      <c r="P448" s="181">
        <f>O448*H448</f>
        <v>0</v>
      </c>
      <c r="Q448" s="181">
        <v>1.0129999999999999</v>
      </c>
      <c r="R448" s="181">
        <f>Q448*H448</f>
        <v>1.0129999999999999</v>
      </c>
      <c r="S448" s="181">
        <v>0</v>
      </c>
      <c r="T448" s="18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83" t="s">
        <v>171</v>
      </c>
      <c r="AT448" s="183" t="s">
        <v>179</v>
      </c>
      <c r="AU448" s="183" t="s">
        <v>83</v>
      </c>
      <c r="AY448" s="16" t="s">
        <v>118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16" t="s">
        <v>81</v>
      </c>
      <c r="BK448" s="184">
        <f>ROUND(I448*H448,2)</f>
        <v>0</v>
      </c>
      <c r="BL448" s="16" t="s">
        <v>125</v>
      </c>
      <c r="BM448" s="183" t="s">
        <v>1145</v>
      </c>
    </row>
    <row r="449" spans="1:65" s="2" customFormat="1" ht="11.25">
      <c r="A449" s="33"/>
      <c r="B449" s="34"/>
      <c r="C449" s="35"/>
      <c r="D449" s="185" t="s">
        <v>127</v>
      </c>
      <c r="E449" s="35"/>
      <c r="F449" s="186" t="s">
        <v>1144</v>
      </c>
      <c r="G449" s="35"/>
      <c r="H449" s="35"/>
      <c r="I449" s="187"/>
      <c r="J449" s="35"/>
      <c r="K449" s="35"/>
      <c r="L449" s="38"/>
      <c r="M449" s="188"/>
      <c r="N449" s="189"/>
      <c r="O449" s="63"/>
      <c r="P449" s="63"/>
      <c r="Q449" s="63"/>
      <c r="R449" s="63"/>
      <c r="S449" s="63"/>
      <c r="T449" s="64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6" t="s">
        <v>127</v>
      </c>
      <c r="AU449" s="16" t="s">
        <v>83</v>
      </c>
    </row>
    <row r="450" spans="1:65" s="13" customFormat="1" ht="11.25">
      <c r="B450" s="191"/>
      <c r="C450" s="192"/>
      <c r="D450" s="185" t="s">
        <v>131</v>
      </c>
      <c r="E450" s="193" t="s">
        <v>19</v>
      </c>
      <c r="F450" s="194" t="s">
        <v>1119</v>
      </c>
      <c r="G450" s="192"/>
      <c r="H450" s="195">
        <v>1</v>
      </c>
      <c r="I450" s="196"/>
      <c r="J450" s="192"/>
      <c r="K450" s="192"/>
      <c r="L450" s="197"/>
      <c r="M450" s="198"/>
      <c r="N450" s="199"/>
      <c r="O450" s="199"/>
      <c r="P450" s="199"/>
      <c r="Q450" s="199"/>
      <c r="R450" s="199"/>
      <c r="S450" s="199"/>
      <c r="T450" s="200"/>
      <c r="AT450" s="201" t="s">
        <v>131</v>
      </c>
      <c r="AU450" s="201" t="s">
        <v>83</v>
      </c>
      <c r="AV450" s="13" t="s">
        <v>83</v>
      </c>
      <c r="AW450" s="13" t="s">
        <v>33</v>
      </c>
      <c r="AX450" s="13" t="s">
        <v>73</v>
      </c>
      <c r="AY450" s="201" t="s">
        <v>118</v>
      </c>
    </row>
    <row r="451" spans="1:65" s="2" customFormat="1" ht="14.45" customHeight="1">
      <c r="A451" s="33"/>
      <c r="B451" s="34"/>
      <c r="C451" s="172" t="s">
        <v>678</v>
      </c>
      <c r="D451" s="172" t="s">
        <v>120</v>
      </c>
      <c r="E451" s="173" t="s">
        <v>1146</v>
      </c>
      <c r="F451" s="174" t="s">
        <v>1147</v>
      </c>
      <c r="G451" s="175" t="s">
        <v>220</v>
      </c>
      <c r="H451" s="176">
        <v>3</v>
      </c>
      <c r="I451" s="177"/>
      <c r="J451" s="178">
        <f>ROUND(I451*H451,2)</f>
        <v>0</v>
      </c>
      <c r="K451" s="174" t="s">
        <v>124</v>
      </c>
      <c r="L451" s="38"/>
      <c r="M451" s="179" t="s">
        <v>19</v>
      </c>
      <c r="N451" s="180" t="s">
        <v>44</v>
      </c>
      <c r="O451" s="63"/>
      <c r="P451" s="181">
        <f>O451*H451</f>
        <v>0</v>
      </c>
      <c r="Q451" s="181">
        <v>2.8539999999999999E-2</v>
      </c>
      <c r="R451" s="181">
        <f>Q451*H451</f>
        <v>8.5620000000000002E-2</v>
      </c>
      <c r="S451" s="181">
        <v>0</v>
      </c>
      <c r="T451" s="182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83" t="s">
        <v>125</v>
      </c>
      <c r="AT451" s="183" t="s">
        <v>120</v>
      </c>
      <c r="AU451" s="183" t="s">
        <v>83</v>
      </c>
      <c r="AY451" s="16" t="s">
        <v>118</v>
      </c>
      <c r="BE451" s="184">
        <f>IF(N451="základní",J451,0)</f>
        <v>0</v>
      </c>
      <c r="BF451" s="184">
        <f>IF(N451="snížená",J451,0)</f>
        <v>0</v>
      </c>
      <c r="BG451" s="184">
        <f>IF(N451="zákl. přenesená",J451,0)</f>
        <v>0</v>
      </c>
      <c r="BH451" s="184">
        <f>IF(N451="sníž. přenesená",J451,0)</f>
        <v>0</v>
      </c>
      <c r="BI451" s="184">
        <f>IF(N451="nulová",J451,0)</f>
        <v>0</v>
      </c>
      <c r="BJ451" s="16" t="s">
        <v>81</v>
      </c>
      <c r="BK451" s="184">
        <f>ROUND(I451*H451,2)</f>
        <v>0</v>
      </c>
      <c r="BL451" s="16" t="s">
        <v>125</v>
      </c>
      <c r="BM451" s="183" t="s">
        <v>1148</v>
      </c>
    </row>
    <row r="452" spans="1:65" s="2" customFormat="1" ht="11.25">
      <c r="A452" s="33"/>
      <c r="B452" s="34"/>
      <c r="C452" s="35"/>
      <c r="D452" s="185" t="s">
        <v>127</v>
      </c>
      <c r="E452" s="35"/>
      <c r="F452" s="186" t="s">
        <v>1147</v>
      </c>
      <c r="G452" s="35"/>
      <c r="H452" s="35"/>
      <c r="I452" s="187"/>
      <c r="J452" s="35"/>
      <c r="K452" s="35"/>
      <c r="L452" s="38"/>
      <c r="M452" s="188"/>
      <c r="N452" s="189"/>
      <c r="O452" s="63"/>
      <c r="P452" s="63"/>
      <c r="Q452" s="63"/>
      <c r="R452" s="63"/>
      <c r="S452" s="63"/>
      <c r="T452" s="64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6" t="s">
        <v>127</v>
      </c>
      <c r="AU452" s="16" t="s">
        <v>83</v>
      </c>
    </row>
    <row r="453" spans="1:65" s="2" customFormat="1" ht="39">
      <c r="A453" s="33"/>
      <c r="B453" s="34"/>
      <c r="C453" s="35"/>
      <c r="D453" s="185" t="s">
        <v>129</v>
      </c>
      <c r="E453" s="35"/>
      <c r="F453" s="190" t="s">
        <v>1130</v>
      </c>
      <c r="G453" s="35"/>
      <c r="H453" s="35"/>
      <c r="I453" s="187"/>
      <c r="J453" s="35"/>
      <c r="K453" s="35"/>
      <c r="L453" s="38"/>
      <c r="M453" s="188"/>
      <c r="N453" s="189"/>
      <c r="O453" s="63"/>
      <c r="P453" s="63"/>
      <c r="Q453" s="63"/>
      <c r="R453" s="63"/>
      <c r="S453" s="63"/>
      <c r="T453" s="64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T453" s="16" t="s">
        <v>129</v>
      </c>
      <c r="AU453" s="16" t="s">
        <v>83</v>
      </c>
    </row>
    <row r="454" spans="1:65" s="2" customFormat="1" ht="14.45" customHeight="1">
      <c r="A454" s="33"/>
      <c r="B454" s="34"/>
      <c r="C454" s="202" t="s">
        <v>683</v>
      </c>
      <c r="D454" s="202" t="s">
        <v>179</v>
      </c>
      <c r="E454" s="203" t="s">
        <v>1149</v>
      </c>
      <c r="F454" s="204" t="s">
        <v>1150</v>
      </c>
      <c r="G454" s="205" t="s">
        <v>220</v>
      </c>
      <c r="H454" s="206">
        <v>3</v>
      </c>
      <c r="I454" s="207"/>
      <c r="J454" s="208">
        <f>ROUND(I454*H454,2)</f>
        <v>0</v>
      </c>
      <c r="K454" s="204" t="s">
        <v>124</v>
      </c>
      <c r="L454" s="209"/>
      <c r="M454" s="210" t="s">
        <v>19</v>
      </c>
      <c r="N454" s="211" t="s">
        <v>44</v>
      </c>
      <c r="O454" s="63"/>
      <c r="P454" s="181">
        <f>O454*H454</f>
        <v>0</v>
      </c>
      <c r="Q454" s="181">
        <v>1.87</v>
      </c>
      <c r="R454" s="181">
        <f>Q454*H454</f>
        <v>5.61</v>
      </c>
      <c r="S454" s="181">
        <v>0</v>
      </c>
      <c r="T454" s="182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83" t="s">
        <v>171</v>
      </c>
      <c r="AT454" s="183" t="s">
        <v>179</v>
      </c>
      <c r="AU454" s="183" t="s">
        <v>83</v>
      </c>
      <c r="AY454" s="16" t="s">
        <v>118</v>
      </c>
      <c r="BE454" s="184">
        <f>IF(N454="základní",J454,0)</f>
        <v>0</v>
      </c>
      <c r="BF454" s="184">
        <f>IF(N454="snížená",J454,0)</f>
        <v>0</v>
      </c>
      <c r="BG454" s="184">
        <f>IF(N454="zákl. přenesená",J454,0)</f>
        <v>0</v>
      </c>
      <c r="BH454" s="184">
        <f>IF(N454="sníž. přenesená",J454,0)</f>
        <v>0</v>
      </c>
      <c r="BI454" s="184">
        <f>IF(N454="nulová",J454,0)</f>
        <v>0</v>
      </c>
      <c r="BJ454" s="16" t="s">
        <v>81</v>
      </c>
      <c r="BK454" s="184">
        <f>ROUND(I454*H454,2)</f>
        <v>0</v>
      </c>
      <c r="BL454" s="16" t="s">
        <v>125</v>
      </c>
      <c r="BM454" s="183" t="s">
        <v>1151</v>
      </c>
    </row>
    <row r="455" spans="1:65" s="2" customFormat="1" ht="11.25">
      <c r="A455" s="33"/>
      <c r="B455" s="34"/>
      <c r="C455" s="35"/>
      <c r="D455" s="185" t="s">
        <v>127</v>
      </c>
      <c r="E455" s="35"/>
      <c r="F455" s="186" t="s">
        <v>1150</v>
      </c>
      <c r="G455" s="35"/>
      <c r="H455" s="35"/>
      <c r="I455" s="187"/>
      <c r="J455" s="35"/>
      <c r="K455" s="35"/>
      <c r="L455" s="38"/>
      <c r="M455" s="188"/>
      <c r="N455" s="189"/>
      <c r="O455" s="63"/>
      <c r="P455" s="63"/>
      <c r="Q455" s="63"/>
      <c r="R455" s="63"/>
      <c r="S455" s="63"/>
      <c r="T455" s="64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6" t="s">
        <v>127</v>
      </c>
      <c r="AU455" s="16" t="s">
        <v>83</v>
      </c>
    </row>
    <row r="456" spans="1:65" s="13" customFormat="1" ht="11.25">
      <c r="B456" s="191"/>
      <c r="C456" s="192"/>
      <c r="D456" s="185" t="s">
        <v>131</v>
      </c>
      <c r="E456" s="193" t="s">
        <v>19</v>
      </c>
      <c r="F456" s="194" t="s">
        <v>1106</v>
      </c>
      <c r="G456" s="192"/>
      <c r="H456" s="195">
        <v>3</v>
      </c>
      <c r="I456" s="196"/>
      <c r="J456" s="192"/>
      <c r="K456" s="192"/>
      <c r="L456" s="197"/>
      <c r="M456" s="198"/>
      <c r="N456" s="199"/>
      <c r="O456" s="199"/>
      <c r="P456" s="199"/>
      <c r="Q456" s="199"/>
      <c r="R456" s="199"/>
      <c r="S456" s="199"/>
      <c r="T456" s="200"/>
      <c r="AT456" s="201" t="s">
        <v>131</v>
      </c>
      <c r="AU456" s="201" t="s">
        <v>83</v>
      </c>
      <c r="AV456" s="13" t="s">
        <v>83</v>
      </c>
      <c r="AW456" s="13" t="s">
        <v>33</v>
      </c>
      <c r="AX456" s="13" t="s">
        <v>73</v>
      </c>
      <c r="AY456" s="201" t="s">
        <v>118</v>
      </c>
    </row>
    <row r="457" spans="1:65" s="2" customFormat="1" ht="14.45" customHeight="1">
      <c r="A457" s="33"/>
      <c r="B457" s="34"/>
      <c r="C457" s="202" t="s">
        <v>688</v>
      </c>
      <c r="D457" s="202" t="s">
        <v>179</v>
      </c>
      <c r="E457" s="203" t="s">
        <v>1152</v>
      </c>
      <c r="F457" s="204" t="s">
        <v>1153</v>
      </c>
      <c r="G457" s="205" t="s">
        <v>220</v>
      </c>
      <c r="H457" s="206">
        <v>9</v>
      </c>
      <c r="I457" s="207"/>
      <c r="J457" s="208">
        <f>ROUND(I457*H457,2)</f>
        <v>0</v>
      </c>
      <c r="K457" s="204" t="s">
        <v>124</v>
      </c>
      <c r="L457" s="209"/>
      <c r="M457" s="210" t="s">
        <v>19</v>
      </c>
      <c r="N457" s="211" t="s">
        <v>44</v>
      </c>
      <c r="O457" s="63"/>
      <c r="P457" s="181">
        <f>O457*H457</f>
        <v>0</v>
      </c>
      <c r="Q457" s="181">
        <v>2E-3</v>
      </c>
      <c r="R457" s="181">
        <f>Q457*H457</f>
        <v>1.8000000000000002E-2</v>
      </c>
      <c r="S457" s="181">
        <v>0</v>
      </c>
      <c r="T457" s="182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83" t="s">
        <v>171</v>
      </c>
      <c r="AT457" s="183" t="s">
        <v>179</v>
      </c>
      <c r="AU457" s="183" t="s">
        <v>83</v>
      </c>
      <c r="AY457" s="16" t="s">
        <v>118</v>
      </c>
      <c r="BE457" s="184">
        <f>IF(N457="základní",J457,0)</f>
        <v>0</v>
      </c>
      <c r="BF457" s="184">
        <f>IF(N457="snížená",J457,0)</f>
        <v>0</v>
      </c>
      <c r="BG457" s="184">
        <f>IF(N457="zákl. přenesená",J457,0)</f>
        <v>0</v>
      </c>
      <c r="BH457" s="184">
        <f>IF(N457="sníž. přenesená",J457,0)</f>
        <v>0</v>
      </c>
      <c r="BI457" s="184">
        <f>IF(N457="nulová",J457,0)</f>
        <v>0</v>
      </c>
      <c r="BJ457" s="16" t="s">
        <v>81</v>
      </c>
      <c r="BK457" s="184">
        <f>ROUND(I457*H457,2)</f>
        <v>0</v>
      </c>
      <c r="BL457" s="16" t="s">
        <v>125</v>
      </c>
      <c r="BM457" s="183" t="s">
        <v>1154</v>
      </c>
    </row>
    <row r="458" spans="1:65" s="2" customFormat="1" ht="11.25">
      <c r="A458" s="33"/>
      <c r="B458" s="34"/>
      <c r="C458" s="35"/>
      <c r="D458" s="185" t="s">
        <v>127</v>
      </c>
      <c r="E458" s="35"/>
      <c r="F458" s="186" t="s">
        <v>1153</v>
      </c>
      <c r="G458" s="35"/>
      <c r="H458" s="35"/>
      <c r="I458" s="187"/>
      <c r="J458" s="35"/>
      <c r="K458" s="35"/>
      <c r="L458" s="38"/>
      <c r="M458" s="188"/>
      <c r="N458" s="189"/>
      <c r="O458" s="63"/>
      <c r="P458" s="63"/>
      <c r="Q458" s="63"/>
      <c r="R458" s="63"/>
      <c r="S458" s="63"/>
      <c r="T458" s="64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6" t="s">
        <v>127</v>
      </c>
      <c r="AU458" s="16" t="s">
        <v>83</v>
      </c>
    </row>
    <row r="459" spans="1:65" s="13" customFormat="1" ht="11.25">
      <c r="B459" s="191"/>
      <c r="C459" s="192"/>
      <c r="D459" s="185" t="s">
        <v>131</v>
      </c>
      <c r="E459" s="193" t="s">
        <v>19</v>
      </c>
      <c r="F459" s="194" t="s">
        <v>1155</v>
      </c>
      <c r="G459" s="192"/>
      <c r="H459" s="195">
        <v>9</v>
      </c>
      <c r="I459" s="196"/>
      <c r="J459" s="192"/>
      <c r="K459" s="192"/>
      <c r="L459" s="197"/>
      <c r="M459" s="198"/>
      <c r="N459" s="199"/>
      <c r="O459" s="199"/>
      <c r="P459" s="199"/>
      <c r="Q459" s="199"/>
      <c r="R459" s="199"/>
      <c r="S459" s="199"/>
      <c r="T459" s="200"/>
      <c r="AT459" s="201" t="s">
        <v>131</v>
      </c>
      <c r="AU459" s="201" t="s">
        <v>83</v>
      </c>
      <c r="AV459" s="13" t="s">
        <v>83</v>
      </c>
      <c r="AW459" s="13" t="s">
        <v>33</v>
      </c>
      <c r="AX459" s="13" t="s">
        <v>73</v>
      </c>
      <c r="AY459" s="201" t="s">
        <v>118</v>
      </c>
    </row>
    <row r="460" spans="1:65" s="2" customFormat="1" ht="14.45" customHeight="1">
      <c r="A460" s="33"/>
      <c r="B460" s="34"/>
      <c r="C460" s="172" t="s">
        <v>692</v>
      </c>
      <c r="D460" s="172" t="s">
        <v>120</v>
      </c>
      <c r="E460" s="173" t="s">
        <v>713</v>
      </c>
      <c r="F460" s="174" t="s">
        <v>714</v>
      </c>
      <c r="G460" s="175" t="s">
        <v>146</v>
      </c>
      <c r="H460" s="176">
        <v>333.34</v>
      </c>
      <c r="I460" s="177"/>
      <c r="J460" s="178">
        <f>ROUND(I460*H460,2)</f>
        <v>0</v>
      </c>
      <c r="K460" s="174" t="s">
        <v>124</v>
      </c>
      <c r="L460" s="38"/>
      <c r="M460" s="179" t="s">
        <v>19</v>
      </c>
      <c r="N460" s="180" t="s">
        <v>44</v>
      </c>
      <c r="O460" s="63"/>
      <c r="P460" s="181">
        <f>O460*H460</f>
        <v>0</v>
      </c>
      <c r="Q460" s="181">
        <v>6.9999999999999994E-5</v>
      </c>
      <c r="R460" s="181">
        <f>Q460*H460</f>
        <v>2.3333799999999995E-2</v>
      </c>
      <c r="S460" s="181">
        <v>0</v>
      </c>
      <c r="T460" s="182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83" t="s">
        <v>125</v>
      </c>
      <c r="AT460" s="183" t="s">
        <v>120</v>
      </c>
      <c r="AU460" s="183" t="s">
        <v>83</v>
      </c>
      <c r="AY460" s="16" t="s">
        <v>118</v>
      </c>
      <c r="BE460" s="184">
        <f>IF(N460="základní",J460,0)</f>
        <v>0</v>
      </c>
      <c r="BF460" s="184">
        <f>IF(N460="snížená",J460,0)</f>
        <v>0</v>
      </c>
      <c r="BG460" s="184">
        <f>IF(N460="zákl. přenesená",J460,0)</f>
        <v>0</v>
      </c>
      <c r="BH460" s="184">
        <f>IF(N460="sníž. přenesená",J460,0)</f>
        <v>0</v>
      </c>
      <c r="BI460" s="184">
        <f>IF(N460="nulová",J460,0)</f>
        <v>0</v>
      </c>
      <c r="BJ460" s="16" t="s">
        <v>81</v>
      </c>
      <c r="BK460" s="184">
        <f>ROUND(I460*H460,2)</f>
        <v>0</v>
      </c>
      <c r="BL460" s="16" t="s">
        <v>125</v>
      </c>
      <c r="BM460" s="183" t="s">
        <v>1156</v>
      </c>
    </row>
    <row r="461" spans="1:65" s="2" customFormat="1" ht="11.25">
      <c r="A461" s="33"/>
      <c r="B461" s="34"/>
      <c r="C461" s="35"/>
      <c r="D461" s="185" t="s">
        <v>127</v>
      </c>
      <c r="E461" s="35"/>
      <c r="F461" s="186" t="s">
        <v>716</v>
      </c>
      <c r="G461" s="35"/>
      <c r="H461" s="35"/>
      <c r="I461" s="187"/>
      <c r="J461" s="35"/>
      <c r="K461" s="35"/>
      <c r="L461" s="38"/>
      <c r="M461" s="188"/>
      <c r="N461" s="189"/>
      <c r="O461" s="63"/>
      <c r="P461" s="63"/>
      <c r="Q461" s="63"/>
      <c r="R461" s="63"/>
      <c r="S461" s="63"/>
      <c r="T461" s="64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6" t="s">
        <v>127</v>
      </c>
      <c r="AU461" s="16" t="s">
        <v>83</v>
      </c>
    </row>
    <row r="462" spans="1:65" s="13" customFormat="1" ht="11.25">
      <c r="B462" s="191"/>
      <c r="C462" s="192"/>
      <c r="D462" s="185" t="s">
        <v>131</v>
      </c>
      <c r="E462" s="193" t="s">
        <v>19</v>
      </c>
      <c r="F462" s="194" t="s">
        <v>1157</v>
      </c>
      <c r="G462" s="192"/>
      <c r="H462" s="195">
        <v>333.34</v>
      </c>
      <c r="I462" s="196"/>
      <c r="J462" s="192"/>
      <c r="K462" s="192"/>
      <c r="L462" s="197"/>
      <c r="M462" s="198"/>
      <c r="N462" s="199"/>
      <c r="O462" s="199"/>
      <c r="P462" s="199"/>
      <c r="Q462" s="199"/>
      <c r="R462" s="199"/>
      <c r="S462" s="199"/>
      <c r="T462" s="200"/>
      <c r="AT462" s="201" t="s">
        <v>131</v>
      </c>
      <c r="AU462" s="201" t="s">
        <v>83</v>
      </c>
      <c r="AV462" s="13" t="s">
        <v>83</v>
      </c>
      <c r="AW462" s="13" t="s">
        <v>33</v>
      </c>
      <c r="AX462" s="13" t="s">
        <v>73</v>
      </c>
      <c r="AY462" s="201" t="s">
        <v>118</v>
      </c>
    </row>
    <row r="463" spans="1:65" s="2" customFormat="1" ht="14.45" customHeight="1">
      <c r="A463" s="33"/>
      <c r="B463" s="34"/>
      <c r="C463" s="172" t="s">
        <v>696</v>
      </c>
      <c r="D463" s="172" t="s">
        <v>120</v>
      </c>
      <c r="E463" s="173" t="s">
        <v>1158</v>
      </c>
      <c r="F463" s="174" t="s">
        <v>1159</v>
      </c>
      <c r="G463" s="175" t="s">
        <v>146</v>
      </c>
      <c r="H463" s="176">
        <v>197.34</v>
      </c>
      <c r="I463" s="177"/>
      <c r="J463" s="178">
        <f>ROUND(I463*H463,2)</f>
        <v>0</v>
      </c>
      <c r="K463" s="174" t="s">
        <v>124</v>
      </c>
      <c r="L463" s="38"/>
      <c r="M463" s="179" t="s">
        <v>19</v>
      </c>
      <c r="N463" s="180" t="s">
        <v>44</v>
      </c>
      <c r="O463" s="63"/>
      <c r="P463" s="181">
        <f>O463*H463</f>
        <v>0</v>
      </c>
      <c r="Q463" s="181">
        <v>0</v>
      </c>
      <c r="R463" s="181">
        <f>Q463*H463</f>
        <v>0</v>
      </c>
      <c r="S463" s="181">
        <v>0</v>
      </c>
      <c r="T463" s="18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83" t="s">
        <v>125</v>
      </c>
      <c r="AT463" s="183" t="s">
        <v>120</v>
      </c>
      <c r="AU463" s="183" t="s">
        <v>83</v>
      </c>
      <c r="AY463" s="16" t="s">
        <v>118</v>
      </c>
      <c r="BE463" s="184">
        <f>IF(N463="základní",J463,0)</f>
        <v>0</v>
      </c>
      <c r="BF463" s="184">
        <f>IF(N463="snížená",J463,0)</f>
        <v>0</v>
      </c>
      <c r="BG463" s="184">
        <f>IF(N463="zákl. přenesená",J463,0)</f>
        <v>0</v>
      </c>
      <c r="BH463" s="184">
        <f>IF(N463="sníž. přenesená",J463,0)</f>
        <v>0</v>
      </c>
      <c r="BI463" s="184">
        <f>IF(N463="nulová",J463,0)</f>
        <v>0</v>
      </c>
      <c r="BJ463" s="16" t="s">
        <v>81</v>
      </c>
      <c r="BK463" s="184">
        <f>ROUND(I463*H463,2)</f>
        <v>0</v>
      </c>
      <c r="BL463" s="16" t="s">
        <v>125</v>
      </c>
      <c r="BM463" s="183" t="s">
        <v>1160</v>
      </c>
    </row>
    <row r="464" spans="1:65" s="2" customFormat="1" ht="11.25">
      <c r="A464" s="33"/>
      <c r="B464" s="34"/>
      <c r="C464" s="35"/>
      <c r="D464" s="185" t="s">
        <v>127</v>
      </c>
      <c r="E464" s="35"/>
      <c r="F464" s="186" t="s">
        <v>1161</v>
      </c>
      <c r="G464" s="35"/>
      <c r="H464" s="35"/>
      <c r="I464" s="187"/>
      <c r="J464" s="35"/>
      <c r="K464" s="35"/>
      <c r="L464" s="38"/>
      <c r="M464" s="188"/>
      <c r="N464" s="189"/>
      <c r="O464" s="63"/>
      <c r="P464" s="63"/>
      <c r="Q464" s="63"/>
      <c r="R464" s="63"/>
      <c r="S464" s="63"/>
      <c r="T464" s="64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6" t="s">
        <v>127</v>
      </c>
      <c r="AU464" s="16" t="s">
        <v>83</v>
      </c>
    </row>
    <row r="465" spans="1:65" s="2" customFormat="1" ht="87.75">
      <c r="A465" s="33"/>
      <c r="B465" s="34"/>
      <c r="C465" s="35"/>
      <c r="D465" s="185" t="s">
        <v>129</v>
      </c>
      <c r="E465" s="35"/>
      <c r="F465" s="190" t="s">
        <v>650</v>
      </c>
      <c r="G465" s="35"/>
      <c r="H465" s="35"/>
      <c r="I465" s="187"/>
      <c r="J465" s="35"/>
      <c r="K465" s="35"/>
      <c r="L465" s="38"/>
      <c r="M465" s="188"/>
      <c r="N465" s="189"/>
      <c r="O465" s="63"/>
      <c r="P465" s="63"/>
      <c r="Q465" s="63"/>
      <c r="R465" s="63"/>
      <c r="S465" s="63"/>
      <c r="T465" s="64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T465" s="16" t="s">
        <v>129</v>
      </c>
      <c r="AU465" s="16" t="s">
        <v>83</v>
      </c>
    </row>
    <row r="466" spans="1:65" s="13" customFormat="1" ht="11.25">
      <c r="B466" s="191"/>
      <c r="C466" s="192"/>
      <c r="D466" s="185" t="s">
        <v>131</v>
      </c>
      <c r="E466" s="193" t="s">
        <v>19</v>
      </c>
      <c r="F466" s="194" t="s">
        <v>976</v>
      </c>
      <c r="G466" s="192"/>
      <c r="H466" s="195">
        <v>197.34</v>
      </c>
      <c r="I466" s="196"/>
      <c r="J466" s="192"/>
      <c r="K466" s="192"/>
      <c r="L466" s="197"/>
      <c r="M466" s="198"/>
      <c r="N466" s="199"/>
      <c r="O466" s="199"/>
      <c r="P466" s="199"/>
      <c r="Q466" s="199"/>
      <c r="R466" s="199"/>
      <c r="S466" s="199"/>
      <c r="T466" s="200"/>
      <c r="AT466" s="201" t="s">
        <v>131</v>
      </c>
      <c r="AU466" s="201" t="s">
        <v>83</v>
      </c>
      <c r="AV466" s="13" t="s">
        <v>83</v>
      </c>
      <c r="AW466" s="13" t="s">
        <v>33</v>
      </c>
      <c r="AX466" s="13" t="s">
        <v>73</v>
      </c>
      <c r="AY466" s="201" t="s">
        <v>118</v>
      </c>
    </row>
    <row r="467" spans="1:65" s="2" customFormat="1" ht="14.45" customHeight="1">
      <c r="A467" s="33"/>
      <c r="B467" s="34"/>
      <c r="C467" s="172" t="s">
        <v>700</v>
      </c>
      <c r="D467" s="172" t="s">
        <v>120</v>
      </c>
      <c r="E467" s="173" t="s">
        <v>1162</v>
      </c>
      <c r="F467" s="174" t="s">
        <v>1163</v>
      </c>
      <c r="G467" s="175" t="s">
        <v>146</v>
      </c>
      <c r="H467" s="176">
        <v>136</v>
      </c>
      <c r="I467" s="177"/>
      <c r="J467" s="178">
        <f>ROUND(I467*H467,2)</f>
        <v>0</v>
      </c>
      <c r="K467" s="174" t="s">
        <v>124</v>
      </c>
      <c r="L467" s="38"/>
      <c r="M467" s="179" t="s">
        <v>19</v>
      </c>
      <c r="N467" s="180" t="s">
        <v>44</v>
      </c>
      <c r="O467" s="63"/>
      <c r="P467" s="181">
        <f>O467*H467</f>
        <v>0</v>
      </c>
      <c r="Q467" s="181">
        <v>0</v>
      </c>
      <c r="R467" s="181">
        <f>Q467*H467</f>
        <v>0</v>
      </c>
      <c r="S467" s="181">
        <v>0</v>
      </c>
      <c r="T467" s="182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83" t="s">
        <v>125</v>
      </c>
      <c r="AT467" s="183" t="s">
        <v>120</v>
      </c>
      <c r="AU467" s="183" t="s">
        <v>83</v>
      </c>
      <c r="AY467" s="16" t="s">
        <v>118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16" t="s">
        <v>81</v>
      </c>
      <c r="BK467" s="184">
        <f>ROUND(I467*H467,2)</f>
        <v>0</v>
      </c>
      <c r="BL467" s="16" t="s">
        <v>125</v>
      </c>
      <c r="BM467" s="183" t="s">
        <v>1164</v>
      </c>
    </row>
    <row r="468" spans="1:65" s="2" customFormat="1" ht="11.25">
      <c r="A468" s="33"/>
      <c r="B468" s="34"/>
      <c r="C468" s="35"/>
      <c r="D468" s="185" t="s">
        <v>127</v>
      </c>
      <c r="E468" s="35"/>
      <c r="F468" s="186" t="s">
        <v>1165</v>
      </c>
      <c r="G468" s="35"/>
      <c r="H468" s="35"/>
      <c r="I468" s="187"/>
      <c r="J468" s="35"/>
      <c r="K468" s="35"/>
      <c r="L468" s="38"/>
      <c r="M468" s="188"/>
      <c r="N468" s="189"/>
      <c r="O468" s="63"/>
      <c r="P468" s="63"/>
      <c r="Q468" s="63"/>
      <c r="R468" s="63"/>
      <c r="S468" s="63"/>
      <c r="T468" s="64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6" t="s">
        <v>127</v>
      </c>
      <c r="AU468" s="16" t="s">
        <v>83</v>
      </c>
    </row>
    <row r="469" spans="1:65" s="2" customFormat="1" ht="87.75">
      <c r="A469" s="33"/>
      <c r="B469" s="34"/>
      <c r="C469" s="35"/>
      <c r="D469" s="185" t="s">
        <v>129</v>
      </c>
      <c r="E469" s="35"/>
      <c r="F469" s="190" t="s">
        <v>650</v>
      </c>
      <c r="G469" s="35"/>
      <c r="H469" s="35"/>
      <c r="I469" s="187"/>
      <c r="J469" s="35"/>
      <c r="K469" s="35"/>
      <c r="L469" s="38"/>
      <c r="M469" s="188"/>
      <c r="N469" s="189"/>
      <c r="O469" s="63"/>
      <c r="P469" s="63"/>
      <c r="Q469" s="63"/>
      <c r="R469" s="63"/>
      <c r="S469" s="63"/>
      <c r="T469" s="64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6" t="s">
        <v>129</v>
      </c>
      <c r="AU469" s="16" t="s">
        <v>83</v>
      </c>
    </row>
    <row r="470" spans="1:65" s="13" customFormat="1" ht="11.25">
      <c r="B470" s="191"/>
      <c r="C470" s="192"/>
      <c r="D470" s="185" t="s">
        <v>131</v>
      </c>
      <c r="E470" s="193" t="s">
        <v>19</v>
      </c>
      <c r="F470" s="194" t="s">
        <v>970</v>
      </c>
      <c r="G470" s="192"/>
      <c r="H470" s="195">
        <v>136</v>
      </c>
      <c r="I470" s="196"/>
      <c r="J470" s="192"/>
      <c r="K470" s="192"/>
      <c r="L470" s="197"/>
      <c r="M470" s="198"/>
      <c r="N470" s="199"/>
      <c r="O470" s="199"/>
      <c r="P470" s="199"/>
      <c r="Q470" s="199"/>
      <c r="R470" s="199"/>
      <c r="S470" s="199"/>
      <c r="T470" s="200"/>
      <c r="AT470" s="201" t="s">
        <v>131</v>
      </c>
      <c r="AU470" s="201" t="s">
        <v>83</v>
      </c>
      <c r="AV470" s="13" t="s">
        <v>83</v>
      </c>
      <c r="AW470" s="13" t="s">
        <v>33</v>
      </c>
      <c r="AX470" s="13" t="s">
        <v>73</v>
      </c>
      <c r="AY470" s="201" t="s">
        <v>118</v>
      </c>
    </row>
    <row r="471" spans="1:65" s="2" customFormat="1" ht="14.45" customHeight="1">
      <c r="A471" s="33"/>
      <c r="B471" s="34"/>
      <c r="C471" s="172" t="s">
        <v>706</v>
      </c>
      <c r="D471" s="172" t="s">
        <v>120</v>
      </c>
      <c r="E471" s="173" t="s">
        <v>1166</v>
      </c>
      <c r="F471" s="174" t="s">
        <v>1167</v>
      </c>
      <c r="G471" s="175" t="s">
        <v>1168</v>
      </c>
      <c r="H471" s="176">
        <v>1</v>
      </c>
      <c r="I471" s="177"/>
      <c r="J471" s="178">
        <f>ROUND(I471*H471,2)</f>
        <v>0</v>
      </c>
      <c r="K471" s="174" t="s">
        <v>19</v>
      </c>
      <c r="L471" s="38"/>
      <c r="M471" s="179" t="s">
        <v>19</v>
      </c>
      <c r="N471" s="180" t="s">
        <v>44</v>
      </c>
      <c r="O471" s="63"/>
      <c r="P471" s="181">
        <f>O471*H471</f>
        <v>0</v>
      </c>
      <c r="Q471" s="181">
        <v>0.47094000000000003</v>
      </c>
      <c r="R471" s="181">
        <f>Q471*H471</f>
        <v>0.47094000000000003</v>
      </c>
      <c r="S471" s="181">
        <v>0</v>
      </c>
      <c r="T471" s="182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83" t="s">
        <v>125</v>
      </c>
      <c r="AT471" s="183" t="s">
        <v>120</v>
      </c>
      <c r="AU471" s="183" t="s">
        <v>83</v>
      </c>
      <c r="AY471" s="16" t="s">
        <v>118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16" t="s">
        <v>81</v>
      </c>
      <c r="BK471" s="184">
        <f>ROUND(I471*H471,2)</f>
        <v>0</v>
      </c>
      <c r="BL471" s="16" t="s">
        <v>125</v>
      </c>
      <c r="BM471" s="183" t="s">
        <v>1169</v>
      </c>
    </row>
    <row r="472" spans="1:65" s="2" customFormat="1" ht="11.25">
      <c r="A472" s="33"/>
      <c r="B472" s="34"/>
      <c r="C472" s="35"/>
      <c r="D472" s="185" t="s">
        <v>127</v>
      </c>
      <c r="E472" s="35"/>
      <c r="F472" s="186" t="s">
        <v>1170</v>
      </c>
      <c r="G472" s="35"/>
      <c r="H472" s="35"/>
      <c r="I472" s="187"/>
      <c r="J472" s="35"/>
      <c r="K472" s="35"/>
      <c r="L472" s="38"/>
      <c r="M472" s="188"/>
      <c r="N472" s="189"/>
      <c r="O472" s="63"/>
      <c r="P472" s="63"/>
      <c r="Q472" s="63"/>
      <c r="R472" s="63"/>
      <c r="S472" s="63"/>
      <c r="T472" s="64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6" t="s">
        <v>127</v>
      </c>
      <c r="AU472" s="16" t="s">
        <v>83</v>
      </c>
    </row>
    <row r="473" spans="1:65" s="2" customFormat="1" ht="87.75">
      <c r="A473" s="33"/>
      <c r="B473" s="34"/>
      <c r="C473" s="35"/>
      <c r="D473" s="185" t="s">
        <v>129</v>
      </c>
      <c r="E473" s="35"/>
      <c r="F473" s="190" t="s">
        <v>650</v>
      </c>
      <c r="G473" s="35"/>
      <c r="H473" s="35"/>
      <c r="I473" s="187"/>
      <c r="J473" s="35"/>
      <c r="K473" s="35"/>
      <c r="L473" s="38"/>
      <c r="M473" s="188"/>
      <c r="N473" s="189"/>
      <c r="O473" s="63"/>
      <c r="P473" s="63"/>
      <c r="Q473" s="63"/>
      <c r="R473" s="63"/>
      <c r="S473" s="63"/>
      <c r="T473" s="64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6" t="s">
        <v>129</v>
      </c>
      <c r="AU473" s="16" t="s">
        <v>83</v>
      </c>
    </row>
    <row r="474" spans="1:65" s="2" customFormat="1" ht="14.45" customHeight="1">
      <c r="A474" s="33"/>
      <c r="B474" s="34"/>
      <c r="C474" s="172" t="s">
        <v>712</v>
      </c>
      <c r="D474" s="172" t="s">
        <v>120</v>
      </c>
      <c r="E474" s="173" t="s">
        <v>1171</v>
      </c>
      <c r="F474" s="174" t="s">
        <v>1172</v>
      </c>
      <c r="G474" s="175" t="s">
        <v>1168</v>
      </c>
      <c r="H474" s="176">
        <v>1</v>
      </c>
      <c r="I474" s="177"/>
      <c r="J474" s="178">
        <f>ROUND(I474*H474,2)</f>
        <v>0</v>
      </c>
      <c r="K474" s="174" t="s">
        <v>19</v>
      </c>
      <c r="L474" s="38"/>
      <c r="M474" s="179" t="s">
        <v>19</v>
      </c>
      <c r="N474" s="180" t="s">
        <v>44</v>
      </c>
      <c r="O474" s="63"/>
      <c r="P474" s="181">
        <f>O474*H474</f>
        <v>0</v>
      </c>
      <c r="Q474" s="181">
        <v>3.0000000000000001E-5</v>
      </c>
      <c r="R474" s="181">
        <f>Q474*H474</f>
        <v>3.0000000000000001E-5</v>
      </c>
      <c r="S474" s="181">
        <v>0</v>
      </c>
      <c r="T474" s="182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83" t="s">
        <v>125</v>
      </c>
      <c r="AT474" s="183" t="s">
        <v>120</v>
      </c>
      <c r="AU474" s="183" t="s">
        <v>83</v>
      </c>
      <c r="AY474" s="16" t="s">
        <v>118</v>
      </c>
      <c r="BE474" s="184">
        <f>IF(N474="základní",J474,0)</f>
        <v>0</v>
      </c>
      <c r="BF474" s="184">
        <f>IF(N474="snížená",J474,0)</f>
        <v>0</v>
      </c>
      <c r="BG474" s="184">
        <f>IF(N474="zákl. přenesená",J474,0)</f>
        <v>0</v>
      </c>
      <c r="BH474" s="184">
        <f>IF(N474="sníž. přenesená",J474,0)</f>
        <v>0</v>
      </c>
      <c r="BI474" s="184">
        <f>IF(N474="nulová",J474,0)</f>
        <v>0</v>
      </c>
      <c r="BJ474" s="16" t="s">
        <v>81</v>
      </c>
      <c r="BK474" s="184">
        <f>ROUND(I474*H474,2)</f>
        <v>0</v>
      </c>
      <c r="BL474" s="16" t="s">
        <v>125</v>
      </c>
      <c r="BM474" s="183" t="s">
        <v>1173</v>
      </c>
    </row>
    <row r="475" spans="1:65" s="2" customFormat="1" ht="11.25">
      <c r="A475" s="33"/>
      <c r="B475" s="34"/>
      <c r="C475" s="35"/>
      <c r="D475" s="185" t="s">
        <v>127</v>
      </c>
      <c r="E475" s="35"/>
      <c r="F475" s="186" t="s">
        <v>1172</v>
      </c>
      <c r="G475" s="35"/>
      <c r="H475" s="35"/>
      <c r="I475" s="187"/>
      <c r="J475" s="35"/>
      <c r="K475" s="35"/>
      <c r="L475" s="38"/>
      <c r="M475" s="188"/>
      <c r="N475" s="189"/>
      <c r="O475" s="63"/>
      <c r="P475" s="63"/>
      <c r="Q475" s="63"/>
      <c r="R475" s="63"/>
      <c r="S475" s="63"/>
      <c r="T475" s="64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6" t="s">
        <v>127</v>
      </c>
      <c r="AU475" s="16" t="s">
        <v>83</v>
      </c>
    </row>
    <row r="476" spans="1:65" s="2" customFormat="1" ht="195">
      <c r="A476" s="33"/>
      <c r="B476" s="34"/>
      <c r="C476" s="35"/>
      <c r="D476" s="185" t="s">
        <v>129</v>
      </c>
      <c r="E476" s="35"/>
      <c r="F476" s="190" t="s">
        <v>799</v>
      </c>
      <c r="G476" s="35"/>
      <c r="H476" s="35"/>
      <c r="I476" s="187"/>
      <c r="J476" s="35"/>
      <c r="K476" s="35"/>
      <c r="L476" s="38"/>
      <c r="M476" s="188"/>
      <c r="N476" s="189"/>
      <c r="O476" s="63"/>
      <c r="P476" s="63"/>
      <c r="Q476" s="63"/>
      <c r="R476" s="63"/>
      <c r="S476" s="63"/>
      <c r="T476" s="64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6" t="s">
        <v>129</v>
      </c>
      <c r="AU476" s="16" t="s">
        <v>83</v>
      </c>
    </row>
    <row r="477" spans="1:65" s="2" customFormat="1" ht="14.45" customHeight="1">
      <c r="A477" s="33"/>
      <c r="B477" s="34"/>
      <c r="C477" s="172" t="s">
        <v>719</v>
      </c>
      <c r="D477" s="172" t="s">
        <v>120</v>
      </c>
      <c r="E477" s="173" t="s">
        <v>1174</v>
      </c>
      <c r="F477" s="174" t="s">
        <v>1175</v>
      </c>
      <c r="G477" s="175" t="s">
        <v>1176</v>
      </c>
      <c r="H477" s="176">
        <v>60</v>
      </c>
      <c r="I477" s="177"/>
      <c r="J477" s="178">
        <f>ROUND(I477*H477,2)</f>
        <v>0</v>
      </c>
      <c r="K477" s="174" t="s">
        <v>124</v>
      </c>
      <c r="L477" s="38"/>
      <c r="M477" s="179" t="s">
        <v>19</v>
      </c>
      <c r="N477" s="180" t="s">
        <v>44</v>
      </c>
      <c r="O477" s="63"/>
      <c r="P477" s="181">
        <f>O477*H477</f>
        <v>0</v>
      </c>
      <c r="Q477" s="181">
        <v>0</v>
      </c>
      <c r="R477" s="181">
        <f>Q477*H477</f>
        <v>0</v>
      </c>
      <c r="S477" s="181">
        <v>0</v>
      </c>
      <c r="T477" s="182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83" t="s">
        <v>125</v>
      </c>
      <c r="AT477" s="183" t="s">
        <v>120</v>
      </c>
      <c r="AU477" s="183" t="s">
        <v>83</v>
      </c>
      <c r="AY477" s="16" t="s">
        <v>118</v>
      </c>
      <c r="BE477" s="184">
        <f>IF(N477="základní",J477,0)</f>
        <v>0</v>
      </c>
      <c r="BF477" s="184">
        <f>IF(N477="snížená",J477,0)</f>
        <v>0</v>
      </c>
      <c r="BG477" s="184">
        <f>IF(N477="zákl. přenesená",J477,0)</f>
        <v>0</v>
      </c>
      <c r="BH477" s="184">
        <f>IF(N477="sníž. přenesená",J477,0)</f>
        <v>0</v>
      </c>
      <c r="BI477" s="184">
        <f>IF(N477="nulová",J477,0)</f>
        <v>0</v>
      </c>
      <c r="BJ477" s="16" t="s">
        <v>81</v>
      </c>
      <c r="BK477" s="184">
        <f>ROUND(I477*H477,2)</f>
        <v>0</v>
      </c>
      <c r="BL477" s="16" t="s">
        <v>125</v>
      </c>
      <c r="BM477" s="183" t="s">
        <v>1177</v>
      </c>
    </row>
    <row r="478" spans="1:65" s="2" customFormat="1" ht="11.25">
      <c r="A478" s="33"/>
      <c r="B478" s="34"/>
      <c r="C478" s="35"/>
      <c r="D478" s="185" t="s">
        <v>127</v>
      </c>
      <c r="E478" s="35"/>
      <c r="F478" s="186" t="s">
        <v>1178</v>
      </c>
      <c r="G478" s="35"/>
      <c r="H478" s="35"/>
      <c r="I478" s="187"/>
      <c r="J478" s="35"/>
      <c r="K478" s="35"/>
      <c r="L478" s="38"/>
      <c r="M478" s="188"/>
      <c r="N478" s="189"/>
      <c r="O478" s="63"/>
      <c r="P478" s="63"/>
      <c r="Q478" s="63"/>
      <c r="R478" s="63"/>
      <c r="S478" s="63"/>
      <c r="T478" s="64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T478" s="16" t="s">
        <v>127</v>
      </c>
      <c r="AU478" s="16" t="s">
        <v>83</v>
      </c>
    </row>
    <row r="479" spans="1:65" s="2" customFormat="1" ht="126.75">
      <c r="A479" s="33"/>
      <c r="B479" s="34"/>
      <c r="C479" s="35"/>
      <c r="D479" s="185" t="s">
        <v>129</v>
      </c>
      <c r="E479" s="35"/>
      <c r="F479" s="190" t="s">
        <v>1179</v>
      </c>
      <c r="G479" s="35"/>
      <c r="H479" s="35"/>
      <c r="I479" s="187"/>
      <c r="J479" s="35"/>
      <c r="K479" s="35"/>
      <c r="L479" s="38"/>
      <c r="M479" s="188"/>
      <c r="N479" s="189"/>
      <c r="O479" s="63"/>
      <c r="P479" s="63"/>
      <c r="Q479" s="63"/>
      <c r="R479" s="63"/>
      <c r="S479" s="63"/>
      <c r="T479" s="64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6" t="s">
        <v>129</v>
      </c>
      <c r="AU479" s="16" t="s">
        <v>83</v>
      </c>
    </row>
    <row r="480" spans="1:65" s="2" customFormat="1" ht="14.45" customHeight="1">
      <c r="A480" s="33"/>
      <c r="B480" s="34"/>
      <c r="C480" s="172" t="s">
        <v>726</v>
      </c>
      <c r="D480" s="172" t="s">
        <v>120</v>
      </c>
      <c r="E480" s="173" t="s">
        <v>1180</v>
      </c>
      <c r="F480" s="174" t="s">
        <v>1181</v>
      </c>
      <c r="G480" s="175" t="s">
        <v>220</v>
      </c>
      <c r="H480" s="176">
        <v>14</v>
      </c>
      <c r="I480" s="177"/>
      <c r="J480" s="178">
        <f>ROUND(I480*H480,2)</f>
        <v>0</v>
      </c>
      <c r="K480" s="174" t="s">
        <v>124</v>
      </c>
      <c r="L480" s="38"/>
      <c r="M480" s="179" t="s">
        <v>19</v>
      </c>
      <c r="N480" s="180" t="s">
        <v>44</v>
      </c>
      <c r="O480" s="63"/>
      <c r="P480" s="181">
        <f>O480*H480</f>
        <v>0</v>
      </c>
      <c r="Q480" s="181">
        <v>3.09E-2</v>
      </c>
      <c r="R480" s="181">
        <f>Q480*H480</f>
        <v>0.43259999999999998</v>
      </c>
      <c r="S480" s="181">
        <v>0</v>
      </c>
      <c r="T480" s="182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83" t="s">
        <v>225</v>
      </c>
      <c r="AT480" s="183" t="s">
        <v>120</v>
      </c>
      <c r="AU480" s="183" t="s">
        <v>83</v>
      </c>
      <c r="AY480" s="16" t="s">
        <v>118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16" t="s">
        <v>81</v>
      </c>
      <c r="BK480" s="184">
        <f>ROUND(I480*H480,2)</f>
        <v>0</v>
      </c>
      <c r="BL480" s="16" t="s">
        <v>225</v>
      </c>
      <c r="BM480" s="183" t="s">
        <v>1182</v>
      </c>
    </row>
    <row r="481" spans="1:65" s="2" customFormat="1" ht="11.25">
      <c r="A481" s="33"/>
      <c r="B481" s="34"/>
      <c r="C481" s="35"/>
      <c r="D481" s="185" t="s">
        <v>127</v>
      </c>
      <c r="E481" s="35"/>
      <c r="F481" s="186" t="s">
        <v>1183</v>
      </c>
      <c r="G481" s="35"/>
      <c r="H481" s="35"/>
      <c r="I481" s="187"/>
      <c r="J481" s="35"/>
      <c r="K481" s="35"/>
      <c r="L481" s="38"/>
      <c r="M481" s="188"/>
      <c r="N481" s="189"/>
      <c r="O481" s="63"/>
      <c r="P481" s="63"/>
      <c r="Q481" s="63"/>
      <c r="R481" s="63"/>
      <c r="S481" s="63"/>
      <c r="T481" s="64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T481" s="16" t="s">
        <v>127</v>
      </c>
      <c r="AU481" s="16" t="s">
        <v>83</v>
      </c>
    </row>
    <row r="482" spans="1:65" s="13" customFormat="1" ht="11.25">
      <c r="B482" s="191"/>
      <c r="C482" s="192"/>
      <c r="D482" s="185" t="s">
        <v>131</v>
      </c>
      <c r="E482" s="193" t="s">
        <v>19</v>
      </c>
      <c r="F482" s="194" t="s">
        <v>211</v>
      </c>
      <c r="G482" s="192"/>
      <c r="H482" s="195">
        <v>14</v>
      </c>
      <c r="I482" s="196"/>
      <c r="J482" s="192"/>
      <c r="K482" s="192"/>
      <c r="L482" s="197"/>
      <c r="M482" s="198"/>
      <c r="N482" s="199"/>
      <c r="O482" s="199"/>
      <c r="P482" s="199"/>
      <c r="Q482" s="199"/>
      <c r="R482" s="199"/>
      <c r="S482" s="199"/>
      <c r="T482" s="200"/>
      <c r="AT482" s="201" t="s">
        <v>131</v>
      </c>
      <c r="AU482" s="201" t="s">
        <v>83</v>
      </c>
      <c r="AV482" s="13" t="s">
        <v>83</v>
      </c>
      <c r="AW482" s="13" t="s">
        <v>33</v>
      </c>
      <c r="AX482" s="13" t="s">
        <v>73</v>
      </c>
      <c r="AY482" s="201" t="s">
        <v>118</v>
      </c>
    </row>
    <row r="483" spans="1:65" s="2" customFormat="1" ht="14.45" customHeight="1">
      <c r="A483" s="33"/>
      <c r="B483" s="34"/>
      <c r="C483" s="172" t="s">
        <v>733</v>
      </c>
      <c r="D483" s="172" t="s">
        <v>120</v>
      </c>
      <c r="E483" s="173" t="s">
        <v>1184</v>
      </c>
      <c r="F483" s="174" t="s">
        <v>1185</v>
      </c>
      <c r="G483" s="175" t="s">
        <v>220</v>
      </c>
      <c r="H483" s="176">
        <v>2</v>
      </c>
      <c r="I483" s="177"/>
      <c r="J483" s="178">
        <f>ROUND(I483*H483,2)</f>
        <v>0</v>
      </c>
      <c r="K483" s="174" t="s">
        <v>124</v>
      </c>
      <c r="L483" s="38"/>
      <c r="M483" s="179" t="s">
        <v>19</v>
      </c>
      <c r="N483" s="180" t="s">
        <v>44</v>
      </c>
      <c r="O483" s="63"/>
      <c r="P483" s="181">
        <f>O483*H483</f>
        <v>0</v>
      </c>
      <c r="Q483" s="181">
        <v>6.9570000000000007E-2</v>
      </c>
      <c r="R483" s="181">
        <f>Q483*H483</f>
        <v>0.13914000000000001</v>
      </c>
      <c r="S483" s="181">
        <v>0</v>
      </c>
      <c r="T483" s="182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83" t="s">
        <v>225</v>
      </c>
      <c r="AT483" s="183" t="s">
        <v>120</v>
      </c>
      <c r="AU483" s="183" t="s">
        <v>83</v>
      </c>
      <c r="AY483" s="16" t="s">
        <v>118</v>
      </c>
      <c r="BE483" s="184">
        <f>IF(N483="základní",J483,0)</f>
        <v>0</v>
      </c>
      <c r="BF483" s="184">
        <f>IF(N483="snížená",J483,0)</f>
        <v>0</v>
      </c>
      <c r="BG483" s="184">
        <f>IF(N483="zákl. přenesená",J483,0)</f>
        <v>0</v>
      </c>
      <c r="BH483" s="184">
        <f>IF(N483="sníž. přenesená",J483,0)</f>
        <v>0</v>
      </c>
      <c r="BI483" s="184">
        <f>IF(N483="nulová",J483,0)</f>
        <v>0</v>
      </c>
      <c r="BJ483" s="16" t="s">
        <v>81</v>
      </c>
      <c r="BK483" s="184">
        <f>ROUND(I483*H483,2)</f>
        <v>0</v>
      </c>
      <c r="BL483" s="16" t="s">
        <v>225</v>
      </c>
      <c r="BM483" s="183" t="s">
        <v>1186</v>
      </c>
    </row>
    <row r="484" spans="1:65" s="2" customFormat="1" ht="11.25">
      <c r="A484" s="33"/>
      <c r="B484" s="34"/>
      <c r="C484" s="35"/>
      <c r="D484" s="185" t="s">
        <v>127</v>
      </c>
      <c r="E484" s="35"/>
      <c r="F484" s="186" t="s">
        <v>1187</v>
      </c>
      <c r="G484" s="35"/>
      <c r="H484" s="35"/>
      <c r="I484" s="187"/>
      <c r="J484" s="35"/>
      <c r="K484" s="35"/>
      <c r="L484" s="38"/>
      <c r="M484" s="188"/>
      <c r="N484" s="189"/>
      <c r="O484" s="63"/>
      <c r="P484" s="63"/>
      <c r="Q484" s="63"/>
      <c r="R484" s="63"/>
      <c r="S484" s="63"/>
      <c r="T484" s="64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6" t="s">
        <v>127</v>
      </c>
      <c r="AU484" s="16" t="s">
        <v>83</v>
      </c>
    </row>
    <row r="485" spans="1:65" s="13" customFormat="1" ht="11.25">
      <c r="B485" s="191"/>
      <c r="C485" s="192"/>
      <c r="D485" s="185" t="s">
        <v>131</v>
      </c>
      <c r="E485" s="193" t="s">
        <v>19</v>
      </c>
      <c r="F485" s="194" t="s">
        <v>83</v>
      </c>
      <c r="G485" s="192"/>
      <c r="H485" s="195">
        <v>2</v>
      </c>
      <c r="I485" s="196"/>
      <c r="J485" s="192"/>
      <c r="K485" s="192"/>
      <c r="L485" s="197"/>
      <c r="M485" s="198"/>
      <c r="N485" s="199"/>
      <c r="O485" s="199"/>
      <c r="P485" s="199"/>
      <c r="Q485" s="199"/>
      <c r="R485" s="199"/>
      <c r="S485" s="199"/>
      <c r="T485" s="200"/>
      <c r="AT485" s="201" t="s">
        <v>131</v>
      </c>
      <c r="AU485" s="201" t="s">
        <v>83</v>
      </c>
      <c r="AV485" s="13" t="s">
        <v>83</v>
      </c>
      <c r="AW485" s="13" t="s">
        <v>33</v>
      </c>
      <c r="AX485" s="13" t="s">
        <v>73</v>
      </c>
      <c r="AY485" s="201" t="s">
        <v>118</v>
      </c>
    </row>
    <row r="486" spans="1:65" s="2" customFormat="1" ht="14.45" customHeight="1">
      <c r="A486" s="33"/>
      <c r="B486" s="34"/>
      <c r="C486" s="172" t="s">
        <v>742</v>
      </c>
      <c r="D486" s="172" t="s">
        <v>120</v>
      </c>
      <c r="E486" s="173" t="s">
        <v>1188</v>
      </c>
      <c r="F486" s="174" t="s">
        <v>1189</v>
      </c>
      <c r="G486" s="175" t="s">
        <v>146</v>
      </c>
      <c r="H486" s="176">
        <v>136</v>
      </c>
      <c r="I486" s="177"/>
      <c r="J486" s="178">
        <f>ROUND(I486*H486,2)</f>
        <v>0</v>
      </c>
      <c r="K486" s="174" t="s">
        <v>124</v>
      </c>
      <c r="L486" s="38"/>
      <c r="M486" s="179" t="s">
        <v>19</v>
      </c>
      <c r="N486" s="180" t="s">
        <v>44</v>
      </c>
      <c r="O486" s="63"/>
      <c r="P486" s="181">
        <f>O486*H486</f>
        <v>0</v>
      </c>
      <c r="Q486" s="181">
        <v>0</v>
      </c>
      <c r="R486" s="181">
        <f>Q486*H486</f>
        <v>0</v>
      </c>
      <c r="S486" s="181">
        <v>0</v>
      </c>
      <c r="T486" s="182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83" t="s">
        <v>125</v>
      </c>
      <c r="AT486" s="183" t="s">
        <v>120</v>
      </c>
      <c r="AU486" s="183" t="s">
        <v>83</v>
      </c>
      <c r="AY486" s="16" t="s">
        <v>118</v>
      </c>
      <c r="BE486" s="184">
        <f>IF(N486="základní",J486,0)</f>
        <v>0</v>
      </c>
      <c r="BF486" s="184">
        <f>IF(N486="snížená",J486,0)</f>
        <v>0</v>
      </c>
      <c r="BG486" s="184">
        <f>IF(N486="zákl. přenesená",J486,0)</f>
        <v>0</v>
      </c>
      <c r="BH486" s="184">
        <f>IF(N486="sníž. přenesená",J486,0)</f>
        <v>0</v>
      </c>
      <c r="BI486" s="184">
        <f>IF(N486="nulová",J486,0)</f>
        <v>0</v>
      </c>
      <c r="BJ486" s="16" t="s">
        <v>81</v>
      </c>
      <c r="BK486" s="184">
        <f>ROUND(I486*H486,2)</f>
        <v>0</v>
      </c>
      <c r="BL486" s="16" t="s">
        <v>125</v>
      </c>
      <c r="BM486" s="183" t="s">
        <v>1190</v>
      </c>
    </row>
    <row r="487" spans="1:65" s="2" customFormat="1" ht="11.25">
      <c r="A487" s="33"/>
      <c r="B487" s="34"/>
      <c r="C487" s="35"/>
      <c r="D487" s="185" t="s">
        <v>127</v>
      </c>
      <c r="E487" s="35"/>
      <c r="F487" s="186" t="s">
        <v>1191</v>
      </c>
      <c r="G487" s="35"/>
      <c r="H487" s="35"/>
      <c r="I487" s="187"/>
      <c r="J487" s="35"/>
      <c r="K487" s="35"/>
      <c r="L487" s="38"/>
      <c r="M487" s="188"/>
      <c r="N487" s="189"/>
      <c r="O487" s="63"/>
      <c r="P487" s="63"/>
      <c r="Q487" s="63"/>
      <c r="R487" s="63"/>
      <c r="S487" s="63"/>
      <c r="T487" s="64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6" t="s">
        <v>127</v>
      </c>
      <c r="AU487" s="16" t="s">
        <v>83</v>
      </c>
    </row>
    <row r="488" spans="1:65" s="2" customFormat="1" ht="29.25">
      <c r="A488" s="33"/>
      <c r="B488" s="34"/>
      <c r="C488" s="35"/>
      <c r="D488" s="185" t="s">
        <v>129</v>
      </c>
      <c r="E488" s="35"/>
      <c r="F488" s="190" t="s">
        <v>1192</v>
      </c>
      <c r="G488" s="35"/>
      <c r="H488" s="35"/>
      <c r="I488" s="187"/>
      <c r="J488" s="35"/>
      <c r="K488" s="35"/>
      <c r="L488" s="38"/>
      <c r="M488" s="188"/>
      <c r="N488" s="189"/>
      <c r="O488" s="63"/>
      <c r="P488" s="63"/>
      <c r="Q488" s="63"/>
      <c r="R488" s="63"/>
      <c r="S488" s="63"/>
      <c r="T488" s="64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T488" s="16" t="s">
        <v>129</v>
      </c>
      <c r="AU488" s="16" t="s">
        <v>83</v>
      </c>
    </row>
    <row r="489" spans="1:65" s="13" customFormat="1" ht="11.25">
      <c r="B489" s="191"/>
      <c r="C489" s="192"/>
      <c r="D489" s="185" t="s">
        <v>131</v>
      </c>
      <c r="E489" s="193" t="s">
        <v>19</v>
      </c>
      <c r="F489" s="194" t="s">
        <v>970</v>
      </c>
      <c r="G489" s="192"/>
      <c r="H489" s="195">
        <v>136</v>
      </c>
      <c r="I489" s="196"/>
      <c r="J489" s="192"/>
      <c r="K489" s="192"/>
      <c r="L489" s="197"/>
      <c r="M489" s="198"/>
      <c r="N489" s="199"/>
      <c r="O489" s="199"/>
      <c r="P489" s="199"/>
      <c r="Q489" s="199"/>
      <c r="R489" s="199"/>
      <c r="S489" s="199"/>
      <c r="T489" s="200"/>
      <c r="AT489" s="201" t="s">
        <v>131</v>
      </c>
      <c r="AU489" s="201" t="s">
        <v>83</v>
      </c>
      <c r="AV489" s="13" t="s">
        <v>83</v>
      </c>
      <c r="AW489" s="13" t="s">
        <v>33</v>
      </c>
      <c r="AX489" s="13" t="s">
        <v>73</v>
      </c>
      <c r="AY489" s="201" t="s">
        <v>118</v>
      </c>
    </row>
    <row r="490" spans="1:65" s="12" customFormat="1" ht="22.9" customHeight="1">
      <c r="B490" s="156"/>
      <c r="C490" s="157"/>
      <c r="D490" s="158" t="s">
        <v>72</v>
      </c>
      <c r="E490" s="170" t="s">
        <v>630</v>
      </c>
      <c r="F490" s="170" t="s">
        <v>1193</v>
      </c>
      <c r="G490" s="157"/>
      <c r="H490" s="157"/>
      <c r="I490" s="160"/>
      <c r="J490" s="171">
        <f>BK490</f>
        <v>0</v>
      </c>
      <c r="K490" s="157"/>
      <c r="L490" s="162"/>
      <c r="M490" s="163"/>
      <c r="N490" s="164"/>
      <c r="O490" s="164"/>
      <c r="P490" s="165">
        <f>SUM(P491:P518)</f>
        <v>0</v>
      </c>
      <c r="Q490" s="164"/>
      <c r="R490" s="165">
        <f>SUM(R491:R518)</f>
        <v>1.9576800000000003</v>
      </c>
      <c r="S490" s="164"/>
      <c r="T490" s="166">
        <f>SUM(T491:T518)</f>
        <v>0</v>
      </c>
      <c r="AR490" s="167" t="s">
        <v>81</v>
      </c>
      <c r="AT490" s="168" t="s">
        <v>72</v>
      </c>
      <c r="AU490" s="168" t="s">
        <v>81</v>
      </c>
      <c r="AY490" s="167" t="s">
        <v>118</v>
      </c>
      <c r="BK490" s="169">
        <f>SUM(BK491:BK518)</f>
        <v>0</v>
      </c>
    </row>
    <row r="491" spans="1:65" s="2" customFormat="1" ht="14.45" customHeight="1">
      <c r="A491" s="33"/>
      <c r="B491" s="34"/>
      <c r="C491" s="172" t="s">
        <v>747</v>
      </c>
      <c r="D491" s="172" t="s">
        <v>120</v>
      </c>
      <c r="E491" s="173" t="s">
        <v>1194</v>
      </c>
      <c r="F491" s="174" t="s">
        <v>1108</v>
      </c>
      <c r="G491" s="175" t="s">
        <v>220</v>
      </c>
      <c r="H491" s="176">
        <v>2</v>
      </c>
      <c r="I491" s="177"/>
      <c r="J491" s="178">
        <f>ROUND(I491*H491,2)</f>
        <v>0</v>
      </c>
      <c r="K491" s="174" t="s">
        <v>174</v>
      </c>
      <c r="L491" s="38"/>
      <c r="M491" s="179" t="s">
        <v>19</v>
      </c>
      <c r="N491" s="180" t="s">
        <v>44</v>
      </c>
      <c r="O491" s="63"/>
      <c r="P491" s="181">
        <f>O491*H491</f>
        <v>0</v>
      </c>
      <c r="Q491" s="181">
        <v>6.6E-3</v>
      </c>
      <c r="R491" s="181">
        <f>Q491*H491</f>
        <v>1.32E-2</v>
      </c>
      <c r="S491" s="181">
        <v>0</v>
      </c>
      <c r="T491" s="182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83" t="s">
        <v>125</v>
      </c>
      <c r="AT491" s="183" t="s">
        <v>120</v>
      </c>
      <c r="AU491" s="183" t="s">
        <v>83</v>
      </c>
      <c r="AY491" s="16" t="s">
        <v>118</v>
      </c>
      <c r="BE491" s="184">
        <f>IF(N491="základní",J491,0)</f>
        <v>0</v>
      </c>
      <c r="BF491" s="184">
        <f>IF(N491="snížená",J491,0)</f>
        <v>0</v>
      </c>
      <c r="BG491" s="184">
        <f>IF(N491="zákl. přenesená",J491,0)</f>
        <v>0</v>
      </c>
      <c r="BH491" s="184">
        <f>IF(N491="sníž. přenesená",J491,0)</f>
        <v>0</v>
      </c>
      <c r="BI491" s="184">
        <f>IF(N491="nulová",J491,0)</f>
        <v>0</v>
      </c>
      <c r="BJ491" s="16" t="s">
        <v>81</v>
      </c>
      <c r="BK491" s="184">
        <f>ROUND(I491*H491,2)</f>
        <v>0</v>
      </c>
      <c r="BL491" s="16" t="s">
        <v>125</v>
      </c>
      <c r="BM491" s="183" t="s">
        <v>1195</v>
      </c>
    </row>
    <row r="492" spans="1:65" s="2" customFormat="1" ht="11.25">
      <c r="A492" s="33"/>
      <c r="B492" s="34"/>
      <c r="C492" s="35"/>
      <c r="D492" s="185" t="s">
        <v>127</v>
      </c>
      <c r="E492" s="35"/>
      <c r="F492" s="186" t="s">
        <v>1110</v>
      </c>
      <c r="G492" s="35"/>
      <c r="H492" s="35"/>
      <c r="I492" s="187"/>
      <c r="J492" s="35"/>
      <c r="K492" s="35"/>
      <c r="L492" s="38"/>
      <c r="M492" s="188"/>
      <c r="N492" s="189"/>
      <c r="O492" s="63"/>
      <c r="P492" s="63"/>
      <c r="Q492" s="63"/>
      <c r="R492" s="63"/>
      <c r="S492" s="63"/>
      <c r="T492" s="64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6" t="s">
        <v>127</v>
      </c>
      <c r="AU492" s="16" t="s">
        <v>83</v>
      </c>
    </row>
    <row r="493" spans="1:65" s="2" customFormat="1" ht="29.25">
      <c r="A493" s="33"/>
      <c r="B493" s="34"/>
      <c r="C493" s="35"/>
      <c r="D493" s="185" t="s">
        <v>129</v>
      </c>
      <c r="E493" s="35"/>
      <c r="F493" s="190" t="s">
        <v>1111</v>
      </c>
      <c r="G493" s="35"/>
      <c r="H493" s="35"/>
      <c r="I493" s="187"/>
      <c r="J493" s="35"/>
      <c r="K493" s="35"/>
      <c r="L493" s="38"/>
      <c r="M493" s="188"/>
      <c r="N493" s="189"/>
      <c r="O493" s="63"/>
      <c r="P493" s="63"/>
      <c r="Q493" s="63"/>
      <c r="R493" s="63"/>
      <c r="S493" s="63"/>
      <c r="T493" s="64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6" t="s">
        <v>129</v>
      </c>
      <c r="AU493" s="16" t="s">
        <v>83</v>
      </c>
    </row>
    <row r="494" spans="1:65" s="2" customFormat="1" ht="14.45" customHeight="1">
      <c r="A494" s="33"/>
      <c r="B494" s="34"/>
      <c r="C494" s="202" t="s">
        <v>753</v>
      </c>
      <c r="D494" s="202" t="s">
        <v>179</v>
      </c>
      <c r="E494" s="203" t="s">
        <v>1196</v>
      </c>
      <c r="F494" s="204" t="s">
        <v>1197</v>
      </c>
      <c r="G494" s="205" t="s">
        <v>220</v>
      </c>
      <c r="H494" s="206">
        <v>2</v>
      </c>
      <c r="I494" s="207"/>
      <c r="J494" s="208">
        <f>ROUND(I494*H494,2)</f>
        <v>0</v>
      </c>
      <c r="K494" s="204" t="s">
        <v>174</v>
      </c>
      <c r="L494" s="209"/>
      <c r="M494" s="210" t="s">
        <v>19</v>
      </c>
      <c r="N494" s="211" t="s">
        <v>44</v>
      </c>
      <c r="O494" s="63"/>
      <c r="P494" s="181">
        <f>O494*H494</f>
        <v>0</v>
      </c>
      <c r="Q494" s="181">
        <v>2.7E-2</v>
      </c>
      <c r="R494" s="181">
        <f>Q494*H494</f>
        <v>5.3999999999999999E-2</v>
      </c>
      <c r="S494" s="181">
        <v>0</v>
      </c>
      <c r="T494" s="182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83" t="s">
        <v>171</v>
      </c>
      <c r="AT494" s="183" t="s">
        <v>179</v>
      </c>
      <c r="AU494" s="183" t="s">
        <v>83</v>
      </c>
      <c r="AY494" s="16" t="s">
        <v>118</v>
      </c>
      <c r="BE494" s="184">
        <f>IF(N494="základní",J494,0)</f>
        <v>0</v>
      </c>
      <c r="BF494" s="184">
        <f>IF(N494="snížená",J494,0)</f>
        <v>0</v>
      </c>
      <c r="BG494" s="184">
        <f>IF(N494="zákl. přenesená",J494,0)</f>
        <v>0</v>
      </c>
      <c r="BH494" s="184">
        <f>IF(N494="sníž. přenesená",J494,0)</f>
        <v>0</v>
      </c>
      <c r="BI494" s="184">
        <f>IF(N494="nulová",J494,0)</f>
        <v>0</v>
      </c>
      <c r="BJ494" s="16" t="s">
        <v>81</v>
      </c>
      <c r="BK494" s="184">
        <f>ROUND(I494*H494,2)</f>
        <v>0</v>
      </c>
      <c r="BL494" s="16" t="s">
        <v>125</v>
      </c>
      <c r="BM494" s="183" t="s">
        <v>1198</v>
      </c>
    </row>
    <row r="495" spans="1:65" s="2" customFormat="1" ht="11.25">
      <c r="A495" s="33"/>
      <c r="B495" s="34"/>
      <c r="C495" s="35"/>
      <c r="D495" s="185" t="s">
        <v>127</v>
      </c>
      <c r="E495" s="35"/>
      <c r="F495" s="186" t="s">
        <v>1199</v>
      </c>
      <c r="G495" s="35"/>
      <c r="H495" s="35"/>
      <c r="I495" s="187"/>
      <c r="J495" s="35"/>
      <c r="K495" s="35"/>
      <c r="L495" s="38"/>
      <c r="M495" s="188"/>
      <c r="N495" s="189"/>
      <c r="O495" s="63"/>
      <c r="P495" s="63"/>
      <c r="Q495" s="63"/>
      <c r="R495" s="63"/>
      <c r="S495" s="63"/>
      <c r="T495" s="64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6" t="s">
        <v>127</v>
      </c>
      <c r="AU495" s="16" t="s">
        <v>83</v>
      </c>
    </row>
    <row r="496" spans="1:65" s="13" customFormat="1" ht="11.25">
      <c r="B496" s="191"/>
      <c r="C496" s="192"/>
      <c r="D496" s="185" t="s">
        <v>131</v>
      </c>
      <c r="E496" s="193" t="s">
        <v>19</v>
      </c>
      <c r="F496" s="194" t="s">
        <v>1200</v>
      </c>
      <c r="G496" s="192"/>
      <c r="H496" s="195">
        <v>2</v>
      </c>
      <c r="I496" s="196"/>
      <c r="J496" s="192"/>
      <c r="K496" s="192"/>
      <c r="L496" s="197"/>
      <c r="M496" s="198"/>
      <c r="N496" s="199"/>
      <c r="O496" s="199"/>
      <c r="P496" s="199"/>
      <c r="Q496" s="199"/>
      <c r="R496" s="199"/>
      <c r="S496" s="199"/>
      <c r="T496" s="200"/>
      <c r="AT496" s="201" t="s">
        <v>131</v>
      </c>
      <c r="AU496" s="201" t="s">
        <v>83</v>
      </c>
      <c r="AV496" s="13" t="s">
        <v>83</v>
      </c>
      <c r="AW496" s="13" t="s">
        <v>33</v>
      </c>
      <c r="AX496" s="13" t="s">
        <v>73</v>
      </c>
      <c r="AY496" s="201" t="s">
        <v>118</v>
      </c>
    </row>
    <row r="497" spans="1:65" s="2" customFormat="1" ht="14.45" customHeight="1">
      <c r="A497" s="33"/>
      <c r="B497" s="34"/>
      <c r="C497" s="172" t="s">
        <v>760</v>
      </c>
      <c r="D497" s="172" t="s">
        <v>120</v>
      </c>
      <c r="E497" s="173" t="s">
        <v>1201</v>
      </c>
      <c r="F497" s="174" t="s">
        <v>1202</v>
      </c>
      <c r="G497" s="175" t="s">
        <v>220</v>
      </c>
      <c r="H497" s="176">
        <v>2</v>
      </c>
      <c r="I497" s="177"/>
      <c r="J497" s="178">
        <f>ROUND(I497*H497,2)</f>
        <v>0</v>
      </c>
      <c r="K497" s="174" t="s">
        <v>1203</v>
      </c>
      <c r="L497" s="38"/>
      <c r="M497" s="179" t="s">
        <v>19</v>
      </c>
      <c r="N497" s="180" t="s">
        <v>44</v>
      </c>
      <c r="O497" s="63"/>
      <c r="P497" s="181">
        <f>O497*H497</f>
        <v>0</v>
      </c>
      <c r="Q497" s="181">
        <v>0.34089999999999998</v>
      </c>
      <c r="R497" s="181">
        <f>Q497*H497</f>
        <v>0.68179999999999996</v>
      </c>
      <c r="S497" s="181">
        <v>0</v>
      </c>
      <c r="T497" s="182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83" t="s">
        <v>125</v>
      </c>
      <c r="AT497" s="183" t="s">
        <v>120</v>
      </c>
      <c r="AU497" s="183" t="s">
        <v>83</v>
      </c>
      <c r="AY497" s="16" t="s">
        <v>118</v>
      </c>
      <c r="BE497" s="184">
        <f>IF(N497="základní",J497,0)</f>
        <v>0</v>
      </c>
      <c r="BF497" s="184">
        <f>IF(N497="snížená",J497,0)</f>
        <v>0</v>
      </c>
      <c r="BG497" s="184">
        <f>IF(N497="zákl. přenesená",J497,0)</f>
        <v>0</v>
      </c>
      <c r="BH497" s="184">
        <f>IF(N497="sníž. přenesená",J497,0)</f>
        <v>0</v>
      </c>
      <c r="BI497" s="184">
        <f>IF(N497="nulová",J497,0)</f>
        <v>0</v>
      </c>
      <c r="BJ497" s="16" t="s">
        <v>81</v>
      </c>
      <c r="BK497" s="184">
        <f>ROUND(I497*H497,2)</f>
        <v>0</v>
      </c>
      <c r="BL497" s="16" t="s">
        <v>125</v>
      </c>
      <c r="BM497" s="183" t="s">
        <v>1204</v>
      </c>
    </row>
    <row r="498" spans="1:65" s="2" customFormat="1" ht="11.25">
      <c r="A498" s="33"/>
      <c r="B498" s="34"/>
      <c r="C498" s="35"/>
      <c r="D498" s="185" t="s">
        <v>127</v>
      </c>
      <c r="E498" s="35"/>
      <c r="F498" s="186" t="s">
        <v>1202</v>
      </c>
      <c r="G498" s="35"/>
      <c r="H498" s="35"/>
      <c r="I498" s="187"/>
      <c r="J498" s="35"/>
      <c r="K498" s="35"/>
      <c r="L498" s="38"/>
      <c r="M498" s="188"/>
      <c r="N498" s="189"/>
      <c r="O498" s="63"/>
      <c r="P498" s="63"/>
      <c r="Q498" s="63"/>
      <c r="R498" s="63"/>
      <c r="S498" s="63"/>
      <c r="T498" s="64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6" t="s">
        <v>127</v>
      </c>
      <c r="AU498" s="16" t="s">
        <v>83</v>
      </c>
    </row>
    <row r="499" spans="1:65" s="2" customFormat="1" ht="87.75">
      <c r="A499" s="33"/>
      <c r="B499" s="34"/>
      <c r="C499" s="35"/>
      <c r="D499" s="185" t="s">
        <v>129</v>
      </c>
      <c r="E499" s="35"/>
      <c r="F499" s="190" t="s">
        <v>1205</v>
      </c>
      <c r="G499" s="35"/>
      <c r="H499" s="35"/>
      <c r="I499" s="187"/>
      <c r="J499" s="35"/>
      <c r="K499" s="35"/>
      <c r="L499" s="38"/>
      <c r="M499" s="188"/>
      <c r="N499" s="189"/>
      <c r="O499" s="63"/>
      <c r="P499" s="63"/>
      <c r="Q499" s="63"/>
      <c r="R499" s="63"/>
      <c r="S499" s="63"/>
      <c r="T499" s="64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T499" s="16" t="s">
        <v>129</v>
      </c>
      <c r="AU499" s="16" t="s">
        <v>83</v>
      </c>
    </row>
    <row r="500" spans="1:65" s="13" customFormat="1" ht="11.25">
      <c r="B500" s="191"/>
      <c r="C500" s="192"/>
      <c r="D500" s="185" t="s">
        <v>131</v>
      </c>
      <c r="E500" s="193" t="s">
        <v>19</v>
      </c>
      <c r="F500" s="194" t="s">
        <v>1200</v>
      </c>
      <c r="G500" s="192"/>
      <c r="H500" s="195">
        <v>2</v>
      </c>
      <c r="I500" s="196"/>
      <c r="J500" s="192"/>
      <c r="K500" s="192"/>
      <c r="L500" s="197"/>
      <c r="M500" s="198"/>
      <c r="N500" s="199"/>
      <c r="O500" s="199"/>
      <c r="P500" s="199"/>
      <c r="Q500" s="199"/>
      <c r="R500" s="199"/>
      <c r="S500" s="199"/>
      <c r="T500" s="200"/>
      <c r="AT500" s="201" t="s">
        <v>131</v>
      </c>
      <c r="AU500" s="201" t="s">
        <v>83</v>
      </c>
      <c r="AV500" s="13" t="s">
        <v>83</v>
      </c>
      <c r="AW500" s="13" t="s">
        <v>33</v>
      </c>
      <c r="AX500" s="13" t="s">
        <v>81</v>
      </c>
      <c r="AY500" s="201" t="s">
        <v>118</v>
      </c>
    </row>
    <row r="501" spans="1:65" s="2" customFormat="1" ht="14.45" customHeight="1">
      <c r="A501" s="33"/>
      <c r="B501" s="34"/>
      <c r="C501" s="202" t="s">
        <v>766</v>
      </c>
      <c r="D501" s="202" t="s">
        <v>179</v>
      </c>
      <c r="E501" s="203" t="s">
        <v>1206</v>
      </c>
      <c r="F501" s="204" t="s">
        <v>1207</v>
      </c>
      <c r="G501" s="205" t="s">
        <v>220</v>
      </c>
      <c r="H501" s="206">
        <v>2</v>
      </c>
      <c r="I501" s="207"/>
      <c r="J501" s="208">
        <f>ROUND(I501*H501,2)</f>
        <v>0</v>
      </c>
      <c r="K501" s="204" t="s">
        <v>124</v>
      </c>
      <c r="L501" s="209"/>
      <c r="M501" s="210" t="s">
        <v>19</v>
      </c>
      <c r="N501" s="211" t="s">
        <v>44</v>
      </c>
      <c r="O501" s="63"/>
      <c r="P501" s="181">
        <f>O501*H501</f>
        <v>0</v>
      </c>
      <c r="Q501" s="181">
        <v>9.7000000000000003E-2</v>
      </c>
      <c r="R501" s="181">
        <f>Q501*H501</f>
        <v>0.19400000000000001</v>
      </c>
      <c r="S501" s="181">
        <v>0</v>
      </c>
      <c r="T501" s="182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83" t="s">
        <v>171</v>
      </c>
      <c r="AT501" s="183" t="s">
        <v>179</v>
      </c>
      <c r="AU501" s="183" t="s">
        <v>83</v>
      </c>
      <c r="AY501" s="16" t="s">
        <v>118</v>
      </c>
      <c r="BE501" s="184">
        <f>IF(N501="základní",J501,0)</f>
        <v>0</v>
      </c>
      <c r="BF501" s="184">
        <f>IF(N501="snížená",J501,0)</f>
        <v>0</v>
      </c>
      <c r="BG501" s="184">
        <f>IF(N501="zákl. přenesená",J501,0)</f>
        <v>0</v>
      </c>
      <c r="BH501" s="184">
        <f>IF(N501="sníž. přenesená",J501,0)</f>
        <v>0</v>
      </c>
      <c r="BI501" s="184">
        <f>IF(N501="nulová",J501,0)</f>
        <v>0</v>
      </c>
      <c r="BJ501" s="16" t="s">
        <v>81</v>
      </c>
      <c r="BK501" s="184">
        <f>ROUND(I501*H501,2)</f>
        <v>0</v>
      </c>
      <c r="BL501" s="16" t="s">
        <v>125</v>
      </c>
      <c r="BM501" s="183" t="s">
        <v>1208</v>
      </c>
    </row>
    <row r="502" spans="1:65" s="2" customFormat="1" ht="11.25">
      <c r="A502" s="33"/>
      <c r="B502" s="34"/>
      <c r="C502" s="35"/>
      <c r="D502" s="185" t="s">
        <v>127</v>
      </c>
      <c r="E502" s="35"/>
      <c r="F502" s="186" t="s">
        <v>1207</v>
      </c>
      <c r="G502" s="35"/>
      <c r="H502" s="35"/>
      <c r="I502" s="187"/>
      <c r="J502" s="35"/>
      <c r="K502" s="35"/>
      <c r="L502" s="38"/>
      <c r="M502" s="188"/>
      <c r="N502" s="189"/>
      <c r="O502" s="63"/>
      <c r="P502" s="63"/>
      <c r="Q502" s="63"/>
      <c r="R502" s="63"/>
      <c r="S502" s="63"/>
      <c r="T502" s="64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T502" s="16" t="s">
        <v>127</v>
      </c>
      <c r="AU502" s="16" t="s">
        <v>83</v>
      </c>
    </row>
    <row r="503" spans="1:65" s="2" customFormat="1" ht="14.45" customHeight="1">
      <c r="A503" s="33"/>
      <c r="B503" s="34"/>
      <c r="C503" s="202" t="s">
        <v>773</v>
      </c>
      <c r="D503" s="202" t="s">
        <v>179</v>
      </c>
      <c r="E503" s="203" t="s">
        <v>1209</v>
      </c>
      <c r="F503" s="204" t="s">
        <v>1210</v>
      </c>
      <c r="G503" s="205" t="s">
        <v>220</v>
      </c>
      <c r="H503" s="206">
        <v>2</v>
      </c>
      <c r="I503" s="207"/>
      <c r="J503" s="208">
        <f>ROUND(I503*H503,2)</f>
        <v>0</v>
      </c>
      <c r="K503" s="204" t="s">
        <v>174</v>
      </c>
      <c r="L503" s="209"/>
      <c r="M503" s="210" t="s">
        <v>19</v>
      </c>
      <c r="N503" s="211" t="s">
        <v>44</v>
      </c>
      <c r="O503" s="63"/>
      <c r="P503" s="181">
        <f>O503*H503</f>
        <v>0</v>
      </c>
      <c r="Q503" s="181">
        <v>5.7000000000000002E-2</v>
      </c>
      <c r="R503" s="181">
        <f>Q503*H503</f>
        <v>0.114</v>
      </c>
      <c r="S503" s="181">
        <v>0</v>
      </c>
      <c r="T503" s="182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83" t="s">
        <v>171</v>
      </c>
      <c r="AT503" s="183" t="s">
        <v>179</v>
      </c>
      <c r="AU503" s="183" t="s">
        <v>83</v>
      </c>
      <c r="AY503" s="16" t="s">
        <v>118</v>
      </c>
      <c r="BE503" s="184">
        <f>IF(N503="základní",J503,0)</f>
        <v>0</v>
      </c>
      <c r="BF503" s="184">
        <f>IF(N503="snížená",J503,0)</f>
        <v>0</v>
      </c>
      <c r="BG503" s="184">
        <f>IF(N503="zákl. přenesená",J503,0)</f>
        <v>0</v>
      </c>
      <c r="BH503" s="184">
        <f>IF(N503="sníž. přenesená",J503,0)</f>
        <v>0</v>
      </c>
      <c r="BI503" s="184">
        <f>IF(N503="nulová",J503,0)</f>
        <v>0</v>
      </c>
      <c r="BJ503" s="16" t="s">
        <v>81</v>
      </c>
      <c r="BK503" s="184">
        <f>ROUND(I503*H503,2)</f>
        <v>0</v>
      </c>
      <c r="BL503" s="16" t="s">
        <v>125</v>
      </c>
      <c r="BM503" s="183" t="s">
        <v>1211</v>
      </c>
    </row>
    <row r="504" spans="1:65" s="2" customFormat="1" ht="11.25">
      <c r="A504" s="33"/>
      <c r="B504" s="34"/>
      <c r="C504" s="35"/>
      <c r="D504" s="185" t="s">
        <v>127</v>
      </c>
      <c r="E504" s="35"/>
      <c r="F504" s="186" t="s">
        <v>1212</v>
      </c>
      <c r="G504" s="35"/>
      <c r="H504" s="35"/>
      <c r="I504" s="187"/>
      <c r="J504" s="35"/>
      <c r="K504" s="35"/>
      <c r="L504" s="38"/>
      <c r="M504" s="188"/>
      <c r="N504" s="189"/>
      <c r="O504" s="63"/>
      <c r="P504" s="63"/>
      <c r="Q504" s="63"/>
      <c r="R504" s="63"/>
      <c r="S504" s="63"/>
      <c r="T504" s="64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6" t="s">
        <v>127</v>
      </c>
      <c r="AU504" s="16" t="s">
        <v>83</v>
      </c>
    </row>
    <row r="505" spans="1:65" s="2" customFormat="1" ht="14.45" customHeight="1">
      <c r="A505" s="33"/>
      <c r="B505" s="34"/>
      <c r="C505" s="202" t="s">
        <v>778</v>
      </c>
      <c r="D505" s="202" t="s">
        <v>179</v>
      </c>
      <c r="E505" s="203" t="s">
        <v>1213</v>
      </c>
      <c r="F505" s="204" t="s">
        <v>1214</v>
      </c>
      <c r="G505" s="205" t="s">
        <v>220</v>
      </c>
      <c r="H505" s="206">
        <v>2</v>
      </c>
      <c r="I505" s="207"/>
      <c r="J505" s="208">
        <f>ROUND(I505*H505,2)</f>
        <v>0</v>
      </c>
      <c r="K505" s="204" t="s">
        <v>124</v>
      </c>
      <c r="L505" s="209"/>
      <c r="M505" s="210" t="s">
        <v>19</v>
      </c>
      <c r="N505" s="211" t="s">
        <v>44</v>
      </c>
      <c r="O505" s="63"/>
      <c r="P505" s="181">
        <f>O505*H505</f>
        <v>0</v>
      </c>
      <c r="Q505" s="181">
        <v>0.111</v>
      </c>
      <c r="R505" s="181">
        <f>Q505*H505</f>
        <v>0.222</v>
      </c>
      <c r="S505" s="181">
        <v>0</v>
      </c>
      <c r="T505" s="182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83" t="s">
        <v>171</v>
      </c>
      <c r="AT505" s="183" t="s">
        <v>179</v>
      </c>
      <c r="AU505" s="183" t="s">
        <v>83</v>
      </c>
      <c r="AY505" s="16" t="s">
        <v>118</v>
      </c>
      <c r="BE505" s="184">
        <f>IF(N505="základní",J505,0)</f>
        <v>0</v>
      </c>
      <c r="BF505" s="184">
        <f>IF(N505="snížená",J505,0)</f>
        <v>0</v>
      </c>
      <c r="BG505" s="184">
        <f>IF(N505="zákl. přenesená",J505,0)</f>
        <v>0</v>
      </c>
      <c r="BH505" s="184">
        <f>IF(N505="sníž. přenesená",J505,0)</f>
        <v>0</v>
      </c>
      <c r="BI505" s="184">
        <f>IF(N505="nulová",J505,0)</f>
        <v>0</v>
      </c>
      <c r="BJ505" s="16" t="s">
        <v>81</v>
      </c>
      <c r="BK505" s="184">
        <f>ROUND(I505*H505,2)</f>
        <v>0</v>
      </c>
      <c r="BL505" s="16" t="s">
        <v>125</v>
      </c>
      <c r="BM505" s="183" t="s">
        <v>1215</v>
      </c>
    </row>
    <row r="506" spans="1:65" s="2" customFormat="1" ht="11.25">
      <c r="A506" s="33"/>
      <c r="B506" s="34"/>
      <c r="C506" s="35"/>
      <c r="D506" s="185" t="s">
        <v>127</v>
      </c>
      <c r="E506" s="35"/>
      <c r="F506" s="186" t="s">
        <v>1214</v>
      </c>
      <c r="G506" s="35"/>
      <c r="H506" s="35"/>
      <c r="I506" s="187"/>
      <c r="J506" s="35"/>
      <c r="K506" s="35"/>
      <c r="L506" s="38"/>
      <c r="M506" s="188"/>
      <c r="N506" s="189"/>
      <c r="O506" s="63"/>
      <c r="P506" s="63"/>
      <c r="Q506" s="63"/>
      <c r="R506" s="63"/>
      <c r="S506" s="63"/>
      <c r="T506" s="64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6" t="s">
        <v>127</v>
      </c>
      <c r="AU506" s="16" t="s">
        <v>83</v>
      </c>
    </row>
    <row r="507" spans="1:65" s="2" customFormat="1" ht="14.45" customHeight="1">
      <c r="A507" s="33"/>
      <c r="B507" s="34"/>
      <c r="C507" s="172" t="s">
        <v>785</v>
      </c>
      <c r="D507" s="172" t="s">
        <v>120</v>
      </c>
      <c r="E507" s="173" t="s">
        <v>1216</v>
      </c>
      <c r="F507" s="174" t="s">
        <v>1217</v>
      </c>
      <c r="G507" s="175" t="s">
        <v>220</v>
      </c>
      <c r="H507" s="176">
        <v>2</v>
      </c>
      <c r="I507" s="177"/>
      <c r="J507" s="178">
        <f>ROUND(I507*H507,2)</f>
        <v>0</v>
      </c>
      <c r="K507" s="174" t="s">
        <v>174</v>
      </c>
      <c r="L507" s="38"/>
      <c r="M507" s="179" t="s">
        <v>19</v>
      </c>
      <c r="N507" s="180" t="s">
        <v>44</v>
      </c>
      <c r="O507" s="63"/>
      <c r="P507" s="181">
        <f>O507*H507</f>
        <v>0</v>
      </c>
      <c r="Q507" s="181">
        <v>0.21734000000000001</v>
      </c>
      <c r="R507" s="181">
        <f>Q507*H507</f>
        <v>0.43468000000000001</v>
      </c>
      <c r="S507" s="181">
        <v>0</v>
      </c>
      <c r="T507" s="182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83" t="s">
        <v>125</v>
      </c>
      <c r="AT507" s="183" t="s">
        <v>120</v>
      </c>
      <c r="AU507" s="183" t="s">
        <v>83</v>
      </c>
      <c r="AY507" s="16" t="s">
        <v>118</v>
      </c>
      <c r="BE507" s="184">
        <f>IF(N507="základní",J507,0)</f>
        <v>0</v>
      </c>
      <c r="BF507" s="184">
        <f>IF(N507="snížená",J507,0)</f>
        <v>0</v>
      </c>
      <c r="BG507" s="184">
        <f>IF(N507="zákl. přenesená",J507,0)</f>
        <v>0</v>
      </c>
      <c r="BH507" s="184">
        <f>IF(N507="sníž. přenesená",J507,0)</f>
        <v>0</v>
      </c>
      <c r="BI507" s="184">
        <f>IF(N507="nulová",J507,0)</f>
        <v>0</v>
      </c>
      <c r="BJ507" s="16" t="s">
        <v>81</v>
      </c>
      <c r="BK507" s="184">
        <f>ROUND(I507*H507,2)</f>
        <v>0</v>
      </c>
      <c r="BL507" s="16" t="s">
        <v>125</v>
      </c>
      <c r="BM507" s="183" t="s">
        <v>1218</v>
      </c>
    </row>
    <row r="508" spans="1:65" s="2" customFormat="1" ht="11.25">
      <c r="A508" s="33"/>
      <c r="B508" s="34"/>
      <c r="C508" s="35"/>
      <c r="D508" s="185" t="s">
        <v>127</v>
      </c>
      <c r="E508" s="35"/>
      <c r="F508" s="186" t="s">
        <v>1217</v>
      </c>
      <c r="G508" s="35"/>
      <c r="H508" s="35"/>
      <c r="I508" s="187"/>
      <c r="J508" s="35"/>
      <c r="K508" s="35"/>
      <c r="L508" s="38"/>
      <c r="M508" s="188"/>
      <c r="N508" s="189"/>
      <c r="O508" s="63"/>
      <c r="P508" s="63"/>
      <c r="Q508" s="63"/>
      <c r="R508" s="63"/>
      <c r="S508" s="63"/>
      <c r="T508" s="64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T508" s="16" t="s">
        <v>127</v>
      </c>
      <c r="AU508" s="16" t="s">
        <v>83</v>
      </c>
    </row>
    <row r="509" spans="1:65" s="2" customFormat="1" ht="39">
      <c r="A509" s="33"/>
      <c r="B509" s="34"/>
      <c r="C509" s="35"/>
      <c r="D509" s="185" t="s">
        <v>129</v>
      </c>
      <c r="E509" s="35"/>
      <c r="F509" s="190" t="s">
        <v>1219</v>
      </c>
      <c r="G509" s="35"/>
      <c r="H509" s="35"/>
      <c r="I509" s="187"/>
      <c r="J509" s="35"/>
      <c r="K509" s="35"/>
      <c r="L509" s="38"/>
      <c r="M509" s="188"/>
      <c r="N509" s="189"/>
      <c r="O509" s="63"/>
      <c r="P509" s="63"/>
      <c r="Q509" s="63"/>
      <c r="R509" s="63"/>
      <c r="S509" s="63"/>
      <c r="T509" s="64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T509" s="16" t="s">
        <v>129</v>
      </c>
      <c r="AU509" s="16" t="s">
        <v>83</v>
      </c>
    </row>
    <row r="510" spans="1:65" s="2" customFormat="1" ht="14.45" customHeight="1">
      <c r="A510" s="33"/>
      <c r="B510" s="34"/>
      <c r="C510" s="202" t="s">
        <v>1220</v>
      </c>
      <c r="D510" s="202" t="s">
        <v>179</v>
      </c>
      <c r="E510" s="203" t="s">
        <v>1221</v>
      </c>
      <c r="F510" s="204" t="s">
        <v>1222</v>
      </c>
      <c r="G510" s="205" t="s">
        <v>220</v>
      </c>
      <c r="H510" s="206">
        <v>2</v>
      </c>
      <c r="I510" s="207"/>
      <c r="J510" s="208">
        <f>ROUND(I510*H510,2)</f>
        <v>0</v>
      </c>
      <c r="K510" s="204" t="s">
        <v>174</v>
      </c>
      <c r="L510" s="209"/>
      <c r="M510" s="210" t="s">
        <v>19</v>
      </c>
      <c r="N510" s="211" t="s">
        <v>44</v>
      </c>
      <c r="O510" s="63"/>
      <c r="P510" s="181">
        <f>O510*H510</f>
        <v>0</v>
      </c>
      <c r="Q510" s="181">
        <v>5.8000000000000003E-2</v>
      </c>
      <c r="R510" s="181">
        <f>Q510*H510</f>
        <v>0.11600000000000001</v>
      </c>
      <c r="S510" s="181">
        <v>0</v>
      </c>
      <c r="T510" s="182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83" t="s">
        <v>171</v>
      </c>
      <c r="AT510" s="183" t="s">
        <v>179</v>
      </c>
      <c r="AU510" s="183" t="s">
        <v>83</v>
      </c>
      <c r="AY510" s="16" t="s">
        <v>118</v>
      </c>
      <c r="BE510" s="184">
        <f>IF(N510="základní",J510,0)</f>
        <v>0</v>
      </c>
      <c r="BF510" s="184">
        <f>IF(N510="snížená",J510,0)</f>
        <v>0</v>
      </c>
      <c r="BG510" s="184">
        <f>IF(N510="zákl. přenesená",J510,0)</f>
        <v>0</v>
      </c>
      <c r="BH510" s="184">
        <f>IF(N510="sníž. přenesená",J510,0)</f>
        <v>0</v>
      </c>
      <c r="BI510" s="184">
        <f>IF(N510="nulová",J510,0)</f>
        <v>0</v>
      </c>
      <c r="BJ510" s="16" t="s">
        <v>81</v>
      </c>
      <c r="BK510" s="184">
        <f>ROUND(I510*H510,2)</f>
        <v>0</v>
      </c>
      <c r="BL510" s="16" t="s">
        <v>125</v>
      </c>
      <c r="BM510" s="183" t="s">
        <v>1223</v>
      </c>
    </row>
    <row r="511" spans="1:65" s="2" customFormat="1" ht="11.25">
      <c r="A511" s="33"/>
      <c r="B511" s="34"/>
      <c r="C511" s="35"/>
      <c r="D511" s="185" t="s">
        <v>127</v>
      </c>
      <c r="E511" s="35"/>
      <c r="F511" s="186" t="s">
        <v>1224</v>
      </c>
      <c r="G511" s="35"/>
      <c r="H511" s="35"/>
      <c r="I511" s="187"/>
      <c r="J511" s="35"/>
      <c r="K511" s="35"/>
      <c r="L511" s="38"/>
      <c r="M511" s="188"/>
      <c r="N511" s="189"/>
      <c r="O511" s="63"/>
      <c r="P511" s="63"/>
      <c r="Q511" s="63"/>
      <c r="R511" s="63"/>
      <c r="S511" s="63"/>
      <c r="T511" s="64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6" t="s">
        <v>127</v>
      </c>
      <c r="AU511" s="16" t="s">
        <v>83</v>
      </c>
    </row>
    <row r="512" spans="1:65" s="13" customFormat="1" ht="11.25">
      <c r="B512" s="191"/>
      <c r="C512" s="192"/>
      <c r="D512" s="185" t="s">
        <v>131</v>
      </c>
      <c r="E512" s="193" t="s">
        <v>19</v>
      </c>
      <c r="F512" s="194" t="s">
        <v>1200</v>
      </c>
      <c r="G512" s="192"/>
      <c r="H512" s="195">
        <v>2</v>
      </c>
      <c r="I512" s="196"/>
      <c r="J512" s="192"/>
      <c r="K512" s="192"/>
      <c r="L512" s="197"/>
      <c r="M512" s="198"/>
      <c r="N512" s="199"/>
      <c r="O512" s="199"/>
      <c r="P512" s="199"/>
      <c r="Q512" s="199"/>
      <c r="R512" s="199"/>
      <c r="S512" s="199"/>
      <c r="T512" s="200"/>
      <c r="AT512" s="201" t="s">
        <v>131</v>
      </c>
      <c r="AU512" s="201" t="s">
        <v>83</v>
      </c>
      <c r="AV512" s="13" t="s">
        <v>83</v>
      </c>
      <c r="AW512" s="13" t="s">
        <v>33</v>
      </c>
      <c r="AX512" s="13" t="s">
        <v>73</v>
      </c>
      <c r="AY512" s="201" t="s">
        <v>118</v>
      </c>
    </row>
    <row r="513" spans="1:65" s="2" customFormat="1" ht="14.45" customHeight="1">
      <c r="A513" s="33"/>
      <c r="B513" s="34"/>
      <c r="C513" s="202" t="s">
        <v>1225</v>
      </c>
      <c r="D513" s="202" t="s">
        <v>179</v>
      </c>
      <c r="E513" s="203" t="s">
        <v>1226</v>
      </c>
      <c r="F513" s="204" t="s">
        <v>1227</v>
      </c>
      <c r="G513" s="205" t="s">
        <v>220</v>
      </c>
      <c r="H513" s="206">
        <v>2</v>
      </c>
      <c r="I513" s="207"/>
      <c r="J513" s="208">
        <f>ROUND(I513*H513,2)</f>
        <v>0</v>
      </c>
      <c r="K513" s="204" t="s">
        <v>174</v>
      </c>
      <c r="L513" s="209"/>
      <c r="M513" s="210" t="s">
        <v>19</v>
      </c>
      <c r="N513" s="211" t="s">
        <v>44</v>
      </c>
      <c r="O513" s="63"/>
      <c r="P513" s="181">
        <f>O513*H513</f>
        <v>0</v>
      </c>
      <c r="Q513" s="181">
        <v>0.06</v>
      </c>
      <c r="R513" s="181">
        <f>Q513*H513</f>
        <v>0.12</v>
      </c>
      <c r="S513" s="181">
        <v>0</v>
      </c>
      <c r="T513" s="182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83" t="s">
        <v>171</v>
      </c>
      <c r="AT513" s="183" t="s">
        <v>179</v>
      </c>
      <c r="AU513" s="183" t="s">
        <v>83</v>
      </c>
      <c r="AY513" s="16" t="s">
        <v>118</v>
      </c>
      <c r="BE513" s="184">
        <f>IF(N513="základní",J513,0)</f>
        <v>0</v>
      </c>
      <c r="BF513" s="184">
        <f>IF(N513="snížená",J513,0)</f>
        <v>0</v>
      </c>
      <c r="BG513" s="184">
        <f>IF(N513="zákl. přenesená",J513,0)</f>
        <v>0</v>
      </c>
      <c r="BH513" s="184">
        <f>IF(N513="sníž. přenesená",J513,0)</f>
        <v>0</v>
      </c>
      <c r="BI513" s="184">
        <f>IF(N513="nulová",J513,0)</f>
        <v>0</v>
      </c>
      <c r="BJ513" s="16" t="s">
        <v>81</v>
      </c>
      <c r="BK513" s="184">
        <f>ROUND(I513*H513,2)</f>
        <v>0</v>
      </c>
      <c r="BL513" s="16" t="s">
        <v>125</v>
      </c>
      <c r="BM513" s="183" t="s">
        <v>1228</v>
      </c>
    </row>
    <row r="514" spans="1:65" s="2" customFormat="1" ht="11.25">
      <c r="A514" s="33"/>
      <c r="B514" s="34"/>
      <c r="C514" s="35"/>
      <c r="D514" s="185" t="s">
        <v>127</v>
      </c>
      <c r="E514" s="35"/>
      <c r="F514" s="186" t="s">
        <v>1229</v>
      </c>
      <c r="G514" s="35"/>
      <c r="H514" s="35"/>
      <c r="I514" s="187"/>
      <c r="J514" s="35"/>
      <c r="K514" s="35"/>
      <c r="L514" s="38"/>
      <c r="M514" s="188"/>
      <c r="N514" s="189"/>
      <c r="O514" s="63"/>
      <c r="P514" s="63"/>
      <c r="Q514" s="63"/>
      <c r="R514" s="63"/>
      <c r="S514" s="63"/>
      <c r="T514" s="64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6" t="s">
        <v>127</v>
      </c>
      <c r="AU514" s="16" t="s">
        <v>83</v>
      </c>
    </row>
    <row r="515" spans="1:65" s="13" customFormat="1" ht="11.25">
      <c r="B515" s="191"/>
      <c r="C515" s="192"/>
      <c r="D515" s="185" t="s">
        <v>131</v>
      </c>
      <c r="E515" s="193" t="s">
        <v>19</v>
      </c>
      <c r="F515" s="194" t="s">
        <v>1200</v>
      </c>
      <c r="G515" s="192"/>
      <c r="H515" s="195">
        <v>2</v>
      </c>
      <c r="I515" s="196"/>
      <c r="J515" s="192"/>
      <c r="K515" s="192"/>
      <c r="L515" s="197"/>
      <c r="M515" s="198"/>
      <c r="N515" s="199"/>
      <c r="O515" s="199"/>
      <c r="P515" s="199"/>
      <c r="Q515" s="199"/>
      <c r="R515" s="199"/>
      <c r="S515" s="199"/>
      <c r="T515" s="200"/>
      <c r="AT515" s="201" t="s">
        <v>131</v>
      </c>
      <c r="AU515" s="201" t="s">
        <v>83</v>
      </c>
      <c r="AV515" s="13" t="s">
        <v>83</v>
      </c>
      <c r="AW515" s="13" t="s">
        <v>33</v>
      </c>
      <c r="AX515" s="13" t="s">
        <v>73</v>
      </c>
      <c r="AY515" s="201" t="s">
        <v>118</v>
      </c>
    </row>
    <row r="516" spans="1:65" s="2" customFormat="1" ht="14.45" customHeight="1">
      <c r="A516" s="33"/>
      <c r="B516" s="34"/>
      <c r="C516" s="202" t="s">
        <v>1230</v>
      </c>
      <c r="D516" s="202" t="s">
        <v>179</v>
      </c>
      <c r="E516" s="203" t="s">
        <v>1231</v>
      </c>
      <c r="F516" s="204" t="s">
        <v>1232</v>
      </c>
      <c r="G516" s="205" t="s">
        <v>220</v>
      </c>
      <c r="H516" s="206">
        <v>2</v>
      </c>
      <c r="I516" s="207"/>
      <c r="J516" s="208">
        <f>ROUND(I516*H516,2)</f>
        <v>0</v>
      </c>
      <c r="K516" s="204" t="s">
        <v>124</v>
      </c>
      <c r="L516" s="209"/>
      <c r="M516" s="210" t="s">
        <v>19</v>
      </c>
      <c r="N516" s="211" t="s">
        <v>44</v>
      </c>
      <c r="O516" s="63"/>
      <c r="P516" s="181">
        <f>O516*H516</f>
        <v>0</v>
      </c>
      <c r="Q516" s="181">
        <v>4.0000000000000001E-3</v>
      </c>
      <c r="R516" s="181">
        <f>Q516*H516</f>
        <v>8.0000000000000002E-3</v>
      </c>
      <c r="S516" s="181">
        <v>0</v>
      </c>
      <c r="T516" s="182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83" t="s">
        <v>171</v>
      </c>
      <c r="AT516" s="183" t="s">
        <v>179</v>
      </c>
      <c r="AU516" s="183" t="s">
        <v>83</v>
      </c>
      <c r="AY516" s="16" t="s">
        <v>118</v>
      </c>
      <c r="BE516" s="184">
        <f>IF(N516="základní",J516,0)</f>
        <v>0</v>
      </c>
      <c r="BF516" s="184">
        <f>IF(N516="snížená",J516,0)</f>
        <v>0</v>
      </c>
      <c r="BG516" s="184">
        <f>IF(N516="zákl. přenesená",J516,0)</f>
        <v>0</v>
      </c>
      <c r="BH516" s="184">
        <f>IF(N516="sníž. přenesená",J516,0)</f>
        <v>0</v>
      </c>
      <c r="BI516" s="184">
        <f>IF(N516="nulová",J516,0)</f>
        <v>0</v>
      </c>
      <c r="BJ516" s="16" t="s">
        <v>81</v>
      </c>
      <c r="BK516" s="184">
        <f>ROUND(I516*H516,2)</f>
        <v>0</v>
      </c>
      <c r="BL516" s="16" t="s">
        <v>125</v>
      </c>
      <c r="BM516" s="183" t="s">
        <v>1233</v>
      </c>
    </row>
    <row r="517" spans="1:65" s="2" customFormat="1" ht="11.25">
      <c r="A517" s="33"/>
      <c r="B517" s="34"/>
      <c r="C517" s="35"/>
      <c r="D517" s="185" t="s">
        <v>127</v>
      </c>
      <c r="E517" s="35"/>
      <c r="F517" s="186" t="s">
        <v>1232</v>
      </c>
      <c r="G517" s="35"/>
      <c r="H517" s="35"/>
      <c r="I517" s="187"/>
      <c r="J517" s="35"/>
      <c r="K517" s="35"/>
      <c r="L517" s="38"/>
      <c r="M517" s="188"/>
      <c r="N517" s="189"/>
      <c r="O517" s="63"/>
      <c r="P517" s="63"/>
      <c r="Q517" s="63"/>
      <c r="R517" s="63"/>
      <c r="S517" s="63"/>
      <c r="T517" s="64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6" t="s">
        <v>127</v>
      </c>
      <c r="AU517" s="16" t="s">
        <v>83</v>
      </c>
    </row>
    <row r="518" spans="1:65" s="13" customFormat="1" ht="11.25">
      <c r="B518" s="191"/>
      <c r="C518" s="192"/>
      <c r="D518" s="185" t="s">
        <v>131</v>
      </c>
      <c r="E518" s="193" t="s">
        <v>19</v>
      </c>
      <c r="F518" s="194" t="s">
        <v>1200</v>
      </c>
      <c r="G518" s="192"/>
      <c r="H518" s="195">
        <v>2</v>
      </c>
      <c r="I518" s="196"/>
      <c r="J518" s="192"/>
      <c r="K518" s="192"/>
      <c r="L518" s="197"/>
      <c r="M518" s="198"/>
      <c r="N518" s="199"/>
      <c r="O518" s="199"/>
      <c r="P518" s="199"/>
      <c r="Q518" s="199"/>
      <c r="R518" s="199"/>
      <c r="S518" s="199"/>
      <c r="T518" s="200"/>
      <c r="AT518" s="201" t="s">
        <v>131</v>
      </c>
      <c r="AU518" s="201" t="s">
        <v>83</v>
      </c>
      <c r="AV518" s="13" t="s">
        <v>83</v>
      </c>
      <c r="AW518" s="13" t="s">
        <v>33</v>
      </c>
      <c r="AX518" s="13" t="s">
        <v>73</v>
      </c>
      <c r="AY518" s="201" t="s">
        <v>118</v>
      </c>
    </row>
    <row r="519" spans="1:65" s="12" customFormat="1" ht="22.9" customHeight="1">
      <c r="B519" s="156"/>
      <c r="C519" s="157"/>
      <c r="D519" s="158" t="s">
        <v>72</v>
      </c>
      <c r="E519" s="170" t="s">
        <v>717</v>
      </c>
      <c r="F519" s="170" t="s">
        <v>718</v>
      </c>
      <c r="G519" s="157"/>
      <c r="H519" s="157"/>
      <c r="I519" s="160"/>
      <c r="J519" s="171">
        <f>BK519</f>
        <v>0</v>
      </c>
      <c r="K519" s="157"/>
      <c r="L519" s="162"/>
      <c r="M519" s="163"/>
      <c r="N519" s="164"/>
      <c r="O519" s="164"/>
      <c r="P519" s="165">
        <f>SUM(P520:P554)</f>
        <v>0</v>
      </c>
      <c r="Q519" s="164"/>
      <c r="R519" s="165">
        <f>SUM(R520:R554)</f>
        <v>0</v>
      </c>
      <c r="S519" s="164"/>
      <c r="T519" s="166">
        <f>SUM(T520:T554)</f>
        <v>0</v>
      </c>
      <c r="AR519" s="167" t="s">
        <v>81</v>
      </c>
      <c r="AT519" s="168" t="s">
        <v>72</v>
      </c>
      <c r="AU519" s="168" t="s">
        <v>81</v>
      </c>
      <c r="AY519" s="167" t="s">
        <v>118</v>
      </c>
      <c r="BK519" s="169">
        <f>SUM(BK520:BK554)</f>
        <v>0</v>
      </c>
    </row>
    <row r="520" spans="1:65" s="2" customFormat="1" ht="14.45" customHeight="1">
      <c r="A520" s="33"/>
      <c r="B520" s="34"/>
      <c r="C520" s="172" t="s">
        <v>1234</v>
      </c>
      <c r="D520" s="172" t="s">
        <v>120</v>
      </c>
      <c r="E520" s="173" t="s">
        <v>720</v>
      </c>
      <c r="F520" s="174" t="s">
        <v>721</v>
      </c>
      <c r="G520" s="175" t="s">
        <v>330</v>
      </c>
      <c r="H520" s="176">
        <v>551.75900000000001</v>
      </c>
      <c r="I520" s="177"/>
      <c r="J520" s="178">
        <f>ROUND(I520*H520,2)</f>
        <v>0</v>
      </c>
      <c r="K520" s="174" t="s">
        <v>124</v>
      </c>
      <c r="L520" s="38"/>
      <c r="M520" s="179" t="s">
        <v>19</v>
      </c>
      <c r="N520" s="180" t="s">
        <v>44</v>
      </c>
      <c r="O520" s="63"/>
      <c r="P520" s="181">
        <f>O520*H520</f>
        <v>0</v>
      </c>
      <c r="Q520" s="181">
        <v>0</v>
      </c>
      <c r="R520" s="181">
        <f>Q520*H520</f>
        <v>0</v>
      </c>
      <c r="S520" s="181">
        <v>0</v>
      </c>
      <c r="T520" s="182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83" t="s">
        <v>125</v>
      </c>
      <c r="AT520" s="183" t="s">
        <v>120</v>
      </c>
      <c r="AU520" s="183" t="s">
        <v>83</v>
      </c>
      <c r="AY520" s="16" t="s">
        <v>118</v>
      </c>
      <c r="BE520" s="184">
        <f>IF(N520="základní",J520,0)</f>
        <v>0</v>
      </c>
      <c r="BF520" s="184">
        <f>IF(N520="snížená",J520,0)</f>
        <v>0</v>
      </c>
      <c r="BG520" s="184">
        <f>IF(N520="zákl. přenesená",J520,0)</f>
        <v>0</v>
      </c>
      <c r="BH520" s="184">
        <f>IF(N520="sníž. přenesená",J520,0)</f>
        <v>0</v>
      </c>
      <c r="BI520" s="184">
        <f>IF(N520="nulová",J520,0)</f>
        <v>0</v>
      </c>
      <c r="BJ520" s="16" t="s">
        <v>81</v>
      </c>
      <c r="BK520" s="184">
        <f>ROUND(I520*H520,2)</f>
        <v>0</v>
      </c>
      <c r="BL520" s="16" t="s">
        <v>125</v>
      </c>
      <c r="BM520" s="183" t="s">
        <v>1235</v>
      </c>
    </row>
    <row r="521" spans="1:65" s="2" customFormat="1" ht="11.25">
      <c r="A521" s="33"/>
      <c r="B521" s="34"/>
      <c r="C521" s="35"/>
      <c r="D521" s="185" t="s">
        <v>127</v>
      </c>
      <c r="E521" s="35"/>
      <c r="F521" s="186" t="s">
        <v>723</v>
      </c>
      <c r="G521" s="35"/>
      <c r="H521" s="35"/>
      <c r="I521" s="187"/>
      <c r="J521" s="35"/>
      <c r="K521" s="35"/>
      <c r="L521" s="38"/>
      <c r="M521" s="188"/>
      <c r="N521" s="189"/>
      <c r="O521" s="63"/>
      <c r="P521" s="63"/>
      <c r="Q521" s="63"/>
      <c r="R521" s="63"/>
      <c r="S521" s="63"/>
      <c r="T521" s="64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T521" s="16" t="s">
        <v>127</v>
      </c>
      <c r="AU521" s="16" t="s">
        <v>83</v>
      </c>
    </row>
    <row r="522" spans="1:65" s="2" customFormat="1" ht="78">
      <c r="A522" s="33"/>
      <c r="B522" s="34"/>
      <c r="C522" s="35"/>
      <c r="D522" s="185" t="s">
        <v>129</v>
      </c>
      <c r="E522" s="35"/>
      <c r="F522" s="190" t="s">
        <v>724</v>
      </c>
      <c r="G522" s="35"/>
      <c r="H522" s="35"/>
      <c r="I522" s="187"/>
      <c r="J522" s="35"/>
      <c r="K522" s="35"/>
      <c r="L522" s="38"/>
      <c r="M522" s="188"/>
      <c r="N522" s="189"/>
      <c r="O522" s="63"/>
      <c r="P522" s="63"/>
      <c r="Q522" s="63"/>
      <c r="R522" s="63"/>
      <c r="S522" s="63"/>
      <c r="T522" s="64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6" t="s">
        <v>129</v>
      </c>
      <c r="AU522" s="16" t="s">
        <v>83</v>
      </c>
    </row>
    <row r="523" spans="1:65" s="13" customFormat="1" ht="11.25">
      <c r="B523" s="191"/>
      <c r="C523" s="192"/>
      <c r="D523" s="185" t="s">
        <v>131</v>
      </c>
      <c r="E523" s="193" t="s">
        <v>19</v>
      </c>
      <c r="F523" s="194" t="s">
        <v>1236</v>
      </c>
      <c r="G523" s="192"/>
      <c r="H523" s="195">
        <v>551.75900000000001</v>
      </c>
      <c r="I523" s="196"/>
      <c r="J523" s="192"/>
      <c r="K523" s="192"/>
      <c r="L523" s="197"/>
      <c r="M523" s="198"/>
      <c r="N523" s="199"/>
      <c r="O523" s="199"/>
      <c r="P523" s="199"/>
      <c r="Q523" s="199"/>
      <c r="R523" s="199"/>
      <c r="S523" s="199"/>
      <c r="T523" s="200"/>
      <c r="AT523" s="201" t="s">
        <v>131</v>
      </c>
      <c r="AU523" s="201" t="s">
        <v>83</v>
      </c>
      <c r="AV523" s="13" t="s">
        <v>83</v>
      </c>
      <c r="AW523" s="13" t="s">
        <v>33</v>
      </c>
      <c r="AX523" s="13" t="s">
        <v>73</v>
      </c>
      <c r="AY523" s="201" t="s">
        <v>118</v>
      </c>
    </row>
    <row r="524" spans="1:65" s="2" customFormat="1" ht="14.45" customHeight="1">
      <c r="A524" s="33"/>
      <c r="B524" s="34"/>
      <c r="C524" s="172" t="s">
        <v>1237</v>
      </c>
      <c r="D524" s="172" t="s">
        <v>120</v>
      </c>
      <c r="E524" s="173" t="s">
        <v>727</v>
      </c>
      <c r="F524" s="174" t="s">
        <v>728</v>
      </c>
      <c r="G524" s="175" t="s">
        <v>330</v>
      </c>
      <c r="H524" s="176">
        <v>2688.16</v>
      </c>
      <c r="I524" s="177"/>
      <c r="J524" s="178">
        <f>ROUND(I524*H524,2)</f>
        <v>0</v>
      </c>
      <c r="K524" s="174" t="s">
        <v>124</v>
      </c>
      <c r="L524" s="38"/>
      <c r="M524" s="179" t="s">
        <v>19</v>
      </c>
      <c r="N524" s="180" t="s">
        <v>44</v>
      </c>
      <c r="O524" s="63"/>
      <c r="P524" s="181">
        <f>O524*H524</f>
        <v>0</v>
      </c>
      <c r="Q524" s="181">
        <v>0</v>
      </c>
      <c r="R524" s="181">
        <f>Q524*H524</f>
        <v>0</v>
      </c>
      <c r="S524" s="181">
        <v>0</v>
      </c>
      <c r="T524" s="18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83" t="s">
        <v>125</v>
      </c>
      <c r="AT524" s="183" t="s">
        <v>120</v>
      </c>
      <c r="AU524" s="183" t="s">
        <v>83</v>
      </c>
      <c r="AY524" s="16" t="s">
        <v>118</v>
      </c>
      <c r="BE524" s="184">
        <f>IF(N524="základní",J524,0)</f>
        <v>0</v>
      </c>
      <c r="BF524" s="184">
        <f>IF(N524="snížená",J524,0)</f>
        <v>0</v>
      </c>
      <c r="BG524" s="184">
        <f>IF(N524="zákl. přenesená",J524,0)</f>
        <v>0</v>
      </c>
      <c r="BH524" s="184">
        <f>IF(N524="sníž. přenesená",J524,0)</f>
        <v>0</v>
      </c>
      <c r="BI524" s="184">
        <f>IF(N524="nulová",J524,0)</f>
        <v>0</v>
      </c>
      <c r="BJ524" s="16" t="s">
        <v>81</v>
      </c>
      <c r="BK524" s="184">
        <f>ROUND(I524*H524,2)</f>
        <v>0</v>
      </c>
      <c r="BL524" s="16" t="s">
        <v>125</v>
      </c>
      <c r="BM524" s="183" t="s">
        <v>1238</v>
      </c>
    </row>
    <row r="525" spans="1:65" s="2" customFormat="1" ht="11.25">
      <c r="A525" s="33"/>
      <c r="B525" s="34"/>
      <c r="C525" s="35"/>
      <c r="D525" s="185" t="s">
        <v>127</v>
      </c>
      <c r="E525" s="35"/>
      <c r="F525" s="186" t="s">
        <v>730</v>
      </c>
      <c r="G525" s="35"/>
      <c r="H525" s="35"/>
      <c r="I525" s="187"/>
      <c r="J525" s="35"/>
      <c r="K525" s="35"/>
      <c r="L525" s="38"/>
      <c r="M525" s="188"/>
      <c r="N525" s="189"/>
      <c r="O525" s="63"/>
      <c r="P525" s="63"/>
      <c r="Q525" s="63"/>
      <c r="R525" s="63"/>
      <c r="S525" s="63"/>
      <c r="T525" s="64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6" t="s">
        <v>127</v>
      </c>
      <c r="AU525" s="16" t="s">
        <v>83</v>
      </c>
    </row>
    <row r="526" spans="1:65" s="2" customFormat="1" ht="78">
      <c r="A526" s="33"/>
      <c r="B526" s="34"/>
      <c r="C526" s="35"/>
      <c r="D526" s="185" t="s">
        <v>129</v>
      </c>
      <c r="E526" s="35"/>
      <c r="F526" s="190" t="s">
        <v>724</v>
      </c>
      <c r="G526" s="35"/>
      <c r="H526" s="35"/>
      <c r="I526" s="187"/>
      <c r="J526" s="35"/>
      <c r="K526" s="35"/>
      <c r="L526" s="38"/>
      <c r="M526" s="188"/>
      <c r="N526" s="189"/>
      <c r="O526" s="63"/>
      <c r="P526" s="63"/>
      <c r="Q526" s="63"/>
      <c r="R526" s="63"/>
      <c r="S526" s="63"/>
      <c r="T526" s="64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6" t="s">
        <v>129</v>
      </c>
      <c r="AU526" s="16" t="s">
        <v>83</v>
      </c>
    </row>
    <row r="527" spans="1:65" s="13" customFormat="1" ht="11.25">
      <c r="B527" s="191"/>
      <c r="C527" s="192"/>
      <c r="D527" s="185" t="s">
        <v>131</v>
      </c>
      <c r="E527" s="193" t="s">
        <v>19</v>
      </c>
      <c r="F527" s="194" t="s">
        <v>1239</v>
      </c>
      <c r="G527" s="192"/>
      <c r="H527" s="195">
        <v>336.02</v>
      </c>
      <c r="I527" s="196"/>
      <c r="J527" s="192"/>
      <c r="K527" s="192"/>
      <c r="L527" s="197"/>
      <c r="M527" s="198"/>
      <c r="N527" s="199"/>
      <c r="O527" s="199"/>
      <c r="P527" s="199"/>
      <c r="Q527" s="199"/>
      <c r="R527" s="199"/>
      <c r="S527" s="199"/>
      <c r="T527" s="200"/>
      <c r="AT527" s="201" t="s">
        <v>131</v>
      </c>
      <c r="AU527" s="201" t="s">
        <v>83</v>
      </c>
      <c r="AV527" s="13" t="s">
        <v>83</v>
      </c>
      <c r="AW527" s="13" t="s">
        <v>33</v>
      </c>
      <c r="AX527" s="13" t="s">
        <v>73</v>
      </c>
      <c r="AY527" s="201" t="s">
        <v>118</v>
      </c>
    </row>
    <row r="528" spans="1:65" s="13" customFormat="1" ht="11.25">
      <c r="B528" s="191"/>
      <c r="C528" s="192"/>
      <c r="D528" s="185" t="s">
        <v>131</v>
      </c>
      <c r="E528" s="192"/>
      <c r="F528" s="194" t="s">
        <v>1240</v>
      </c>
      <c r="G528" s="192"/>
      <c r="H528" s="195">
        <v>2688.16</v>
      </c>
      <c r="I528" s="196"/>
      <c r="J528" s="192"/>
      <c r="K528" s="192"/>
      <c r="L528" s="197"/>
      <c r="M528" s="198"/>
      <c r="N528" s="199"/>
      <c r="O528" s="199"/>
      <c r="P528" s="199"/>
      <c r="Q528" s="199"/>
      <c r="R528" s="199"/>
      <c r="S528" s="199"/>
      <c r="T528" s="200"/>
      <c r="AT528" s="201" t="s">
        <v>131</v>
      </c>
      <c r="AU528" s="201" t="s">
        <v>83</v>
      </c>
      <c r="AV528" s="13" t="s">
        <v>83</v>
      </c>
      <c r="AW528" s="13" t="s">
        <v>4</v>
      </c>
      <c r="AX528" s="13" t="s">
        <v>81</v>
      </c>
      <c r="AY528" s="201" t="s">
        <v>118</v>
      </c>
    </row>
    <row r="529" spans="1:65" s="2" customFormat="1" ht="14.45" customHeight="1">
      <c r="A529" s="33"/>
      <c r="B529" s="34"/>
      <c r="C529" s="172" t="s">
        <v>1241</v>
      </c>
      <c r="D529" s="172" t="s">
        <v>120</v>
      </c>
      <c r="E529" s="173" t="s">
        <v>734</v>
      </c>
      <c r="F529" s="174" t="s">
        <v>735</v>
      </c>
      <c r="G529" s="175" t="s">
        <v>330</v>
      </c>
      <c r="H529" s="176">
        <v>158.32900000000001</v>
      </c>
      <c r="I529" s="177"/>
      <c r="J529" s="178">
        <f>ROUND(I529*H529,2)</f>
        <v>0</v>
      </c>
      <c r="K529" s="174" t="s">
        <v>124</v>
      </c>
      <c r="L529" s="38"/>
      <c r="M529" s="179" t="s">
        <v>19</v>
      </c>
      <c r="N529" s="180" t="s">
        <v>44</v>
      </c>
      <c r="O529" s="63"/>
      <c r="P529" s="181">
        <f>O529*H529</f>
        <v>0</v>
      </c>
      <c r="Q529" s="181">
        <v>0</v>
      </c>
      <c r="R529" s="181">
        <f>Q529*H529</f>
        <v>0</v>
      </c>
      <c r="S529" s="181">
        <v>0</v>
      </c>
      <c r="T529" s="182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83" t="s">
        <v>125</v>
      </c>
      <c r="AT529" s="183" t="s">
        <v>120</v>
      </c>
      <c r="AU529" s="183" t="s">
        <v>83</v>
      </c>
      <c r="AY529" s="16" t="s">
        <v>118</v>
      </c>
      <c r="BE529" s="184">
        <f>IF(N529="základní",J529,0)</f>
        <v>0</v>
      </c>
      <c r="BF529" s="184">
        <f>IF(N529="snížená",J529,0)</f>
        <v>0</v>
      </c>
      <c r="BG529" s="184">
        <f>IF(N529="zákl. přenesená",J529,0)</f>
        <v>0</v>
      </c>
      <c r="BH529" s="184">
        <f>IF(N529="sníž. přenesená",J529,0)</f>
        <v>0</v>
      </c>
      <c r="BI529" s="184">
        <f>IF(N529="nulová",J529,0)</f>
        <v>0</v>
      </c>
      <c r="BJ529" s="16" t="s">
        <v>81</v>
      </c>
      <c r="BK529" s="184">
        <f>ROUND(I529*H529,2)</f>
        <v>0</v>
      </c>
      <c r="BL529" s="16" t="s">
        <v>125</v>
      </c>
      <c r="BM529" s="183" t="s">
        <v>1242</v>
      </c>
    </row>
    <row r="530" spans="1:65" s="2" customFormat="1" ht="11.25">
      <c r="A530" s="33"/>
      <c r="B530" s="34"/>
      <c r="C530" s="35"/>
      <c r="D530" s="185" t="s">
        <v>127</v>
      </c>
      <c r="E530" s="35"/>
      <c r="F530" s="186" t="s">
        <v>737</v>
      </c>
      <c r="G530" s="35"/>
      <c r="H530" s="35"/>
      <c r="I530" s="187"/>
      <c r="J530" s="35"/>
      <c r="K530" s="35"/>
      <c r="L530" s="38"/>
      <c r="M530" s="188"/>
      <c r="N530" s="189"/>
      <c r="O530" s="63"/>
      <c r="P530" s="63"/>
      <c r="Q530" s="63"/>
      <c r="R530" s="63"/>
      <c r="S530" s="63"/>
      <c r="T530" s="64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6" t="s">
        <v>127</v>
      </c>
      <c r="AU530" s="16" t="s">
        <v>83</v>
      </c>
    </row>
    <row r="531" spans="1:65" s="2" customFormat="1" ht="78">
      <c r="A531" s="33"/>
      <c r="B531" s="34"/>
      <c r="C531" s="35"/>
      <c r="D531" s="185" t="s">
        <v>129</v>
      </c>
      <c r="E531" s="35"/>
      <c r="F531" s="190" t="s">
        <v>724</v>
      </c>
      <c r="G531" s="35"/>
      <c r="H531" s="35"/>
      <c r="I531" s="187"/>
      <c r="J531" s="35"/>
      <c r="K531" s="35"/>
      <c r="L531" s="38"/>
      <c r="M531" s="188"/>
      <c r="N531" s="189"/>
      <c r="O531" s="63"/>
      <c r="P531" s="63"/>
      <c r="Q531" s="63"/>
      <c r="R531" s="63"/>
      <c r="S531" s="63"/>
      <c r="T531" s="64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T531" s="16" t="s">
        <v>129</v>
      </c>
      <c r="AU531" s="16" t="s">
        <v>83</v>
      </c>
    </row>
    <row r="532" spans="1:65" s="13" customFormat="1" ht="11.25">
      <c r="B532" s="191"/>
      <c r="C532" s="192"/>
      <c r="D532" s="185" t="s">
        <v>131</v>
      </c>
      <c r="E532" s="193" t="s">
        <v>19</v>
      </c>
      <c r="F532" s="194" t="s">
        <v>1243</v>
      </c>
      <c r="G532" s="192"/>
      <c r="H532" s="195">
        <v>20.641999999999999</v>
      </c>
      <c r="I532" s="196"/>
      <c r="J532" s="192"/>
      <c r="K532" s="192"/>
      <c r="L532" s="197"/>
      <c r="M532" s="198"/>
      <c r="N532" s="199"/>
      <c r="O532" s="199"/>
      <c r="P532" s="199"/>
      <c r="Q532" s="199"/>
      <c r="R532" s="199"/>
      <c r="S532" s="199"/>
      <c r="T532" s="200"/>
      <c r="AT532" s="201" t="s">
        <v>131</v>
      </c>
      <c r="AU532" s="201" t="s">
        <v>83</v>
      </c>
      <c r="AV532" s="13" t="s">
        <v>83</v>
      </c>
      <c r="AW532" s="13" t="s">
        <v>33</v>
      </c>
      <c r="AX532" s="13" t="s">
        <v>73</v>
      </c>
      <c r="AY532" s="201" t="s">
        <v>118</v>
      </c>
    </row>
    <row r="533" spans="1:65" s="13" customFormat="1" ht="11.25">
      <c r="B533" s="191"/>
      <c r="C533" s="192"/>
      <c r="D533" s="185" t="s">
        <v>131</v>
      </c>
      <c r="E533" s="193" t="s">
        <v>19</v>
      </c>
      <c r="F533" s="194" t="s">
        <v>1244</v>
      </c>
      <c r="G533" s="192"/>
      <c r="H533" s="195">
        <v>7.4109999999999996</v>
      </c>
      <c r="I533" s="196"/>
      <c r="J533" s="192"/>
      <c r="K533" s="192"/>
      <c r="L533" s="197"/>
      <c r="M533" s="198"/>
      <c r="N533" s="199"/>
      <c r="O533" s="199"/>
      <c r="P533" s="199"/>
      <c r="Q533" s="199"/>
      <c r="R533" s="199"/>
      <c r="S533" s="199"/>
      <c r="T533" s="200"/>
      <c r="AT533" s="201" t="s">
        <v>131</v>
      </c>
      <c r="AU533" s="201" t="s">
        <v>83</v>
      </c>
      <c r="AV533" s="13" t="s">
        <v>83</v>
      </c>
      <c r="AW533" s="13" t="s">
        <v>33</v>
      </c>
      <c r="AX533" s="13" t="s">
        <v>73</v>
      </c>
      <c r="AY533" s="201" t="s">
        <v>118</v>
      </c>
    </row>
    <row r="534" spans="1:65" s="13" customFormat="1" ht="11.25">
      <c r="B534" s="191"/>
      <c r="C534" s="192"/>
      <c r="D534" s="185" t="s">
        <v>131</v>
      </c>
      <c r="E534" s="193" t="s">
        <v>19</v>
      </c>
      <c r="F534" s="194" t="s">
        <v>1245</v>
      </c>
      <c r="G534" s="192"/>
      <c r="H534" s="195">
        <v>6.351</v>
      </c>
      <c r="I534" s="196"/>
      <c r="J534" s="192"/>
      <c r="K534" s="192"/>
      <c r="L534" s="197"/>
      <c r="M534" s="198"/>
      <c r="N534" s="199"/>
      <c r="O534" s="199"/>
      <c r="P534" s="199"/>
      <c r="Q534" s="199"/>
      <c r="R534" s="199"/>
      <c r="S534" s="199"/>
      <c r="T534" s="200"/>
      <c r="AT534" s="201" t="s">
        <v>131</v>
      </c>
      <c r="AU534" s="201" t="s">
        <v>83</v>
      </c>
      <c r="AV534" s="13" t="s">
        <v>83</v>
      </c>
      <c r="AW534" s="13" t="s">
        <v>33</v>
      </c>
      <c r="AX534" s="13" t="s">
        <v>73</v>
      </c>
      <c r="AY534" s="201" t="s">
        <v>118</v>
      </c>
    </row>
    <row r="535" spans="1:65" s="13" customFormat="1" ht="11.25">
      <c r="B535" s="191"/>
      <c r="C535" s="192"/>
      <c r="D535" s="185" t="s">
        <v>131</v>
      </c>
      <c r="E535" s="193" t="s">
        <v>19</v>
      </c>
      <c r="F535" s="194" t="s">
        <v>1246</v>
      </c>
      <c r="G535" s="192"/>
      <c r="H535" s="195">
        <v>123.925</v>
      </c>
      <c r="I535" s="196"/>
      <c r="J535" s="192"/>
      <c r="K535" s="192"/>
      <c r="L535" s="197"/>
      <c r="M535" s="198"/>
      <c r="N535" s="199"/>
      <c r="O535" s="199"/>
      <c r="P535" s="199"/>
      <c r="Q535" s="199"/>
      <c r="R535" s="199"/>
      <c r="S535" s="199"/>
      <c r="T535" s="200"/>
      <c r="AT535" s="201" t="s">
        <v>131</v>
      </c>
      <c r="AU535" s="201" t="s">
        <v>83</v>
      </c>
      <c r="AV535" s="13" t="s">
        <v>83</v>
      </c>
      <c r="AW535" s="13" t="s">
        <v>33</v>
      </c>
      <c r="AX535" s="13" t="s">
        <v>73</v>
      </c>
      <c r="AY535" s="201" t="s">
        <v>118</v>
      </c>
    </row>
    <row r="536" spans="1:65" s="2" customFormat="1" ht="14.45" customHeight="1">
      <c r="A536" s="33"/>
      <c r="B536" s="34"/>
      <c r="C536" s="172" t="s">
        <v>1247</v>
      </c>
      <c r="D536" s="172" t="s">
        <v>120</v>
      </c>
      <c r="E536" s="173" t="s">
        <v>743</v>
      </c>
      <c r="F536" s="174" t="s">
        <v>744</v>
      </c>
      <c r="G536" s="175" t="s">
        <v>330</v>
      </c>
      <c r="H536" s="176">
        <v>991.4</v>
      </c>
      <c r="I536" s="177"/>
      <c r="J536" s="178">
        <f>ROUND(I536*H536,2)</f>
        <v>0</v>
      </c>
      <c r="K536" s="174" t="s">
        <v>124</v>
      </c>
      <c r="L536" s="38"/>
      <c r="M536" s="179" t="s">
        <v>19</v>
      </c>
      <c r="N536" s="180" t="s">
        <v>44</v>
      </c>
      <c r="O536" s="63"/>
      <c r="P536" s="181">
        <f>O536*H536</f>
        <v>0</v>
      </c>
      <c r="Q536" s="181">
        <v>0</v>
      </c>
      <c r="R536" s="181">
        <f>Q536*H536</f>
        <v>0</v>
      </c>
      <c r="S536" s="181">
        <v>0</v>
      </c>
      <c r="T536" s="182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83" t="s">
        <v>125</v>
      </c>
      <c r="AT536" s="183" t="s">
        <v>120</v>
      </c>
      <c r="AU536" s="183" t="s">
        <v>83</v>
      </c>
      <c r="AY536" s="16" t="s">
        <v>118</v>
      </c>
      <c r="BE536" s="184">
        <f>IF(N536="základní",J536,0)</f>
        <v>0</v>
      </c>
      <c r="BF536" s="184">
        <f>IF(N536="snížená",J536,0)</f>
        <v>0</v>
      </c>
      <c r="BG536" s="184">
        <f>IF(N536="zákl. přenesená",J536,0)</f>
        <v>0</v>
      </c>
      <c r="BH536" s="184">
        <f>IF(N536="sníž. přenesená",J536,0)</f>
        <v>0</v>
      </c>
      <c r="BI536" s="184">
        <f>IF(N536="nulová",J536,0)</f>
        <v>0</v>
      </c>
      <c r="BJ536" s="16" t="s">
        <v>81</v>
      </c>
      <c r="BK536" s="184">
        <f>ROUND(I536*H536,2)</f>
        <v>0</v>
      </c>
      <c r="BL536" s="16" t="s">
        <v>125</v>
      </c>
      <c r="BM536" s="183" t="s">
        <v>1248</v>
      </c>
    </row>
    <row r="537" spans="1:65" s="2" customFormat="1" ht="11.25">
      <c r="A537" s="33"/>
      <c r="B537" s="34"/>
      <c r="C537" s="35"/>
      <c r="D537" s="185" t="s">
        <v>127</v>
      </c>
      <c r="E537" s="35"/>
      <c r="F537" s="186" t="s">
        <v>730</v>
      </c>
      <c r="G537" s="35"/>
      <c r="H537" s="35"/>
      <c r="I537" s="187"/>
      <c r="J537" s="35"/>
      <c r="K537" s="35"/>
      <c r="L537" s="38"/>
      <c r="M537" s="188"/>
      <c r="N537" s="189"/>
      <c r="O537" s="63"/>
      <c r="P537" s="63"/>
      <c r="Q537" s="63"/>
      <c r="R537" s="63"/>
      <c r="S537" s="63"/>
      <c r="T537" s="64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6" t="s">
        <v>127</v>
      </c>
      <c r="AU537" s="16" t="s">
        <v>83</v>
      </c>
    </row>
    <row r="538" spans="1:65" s="2" customFormat="1" ht="78">
      <c r="A538" s="33"/>
      <c r="B538" s="34"/>
      <c r="C538" s="35"/>
      <c r="D538" s="185" t="s">
        <v>129</v>
      </c>
      <c r="E538" s="35"/>
      <c r="F538" s="190" t="s">
        <v>724</v>
      </c>
      <c r="G538" s="35"/>
      <c r="H538" s="35"/>
      <c r="I538" s="187"/>
      <c r="J538" s="35"/>
      <c r="K538" s="35"/>
      <c r="L538" s="38"/>
      <c r="M538" s="188"/>
      <c r="N538" s="189"/>
      <c r="O538" s="63"/>
      <c r="P538" s="63"/>
      <c r="Q538" s="63"/>
      <c r="R538" s="63"/>
      <c r="S538" s="63"/>
      <c r="T538" s="64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T538" s="16" t="s">
        <v>129</v>
      </c>
      <c r="AU538" s="16" t="s">
        <v>83</v>
      </c>
    </row>
    <row r="539" spans="1:65" s="13" customFormat="1" ht="11.25">
      <c r="B539" s="191"/>
      <c r="C539" s="192"/>
      <c r="D539" s="185" t="s">
        <v>131</v>
      </c>
      <c r="E539" s="193" t="s">
        <v>19</v>
      </c>
      <c r="F539" s="194" t="s">
        <v>1246</v>
      </c>
      <c r="G539" s="192"/>
      <c r="H539" s="195">
        <v>123.925</v>
      </c>
      <c r="I539" s="196"/>
      <c r="J539" s="192"/>
      <c r="K539" s="192"/>
      <c r="L539" s="197"/>
      <c r="M539" s="198"/>
      <c r="N539" s="199"/>
      <c r="O539" s="199"/>
      <c r="P539" s="199"/>
      <c r="Q539" s="199"/>
      <c r="R539" s="199"/>
      <c r="S539" s="199"/>
      <c r="T539" s="200"/>
      <c r="AT539" s="201" t="s">
        <v>131</v>
      </c>
      <c r="AU539" s="201" t="s">
        <v>83</v>
      </c>
      <c r="AV539" s="13" t="s">
        <v>83</v>
      </c>
      <c r="AW539" s="13" t="s">
        <v>33</v>
      </c>
      <c r="AX539" s="13" t="s">
        <v>73</v>
      </c>
      <c r="AY539" s="201" t="s">
        <v>118</v>
      </c>
    </row>
    <row r="540" spans="1:65" s="13" customFormat="1" ht="11.25">
      <c r="B540" s="191"/>
      <c r="C540" s="192"/>
      <c r="D540" s="185" t="s">
        <v>131</v>
      </c>
      <c r="E540" s="192"/>
      <c r="F540" s="194" t="s">
        <v>1249</v>
      </c>
      <c r="G540" s="192"/>
      <c r="H540" s="195">
        <v>991.4</v>
      </c>
      <c r="I540" s="196"/>
      <c r="J540" s="192"/>
      <c r="K540" s="192"/>
      <c r="L540" s="197"/>
      <c r="M540" s="198"/>
      <c r="N540" s="199"/>
      <c r="O540" s="199"/>
      <c r="P540" s="199"/>
      <c r="Q540" s="199"/>
      <c r="R540" s="199"/>
      <c r="S540" s="199"/>
      <c r="T540" s="200"/>
      <c r="AT540" s="201" t="s">
        <v>131</v>
      </c>
      <c r="AU540" s="201" t="s">
        <v>83</v>
      </c>
      <c r="AV540" s="13" t="s">
        <v>83</v>
      </c>
      <c r="AW540" s="13" t="s">
        <v>4</v>
      </c>
      <c r="AX540" s="13" t="s">
        <v>81</v>
      </c>
      <c r="AY540" s="201" t="s">
        <v>118</v>
      </c>
    </row>
    <row r="541" spans="1:65" s="2" customFormat="1" ht="14.45" customHeight="1">
      <c r="A541" s="33"/>
      <c r="B541" s="34"/>
      <c r="C541" s="172" t="s">
        <v>1250</v>
      </c>
      <c r="D541" s="172" t="s">
        <v>120</v>
      </c>
      <c r="E541" s="173" t="s">
        <v>748</v>
      </c>
      <c r="F541" s="174" t="s">
        <v>749</v>
      </c>
      <c r="G541" s="175" t="s">
        <v>330</v>
      </c>
      <c r="H541" s="176">
        <v>6.351</v>
      </c>
      <c r="I541" s="177"/>
      <c r="J541" s="178">
        <f>ROUND(I541*H541,2)</f>
        <v>0</v>
      </c>
      <c r="K541" s="174" t="s">
        <v>124</v>
      </c>
      <c r="L541" s="38"/>
      <c r="M541" s="179" t="s">
        <v>19</v>
      </c>
      <c r="N541" s="180" t="s">
        <v>44</v>
      </c>
      <c r="O541" s="63"/>
      <c r="P541" s="181">
        <f>O541*H541</f>
        <v>0</v>
      </c>
      <c r="Q541" s="181">
        <v>0</v>
      </c>
      <c r="R541" s="181">
        <f>Q541*H541</f>
        <v>0</v>
      </c>
      <c r="S541" s="181">
        <v>0</v>
      </c>
      <c r="T541" s="182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83" t="s">
        <v>125</v>
      </c>
      <c r="AT541" s="183" t="s">
        <v>120</v>
      </c>
      <c r="AU541" s="183" t="s">
        <v>83</v>
      </c>
      <c r="AY541" s="16" t="s">
        <v>118</v>
      </c>
      <c r="BE541" s="184">
        <f>IF(N541="základní",J541,0)</f>
        <v>0</v>
      </c>
      <c r="BF541" s="184">
        <f>IF(N541="snížená",J541,0)</f>
        <v>0</v>
      </c>
      <c r="BG541" s="184">
        <f>IF(N541="zákl. přenesená",J541,0)</f>
        <v>0</v>
      </c>
      <c r="BH541" s="184">
        <f>IF(N541="sníž. přenesená",J541,0)</f>
        <v>0</v>
      </c>
      <c r="BI541" s="184">
        <f>IF(N541="nulová",J541,0)</f>
        <v>0</v>
      </c>
      <c r="BJ541" s="16" t="s">
        <v>81</v>
      </c>
      <c r="BK541" s="184">
        <f>ROUND(I541*H541,2)</f>
        <v>0</v>
      </c>
      <c r="BL541" s="16" t="s">
        <v>125</v>
      </c>
      <c r="BM541" s="183" t="s">
        <v>1251</v>
      </c>
    </row>
    <row r="542" spans="1:65" s="2" customFormat="1" ht="11.25">
      <c r="A542" s="33"/>
      <c r="B542" s="34"/>
      <c r="C542" s="35"/>
      <c r="D542" s="185" t="s">
        <v>127</v>
      </c>
      <c r="E542" s="35"/>
      <c r="F542" s="186" t="s">
        <v>751</v>
      </c>
      <c r="G542" s="35"/>
      <c r="H542" s="35"/>
      <c r="I542" s="187"/>
      <c r="J542" s="35"/>
      <c r="K542" s="35"/>
      <c r="L542" s="38"/>
      <c r="M542" s="188"/>
      <c r="N542" s="189"/>
      <c r="O542" s="63"/>
      <c r="P542" s="63"/>
      <c r="Q542" s="63"/>
      <c r="R542" s="63"/>
      <c r="S542" s="63"/>
      <c r="T542" s="64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T542" s="16" t="s">
        <v>127</v>
      </c>
      <c r="AU542" s="16" t="s">
        <v>83</v>
      </c>
    </row>
    <row r="543" spans="1:65" s="2" customFormat="1" ht="39">
      <c r="A543" s="33"/>
      <c r="B543" s="34"/>
      <c r="C543" s="35"/>
      <c r="D543" s="185" t="s">
        <v>129</v>
      </c>
      <c r="E543" s="35"/>
      <c r="F543" s="190" t="s">
        <v>752</v>
      </c>
      <c r="G543" s="35"/>
      <c r="H543" s="35"/>
      <c r="I543" s="187"/>
      <c r="J543" s="35"/>
      <c r="K543" s="35"/>
      <c r="L543" s="38"/>
      <c r="M543" s="188"/>
      <c r="N543" s="189"/>
      <c r="O543" s="63"/>
      <c r="P543" s="63"/>
      <c r="Q543" s="63"/>
      <c r="R543" s="63"/>
      <c r="S543" s="63"/>
      <c r="T543" s="64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T543" s="16" t="s">
        <v>129</v>
      </c>
      <c r="AU543" s="16" t="s">
        <v>83</v>
      </c>
    </row>
    <row r="544" spans="1:65" s="13" customFormat="1" ht="11.25">
      <c r="B544" s="191"/>
      <c r="C544" s="192"/>
      <c r="D544" s="185" t="s">
        <v>131</v>
      </c>
      <c r="E544" s="193" t="s">
        <v>19</v>
      </c>
      <c r="F544" s="194" t="s">
        <v>1245</v>
      </c>
      <c r="G544" s="192"/>
      <c r="H544" s="195">
        <v>6.351</v>
      </c>
      <c r="I544" s="196"/>
      <c r="J544" s="192"/>
      <c r="K544" s="192"/>
      <c r="L544" s="197"/>
      <c r="M544" s="198"/>
      <c r="N544" s="199"/>
      <c r="O544" s="199"/>
      <c r="P544" s="199"/>
      <c r="Q544" s="199"/>
      <c r="R544" s="199"/>
      <c r="S544" s="199"/>
      <c r="T544" s="200"/>
      <c r="AT544" s="201" t="s">
        <v>131</v>
      </c>
      <c r="AU544" s="201" t="s">
        <v>83</v>
      </c>
      <c r="AV544" s="13" t="s">
        <v>83</v>
      </c>
      <c r="AW544" s="13" t="s">
        <v>33</v>
      </c>
      <c r="AX544" s="13" t="s">
        <v>73</v>
      </c>
      <c r="AY544" s="201" t="s">
        <v>118</v>
      </c>
    </row>
    <row r="545" spans="1:65" s="2" customFormat="1" ht="24.2" customHeight="1">
      <c r="A545" s="33"/>
      <c r="B545" s="34"/>
      <c r="C545" s="172" t="s">
        <v>1252</v>
      </c>
      <c r="D545" s="172" t="s">
        <v>120</v>
      </c>
      <c r="E545" s="173" t="s">
        <v>1253</v>
      </c>
      <c r="F545" s="174" t="s">
        <v>1254</v>
      </c>
      <c r="G545" s="175" t="s">
        <v>330</v>
      </c>
      <c r="H545" s="176">
        <v>110.348</v>
      </c>
      <c r="I545" s="177"/>
      <c r="J545" s="178">
        <f>ROUND(I545*H545,2)</f>
        <v>0</v>
      </c>
      <c r="K545" s="174" t="s">
        <v>124</v>
      </c>
      <c r="L545" s="38"/>
      <c r="M545" s="179" t="s">
        <v>19</v>
      </c>
      <c r="N545" s="180" t="s">
        <v>44</v>
      </c>
      <c r="O545" s="63"/>
      <c r="P545" s="181">
        <f>O545*H545</f>
        <v>0</v>
      </c>
      <c r="Q545" s="181">
        <v>0</v>
      </c>
      <c r="R545" s="181">
        <f>Q545*H545</f>
        <v>0</v>
      </c>
      <c r="S545" s="181">
        <v>0</v>
      </c>
      <c r="T545" s="182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83" t="s">
        <v>125</v>
      </c>
      <c r="AT545" s="183" t="s">
        <v>120</v>
      </c>
      <c r="AU545" s="183" t="s">
        <v>83</v>
      </c>
      <c r="AY545" s="16" t="s">
        <v>118</v>
      </c>
      <c r="BE545" s="184">
        <f>IF(N545="základní",J545,0)</f>
        <v>0</v>
      </c>
      <c r="BF545" s="184">
        <f>IF(N545="snížená",J545,0)</f>
        <v>0</v>
      </c>
      <c r="BG545" s="184">
        <f>IF(N545="zákl. přenesená",J545,0)</f>
        <v>0</v>
      </c>
      <c r="BH545" s="184">
        <f>IF(N545="sníž. přenesená",J545,0)</f>
        <v>0</v>
      </c>
      <c r="BI545" s="184">
        <f>IF(N545="nulová",J545,0)</f>
        <v>0</v>
      </c>
      <c r="BJ545" s="16" t="s">
        <v>81</v>
      </c>
      <c r="BK545" s="184">
        <f>ROUND(I545*H545,2)</f>
        <v>0</v>
      </c>
      <c r="BL545" s="16" t="s">
        <v>125</v>
      </c>
      <c r="BM545" s="183" t="s">
        <v>1255</v>
      </c>
    </row>
    <row r="546" spans="1:65" s="2" customFormat="1" ht="19.5">
      <c r="A546" s="33"/>
      <c r="B546" s="34"/>
      <c r="C546" s="35"/>
      <c r="D546" s="185" t="s">
        <v>127</v>
      </c>
      <c r="E546" s="35"/>
      <c r="F546" s="186" t="s">
        <v>1256</v>
      </c>
      <c r="G546" s="35"/>
      <c r="H546" s="35"/>
      <c r="I546" s="187"/>
      <c r="J546" s="35"/>
      <c r="K546" s="35"/>
      <c r="L546" s="38"/>
      <c r="M546" s="188"/>
      <c r="N546" s="189"/>
      <c r="O546" s="63"/>
      <c r="P546" s="63"/>
      <c r="Q546" s="63"/>
      <c r="R546" s="63"/>
      <c r="S546" s="63"/>
      <c r="T546" s="64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T546" s="16" t="s">
        <v>127</v>
      </c>
      <c r="AU546" s="16" t="s">
        <v>83</v>
      </c>
    </row>
    <row r="547" spans="1:65" s="13" customFormat="1" ht="11.25">
      <c r="B547" s="191"/>
      <c r="C547" s="192"/>
      <c r="D547" s="185" t="s">
        <v>131</v>
      </c>
      <c r="E547" s="193" t="s">
        <v>19</v>
      </c>
      <c r="F547" s="194" t="s">
        <v>1257</v>
      </c>
      <c r="G547" s="192"/>
      <c r="H547" s="195">
        <v>110.348</v>
      </c>
      <c r="I547" s="196"/>
      <c r="J547" s="192"/>
      <c r="K547" s="192"/>
      <c r="L547" s="197"/>
      <c r="M547" s="198"/>
      <c r="N547" s="199"/>
      <c r="O547" s="199"/>
      <c r="P547" s="199"/>
      <c r="Q547" s="199"/>
      <c r="R547" s="199"/>
      <c r="S547" s="199"/>
      <c r="T547" s="200"/>
      <c r="AT547" s="201" t="s">
        <v>131</v>
      </c>
      <c r="AU547" s="201" t="s">
        <v>83</v>
      </c>
      <c r="AV547" s="13" t="s">
        <v>83</v>
      </c>
      <c r="AW547" s="13" t="s">
        <v>33</v>
      </c>
      <c r="AX547" s="13" t="s">
        <v>73</v>
      </c>
      <c r="AY547" s="201" t="s">
        <v>118</v>
      </c>
    </row>
    <row r="548" spans="1:65" s="2" customFormat="1" ht="24.2" customHeight="1">
      <c r="A548" s="33"/>
      <c r="B548" s="34"/>
      <c r="C548" s="172" t="s">
        <v>1258</v>
      </c>
      <c r="D548" s="172" t="s">
        <v>120</v>
      </c>
      <c r="E548" s="173" t="s">
        <v>761</v>
      </c>
      <c r="F548" s="174" t="s">
        <v>762</v>
      </c>
      <c r="G548" s="175" t="s">
        <v>330</v>
      </c>
      <c r="H548" s="176">
        <v>336.02</v>
      </c>
      <c r="I548" s="177"/>
      <c r="J548" s="178">
        <f>ROUND(I548*H548,2)</f>
        <v>0</v>
      </c>
      <c r="K548" s="174" t="s">
        <v>124</v>
      </c>
      <c r="L548" s="38"/>
      <c r="M548" s="179" t="s">
        <v>19</v>
      </c>
      <c r="N548" s="180" t="s">
        <v>44</v>
      </c>
      <c r="O548" s="63"/>
      <c r="P548" s="181">
        <f>O548*H548</f>
        <v>0</v>
      </c>
      <c r="Q548" s="181">
        <v>0</v>
      </c>
      <c r="R548" s="181">
        <f>Q548*H548</f>
        <v>0</v>
      </c>
      <c r="S548" s="181">
        <v>0</v>
      </c>
      <c r="T548" s="18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83" t="s">
        <v>125</v>
      </c>
      <c r="AT548" s="183" t="s">
        <v>120</v>
      </c>
      <c r="AU548" s="183" t="s">
        <v>83</v>
      </c>
      <c r="AY548" s="16" t="s">
        <v>118</v>
      </c>
      <c r="BE548" s="184">
        <f>IF(N548="základní",J548,0)</f>
        <v>0</v>
      </c>
      <c r="BF548" s="184">
        <f>IF(N548="snížená",J548,0)</f>
        <v>0</v>
      </c>
      <c r="BG548" s="184">
        <f>IF(N548="zákl. přenesená",J548,0)</f>
        <v>0</v>
      </c>
      <c r="BH548" s="184">
        <f>IF(N548="sníž. přenesená",J548,0)</f>
        <v>0</v>
      </c>
      <c r="BI548" s="184">
        <f>IF(N548="nulová",J548,0)</f>
        <v>0</v>
      </c>
      <c r="BJ548" s="16" t="s">
        <v>81</v>
      </c>
      <c r="BK548" s="184">
        <f>ROUND(I548*H548,2)</f>
        <v>0</v>
      </c>
      <c r="BL548" s="16" t="s">
        <v>125</v>
      </c>
      <c r="BM548" s="183" t="s">
        <v>1259</v>
      </c>
    </row>
    <row r="549" spans="1:65" s="2" customFormat="1" ht="19.5">
      <c r="A549" s="33"/>
      <c r="B549" s="34"/>
      <c r="C549" s="35"/>
      <c r="D549" s="185" t="s">
        <v>127</v>
      </c>
      <c r="E549" s="35"/>
      <c r="F549" s="186" t="s">
        <v>762</v>
      </c>
      <c r="G549" s="35"/>
      <c r="H549" s="35"/>
      <c r="I549" s="187"/>
      <c r="J549" s="35"/>
      <c r="K549" s="35"/>
      <c r="L549" s="38"/>
      <c r="M549" s="188"/>
      <c r="N549" s="189"/>
      <c r="O549" s="63"/>
      <c r="P549" s="63"/>
      <c r="Q549" s="63"/>
      <c r="R549" s="63"/>
      <c r="S549" s="63"/>
      <c r="T549" s="64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6" t="s">
        <v>127</v>
      </c>
      <c r="AU549" s="16" t="s">
        <v>83</v>
      </c>
    </row>
    <row r="550" spans="1:65" s="13" customFormat="1" ht="11.25">
      <c r="B550" s="191"/>
      <c r="C550" s="192"/>
      <c r="D550" s="185" t="s">
        <v>131</v>
      </c>
      <c r="E550" s="193" t="s">
        <v>19</v>
      </c>
      <c r="F550" s="194" t="s">
        <v>1239</v>
      </c>
      <c r="G550" s="192"/>
      <c r="H550" s="195">
        <v>336.02</v>
      </c>
      <c r="I550" s="196"/>
      <c r="J550" s="192"/>
      <c r="K550" s="192"/>
      <c r="L550" s="197"/>
      <c r="M550" s="198"/>
      <c r="N550" s="199"/>
      <c r="O550" s="199"/>
      <c r="P550" s="199"/>
      <c r="Q550" s="199"/>
      <c r="R550" s="199"/>
      <c r="S550" s="199"/>
      <c r="T550" s="200"/>
      <c r="AT550" s="201" t="s">
        <v>131</v>
      </c>
      <c r="AU550" s="201" t="s">
        <v>83</v>
      </c>
      <c r="AV550" s="13" t="s">
        <v>83</v>
      </c>
      <c r="AW550" s="13" t="s">
        <v>33</v>
      </c>
      <c r="AX550" s="13" t="s">
        <v>73</v>
      </c>
      <c r="AY550" s="201" t="s">
        <v>118</v>
      </c>
    </row>
    <row r="551" spans="1:65" s="2" customFormat="1" ht="24.2" customHeight="1">
      <c r="A551" s="33"/>
      <c r="B551" s="34"/>
      <c r="C551" s="172" t="s">
        <v>1260</v>
      </c>
      <c r="D551" s="172" t="s">
        <v>120</v>
      </c>
      <c r="E551" s="173" t="s">
        <v>754</v>
      </c>
      <c r="F551" s="174" t="s">
        <v>755</v>
      </c>
      <c r="G551" s="175" t="s">
        <v>330</v>
      </c>
      <c r="H551" s="176">
        <v>12.827</v>
      </c>
      <c r="I551" s="177"/>
      <c r="J551" s="178">
        <f>ROUND(I551*H551,2)</f>
        <v>0</v>
      </c>
      <c r="K551" s="174" t="s">
        <v>124</v>
      </c>
      <c r="L551" s="38"/>
      <c r="M551" s="179" t="s">
        <v>19</v>
      </c>
      <c r="N551" s="180" t="s">
        <v>44</v>
      </c>
      <c r="O551" s="63"/>
      <c r="P551" s="181">
        <f>O551*H551</f>
        <v>0</v>
      </c>
      <c r="Q551" s="181">
        <v>0</v>
      </c>
      <c r="R551" s="181">
        <f>Q551*H551</f>
        <v>0</v>
      </c>
      <c r="S551" s="181">
        <v>0</v>
      </c>
      <c r="T551" s="182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83" t="s">
        <v>125</v>
      </c>
      <c r="AT551" s="183" t="s">
        <v>120</v>
      </c>
      <c r="AU551" s="183" t="s">
        <v>83</v>
      </c>
      <c r="AY551" s="16" t="s">
        <v>118</v>
      </c>
      <c r="BE551" s="184">
        <f>IF(N551="základní",J551,0)</f>
        <v>0</v>
      </c>
      <c r="BF551" s="184">
        <f>IF(N551="snížená",J551,0)</f>
        <v>0</v>
      </c>
      <c r="BG551" s="184">
        <f>IF(N551="zákl. přenesená",J551,0)</f>
        <v>0</v>
      </c>
      <c r="BH551" s="184">
        <f>IF(N551="sníž. přenesená",J551,0)</f>
        <v>0</v>
      </c>
      <c r="BI551" s="184">
        <f>IF(N551="nulová",J551,0)</f>
        <v>0</v>
      </c>
      <c r="BJ551" s="16" t="s">
        <v>81</v>
      </c>
      <c r="BK551" s="184">
        <f>ROUND(I551*H551,2)</f>
        <v>0</v>
      </c>
      <c r="BL551" s="16" t="s">
        <v>125</v>
      </c>
      <c r="BM551" s="183" t="s">
        <v>1261</v>
      </c>
    </row>
    <row r="552" spans="1:65" s="2" customFormat="1" ht="19.5">
      <c r="A552" s="33"/>
      <c r="B552" s="34"/>
      <c r="C552" s="35"/>
      <c r="D552" s="185" t="s">
        <v>127</v>
      </c>
      <c r="E552" s="35"/>
      <c r="F552" s="186" t="s">
        <v>757</v>
      </c>
      <c r="G552" s="35"/>
      <c r="H552" s="35"/>
      <c r="I552" s="187"/>
      <c r="J552" s="35"/>
      <c r="K552" s="35"/>
      <c r="L552" s="38"/>
      <c r="M552" s="188"/>
      <c r="N552" s="189"/>
      <c r="O552" s="63"/>
      <c r="P552" s="63"/>
      <c r="Q552" s="63"/>
      <c r="R552" s="63"/>
      <c r="S552" s="63"/>
      <c r="T552" s="64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6" t="s">
        <v>127</v>
      </c>
      <c r="AU552" s="16" t="s">
        <v>83</v>
      </c>
    </row>
    <row r="553" spans="1:65" s="2" customFormat="1" ht="39">
      <c r="A553" s="33"/>
      <c r="B553" s="34"/>
      <c r="C553" s="35"/>
      <c r="D553" s="185" t="s">
        <v>129</v>
      </c>
      <c r="E553" s="35"/>
      <c r="F553" s="190" t="s">
        <v>758</v>
      </c>
      <c r="G553" s="35"/>
      <c r="H553" s="35"/>
      <c r="I553" s="187"/>
      <c r="J553" s="35"/>
      <c r="K553" s="35"/>
      <c r="L553" s="38"/>
      <c r="M553" s="188"/>
      <c r="N553" s="189"/>
      <c r="O553" s="63"/>
      <c r="P553" s="63"/>
      <c r="Q553" s="63"/>
      <c r="R553" s="63"/>
      <c r="S553" s="63"/>
      <c r="T553" s="64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T553" s="16" t="s">
        <v>129</v>
      </c>
      <c r="AU553" s="16" t="s">
        <v>83</v>
      </c>
    </row>
    <row r="554" spans="1:65" s="13" customFormat="1" ht="11.25">
      <c r="B554" s="191"/>
      <c r="C554" s="192"/>
      <c r="D554" s="185" t="s">
        <v>131</v>
      </c>
      <c r="E554" s="193" t="s">
        <v>19</v>
      </c>
      <c r="F554" s="194" t="s">
        <v>1262</v>
      </c>
      <c r="G554" s="192"/>
      <c r="H554" s="195">
        <v>12.827</v>
      </c>
      <c r="I554" s="196"/>
      <c r="J554" s="192"/>
      <c r="K554" s="192"/>
      <c r="L554" s="197"/>
      <c r="M554" s="198"/>
      <c r="N554" s="199"/>
      <c r="O554" s="199"/>
      <c r="P554" s="199"/>
      <c r="Q554" s="199"/>
      <c r="R554" s="199"/>
      <c r="S554" s="199"/>
      <c r="T554" s="200"/>
      <c r="AT554" s="201" t="s">
        <v>131</v>
      </c>
      <c r="AU554" s="201" t="s">
        <v>83</v>
      </c>
      <c r="AV554" s="13" t="s">
        <v>83</v>
      </c>
      <c r="AW554" s="13" t="s">
        <v>33</v>
      </c>
      <c r="AX554" s="13" t="s">
        <v>73</v>
      </c>
      <c r="AY554" s="201" t="s">
        <v>118</v>
      </c>
    </row>
    <row r="555" spans="1:65" s="12" customFormat="1" ht="22.9" customHeight="1">
      <c r="B555" s="156"/>
      <c r="C555" s="157"/>
      <c r="D555" s="158" t="s">
        <v>72</v>
      </c>
      <c r="E555" s="170" t="s">
        <v>764</v>
      </c>
      <c r="F555" s="170" t="s">
        <v>765</v>
      </c>
      <c r="G555" s="157"/>
      <c r="H555" s="157"/>
      <c r="I555" s="160"/>
      <c r="J555" s="171">
        <f>BK555</f>
        <v>0</v>
      </c>
      <c r="K555" s="157"/>
      <c r="L555" s="162"/>
      <c r="M555" s="163"/>
      <c r="N555" s="164"/>
      <c r="O555" s="164"/>
      <c r="P555" s="165">
        <f>SUM(P556:P571)</f>
        <v>0</v>
      </c>
      <c r="Q555" s="164"/>
      <c r="R555" s="165">
        <f>SUM(R556:R571)</f>
        <v>0</v>
      </c>
      <c r="S555" s="164"/>
      <c r="T555" s="166">
        <f>SUM(T556:T571)</f>
        <v>0</v>
      </c>
      <c r="AR555" s="167" t="s">
        <v>81</v>
      </c>
      <c r="AT555" s="168" t="s">
        <v>72</v>
      </c>
      <c r="AU555" s="168" t="s">
        <v>81</v>
      </c>
      <c r="AY555" s="167" t="s">
        <v>118</v>
      </c>
      <c r="BK555" s="169">
        <f>SUM(BK556:BK571)</f>
        <v>0</v>
      </c>
    </row>
    <row r="556" spans="1:65" s="2" customFormat="1" ht="14.45" customHeight="1">
      <c r="A556" s="33"/>
      <c r="B556" s="34"/>
      <c r="C556" s="172" t="s">
        <v>1263</v>
      </c>
      <c r="D556" s="172" t="s">
        <v>120</v>
      </c>
      <c r="E556" s="173" t="s">
        <v>767</v>
      </c>
      <c r="F556" s="174" t="s">
        <v>768</v>
      </c>
      <c r="G556" s="175" t="s">
        <v>330</v>
      </c>
      <c r="H556" s="176">
        <v>357.36599999999999</v>
      </c>
      <c r="I556" s="177"/>
      <c r="J556" s="178">
        <f>ROUND(I556*H556,2)</f>
        <v>0</v>
      </c>
      <c r="K556" s="174" t="s">
        <v>124</v>
      </c>
      <c r="L556" s="38"/>
      <c r="M556" s="179" t="s">
        <v>19</v>
      </c>
      <c r="N556" s="180" t="s">
        <v>44</v>
      </c>
      <c r="O556" s="63"/>
      <c r="P556" s="181">
        <f>O556*H556</f>
        <v>0</v>
      </c>
      <c r="Q556" s="181">
        <v>0</v>
      </c>
      <c r="R556" s="181">
        <f>Q556*H556</f>
        <v>0</v>
      </c>
      <c r="S556" s="181">
        <v>0</v>
      </c>
      <c r="T556" s="182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83" t="s">
        <v>125</v>
      </c>
      <c r="AT556" s="183" t="s">
        <v>120</v>
      </c>
      <c r="AU556" s="183" t="s">
        <v>83</v>
      </c>
      <c r="AY556" s="16" t="s">
        <v>118</v>
      </c>
      <c r="BE556" s="184">
        <f>IF(N556="základní",J556,0)</f>
        <v>0</v>
      </c>
      <c r="BF556" s="184">
        <f>IF(N556="snížená",J556,0)</f>
        <v>0</v>
      </c>
      <c r="BG556" s="184">
        <f>IF(N556="zákl. přenesená",J556,0)</f>
        <v>0</v>
      </c>
      <c r="BH556" s="184">
        <f>IF(N556="sníž. přenesená",J556,0)</f>
        <v>0</v>
      </c>
      <c r="BI556" s="184">
        <f>IF(N556="nulová",J556,0)</f>
        <v>0</v>
      </c>
      <c r="BJ556" s="16" t="s">
        <v>81</v>
      </c>
      <c r="BK556" s="184">
        <f>ROUND(I556*H556,2)</f>
        <v>0</v>
      </c>
      <c r="BL556" s="16" t="s">
        <v>125</v>
      </c>
      <c r="BM556" s="183" t="s">
        <v>1264</v>
      </c>
    </row>
    <row r="557" spans="1:65" s="2" customFormat="1" ht="19.5">
      <c r="A557" s="33"/>
      <c r="B557" s="34"/>
      <c r="C557" s="35"/>
      <c r="D557" s="185" t="s">
        <v>127</v>
      </c>
      <c r="E557" s="35"/>
      <c r="F557" s="186" t="s">
        <v>770</v>
      </c>
      <c r="G557" s="35"/>
      <c r="H557" s="35"/>
      <c r="I557" s="187"/>
      <c r="J557" s="35"/>
      <c r="K557" s="35"/>
      <c r="L557" s="38"/>
      <c r="M557" s="188"/>
      <c r="N557" s="189"/>
      <c r="O557" s="63"/>
      <c r="P557" s="63"/>
      <c r="Q557" s="63"/>
      <c r="R557" s="63"/>
      <c r="S557" s="63"/>
      <c r="T557" s="64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6" t="s">
        <v>127</v>
      </c>
      <c r="AU557" s="16" t="s">
        <v>83</v>
      </c>
    </row>
    <row r="558" spans="1:65" s="2" customFormat="1" ht="29.25">
      <c r="A558" s="33"/>
      <c r="B558" s="34"/>
      <c r="C558" s="35"/>
      <c r="D558" s="185" t="s">
        <v>129</v>
      </c>
      <c r="E558" s="35"/>
      <c r="F558" s="190" t="s">
        <v>771</v>
      </c>
      <c r="G558" s="35"/>
      <c r="H558" s="35"/>
      <c r="I558" s="187"/>
      <c r="J558" s="35"/>
      <c r="K558" s="35"/>
      <c r="L558" s="38"/>
      <c r="M558" s="188"/>
      <c r="N558" s="189"/>
      <c r="O558" s="63"/>
      <c r="P558" s="63"/>
      <c r="Q558" s="63"/>
      <c r="R558" s="63"/>
      <c r="S558" s="63"/>
      <c r="T558" s="64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6" t="s">
        <v>129</v>
      </c>
      <c r="AU558" s="16" t="s">
        <v>83</v>
      </c>
    </row>
    <row r="559" spans="1:65" s="13" customFormat="1" ht="11.25">
      <c r="B559" s="191"/>
      <c r="C559" s="192"/>
      <c r="D559" s="185" t="s">
        <v>131</v>
      </c>
      <c r="E559" s="193" t="s">
        <v>19</v>
      </c>
      <c r="F559" s="194" t="s">
        <v>1265</v>
      </c>
      <c r="G559" s="192"/>
      <c r="H559" s="195">
        <v>357.36599999999999</v>
      </c>
      <c r="I559" s="196"/>
      <c r="J559" s="192"/>
      <c r="K559" s="192"/>
      <c r="L559" s="197"/>
      <c r="M559" s="198"/>
      <c r="N559" s="199"/>
      <c r="O559" s="199"/>
      <c r="P559" s="199"/>
      <c r="Q559" s="199"/>
      <c r="R559" s="199"/>
      <c r="S559" s="199"/>
      <c r="T559" s="200"/>
      <c r="AT559" s="201" t="s">
        <v>131</v>
      </c>
      <c r="AU559" s="201" t="s">
        <v>83</v>
      </c>
      <c r="AV559" s="13" t="s">
        <v>83</v>
      </c>
      <c r="AW559" s="13" t="s">
        <v>33</v>
      </c>
      <c r="AX559" s="13" t="s">
        <v>73</v>
      </c>
      <c r="AY559" s="201" t="s">
        <v>118</v>
      </c>
    </row>
    <row r="560" spans="1:65" s="2" customFormat="1" ht="14.45" customHeight="1">
      <c r="A560" s="33"/>
      <c r="B560" s="34"/>
      <c r="C560" s="172" t="s">
        <v>1266</v>
      </c>
      <c r="D560" s="172" t="s">
        <v>120</v>
      </c>
      <c r="E560" s="173" t="s">
        <v>774</v>
      </c>
      <c r="F560" s="174" t="s">
        <v>775</v>
      </c>
      <c r="G560" s="175" t="s">
        <v>330</v>
      </c>
      <c r="H560" s="176">
        <v>357.36599999999999</v>
      </c>
      <c r="I560" s="177"/>
      <c r="J560" s="178">
        <f>ROUND(I560*H560,2)</f>
        <v>0</v>
      </c>
      <c r="K560" s="174" t="s">
        <v>124</v>
      </c>
      <c r="L560" s="38"/>
      <c r="M560" s="179" t="s">
        <v>19</v>
      </c>
      <c r="N560" s="180" t="s">
        <v>44</v>
      </c>
      <c r="O560" s="63"/>
      <c r="P560" s="181">
        <f>O560*H560</f>
        <v>0</v>
      </c>
      <c r="Q560" s="181">
        <v>0</v>
      </c>
      <c r="R560" s="181">
        <f>Q560*H560</f>
        <v>0</v>
      </c>
      <c r="S560" s="181">
        <v>0</v>
      </c>
      <c r="T560" s="182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83" t="s">
        <v>125</v>
      </c>
      <c r="AT560" s="183" t="s">
        <v>120</v>
      </c>
      <c r="AU560" s="183" t="s">
        <v>83</v>
      </c>
      <c r="AY560" s="16" t="s">
        <v>118</v>
      </c>
      <c r="BE560" s="184">
        <f>IF(N560="základní",J560,0)</f>
        <v>0</v>
      </c>
      <c r="BF560" s="184">
        <f>IF(N560="snížená",J560,0)</f>
        <v>0</v>
      </c>
      <c r="BG560" s="184">
        <f>IF(N560="zákl. přenesená",J560,0)</f>
        <v>0</v>
      </c>
      <c r="BH560" s="184">
        <f>IF(N560="sníž. přenesená",J560,0)</f>
        <v>0</v>
      </c>
      <c r="BI560" s="184">
        <f>IF(N560="nulová",J560,0)</f>
        <v>0</v>
      </c>
      <c r="BJ560" s="16" t="s">
        <v>81</v>
      </c>
      <c r="BK560" s="184">
        <f>ROUND(I560*H560,2)</f>
        <v>0</v>
      </c>
      <c r="BL560" s="16" t="s">
        <v>125</v>
      </c>
      <c r="BM560" s="183" t="s">
        <v>1267</v>
      </c>
    </row>
    <row r="561" spans="1:65" s="2" customFormat="1" ht="19.5">
      <c r="A561" s="33"/>
      <c r="B561" s="34"/>
      <c r="C561" s="35"/>
      <c r="D561" s="185" t="s">
        <v>127</v>
      </c>
      <c r="E561" s="35"/>
      <c r="F561" s="186" t="s">
        <v>777</v>
      </c>
      <c r="G561" s="35"/>
      <c r="H561" s="35"/>
      <c r="I561" s="187"/>
      <c r="J561" s="35"/>
      <c r="K561" s="35"/>
      <c r="L561" s="38"/>
      <c r="M561" s="188"/>
      <c r="N561" s="189"/>
      <c r="O561" s="63"/>
      <c r="P561" s="63"/>
      <c r="Q561" s="63"/>
      <c r="R561" s="63"/>
      <c r="S561" s="63"/>
      <c r="T561" s="64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T561" s="16" t="s">
        <v>127</v>
      </c>
      <c r="AU561" s="16" t="s">
        <v>83</v>
      </c>
    </row>
    <row r="562" spans="1:65" s="2" customFormat="1" ht="29.25">
      <c r="A562" s="33"/>
      <c r="B562" s="34"/>
      <c r="C562" s="35"/>
      <c r="D562" s="185" t="s">
        <v>129</v>
      </c>
      <c r="E562" s="35"/>
      <c r="F562" s="190" t="s">
        <v>771</v>
      </c>
      <c r="G562" s="35"/>
      <c r="H562" s="35"/>
      <c r="I562" s="187"/>
      <c r="J562" s="35"/>
      <c r="K562" s="35"/>
      <c r="L562" s="38"/>
      <c r="M562" s="188"/>
      <c r="N562" s="189"/>
      <c r="O562" s="63"/>
      <c r="P562" s="63"/>
      <c r="Q562" s="63"/>
      <c r="R562" s="63"/>
      <c r="S562" s="63"/>
      <c r="T562" s="64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T562" s="16" t="s">
        <v>129</v>
      </c>
      <c r="AU562" s="16" t="s">
        <v>83</v>
      </c>
    </row>
    <row r="563" spans="1:65" s="13" customFormat="1" ht="11.25">
      <c r="B563" s="191"/>
      <c r="C563" s="192"/>
      <c r="D563" s="185" t="s">
        <v>131</v>
      </c>
      <c r="E563" s="193" t="s">
        <v>19</v>
      </c>
      <c r="F563" s="194" t="s">
        <v>1265</v>
      </c>
      <c r="G563" s="192"/>
      <c r="H563" s="195">
        <v>357.36599999999999</v>
      </c>
      <c r="I563" s="196"/>
      <c r="J563" s="192"/>
      <c r="K563" s="192"/>
      <c r="L563" s="197"/>
      <c r="M563" s="198"/>
      <c r="N563" s="199"/>
      <c r="O563" s="199"/>
      <c r="P563" s="199"/>
      <c r="Q563" s="199"/>
      <c r="R563" s="199"/>
      <c r="S563" s="199"/>
      <c r="T563" s="200"/>
      <c r="AT563" s="201" t="s">
        <v>131</v>
      </c>
      <c r="AU563" s="201" t="s">
        <v>83</v>
      </c>
      <c r="AV563" s="13" t="s">
        <v>83</v>
      </c>
      <c r="AW563" s="13" t="s">
        <v>33</v>
      </c>
      <c r="AX563" s="13" t="s">
        <v>73</v>
      </c>
      <c r="AY563" s="201" t="s">
        <v>118</v>
      </c>
    </row>
    <row r="564" spans="1:65" s="2" customFormat="1" ht="14.45" customHeight="1">
      <c r="A564" s="33"/>
      <c r="B564" s="34"/>
      <c r="C564" s="172" t="s">
        <v>1268</v>
      </c>
      <c r="D564" s="172" t="s">
        <v>120</v>
      </c>
      <c r="E564" s="173" t="s">
        <v>1269</v>
      </c>
      <c r="F564" s="174" t="s">
        <v>1270</v>
      </c>
      <c r="G564" s="175" t="s">
        <v>330</v>
      </c>
      <c r="H564" s="176">
        <v>58.707999999999998</v>
      </c>
      <c r="I564" s="177"/>
      <c r="J564" s="178">
        <f>ROUND(I564*H564,2)</f>
        <v>0</v>
      </c>
      <c r="K564" s="174" t="s">
        <v>124</v>
      </c>
      <c r="L564" s="38"/>
      <c r="M564" s="179" t="s">
        <v>19</v>
      </c>
      <c r="N564" s="180" t="s">
        <v>44</v>
      </c>
      <c r="O564" s="63"/>
      <c r="P564" s="181">
        <f>O564*H564</f>
        <v>0</v>
      </c>
      <c r="Q564" s="181">
        <v>0</v>
      </c>
      <c r="R564" s="181">
        <f>Q564*H564</f>
        <v>0</v>
      </c>
      <c r="S564" s="181">
        <v>0</v>
      </c>
      <c r="T564" s="18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83" t="s">
        <v>125</v>
      </c>
      <c r="AT564" s="183" t="s">
        <v>120</v>
      </c>
      <c r="AU564" s="183" t="s">
        <v>83</v>
      </c>
      <c r="AY564" s="16" t="s">
        <v>118</v>
      </c>
      <c r="BE564" s="184">
        <f>IF(N564="základní",J564,0)</f>
        <v>0</v>
      </c>
      <c r="BF564" s="184">
        <f>IF(N564="snížená",J564,0)</f>
        <v>0</v>
      </c>
      <c r="BG564" s="184">
        <f>IF(N564="zákl. přenesená",J564,0)</f>
        <v>0</v>
      </c>
      <c r="BH564" s="184">
        <f>IF(N564="sníž. přenesená",J564,0)</f>
        <v>0</v>
      </c>
      <c r="BI564" s="184">
        <f>IF(N564="nulová",J564,0)</f>
        <v>0</v>
      </c>
      <c r="BJ564" s="16" t="s">
        <v>81</v>
      </c>
      <c r="BK564" s="184">
        <f>ROUND(I564*H564,2)</f>
        <v>0</v>
      </c>
      <c r="BL564" s="16" t="s">
        <v>125</v>
      </c>
      <c r="BM564" s="183" t="s">
        <v>1271</v>
      </c>
    </row>
    <row r="565" spans="1:65" s="2" customFormat="1" ht="11.25">
      <c r="A565" s="33"/>
      <c r="B565" s="34"/>
      <c r="C565" s="35"/>
      <c r="D565" s="185" t="s">
        <v>127</v>
      </c>
      <c r="E565" s="35"/>
      <c r="F565" s="186" t="s">
        <v>1272</v>
      </c>
      <c r="G565" s="35"/>
      <c r="H565" s="35"/>
      <c r="I565" s="187"/>
      <c r="J565" s="35"/>
      <c r="K565" s="35"/>
      <c r="L565" s="38"/>
      <c r="M565" s="188"/>
      <c r="N565" s="189"/>
      <c r="O565" s="63"/>
      <c r="P565" s="63"/>
      <c r="Q565" s="63"/>
      <c r="R565" s="63"/>
      <c r="S565" s="63"/>
      <c r="T565" s="64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T565" s="16" t="s">
        <v>127</v>
      </c>
      <c r="AU565" s="16" t="s">
        <v>83</v>
      </c>
    </row>
    <row r="566" spans="1:65" s="2" customFormat="1" ht="39">
      <c r="A566" s="33"/>
      <c r="B566" s="34"/>
      <c r="C566" s="35"/>
      <c r="D566" s="185" t="s">
        <v>129</v>
      </c>
      <c r="E566" s="35"/>
      <c r="F566" s="190" t="s">
        <v>783</v>
      </c>
      <c r="G566" s="35"/>
      <c r="H566" s="35"/>
      <c r="I566" s="187"/>
      <c r="J566" s="35"/>
      <c r="K566" s="35"/>
      <c r="L566" s="38"/>
      <c r="M566" s="188"/>
      <c r="N566" s="189"/>
      <c r="O566" s="63"/>
      <c r="P566" s="63"/>
      <c r="Q566" s="63"/>
      <c r="R566" s="63"/>
      <c r="S566" s="63"/>
      <c r="T566" s="64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T566" s="16" t="s">
        <v>129</v>
      </c>
      <c r="AU566" s="16" t="s">
        <v>83</v>
      </c>
    </row>
    <row r="567" spans="1:65" s="13" customFormat="1" ht="11.25">
      <c r="B567" s="191"/>
      <c r="C567" s="192"/>
      <c r="D567" s="185" t="s">
        <v>131</v>
      </c>
      <c r="E567" s="193" t="s">
        <v>19</v>
      </c>
      <c r="F567" s="194" t="s">
        <v>1273</v>
      </c>
      <c r="G567" s="192"/>
      <c r="H567" s="195">
        <v>58.707999999999998</v>
      </c>
      <c r="I567" s="196"/>
      <c r="J567" s="192"/>
      <c r="K567" s="192"/>
      <c r="L567" s="197"/>
      <c r="M567" s="198"/>
      <c r="N567" s="199"/>
      <c r="O567" s="199"/>
      <c r="P567" s="199"/>
      <c r="Q567" s="199"/>
      <c r="R567" s="199"/>
      <c r="S567" s="199"/>
      <c r="T567" s="200"/>
      <c r="AT567" s="201" t="s">
        <v>131</v>
      </c>
      <c r="AU567" s="201" t="s">
        <v>83</v>
      </c>
      <c r="AV567" s="13" t="s">
        <v>83</v>
      </c>
      <c r="AW567" s="13" t="s">
        <v>33</v>
      </c>
      <c r="AX567" s="13" t="s">
        <v>73</v>
      </c>
      <c r="AY567" s="201" t="s">
        <v>118</v>
      </c>
    </row>
    <row r="568" spans="1:65" s="2" customFormat="1" ht="14.45" customHeight="1">
      <c r="A568" s="33"/>
      <c r="B568" s="34"/>
      <c r="C568" s="172" t="s">
        <v>1274</v>
      </c>
      <c r="D568" s="172" t="s">
        <v>120</v>
      </c>
      <c r="E568" s="173" t="s">
        <v>1275</v>
      </c>
      <c r="F568" s="174" t="s">
        <v>1276</v>
      </c>
      <c r="G568" s="175" t="s">
        <v>330</v>
      </c>
      <c r="H568" s="176">
        <v>58.707999999999998</v>
      </c>
      <c r="I568" s="177"/>
      <c r="J568" s="178">
        <f>ROUND(I568*H568,2)</f>
        <v>0</v>
      </c>
      <c r="K568" s="174" t="s">
        <v>124</v>
      </c>
      <c r="L568" s="38"/>
      <c r="M568" s="179" t="s">
        <v>19</v>
      </c>
      <c r="N568" s="180" t="s">
        <v>44</v>
      </c>
      <c r="O568" s="63"/>
      <c r="P568" s="181">
        <f>O568*H568</f>
        <v>0</v>
      </c>
      <c r="Q568" s="181">
        <v>0</v>
      </c>
      <c r="R568" s="181">
        <f>Q568*H568</f>
        <v>0</v>
      </c>
      <c r="S568" s="181">
        <v>0</v>
      </c>
      <c r="T568" s="182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83" t="s">
        <v>125</v>
      </c>
      <c r="AT568" s="183" t="s">
        <v>120</v>
      </c>
      <c r="AU568" s="183" t="s">
        <v>83</v>
      </c>
      <c r="AY568" s="16" t="s">
        <v>118</v>
      </c>
      <c r="BE568" s="184">
        <f>IF(N568="základní",J568,0)</f>
        <v>0</v>
      </c>
      <c r="BF568" s="184">
        <f>IF(N568="snížená",J568,0)</f>
        <v>0</v>
      </c>
      <c r="BG568" s="184">
        <f>IF(N568="zákl. přenesená",J568,0)</f>
        <v>0</v>
      </c>
      <c r="BH568" s="184">
        <f>IF(N568="sníž. přenesená",J568,0)</f>
        <v>0</v>
      </c>
      <c r="BI568" s="184">
        <f>IF(N568="nulová",J568,0)</f>
        <v>0</v>
      </c>
      <c r="BJ568" s="16" t="s">
        <v>81</v>
      </c>
      <c r="BK568" s="184">
        <f>ROUND(I568*H568,2)</f>
        <v>0</v>
      </c>
      <c r="BL568" s="16" t="s">
        <v>125</v>
      </c>
      <c r="BM568" s="183" t="s">
        <v>1277</v>
      </c>
    </row>
    <row r="569" spans="1:65" s="2" customFormat="1" ht="19.5">
      <c r="A569" s="33"/>
      <c r="B569" s="34"/>
      <c r="C569" s="35"/>
      <c r="D569" s="185" t="s">
        <v>127</v>
      </c>
      <c r="E569" s="35"/>
      <c r="F569" s="186" t="s">
        <v>1278</v>
      </c>
      <c r="G569" s="35"/>
      <c r="H569" s="35"/>
      <c r="I569" s="187"/>
      <c r="J569" s="35"/>
      <c r="K569" s="35"/>
      <c r="L569" s="38"/>
      <c r="M569" s="188"/>
      <c r="N569" s="189"/>
      <c r="O569" s="63"/>
      <c r="P569" s="63"/>
      <c r="Q569" s="63"/>
      <c r="R569" s="63"/>
      <c r="S569" s="63"/>
      <c r="T569" s="64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T569" s="16" t="s">
        <v>127</v>
      </c>
      <c r="AU569" s="16" t="s">
        <v>83</v>
      </c>
    </row>
    <row r="570" spans="1:65" s="2" customFormat="1" ht="39">
      <c r="A570" s="33"/>
      <c r="B570" s="34"/>
      <c r="C570" s="35"/>
      <c r="D570" s="185" t="s">
        <v>129</v>
      </c>
      <c r="E570" s="35"/>
      <c r="F570" s="190" t="s">
        <v>783</v>
      </c>
      <c r="G570" s="35"/>
      <c r="H570" s="35"/>
      <c r="I570" s="187"/>
      <c r="J570" s="35"/>
      <c r="K570" s="35"/>
      <c r="L570" s="38"/>
      <c r="M570" s="188"/>
      <c r="N570" s="189"/>
      <c r="O570" s="63"/>
      <c r="P570" s="63"/>
      <c r="Q570" s="63"/>
      <c r="R570" s="63"/>
      <c r="S570" s="63"/>
      <c r="T570" s="64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T570" s="16" t="s">
        <v>129</v>
      </c>
      <c r="AU570" s="16" t="s">
        <v>83</v>
      </c>
    </row>
    <row r="571" spans="1:65" s="13" customFormat="1" ht="11.25">
      <c r="B571" s="191"/>
      <c r="C571" s="192"/>
      <c r="D571" s="185" t="s">
        <v>131</v>
      </c>
      <c r="E571" s="193" t="s">
        <v>19</v>
      </c>
      <c r="F571" s="194" t="s">
        <v>1273</v>
      </c>
      <c r="G571" s="192"/>
      <c r="H571" s="195">
        <v>58.707999999999998</v>
      </c>
      <c r="I571" s="196"/>
      <c r="J571" s="192"/>
      <c r="K571" s="192"/>
      <c r="L571" s="197"/>
      <c r="M571" s="212"/>
      <c r="N571" s="213"/>
      <c r="O571" s="213"/>
      <c r="P571" s="213"/>
      <c r="Q571" s="213"/>
      <c r="R571" s="213"/>
      <c r="S571" s="213"/>
      <c r="T571" s="214"/>
      <c r="AT571" s="201" t="s">
        <v>131</v>
      </c>
      <c r="AU571" s="201" t="s">
        <v>83</v>
      </c>
      <c r="AV571" s="13" t="s">
        <v>83</v>
      </c>
      <c r="AW571" s="13" t="s">
        <v>33</v>
      </c>
      <c r="AX571" s="13" t="s">
        <v>73</v>
      </c>
      <c r="AY571" s="201" t="s">
        <v>118</v>
      </c>
    </row>
    <row r="572" spans="1:65" s="2" customFormat="1" ht="6.95" customHeight="1">
      <c r="A572" s="33"/>
      <c r="B572" s="46"/>
      <c r="C572" s="47"/>
      <c r="D572" s="47"/>
      <c r="E572" s="47"/>
      <c r="F572" s="47"/>
      <c r="G572" s="47"/>
      <c r="H572" s="47"/>
      <c r="I572" s="47"/>
      <c r="J572" s="47"/>
      <c r="K572" s="47"/>
      <c r="L572" s="38"/>
      <c r="M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</row>
  </sheetData>
  <sheetProtection algorithmName="SHA-512" hashValue="rCqvwcYFtKSN309oLhP9U9N8PZ2mj7czPQDhWFrQ8MCXzWZY5+GNGwDcUVqar1r7w00FHloUNB1iVePuSdrtuA==" saltValue="8Hn4N1ov+UbQbZ5CCqOJshErMk1FKZJ9WgY2/ykDM4qF341swadwyOAbKGJpxoNRlIUv1bPvJNCQDgQMG/1OMw==" spinCount="100000" sheet="1" objects="1" scenarios="1" formatColumns="0" formatRows="0" autoFilter="0"/>
  <autoFilter ref="C86:K57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89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83</v>
      </c>
    </row>
    <row r="4" spans="1:46" s="1" customFormat="1" ht="24.95" customHeight="1">
      <c r="B4" s="19"/>
      <c r="D4" s="102" t="s">
        <v>90</v>
      </c>
      <c r="L4" s="19"/>
      <c r="M4" s="103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4" t="s">
        <v>16</v>
      </c>
      <c r="L6" s="19"/>
    </row>
    <row r="7" spans="1:46" s="1" customFormat="1" ht="16.5" customHeight="1">
      <c r="B7" s="19"/>
      <c r="E7" s="340" t="str">
        <f>'Rekapitulace stavby'!K6</f>
        <v>Rekonstrukce vodovodu a kanalizace ulice Jiráskova-II.etapa</v>
      </c>
      <c r="F7" s="341"/>
      <c r="G7" s="341"/>
      <c r="H7" s="341"/>
      <c r="L7" s="19"/>
    </row>
    <row r="8" spans="1:46" s="2" customFormat="1" ht="12" customHeight="1">
      <c r="A8" s="33"/>
      <c r="B8" s="38"/>
      <c r="C8" s="33"/>
      <c r="D8" s="104" t="s">
        <v>91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42" t="s">
        <v>1279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44375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31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25</v>
      </c>
      <c r="J23" s="106" t="s">
        <v>35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36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37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39</v>
      </c>
      <c r="E30" s="33"/>
      <c r="F30" s="33"/>
      <c r="G30" s="33"/>
      <c r="H30" s="33"/>
      <c r="I30" s="33"/>
      <c r="J30" s="113">
        <f>ROUND(J80,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41</v>
      </c>
      <c r="G32" s="33"/>
      <c r="H32" s="33"/>
      <c r="I32" s="114" t="s">
        <v>40</v>
      </c>
      <c r="J32" s="114" t="s">
        <v>42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43</v>
      </c>
      <c r="E33" s="104" t="s">
        <v>44</v>
      </c>
      <c r="F33" s="116">
        <f>ROUND((SUM(BE80:BE109)),  2)</f>
        <v>0</v>
      </c>
      <c r="G33" s="33"/>
      <c r="H33" s="33"/>
      <c r="I33" s="117">
        <v>0.21</v>
      </c>
      <c r="J33" s="116">
        <f>ROUND(((SUM(BE80:BE109))*I33),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45</v>
      </c>
      <c r="F34" s="116">
        <f>ROUND((SUM(BF80:BF109)),  2)</f>
        <v>0</v>
      </c>
      <c r="G34" s="33"/>
      <c r="H34" s="33"/>
      <c r="I34" s="117">
        <v>0.15</v>
      </c>
      <c r="J34" s="116">
        <f>ROUND(((SUM(BF80:BF109))*I34),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4" t="s">
        <v>46</v>
      </c>
      <c r="F35" s="116">
        <f>ROUND((SUM(BG80:BG109)),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4" t="s">
        <v>47</v>
      </c>
      <c r="F36" s="116">
        <f>ROUND((SUM(BH80:BH109)),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4" t="s">
        <v>48</v>
      </c>
      <c r="F37" s="116">
        <f>ROUND((SUM(BI80:BI109)),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49</v>
      </c>
      <c r="E39" s="120"/>
      <c r="F39" s="120"/>
      <c r="G39" s="121" t="s">
        <v>50</v>
      </c>
      <c r="H39" s="122" t="s">
        <v>51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93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7" t="str">
        <f>E7</f>
        <v>Rekonstrukce vodovodu a kanalizace ulice Jiráskova-II.etapa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91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5"/>
      <c r="D50" s="35"/>
      <c r="E50" s="319" t="str">
        <f>E9</f>
        <v>VRN - Vedlejší rozpočtové náklady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>Benešov</v>
      </c>
      <c r="G52" s="35"/>
      <c r="H52" s="35"/>
      <c r="I52" s="28" t="s">
        <v>23</v>
      </c>
      <c r="J52" s="58">
        <f>IF(J12="","",J12)</f>
        <v>44375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P.R.I.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>Ing. Tomáš Vyšinka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94</v>
      </c>
      <c r="D57" s="130"/>
      <c r="E57" s="130"/>
      <c r="F57" s="130"/>
      <c r="G57" s="130"/>
      <c r="H57" s="130"/>
      <c r="I57" s="130"/>
      <c r="J57" s="131" t="s">
        <v>95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71</v>
      </c>
      <c r="D59" s="35"/>
      <c r="E59" s="35"/>
      <c r="F59" s="35"/>
      <c r="G59" s="35"/>
      <c r="H59" s="35"/>
      <c r="I59" s="35"/>
      <c r="J59" s="76">
        <f>J80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96</v>
      </c>
    </row>
    <row r="60" spans="1:47" s="9" customFormat="1" ht="24.95" customHeight="1">
      <c r="B60" s="133"/>
      <c r="C60" s="134"/>
      <c r="D60" s="135" t="s">
        <v>1279</v>
      </c>
      <c r="E60" s="136"/>
      <c r="F60" s="136"/>
      <c r="G60" s="136"/>
      <c r="H60" s="136"/>
      <c r="I60" s="136"/>
      <c r="J60" s="137">
        <f>J81</f>
        <v>0</v>
      </c>
      <c r="K60" s="134"/>
      <c r="L60" s="138"/>
    </row>
    <row r="61" spans="1:47" s="2" customFormat="1" ht="21.75" customHeight="1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10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47" s="2" customFormat="1" ht="6.95" customHeight="1">
      <c r="A62" s="33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6" spans="1:63" s="2" customFormat="1" ht="6.95" customHeight="1">
      <c r="A66" s="33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5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63" s="2" customFormat="1" ht="24.95" customHeight="1">
      <c r="A67" s="33"/>
      <c r="B67" s="34"/>
      <c r="C67" s="22" t="s">
        <v>103</v>
      </c>
      <c r="D67" s="35"/>
      <c r="E67" s="35"/>
      <c r="F67" s="35"/>
      <c r="G67" s="35"/>
      <c r="H67" s="35"/>
      <c r="I67" s="35"/>
      <c r="J67" s="35"/>
      <c r="K67" s="35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63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63" s="2" customFormat="1" ht="12" customHeight="1">
      <c r="A69" s="33"/>
      <c r="B69" s="34"/>
      <c r="C69" s="28" t="s">
        <v>16</v>
      </c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63" s="2" customFormat="1" ht="16.5" customHeight="1">
      <c r="A70" s="33"/>
      <c r="B70" s="34"/>
      <c r="C70" s="35"/>
      <c r="D70" s="35"/>
      <c r="E70" s="347" t="str">
        <f>E7</f>
        <v>Rekonstrukce vodovodu a kanalizace ulice Jiráskova-II.etapa</v>
      </c>
      <c r="F70" s="348"/>
      <c r="G70" s="348"/>
      <c r="H70" s="348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63" s="2" customFormat="1" ht="12" customHeight="1">
      <c r="A71" s="33"/>
      <c r="B71" s="34"/>
      <c r="C71" s="28" t="s">
        <v>91</v>
      </c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63" s="2" customFormat="1" ht="16.5" customHeight="1">
      <c r="A72" s="33"/>
      <c r="B72" s="34"/>
      <c r="C72" s="35"/>
      <c r="D72" s="35"/>
      <c r="E72" s="319" t="str">
        <f>E9</f>
        <v>VRN - Vedlejší rozpočtové náklady</v>
      </c>
      <c r="F72" s="349"/>
      <c r="G72" s="349"/>
      <c r="H72" s="349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63" s="2" customFormat="1" ht="6.9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63" s="2" customFormat="1" ht="12" customHeight="1">
      <c r="A74" s="33"/>
      <c r="B74" s="34"/>
      <c r="C74" s="28" t="s">
        <v>21</v>
      </c>
      <c r="D74" s="35"/>
      <c r="E74" s="35"/>
      <c r="F74" s="26" t="str">
        <f>F12</f>
        <v>Benešov</v>
      </c>
      <c r="G74" s="35"/>
      <c r="H74" s="35"/>
      <c r="I74" s="28" t="s">
        <v>23</v>
      </c>
      <c r="J74" s="58">
        <f>IF(J12="","",J12)</f>
        <v>44375</v>
      </c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63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63" s="2" customFormat="1" ht="15.2" customHeight="1">
      <c r="A76" s="33"/>
      <c r="B76" s="34"/>
      <c r="C76" s="28" t="s">
        <v>24</v>
      </c>
      <c r="D76" s="35"/>
      <c r="E76" s="35"/>
      <c r="F76" s="26" t="str">
        <f>E15</f>
        <v xml:space="preserve"> </v>
      </c>
      <c r="G76" s="35"/>
      <c r="H76" s="35"/>
      <c r="I76" s="28" t="s">
        <v>30</v>
      </c>
      <c r="J76" s="31" t="str">
        <f>E21</f>
        <v>P.R.I. s.r.o.</v>
      </c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63" s="2" customFormat="1" ht="15.2" customHeight="1">
      <c r="A77" s="33"/>
      <c r="B77" s="34"/>
      <c r="C77" s="28" t="s">
        <v>28</v>
      </c>
      <c r="D77" s="35"/>
      <c r="E77" s="35"/>
      <c r="F77" s="26" t="str">
        <f>IF(E18="","",E18)</f>
        <v>Vyplň údaj</v>
      </c>
      <c r="G77" s="35"/>
      <c r="H77" s="35"/>
      <c r="I77" s="28" t="s">
        <v>34</v>
      </c>
      <c r="J77" s="31" t="str">
        <f>E24</f>
        <v>Ing. Tomáš Vyšinka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63" s="2" customFormat="1" ht="10.3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63" s="11" customFormat="1" ht="29.25" customHeight="1">
      <c r="A79" s="145"/>
      <c r="B79" s="146"/>
      <c r="C79" s="147" t="s">
        <v>104</v>
      </c>
      <c r="D79" s="148" t="s">
        <v>58</v>
      </c>
      <c r="E79" s="148" t="s">
        <v>54</v>
      </c>
      <c r="F79" s="148" t="s">
        <v>55</v>
      </c>
      <c r="G79" s="148" t="s">
        <v>105</v>
      </c>
      <c r="H79" s="148" t="s">
        <v>106</v>
      </c>
      <c r="I79" s="148" t="s">
        <v>107</v>
      </c>
      <c r="J79" s="148" t="s">
        <v>95</v>
      </c>
      <c r="K79" s="149" t="s">
        <v>108</v>
      </c>
      <c r="L79" s="150"/>
      <c r="M79" s="67" t="s">
        <v>19</v>
      </c>
      <c r="N79" s="68" t="s">
        <v>43</v>
      </c>
      <c r="O79" s="68" t="s">
        <v>109</v>
      </c>
      <c r="P79" s="68" t="s">
        <v>110</v>
      </c>
      <c r="Q79" s="68" t="s">
        <v>111</v>
      </c>
      <c r="R79" s="68" t="s">
        <v>112</v>
      </c>
      <c r="S79" s="68" t="s">
        <v>113</v>
      </c>
      <c r="T79" s="69" t="s">
        <v>114</v>
      </c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</row>
    <row r="80" spans="1:63" s="2" customFormat="1" ht="22.9" customHeight="1">
      <c r="A80" s="33"/>
      <c r="B80" s="34"/>
      <c r="C80" s="74" t="s">
        <v>115</v>
      </c>
      <c r="D80" s="35"/>
      <c r="E80" s="35"/>
      <c r="F80" s="35"/>
      <c r="G80" s="35"/>
      <c r="H80" s="35"/>
      <c r="I80" s="35"/>
      <c r="J80" s="151">
        <f>BK80</f>
        <v>0</v>
      </c>
      <c r="K80" s="35"/>
      <c r="L80" s="38"/>
      <c r="M80" s="70"/>
      <c r="N80" s="152"/>
      <c r="O80" s="71"/>
      <c r="P80" s="153">
        <f>P81</f>
        <v>0</v>
      </c>
      <c r="Q80" s="71"/>
      <c r="R80" s="153">
        <f>R81</f>
        <v>0</v>
      </c>
      <c r="S80" s="71"/>
      <c r="T80" s="154">
        <f>T81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72</v>
      </c>
      <c r="AU80" s="16" t="s">
        <v>96</v>
      </c>
      <c r="BK80" s="155">
        <f>BK81</f>
        <v>0</v>
      </c>
    </row>
    <row r="81" spans="1:65" s="12" customFormat="1" ht="25.9" customHeight="1">
      <c r="B81" s="156"/>
      <c r="C81" s="157"/>
      <c r="D81" s="158" t="s">
        <v>72</v>
      </c>
      <c r="E81" s="159" t="s">
        <v>87</v>
      </c>
      <c r="F81" s="159" t="s">
        <v>88</v>
      </c>
      <c r="G81" s="157"/>
      <c r="H81" s="157"/>
      <c r="I81" s="160"/>
      <c r="J81" s="161">
        <f>BK81</f>
        <v>0</v>
      </c>
      <c r="K81" s="157"/>
      <c r="L81" s="162"/>
      <c r="M81" s="163"/>
      <c r="N81" s="164"/>
      <c r="O81" s="164"/>
      <c r="P81" s="165">
        <f>SUM(P82:P109)</f>
        <v>0</v>
      </c>
      <c r="Q81" s="164"/>
      <c r="R81" s="165">
        <f>SUM(R82:R109)</f>
        <v>0</v>
      </c>
      <c r="S81" s="164"/>
      <c r="T81" s="166">
        <f>SUM(T82:T109)</f>
        <v>0</v>
      </c>
      <c r="AR81" s="167" t="s">
        <v>152</v>
      </c>
      <c r="AT81" s="168" t="s">
        <v>72</v>
      </c>
      <c r="AU81" s="168" t="s">
        <v>73</v>
      </c>
      <c r="AY81" s="167" t="s">
        <v>118</v>
      </c>
      <c r="BK81" s="169">
        <f>SUM(BK82:BK109)</f>
        <v>0</v>
      </c>
    </row>
    <row r="82" spans="1:65" s="2" customFormat="1" ht="14.45" customHeight="1">
      <c r="A82" s="33"/>
      <c r="B82" s="34"/>
      <c r="C82" s="172" t="s">
        <v>81</v>
      </c>
      <c r="D82" s="172" t="s">
        <v>120</v>
      </c>
      <c r="E82" s="173" t="s">
        <v>1280</v>
      </c>
      <c r="F82" s="174" t="s">
        <v>1281</v>
      </c>
      <c r="G82" s="175" t="s">
        <v>1168</v>
      </c>
      <c r="H82" s="176">
        <v>1</v>
      </c>
      <c r="I82" s="177"/>
      <c r="J82" s="178">
        <f>ROUND(I82*H82,2)</f>
        <v>0</v>
      </c>
      <c r="K82" s="174" t="s">
        <v>19</v>
      </c>
      <c r="L82" s="38"/>
      <c r="M82" s="179" t="s">
        <v>19</v>
      </c>
      <c r="N82" s="180" t="s">
        <v>44</v>
      </c>
      <c r="O82" s="63"/>
      <c r="P82" s="181">
        <f>O82*H82</f>
        <v>0</v>
      </c>
      <c r="Q82" s="181">
        <v>0</v>
      </c>
      <c r="R82" s="181">
        <f>Q82*H82</f>
        <v>0</v>
      </c>
      <c r="S82" s="181">
        <v>0</v>
      </c>
      <c r="T82" s="182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83" t="s">
        <v>1282</v>
      </c>
      <c r="AT82" s="183" t="s">
        <v>120</v>
      </c>
      <c r="AU82" s="183" t="s">
        <v>81</v>
      </c>
      <c r="AY82" s="16" t="s">
        <v>118</v>
      </c>
      <c r="BE82" s="184">
        <f>IF(N82="základní",J82,0)</f>
        <v>0</v>
      </c>
      <c r="BF82" s="184">
        <f>IF(N82="snížená",J82,0)</f>
        <v>0</v>
      </c>
      <c r="BG82" s="184">
        <f>IF(N82="zákl. přenesená",J82,0)</f>
        <v>0</v>
      </c>
      <c r="BH82" s="184">
        <f>IF(N82="sníž. přenesená",J82,0)</f>
        <v>0</v>
      </c>
      <c r="BI82" s="184">
        <f>IF(N82="nulová",J82,0)</f>
        <v>0</v>
      </c>
      <c r="BJ82" s="16" t="s">
        <v>81</v>
      </c>
      <c r="BK82" s="184">
        <f>ROUND(I82*H82,2)</f>
        <v>0</v>
      </c>
      <c r="BL82" s="16" t="s">
        <v>1282</v>
      </c>
      <c r="BM82" s="183" t="s">
        <v>1283</v>
      </c>
    </row>
    <row r="83" spans="1:65" s="2" customFormat="1" ht="11.25">
      <c r="A83" s="33"/>
      <c r="B83" s="34"/>
      <c r="C83" s="35"/>
      <c r="D83" s="185" t="s">
        <v>127</v>
      </c>
      <c r="E83" s="35"/>
      <c r="F83" s="186" t="s">
        <v>1281</v>
      </c>
      <c r="G83" s="35"/>
      <c r="H83" s="35"/>
      <c r="I83" s="187"/>
      <c r="J83" s="35"/>
      <c r="K83" s="35"/>
      <c r="L83" s="38"/>
      <c r="M83" s="188"/>
      <c r="N83" s="189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127</v>
      </c>
      <c r="AU83" s="16" t="s">
        <v>81</v>
      </c>
    </row>
    <row r="84" spans="1:65" s="2" customFormat="1" ht="14.45" customHeight="1">
      <c r="A84" s="33"/>
      <c r="B84" s="34"/>
      <c r="C84" s="172" t="s">
        <v>83</v>
      </c>
      <c r="D84" s="172" t="s">
        <v>120</v>
      </c>
      <c r="E84" s="173" t="s">
        <v>1284</v>
      </c>
      <c r="F84" s="174" t="s">
        <v>1285</v>
      </c>
      <c r="G84" s="175" t="s">
        <v>1168</v>
      </c>
      <c r="H84" s="176">
        <v>1</v>
      </c>
      <c r="I84" s="177"/>
      <c r="J84" s="178">
        <f>ROUND(I84*H84,2)</f>
        <v>0</v>
      </c>
      <c r="K84" s="174" t="s">
        <v>19</v>
      </c>
      <c r="L84" s="38"/>
      <c r="M84" s="179" t="s">
        <v>19</v>
      </c>
      <c r="N84" s="180" t="s">
        <v>44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1282</v>
      </c>
      <c r="AT84" s="183" t="s">
        <v>120</v>
      </c>
      <c r="AU84" s="183" t="s">
        <v>81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81</v>
      </c>
      <c r="BK84" s="184">
        <f>ROUND(I84*H84,2)</f>
        <v>0</v>
      </c>
      <c r="BL84" s="16" t="s">
        <v>1282</v>
      </c>
      <c r="BM84" s="183" t="s">
        <v>1286</v>
      </c>
    </row>
    <row r="85" spans="1:65" s="2" customFormat="1" ht="19.5">
      <c r="A85" s="33"/>
      <c r="B85" s="34"/>
      <c r="C85" s="35"/>
      <c r="D85" s="185" t="s">
        <v>127</v>
      </c>
      <c r="E85" s="35"/>
      <c r="F85" s="186" t="s">
        <v>1287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127</v>
      </c>
      <c r="AU85" s="16" t="s">
        <v>81</v>
      </c>
    </row>
    <row r="86" spans="1:65" s="2" customFormat="1" ht="14.45" customHeight="1">
      <c r="A86" s="33"/>
      <c r="B86" s="34"/>
      <c r="C86" s="172" t="s">
        <v>138</v>
      </c>
      <c r="D86" s="172" t="s">
        <v>120</v>
      </c>
      <c r="E86" s="173" t="s">
        <v>1288</v>
      </c>
      <c r="F86" s="174" t="s">
        <v>1289</v>
      </c>
      <c r="G86" s="175" t="s">
        <v>1168</v>
      </c>
      <c r="H86" s="176">
        <v>1</v>
      </c>
      <c r="I86" s="177"/>
      <c r="J86" s="178">
        <f>ROUND(I86*H86,2)</f>
        <v>0</v>
      </c>
      <c r="K86" s="174" t="s">
        <v>19</v>
      </c>
      <c r="L86" s="38"/>
      <c r="M86" s="179" t="s">
        <v>19</v>
      </c>
      <c r="N86" s="180" t="s">
        <v>44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1282</v>
      </c>
      <c r="AT86" s="183" t="s">
        <v>120</v>
      </c>
      <c r="AU86" s="183" t="s">
        <v>81</v>
      </c>
      <c r="AY86" s="16" t="s">
        <v>118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81</v>
      </c>
      <c r="BK86" s="184">
        <f>ROUND(I86*H86,2)</f>
        <v>0</v>
      </c>
      <c r="BL86" s="16" t="s">
        <v>1282</v>
      </c>
      <c r="BM86" s="183" t="s">
        <v>1290</v>
      </c>
    </row>
    <row r="87" spans="1:65" s="2" customFormat="1" ht="19.5">
      <c r="A87" s="33"/>
      <c r="B87" s="34"/>
      <c r="C87" s="35"/>
      <c r="D87" s="185" t="s">
        <v>127</v>
      </c>
      <c r="E87" s="35"/>
      <c r="F87" s="186" t="s">
        <v>1291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127</v>
      </c>
      <c r="AU87" s="16" t="s">
        <v>81</v>
      </c>
    </row>
    <row r="88" spans="1:65" s="2" customFormat="1" ht="14.45" customHeight="1">
      <c r="A88" s="33"/>
      <c r="B88" s="34"/>
      <c r="C88" s="172" t="s">
        <v>125</v>
      </c>
      <c r="D88" s="172" t="s">
        <v>120</v>
      </c>
      <c r="E88" s="173" t="s">
        <v>1292</v>
      </c>
      <c r="F88" s="174" t="s">
        <v>1293</v>
      </c>
      <c r="G88" s="175" t="s">
        <v>1168</v>
      </c>
      <c r="H88" s="176">
        <v>1</v>
      </c>
      <c r="I88" s="177"/>
      <c r="J88" s="178">
        <f>ROUND(I88*H88,2)</f>
        <v>0</v>
      </c>
      <c r="K88" s="174" t="s">
        <v>19</v>
      </c>
      <c r="L88" s="38"/>
      <c r="M88" s="179" t="s">
        <v>19</v>
      </c>
      <c r="N88" s="180" t="s">
        <v>44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1282</v>
      </c>
      <c r="AT88" s="183" t="s">
        <v>120</v>
      </c>
      <c r="AU88" s="183" t="s">
        <v>81</v>
      </c>
      <c r="AY88" s="16" t="s">
        <v>118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81</v>
      </c>
      <c r="BK88" s="184">
        <f>ROUND(I88*H88,2)</f>
        <v>0</v>
      </c>
      <c r="BL88" s="16" t="s">
        <v>1282</v>
      </c>
      <c r="BM88" s="183" t="s">
        <v>1294</v>
      </c>
    </row>
    <row r="89" spans="1:65" s="2" customFormat="1" ht="11.25">
      <c r="A89" s="33"/>
      <c r="B89" s="34"/>
      <c r="C89" s="35"/>
      <c r="D89" s="185" t="s">
        <v>127</v>
      </c>
      <c r="E89" s="35"/>
      <c r="F89" s="186" t="s">
        <v>1293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81</v>
      </c>
    </row>
    <row r="90" spans="1:65" s="2" customFormat="1" ht="14.45" customHeight="1">
      <c r="A90" s="33"/>
      <c r="B90" s="34"/>
      <c r="C90" s="172" t="s">
        <v>152</v>
      </c>
      <c r="D90" s="172" t="s">
        <v>120</v>
      </c>
      <c r="E90" s="173" t="s">
        <v>1295</v>
      </c>
      <c r="F90" s="174" t="s">
        <v>1296</v>
      </c>
      <c r="G90" s="175" t="s">
        <v>1168</v>
      </c>
      <c r="H90" s="176">
        <v>1</v>
      </c>
      <c r="I90" s="177"/>
      <c r="J90" s="178">
        <f>ROUND(I90*H90,2)</f>
        <v>0</v>
      </c>
      <c r="K90" s="174" t="s">
        <v>19</v>
      </c>
      <c r="L90" s="38"/>
      <c r="M90" s="179" t="s">
        <v>19</v>
      </c>
      <c r="N90" s="180" t="s">
        <v>44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1282</v>
      </c>
      <c r="AT90" s="183" t="s">
        <v>120</v>
      </c>
      <c r="AU90" s="183" t="s">
        <v>81</v>
      </c>
      <c r="AY90" s="16" t="s">
        <v>118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81</v>
      </c>
      <c r="BK90" s="184">
        <f>ROUND(I90*H90,2)</f>
        <v>0</v>
      </c>
      <c r="BL90" s="16" t="s">
        <v>1282</v>
      </c>
      <c r="BM90" s="183" t="s">
        <v>1297</v>
      </c>
    </row>
    <row r="91" spans="1:65" s="2" customFormat="1" ht="11.25">
      <c r="A91" s="33"/>
      <c r="B91" s="34"/>
      <c r="C91" s="35"/>
      <c r="D91" s="185" t="s">
        <v>127</v>
      </c>
      <c r="E91" s="35"/>
      <c r="F91" s="186" t="s">
        <v>1296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127</v>
      </c>
      <c r="AU91" s="16" t="s">
        <v>81</v>
      </c>
    </row>
    <row r="92" spans="1:65" s="2" customFormat="1" ht="14.45" customHeight="1">
      <c r="A92" s="33"/>
      <c r="B92" s="34"/>
      <c r="C92" s="172" t="s">
        <v>158</v>
      </c>
      <c r="D92" s="172" t="s">
        <v>120</v>
      </c>
      <c r="E92" s="173" t="s">
        <v>1298</v>
      </c>
      <c r="F92" s="174" t="s">
        <v>1299</v>
      </c>
      <c r="G92" s="175" t="s">
        <v>1168</v>
      </c>
      <c r="H92" s="176">
        <v>1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44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1282</v>
      </c>
      <c r="AT92" s="183" t="s">
        <v>120</v>
      </c>
      <c r="AU92" s="183" t="s">
        <v>81</v>
      </c>
      <c r="AY92" s="16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81</v>
      </c>
      <c r="BK92" s="184">
        <f>ROUND(I92*H92,2)</f>
        <v>0</v>
      </c>
      <c r="BL92" s="16" t="s">
        <v>1282</v>
      </c>
      <c r="BM92" s="183" t="s">
        <v>1300</v>
      </c>
    </row>
    <row r="93" spans="1:65" s="2" customFormat="1" ht="11.25">
      <c r="A93" s="33"/>
      <c r="B93" s="34"/>
      <c r="C93" s="35"/>
      <c r="D93" s="185" t="s">
        <v>127</v>
      </c>
      <c r="E93" s="35"/>
      <c r="F93" s="186" t="s">
        <v>1299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81</v>
      </c>
    </row>
    <row r="94" spans="1:65" s="2" customFormat="1" ht="14.45" customHeight="1">
      <c r="A94" s="33"/>
      <c r="B94" s="34"/>
      <c r="C94" s="172" t="s">
        <v>165</v>
      </c>
      <c r="D94" s="172" t="s">
        <v>120</v>
      </c>
      <c r="E94" s="173" t="s">
        <v>1301</v>
      </c>
      <c r="F94" s="174" t="s">
        <v>1302</v>
      </c>
      <c r="G94" s="175" t="s">
        <v>1168</v>
      </c>
      <c r="H94" s="176">
        <v>1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44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1282</v>
      </c>
      <c r="AT94" s="183" t="s">
        <v>120</v>
      </c>
      <c r="AU94" s="183" t="s">
        <v>81</v>
      </c>
      <c r="AY94" s="16" t="s">
        <v>118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81</v>
      </c>
      <c r="BK94" s="184">
        <f>ROUND(I94*H94,2)</f>
        <v>0</v>
      </c>
      <c r="BL94" s="16" t="s">
        <v>1282</v>
      </c>
      <c r="BM94" s="183" t="s">
        <v>1303</v>
      </c>
    </row>
    <row r="95" spans="1:65" s="2" customFormat="1" ht="11.25">
      <c r="A95" s="33"/>
      <c r="B95" s="34"/>
      <c r="C95" s="35"/>
      <c r="D95" s="185" t="s">
        <v>127</v>
      </c>
      <c r="E95" s="35"/>
      <c r="F95" s="186" t="s">
        <v>1304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127</v>
      </c>
      <c r="AU95" s="16" t="s">
        <v>81</v>
      </c>
    </row>
    <row r="96" spans="1:65" s="2" customFormat="1" ht="14.45" customHeight="1">
      <c r="A96" s="33"/>
      <c r="B96" s="34"/>
      <c r="C96" s="172" t="s">
        <v>171</v>
      </c>
      <c r="D96" s="172" t="s">
        <v>120</v>
      </c>
      <c r="E96" s="173" t="s">
        <v>1305</v>
      </c>
      <c r="F96" s="174" t="s">
        <v>1306</v>
      </c>
      <c r="G96" s="175" t="s">
        <v>1168</v>
      </c>
      <c r="H96" s="176">
        <v>1</v>
      </c>
      <c r="I96" s="177"/>
      <c r="J96" s="178">
        <f>ROUND(I96*H96,2)</f>
        <v>0</v>
      </c>
      <c r="K96" s="174" t="s">
        <v>19</v>
      </c>
      <c r="L96" s="38"/>
      <c r="M96" s="179" t="s">
        <v>19</v>
      </c>
      <c r="N96" s="180" t="s">
        <v>44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1282</v>
      </c>
      <c r="AT96" s="183" t="s">
        <v>120</v>
      </c>
      <c r="AU96" s="183" t="s">
        <v>81</v>
      </c>
      <c r="AY96" s="16" t="s">
        <v>118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81</v>
      </c>
      <c r="BK96" s="184">
        <f>ROUND(I96*H96,2)</f>
        <v>0</v>
      </c>
      <c r="BL96" s="16" t="s">
        <v>1282</v>
      </c>
      <c r="BM96" s="183" t="s">
        <v>1307</v>
      </c>
    </row>
    <row r="97" spans="1:65" s="2" customFormat="1" ht="11.25">
      <c r="A97" s="33"/>
      <c r="B97" s="34"/>
      <c r="C97" s="35"/>
      <c r="D97" s="185" t="s">
        <v>127</v>
      </c>
      <c r="E97" s="35"/>
      <c r="F97" s="186" t="s">
        <v>1306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127</v>
      </c>
      <c r="AU97" s="16" t="s">
        <v>81</v>
      </c>
    </row>
    <row r="98" spans="1:65" s="2" customFormat="1" ht="14.45" customHeight="1">
      <c r="A98" s="33"/>
      <c r="B98" s="34"/>
      <c r="C98" s="172" t="s">
        <v>178</v>
      </c>
      <c r="D98" s="172" t="s">
        <v>120</v>
      </c>
      <c r="E98" s="173" t="s">
        <v>1308</v>
      </c>
      <c r="F98" s="174" t="s">
        <v>1309</v>
      </c>
      <c r="G98" s="175" t="s">
        <v>1168</v>
      </c>
      <c r="H98" s="176">
        <v>1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44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1282</v>
      </c>
      <c r="AT98" s="183" t="s">
        <v>120</v>
      </c>
      <c r="AU98" s="183" t="s">
        <v>81</v>
      </c>
      <c r="AY98" s="16" t="s">
        <v>118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81</v>
      </c>
      <c r="BK98" s="184">
        <f>ROUND(I98*H98,2)</f>
        <v>0</v>
      </c>
      <c r="BL98" s="16" t="s">
        <v>1282</v>
      </c>
      <c r="BM98" s="183" t="s">
        <v>1310</v>
      </c>
    </row>
    <row r="99" spans="1:65" s="2" customFormat="1" ht="11.25">
      <c r="A99" s="33"/>
      <c r="B99" s="34"/>
      <c r="C99" s="35"/>
      <c r="D99" s="185" t="s">
        <v>127</v>
      </c>
      <c r="E99" s="35"/>
      <c r="F99" s="186" t="s">
        <v>1311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127</v>
      </c>
      <c r="AU99" s="16" t="s">
        <v>81</v>
      </c>
    </row>
    <row r="100" spans="1:65" s="2" customFormat="1" ht="14.45" customHeight="1">
      <c r="A100" s="33"/>
      <c r="B100" s="34"/>
      <c r="C100" s="172" t="s">
        <v>186</v>
      </c>
      <c r="D100" s="172" t="s">
        <v>120</v>
      </c>
      <c r="E100" s="173" t="s">
        <v>1312</v>
      </c>
      <c r="F100" s="174" t="s">
        <v>1313</v>
      </c>
      <c r="G100" s="175" t="s">
        <v>1168</v>
      </c>
      <c r="H100" s="176">
        <v>1</v>
      </c>
      <c r="I100" s="177"/>
      <c r="J100" s="178">
        <f>ROUND(I100*H100,2)</f>
        <v>0</v>
      </c>
      <c r="K100" s="174" t="s">
        <v>124</v>
      </c>
      <c r="L100" s="38"/>
      <c r="M100" s="179" t="s">
        <v>19</v>
      </c>
      <c r="N100" s="180" t="s">
        <v>44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1282</v>
      </c>
      <c r="AT100" s="183" t="s">
        <v>120</v>
      </c>
      <c r="AU100" s="183" t="s">
        <v>81</v>
      </c>
      <c r="AY100" s="16" t="s">
        <v>118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81</v>
      </c>
      <c r="BK100" s="184">
        <f>ROUND(I100*H100,2)</f>
        <v>0</v>
      </c>
      <c r="BL100" s="16" t="s">
        <v>1282</v>
      </c>
      <c r="BM100" s="183" t="s">
        <v>1314</v>
      </c>
    </row>
    <row r="101" spans="1:65" s="2" customFormat="1" ht="11.25">
      <c r="A101" s="33"/>
      <c r="B101" s="34"/>
      <c r="C101" s="35"/>
      <c r="D101" s="185" t="s">
        <v>127</v>
      </c>
      <c r="E101" s="35"/>
      <c r="F101" s="186" t="s">
        <v>1313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127</v>
      </c>
      <c r="AU101" s="16" t="s">
        <v>81</v>
      </c>
    </row>
    <row r="102" spans="1:65" s="2" customFormat="1" ht="14.45" customHeight="1">
      <c r="A102" s="33"/>
      <c r="B102" s="34"/>
      <c r="C102" s="172" t="s">
        <v>193</v>
      </c>
      <c r="D102" s="172" t="s">
        <v>120</v>
      </c>
      <c r="E102" s="173" t="s">
        <v>1315</v>
      </c>
      <c r="F102" s="174" t="s">
        <v>1316</v>
      </c>
      <c r="G102" s="175" t="s">
        <v>1168</v>
      </c>
      <c r="H102" s="176">
        <v>1</v>
      </c>
      <c r="I102" s="177"/>
      <c r="J102" s="178">
        <f>ROUND(I102*H102,2)</f>
        <v>0</v>
      </c>
      <c r="K102" s="174" t="s">
        <v>19</v>
      </c>
      <c r="L102" s="38"/>
      <c r="M102" s="179" t="s">
        <v>19</v>
      </c>
      <c r="N102" s="180" t="s">
        <v>44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1282</v>
      </c>
      <c r="AT102" s="183" t="s">
        <v>120</v>
      </c>
      <c r="AU102" s="183" t="s">
        <v>81</v>
      </c>
      <c r="AY102" s="16" t="s">
        <v>118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81</v>
      </c>
      <c r="BK102" s="184">
        <f>ROUND(I102*H102,2)</f>
        <v>0</v>
      </c>
      <c r="BL102" s="16" t="s">
        <v>1282</v>
      </c>
      <c r="BM102" s="183" t="s">
        <v>1317</v>
      </c>
    </row>
    <row r="103" spans="1:65" s="2" customFormat="1" ht="11.25">
      <c r="A103" s="33"/>
      <c r="B103" s="34"/>
      <c r="C103" s="35"/>
      <c r="D103" s="185" t="s">
        <v>127</v>
      </c>
      <c r="E103" s="35"/>
      <c r="F103" s="186" t="s">
        <v>1316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127</v>
      </c>
      <c r="AU103" s="16" t="s">
        <v>81</v>
      </c>
    </row>
    <row r="104" spans="1:65" s="2" customFormat="1" ht="14.45" customHeight="1">
      <c r="A104" s="33"/>
      <c r="B104" s="34"/>
      <c r="C104" s="172" t="s">
        <v>198</v>
      </c>
      <c r="D104" s="172" t="s">
        <v>120</v>
      </c>
      <c r="E104" s="173" t="s">
        <v>1318</v>
      </c>
      <c r="F104" s="174" t="s">
        <v>1319</v>
      </c>
      <c r="G104" s="175" t="s">
        <v>1168</v>
      </c>
      <c r="H104" s="176">
        <v>1</v>
      </c>
      <c r="I104" s="177"/>
      <c r="J104" s="178">
        <f>ROUND(I104*H104,2)</f>
        <v>0</v>
      </c>
      <c r="K104" s="174" t="s">
        <v>19</v>
      </c>
      <c r="L104" s="38"/>
      <c r="M104" s="179" t="s">
        <v>19</v>
      </c>
      <c r="N104" s="180" t="s">
        <v>44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1282</v>
      </c>
      <c r="AT104" s="183" t="s">
        <v>120</v>
      </c>
      <c r="AU104" s="183" t="s">
        <v>81</v>
      </c>
      <c r="AY104" s="16" t="s">
        <v>118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81</v>
      </c>
      <c r="BK104" s="184">
        <f>ROUND(I104*H104,2)</f>
        <v>0</v>
      </c>
      <c r="BL104" s="16" t="s">
        <v>1282</v>
      </c>
      <c r="BM104" s="183" t="s">
        <v>1320</v>
      </c>
    </row>
    <row r="105" spans="1:65" s="2" customFormat="1" ht="11.25">
      <c r="A105" s="33"/>
      <c r="B105" s="34"/>
      <c r="C105" s="35"/>
      <c r="D105" s="185" t="s">
        <v>127</v>
      </c>
      <c r="E105" s="35"/>
      <c r="F105" s="186" t="s">
        <v>1319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127</v>
      </c>
      <c r="AU105" s="16" t="s">
        <v>81</v>
      </c>
    </row>
    <row r="106" spans="1:65" s="2" customFormat="1" ht="14.45" customHeight="1">
      <c r="A106" s="33"/>
      <c r="B106" s="34"/>
      <c r="C106" s="172" t="s">
        <v>203</v>
      </c>
      <c r="D106" s="172" t="s">
        <v>120</v>
      </c>
      <c r="E106" s="173" t="s">
        <v>1321</v>
      </c>
      <c r="F106" s="174" t="s">
        <v>1322</v>
      </c>
      <c r="G106" s="175" t="s">
        <v>1168</v>
      </c>
      <c r="H106" s="176">
        <v>1</v>
      </c>
      <c r="I106" s="177"/>
      <c r="J106" s="178">
        <f>ROUND(I106*H106,2)</f>
        <v>0</v>
      </c>
      <c r="K106" s="174" t="s">
        <v>19</v>
      </c>
      <c r="L106" s="38"/>
      <c r="M106" s="179" t="s">
        <v>19</v>
      </c>
      <c r="N106" s="180" t="s">
        <v>44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1282</v>
      </c>
      <c r="AT106" s="183" t="s">
        <v>120</v>
      </c>
      <c r="AU106" s="183" t="s">
        <v>81</v>
      </c>
      <c r="AY106" s="16" t="s">
        <v>118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81</v>
      </c>
      <c r="BK106" s="184">
        <f>ROUND(I106*H106,2)</f>
        <v>0</v>
      </c>
      <c r="BL106" s="16" t="s">
        <v>1282</v>
      </c>
      <c r="BM106" s="183" t="s">
        <v>1323</v>
      </c>
    </row>
    <row r="107" spans="1:65" s="2" customFormat="1" ht="11.25">
      <c r="A107" s="33"/>
      <c r="B107" s="34"/>
      <c r="C107" s="35"/>
      <c r="D107" s="185" t="s">
        <v>127</v>
      </c>
      <c r="E107" s="35"/>
      <c r="F107" s="186" t="s">
        <v>1322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127</v>
      </c>
      <c r="AU107" s="16" t="s">
        <v>81</v>
      </c>
    </row>
    <row r="108" spans="1:65" s="2" customFormat="1" ht="14.45" customHeight="1">
      <c r="A108" s="33"/>
      <c r="B108" s="34"/>
      <c r="C108" s="172" t="s">
        <v>211</v>
      </c>
      <c r="D108" s="172" t="s">
        <v>120</v>
      </c>
      <c r="E108" s="173" t="s">
        <v>1324</v>
      </c>
      <c r="F108" s="174" t="s">
        <v>1325</v>
      </c>
      <c r="G108" s="175" t="s">
        <v>1168</v>
      </c>
      <c r="H108" s="176">
        <v>1</v>
      </c>
      <c r="I108" s="177"/>
      <c r="J108" s="178">
        <f>ROUND(I108*H108,2)</f>
        <v>0</v>
      </c>
      <c r="K108" s="174" t="s">
        <v>19</v>
      </c>
      <c r="L108" s="38"/>
      <c r="M108" s="179" t="s">
        <v>19</v>
      </c>
      <c r="N108" s="180" t="s">
        <v>44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1282</v>
      </c>
      <c r="AT108" s="183" t="s">
        <v>120</v>
      </c>
      <c r="AU108" s="183" t="s">
        <v>81</v>
      </c>
      <c r="AY108" s="16" t="s">
        <v>118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81</v>
      </c>
      <c r="BK108" s="184">
        <f>ROUND(I108*H108,2)</f>
        <v>0</v>
      </c>
      <c r="BL108" s="16" t="s">
        <v>1282</v>
      </c>
      <c r="BM108" s="183" t="s">
        <v>1326</v>
      </c>
    </row>
    <row r="109" spans="1:65" s="2" customFormat="1" ht="11.25">
      <c r="A109" s="33"/>
      <c r="B109" s="34"/>
      <c r="C109" s="35"/>
      <c r="D109" s="185" t="s">
        <v>127</v>
      </c>
      <c r="E109" s="35"/>
      <c r="F109" s="186" t="s">
        <v>1325</v>
      </c>
      <c r="G109" s="35"/>
      <c r="H109" s="35"/>
      <c r="I109" s="187"/>
      <c r="J109" s="35"/>
      <c r="K109" s="35"/>
      <c r="L109" s="38"/>
      <c r="M109" s="215"/>
      <c r="N109" s="216"/>
      <c r="O109" s="217"/>
      <c r="P109" s="217"/>
      <c r="Q109" s="217"/>
      <c r="R109" s="217"/>
      <c r="S109" s="217"/>
      <c r="T109" s="218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127</v>
      </c>
      <c r="AU109" s="16" t="s">
        <v>81</v>
      </c>
    </row>
    <row r="110" spans="1:65" s="2" customFormat="1" ht="6.95" customHeight="1">
      <c r="A110" s="33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8"/>
      <c r="M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</sheetData>
  <sheetProtection algorithmName="SHA-512" hashValue="oyF/r5jVkvF9nIZroIlI/WP1jsltL6QTtze1m333sBD8SoYBQ1r+QtWaEJDNlRZz9JAg99D/+ZiX3BeWNqh/GQ==" saltValue="2//zOjbqr/oCSDr3Ku01J9bdpfUGb7S6hW7DoQlZlG9DFxMjJlRp/eS3xz6x28e5ngEctMMT1aGZwj8oJKRFgw==" spinCount="100000" sheet="1" objects="1" scenarios="1" formatColumns="0" formatRows="0" autoFilter="0"/>
  <autoFilter ref="C79:K10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19" customWidth="1"/>
    <col min="2" max="2" width="1.6640625" style="219" customWidth="1"/>
    <col min="3" max="4" width="5" style="219" customWidth="1"/>
    <col min="5" max="5" width="11.6640625" style="219" customWidth="1"/>
    <col min="6" max="6" width="9.1640625" style="219" customWidth="1"/>
    <col min="7" max="7" width="5" style="219" customWidth="1"/>
    <col min="8" max="8" width="77.83203125" style="219" customWidth="1"/>
    <col min="9" max="10" width="20" style="219" customWidth="1"/>
    <col min="11" max="11" width="1.6640625" style="219" customWidth="1"/>
  </cols>
  <sheetData>
    <row r="1" spans="2:11" s="1" customFormat="1" ht="37.5" customHeight="1"/>
    <row r="2" spans="2:11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4" customFormat="1" ht="45" customHeight="1">
      <c r="B3" s="223"/>
      <c r="C3" s="351" t="s">
        <v>1327</v>
      </c>
      <c r="D3" s="351"/>
      <c r="E3" s="351"/>
      <c r="F3" s="351"/>
      <c r="G3" s="351"/>
      <c r="H3" s="351"/>
      <c r="I3" s="351"/>
      <c r="J3" s="351"/>
      <c r="K3" s="224"/>
    </row>
    <row r="4" spans="2:11" s="1" customFormat="1" ht="25.5" customHeight="1">
      <c r="B4" s="225"/>
      <c r="C4" s="356" t="s">
        <v>1328</v>
      </c>
      <c r="D4" s="356"/>
      <c r="E4" s="356"/>
      <c r="F4" s="356"/>
      <c r="G4" s="356"/>
      <c r="H4" s="356"/>
      <c r="I4" s="356"/>
      <c r="J4" s="356"/>
      <c r="K4" s="226"/>
    </row>
    <row r="5" spans="2:11" s="1" customFormat="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5"/>
      <c r="C6" s="355" t="s">
        <v>1329</v>
      </c>
      <c r="D6" s="355"/>
      <c r="E6" s="355"/>
      <c r="F6" s="355"/>
      <c r="G6" s="355"/>
      <c r="H6" s="355"/>
      <c r="I6" s="355"/>
      <c r="J6" s="355"/>
      <c r="K6" s="226"/>
    </row>
    <row r="7" spans="2:11" s="1" customFormat="1" ht="15" customHeight="1">
      <c r="B7" s="229"/>
      <c r="C7" s="355" t="s">
        <v>1330</v>
      </c>
      <c r="D7" s="355"/>
      <c r="E7" s="355"/>
      <c r="F7" s="355"/>
      <c r="G7" s="355"/>
      <c r="H7" s="355"/>
      <c r="I7" s="355"/>
      <c r="J7" s="355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355" t="s">
        <v>1331</v>
      </c>
      <c r="D9" s="355"/>
      <c r="E9" s="355"/>
      <c r="F9" s="355"/>
      <c r="G9" s="355"/>
      <c r="H9" s="355"/>
      <c r="I9" s="355"/>
      <c r="J9" s="355"/>
      <c r="K9" s="226"/>
    </row>
    <row r="10" spans="2:11" s="1" customFormat="1" ht="15" customHeight="1">
      <c r="B10" s="229"/>
      <c r="C10" s="228"/>
      <c r="D10" s="355" t="s">
        <v>1332</v>
      </c>
      <c r="E10" s="355"/>
      <c r="F10" s="355"/>
      <c r="G10" s="355"/>
      <c r="H10" s="355"/>
      <c r="I10" s="355"/>
      <c r="J10" s="355"/>
      <c r="K10" s="226"/>
    </row>
    <row r="11" spans="2:11" s="1" customFormat="1" ht="15" customHeight="1">
      <c r="B11" s="229"/>
      <c r="C11" s="230"/>
      <c r="D11" s="355" t="s">
        <v>1333</v>
      </c>
      <c r="E11" s="355"/>
      <c r="F11" s="355"/>
      <c r="G11" s="355"/>
      <c r="H11" s="355"/>
      <c r="I11" s="355"/>
      <c r="J11" s="355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1334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355" t="s">
        <v>1335</v>
      </c>
      <c r="E15" s="355"/>
      <c r="F15" s="355"/>
      <c r="G15" s="355"/>
      <c r="H15" s="355"/>
      <c r="I15" s="355"/>
      <c r="J15" s="355"/>
      <c r="K15" s="226"/>
    </row>
    <row r="16" spans="2:11" s="1" customFormat="1" ht="15" customHeight="1">
      <c r="B16" s="229"/>
      <c r="C16" s="230"/>
      <c r="D16" s="355" t="s">
        <v>1336</v>
      </c>
      <c r="E16" s="355"/>
      <c r="F16" s="355"/>
      <c r="G16" s="355"/>
      <c r="H16" s="355"/>
      <c r="I16" s="355"/>
      <c r="J16" s="355"/>
      <c r="K16" s="226"/>
    </row>
    <row r="17" spans="2:11" s="1" customFormat="1" ht="15" customHeight="1">
      <c r="B17" s="229"/>
      <c r="C17" s="230"/>
      <c r="D17" s="355" t="s">
        <v>1337</v>
      </c>
      <c r="E17" s="355"/>
      <c r="F17" s="355"/>
      <c r="G17" s="355"/>
      <c r="H17" s="355"/>
      <c r="I17" s="355"/>
      <c r="J17" s="355"/>
      <c r="K17" s="226"/>
    </row>
    <row r="18" spans="2:11" s="1" customFormat="1" ht="15" customHeight="1">
      <c r="B18" s="229"/>
      <c r="C18" s="230"/>
      <c r="D18" s="230"/>
      <c r="E18" s="232" t="s">
        <v>80</v>
      </c>
      <c r="F18" s="355" t="s">
        <v>1338</v>
      </c>
      <c r="G18" s="355"/>
      <c r="H18" s="355"/>
      <c r="I18" s="355"/>
      <c r="J18" s="355"/>
      <c r="K18" s="226"/>
    </row>
    <row r="19" spans="2:11" s="1" customFormat="1" ht="15" customHeight="1">
      <c r="B19" s="229"/>
      <c r="C19" s="230"/>
      <c r="D19" s="230"/>
      <c r="E19" s="232" t="s">
        <v>1339</v>
      </c>
      <c r="F19" s="355" t="s">
        <v>1340</v>
      </c>
      <c r="G19" s="355"/>
      <c r="H19" s="355"/>
      <c r="I19" s="355"/>
      <c r="J19" s="355"/>
      <c r="K19" s="226"/>
    </row>
    <row r="20" spans="2:11" s="1" customFormat="1" ht="15" customHeight="1">
      <c r="B20" s="229"/>
      <c r="C20" s="230"/>
      <c r="D20" s="230"/>
      <c r="E20" s="232" t="s">
        <v>1341</v>
      </c>
      <c r="F20" s="355" t="s">
        <v>1342</v>
      </c>
      <c r="G20" s="355"/>
      <c r="H20" s="355"/>
      <c r="I20" s="355"/>
      <c r="J20" s="355"/>
      <c r="K20" s="226"/>
    </row>
    <row r="21" spans="2:11" s="1" customFormat="1" ht="15" customHeight="1">
      <c r="B21" s="229"/>
      <c r="C21" s="230"/>
      <c r="D21" s="230"/>
      <c r="E21" s="232" t="s">
        <v>1343</v>
      </c>
      <c r="F21" s="355" t="s">
        <v>1344</v>
      </c>
      <c r="G21" s="355"/>
      <c r="H21" s="355"/>
      <c r="I21" s="355"/>
      <c r="J21" s="355"/>
      <c r="K21" s="226"/>
    </row>
    <row r="22" spans="2:11" s="1" customFormat="1" ht="15" customHeight="1">
      <c r="B22" s="229"/>
      <c r="C22" s="230"/>
      <c r="D22" s="230"/>
      <c r="E22" s="232" t="s">
        <v>1345</v>
      </c>
      <c r="F22" s="355" t="s">
        <v>1346</v>
      </c>
      <c r="G22" s="355"/>
      <c r="H22" s="355"/>
      <c r="I22" s="355"/>
      <c r="J22" s="355"/>
      <c r="K22" s="226"/>
    </row>
    <row r="23" spans="2:11" s="1" customFormat="1" ht="15" customHeight="1">
      <c r="B23" s="229"/>
      <c r="C23" s="230"/>
      <c r="D23" s="230"/>
      <c r="E23" s="232" t="s">
        <v>1347</v>
      </c>
      <c r="F23" s="355" t="s">
        <v>1348</v>
      </c>
      <c r="G23" s="355"/>
      <c r="H23" s="355"/>
      <c r="I23" s="355"/>
      <c r="J23" s="355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355" t="s">
        <v>1349</v>
      </c>
      <c r="D25" s="355"/>
      <c r="E25" s="355"/>
      <c r="F25" s="355"/>
      <c r="G25" s="355"/>
      <c r="H25" s="355"/>
      <c r="I25" s="355"/>
      <c r="J25" s="355"/>
      <c r="K25" s="226"/>
    </row>
    <row r="26" spans="2:11" s="1" customFormat="1" ht="15" customHeight="1">
      <c r="B26" s="229"/>
      <c r="C26" s="355" t="s">
        <v>1350</v>
      </c>
      <c r="D26" s="355"/>
      <c r="E26" s="355"/>
      <c r="F26" s="355"/>
      <c r="G26" s="355"/>
      <c r="H26" s="355"/>
      <c r="I26" s="355"/>
      <c r="J26" s="355"/>
      <c r="K26" s="226"/>
    </row>
    <row r="27" spans="2:11" s="1" customFormat="1" ht="15" customHeight="1">
      <c r="B27" s="229"/>
      <c r="C27" s="228"/>
      <c r="D27" s="355" t="s">
        <v>1351</v>
      </c>
      <c r="E27" s="355"/>
      <c r="F27" s="355"/>
      <c r="G27" s="355"/>
      <c r="H27" s="355"/>
      <c r="I27" s="355"/>
      <c r="J27" s="355"/>
      <c r="K27" s="226"/>
    </row>
    <row r="28" spans="2:11" s="1" customFormat="1" ht="15" customHeight="1">
      <c r="B28" s="229"/>
      <c r="C28" s="230"/>
      <c r="D28" s="355" t="s">
        <v>1352</v>
      </c>
      <c r="E28" s="355"/>
      <c r="F28" s="355"/>
      <c r="G28" s="355"/>
      <c r="H28" s="355"/>
      <c r="I28" s="355"/>
      <c r="J28" s="355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355" t="s">
        <v>1353</v>
      </c>
      <c r="E30" s="355"/>
      <c r="F30" s="355"/>
      <c r="G30" s="355"/>
      <c r="H30" s="355"/>
      <c r="I30" s="355"/>
      <c r="J30" s="355"/>
      <c r="K30" s="226"/>
    </row>
    <row r="31" spans="2:11" s="1" customFormat="1" ht="15" customHeight="1">
      <c r="B31" s="229"/>
      <c r="C31" s="230"/>
      <c r="D31" s="355" t="s">
        <v>1354</v>
      </c>
      <c r="E31" s="355"/>
      <c r="F31" s="355"/>
      <c r="G31" s="355"/>
      <c r="H31" s="355"/>
      <c r="I31" s="355"/>
      <c r="J31" s="355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355" t="s">
        <v>1355</v>
      </c>
      <c r="E33" s="355"/>
      <c r="F33" s="355"/>
      <c r="G33" s="355"/>
      <c r="H33" s="355"/>
      <c r="I33" s="355"/>
      <c r="J33" s="355"/>
      <c r="K33" s="226"/>
    </row>
    <row r="34" spans="2:11" s="1" customFormat="1" ht="15" customHeight="1">
      <c r="B34" s="229"/>
      <c r="C34" s="230"/>
      <c r="D34" s="355" t="s">
        <v>1356</v>
      </c>
      <c r="E34" s="355"/>
      <c r="F34" s="355"/>
      <c r="G34" s="355"/>
      <c r="H34" s="355"/>
      <c r="I34" s="355"/>
      <c r="J34" s="355"/>
      <c r="K34" s="226"/>
    </row>
    <row r="35" spans="2:11" s="1" customFormat="1" ht="15" customHeight="1">
      <c r="B35" s="229"/>
      <c r="C35" s="230"/>
      <c r="D35" s="355" t="s">
        <v>1357</v>
      </c>
      <c r="E35" s="355"/>
      <c r="F35" s="355"/>
      <c r="G35" s="355"/>
      <c r="H35" s="355"/>
      <c r="I35" s="355"/>
      <c r="J35" s="355"/>
      <c r="K35" s="226"/>
    </row>
    <row r="36" spans="2:11" s="1" customFormat="1" ht="15" customHeight="1">
      <c r="B36" s="229"/>
      <c r="C36" s="230"/>
      <c r="D36" s="228"/>
      <c r="E36" s="231" t="s">
        <v>104</v>
      </c>
      <c r="F36" s="228"/>
      <c r="G36" s="355" t="s">
        <v>1358</v>
      </c>
      <c r="H36" s="355"/>
      <c r="I36" s="355"/>
      <c r="J36" s="355"/>
      <c r="K36" s="226"/>
    </row>
    <row r="37" spans="2:11" s="1" customFormat="1" ht="30.75" customHeight="1">
      <c r="B37" s="229"/>
      <c r="C37" s="230"/>
      <c r="D37" s="228"/>
      <c r="E37" s="231" t="s">
        <v>1359</v>
      </c>
      <c r="F37" s="228"/>
      <c r="G37" s="355" t="s">
        <v>1360</v>
      </c>
      <c r="H37" s="355"/>
      <c r="I37" s="355"/>
      <c r="J37" s="355"/>
      <c r="K37" s="226"/>
    </row>
    <row r="38" spans="2:11" s="1" customFormat="1" ht="15" customHeight="1">
      <c r="B38" s="229"/>
      <c r="C38" s="230"/>
      <c r="D38" s="228"/>
      <c r="E38" s="231" t="s">
        <v>54</v>
      </c>
      <c r="F38" s="228"/>
      <c r="G38" s="355" t="s">
        <v>1361</v>
      </c>
      <c r="H38" s="355"/>
      <c r="I38" s="355"/>
      <c r="J38" s="355"/>
      <c r="K38" s="226"/>
    </row>
    <row r="39" spans="2:11" s="1" customFormat="1" ht="15" customHeight="1">
      <c r="B39" s="229"/>
      <c r="C39" s="230"/>
      <c r="D39" s="228"/>
      <c r="E39" s="231" t="s">
        <v>55</v>
      </c>
      <c r="F39" s="228"/>
      <c r="G39" s="355" t="s">
        <v>1362</v>
      </c>
      <c r="H39" s="355"/>
      <c r="I39" s="355"/>
      <c r="J39" s="355"/>
      <c r="K39" s="226"/>
    </row>
    <row r="40" spans="2:11" s="1" customFormat="1" ht="15" customHeight="1">
      <c r="B40" s="229"/>
      <c r="C40" s="230"/>
      <c r="D40" s="228"/>
      <c r="E40" s="231" t="s">
        <v>105</v>
      </c>
      <c r="F40" s="228"/>
      <c r="G40" s="355" t="s">
        <v>1363</v>
      </c>
      <c r="H40" s="355"/>
      <c r="I40" s="355"/>
      <c r="J40" s="355"/>
      <c r="K40" s="226"/>
    </row>
    <row r="41" spans="2:11" s="1" customFormat="1" ht="15" customHeight="1">
      <c r="B41" s="229"/>
      <c r="C41" s="230"/>
      <c r="D41" s="228"/>
      <c r="E41" s="231" t="s">
        <v>106</v>
      </c>
      <c r="F41" s="228"/>
      <c r="G41" s="355" t="s">
        <v>1364</v>
      </c>
      <c r="H41" s="355"/>
      <c r="I41" s="355"/>
      <c r="J41" s="355"/>
      <c r="K41" s="226"/>
    </row>
    <row r="42" spans="2:11" s="1" customFormat="1" ht="15" customHeight="1">
      <c r="B42" s="229"/>
      <c r="C42" s="230"/>
      <c r="D42" s="228"/>
      <c r="E42" s="231" t="s">
        <v>1365</v>
      </c>
      <c r="F42" s="228"/>
      <c r="G42" s="355" t="s">
        <v>1366</v>
      </c>
      <c r="H42" s="355"/>
      <c r="I42" s="355"/>
      <c r="J42" s="355"/>
      <c r="K42" s="226"/>
    </row>
    <row r="43" spans="2:11" s="1" customFormat="1" ht="15" customHeight="1">
      <c r="B43" s="229"/>
      <c r="C43" s="230"/>
      <c r="D43" s="228"/>
      <c r="E43" s="231"/>
      <c r="F43" s="228"/>
      <c r="G43" s="355" t="s">
        <v>1367</v>
      </c>
      <c r="H43" s="355"/>
      <c r="I43" s="355"/>
      <c r="J43" s="355"/>
      <c r="K43" s="226"/>
    </row>
    <row r="44" spans="2:11" s="1" customFormat="1" ht="15" customHeight="1">
      <c r="B44" s="229"/>
      <c r="C44" s="230"/>
      <c r="D44" s="228"/>
      <c r="E44" s="231" t="s">
        <v>1368</v>
      </c>
      <c r="F44" s="228"/>
      <c r="G44" s="355" t="s">
        <v>1369</v>
      </c>
      <c r="H44" s="355"/>
      <c r="I44" s="355"/>
      <c r="J44" s="355"/>
      <c r="K44" s="226"/>
    </row>
    <row r="45" spans="2:11" s="1" customFormat="1" ht="15" customHeight="1">
      <c r="B45" s="229"/>
      <c r="C45" s="230"/>
      <c r="D45" s="228"/>
      <c r="E45" s="231" t="s">
        <v>108</v>
      </c>
      <c r="F45" s="228"/>
      <c r="G45" s="355" t="s">
        <v>1370</v>
      </c>
      <c r="H45" s="355"/>
      <c r="I45" s="355"/>
      <c r="J45" s="355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355" t="s">
        <v>1371</v>
      </c>
      <c r="E47" s="355"/>
      <c r="F47" s="355"/>
      <c r="G47" s="355"/>
      <c r="H47" s="355"/>
      <c r="I47" s="355"/>
      <c r="J47" s="355"/>
      <c r="K47" s="226"/>
    </row>
    <row r="48" spans="2:11" s="1" customFormat="1" ht="15" customHeight="1">
      <c r="B48" s="229"/>
      <c r="C48" s="230"/>
      <c r="D48" s="230"/>
      <c r="E48" s="355" t="s">
        <v>1372</v>
      </c>
      <c r="F48" s="355"/>
      <c r="G48" s="355"/>
      <c r="H48" s="355"/>
      <c r="I48" s="355"/>
      <c r="J48" s="355"/>
      <c r="K48" s="226"/>
    </row>
    <row r="49" spans="2:11" s="1" customFormat="1" ht="15" customHeight="1">
      <c r="B49" s="229"/>
      <c r="C49" s="230"/>
      <c r="D49" s="230"/>
      <c r="E49" s="355" t="s">
        <v>1373</v>
      </c>
      <c r="F49" s="355"/>
      <c r="G49" s="355"/>
      <c r="H49" s="355"/>
      <c r="I49" s="355"/>
      <c r="J49" s="355"/>
      <c r="K49" s="226"/>
    </row>
    <row r="50" spans="2:11" s="1" customFormat="1" ht="15" customHeight="1">
      <c r="B50" s="229"/>
      <c r="C50" s="230"/>
      <c r="D50" s="230"/>
      <c r="E50" s="355" t="s">
        <v>1374</v>
      </c>
      <c r="F50" s="355"/>
      <c r="G50" s="355"/>
      <c r="H50" s="355"/>
      <c r="I50" s="355"/>
      <c r="J50" s="355"/>
      <c r="K50" s="226"/>
    </row>
    <row r="51" spans="2:11" s="1" customFormat="1" ht="15" customHeight="1">
      <c r="B51" s="229"/>
      <c r="C51" s="230"/>
      <c r="D51" s="355" t="s">
        <v>1375</v>
      </c>
      <c r="E51" s="355"/>
      <c r="F51" s="355"/>
      <c r="G51" s="355"/>
      <c r="H51" s="355"/>
      <c r="I51" s="355"/>
      <c r="J51" s="355"/>
      <c r="K51" s="226"/>
    </row>
    <row r="52" spans="2:11" s="1" customFormat="1" ht="25.5" customHeight="1">
      <c r="B52" s="225"/>
      <c r="C52" s="356" t="s">
        <v>1376</v>
      </c>
      <c r="D52" s="356"/>
      <c r="E52" s="356"/>
      <c r="F52" s="356"/>
      <c r="G52" s="356"/>
      <c r="H52" s="356"/>
      <c r="I52" s="356"/>
      <c r="J52" s="356"/>
      <c r="K52" s="226"/>
    </row>
    <row r="53" spans="2:11" s="1" customFormat="1" ht="5.25" customHeight="1">
      <c r="B53" s="225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5"/>
      <c r="C54" s="355" t="s">
        <v>1377</v>
      </c>
      <c r="D54" s="355"/>
      <c r="E54" s="355"/>
      <c r="F54" s="355"/>
      <c r="G54" s="355"/>
      <c r="H54" s="355"/>
      <c r="I54" s="355"/>
      <c r="J54" s="355"/>
      <c r="K54" s="226"/>
    </row>
    <row r="55" spans="2:11" s="1" customFormat="1" ht="15" customHeight="1">
      <c r="B55" s="225"/>
      <c r="C55" s="355" t="s">
        <v>1378</v>
      </c>
      <c r="D55" s="355"/>
      <c r="E55" s="355"/>
      <c r="F55" s="355"/>
      <c r="G55" s="355"/>
      <c r="H55" s="355"/>
      <c r="I55" s="355"/>
      <c r="J55" s="355"/>
      <c r="K55" s="226"/>
    </row>
    <row r="56" spans="2:11" s="1" customFormat="1" ht="12.75" customHeight="1">
      <c r="B56" s="225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5"/>
      <c r="C57" s="355" t="s">
        <v>1379</v>
      </c>
      <c r="D57" s="355"/>
      <c r="E57" s="355"/>
      <c r="F57" s="355"/>
      <c r="G57" s="355"/>
      <c r="H57" s="355"/>
      <c r="I57" s="355"/>
      <c r="J57" s="355"/>
      <c r="K57" s="226"/>
    </row>
    <row r="58" spans="2:11" s="1" customFormat="1" ht="15" customHeight="1">
      <c r="B58" s="225"/>
      <c r="C58" s="230"/>
      <c r="D58" s="355" t="s">
        <v>1380</v>
      </c>
      <c r="E58" s="355"/>
      <c r="F58" s="355"/>
      <c r="G58" s="355"/>
      <c r="H58" s="355"/>
      <c r="I58" s="355"/>
      <c r="J58" s="355"/>
      <c r="K58" s="226"/>
    </row>
    <row r="59" spans="2:11" s="1" customFormat="1" ht="15" customHeight="1">
      <c r="B59" s="225"/>
      <c r="C59" s="230"/>
      <c r="D59" s="355" t="s">
        <v>1381</v>
      </c>
      <c r="E59" s="355"/>
      <c r="F59" s="355"/>
      <c r="G59" s="355"/>
      <c r="H59" s="355"/>
      <c r="I59" s="355"/>
      <c r="J59" s="355"/>
      <c r="K59" s="226"/>
    </row>
    <row r="60" spans="2:11" s="1" customFormat="1" ht="15" customHeight="1">
      <c r="B60" s="225"/>
      <c r="C60" s="230"/>
      <c r="D60" s="355" t="s">
        <v>1382</v>
      </c>
      <c r="E60" s="355"/>
      <c r="F60" s="355"/>
      <c r="G60" s="355"/>
      <c r="H60" s="355"/>
      <c r="I60" s="355"/>
      <c r="J60" s="355"/>
      <c r="K60" s="226"/>
    </row>
    <row r="61" spans="2:11" s="1" customFormat="1" ht="15" customHeight="1">
      <c r="B61" s="225"/>
      <c r="C61" s="230"/>
      <c r="D61" s="355" t="s">
        <v>1383</v>
      </c>
      <c r="E61" s="355"/>
      <c r="F61" s="355"/>
      <c r="G61" s="355"/>
      <c r="H61" s="355"/>
      <c r="I61" s="355"/>
      <c r="J61" s="355"/>
      <c r="K61" s="226"/>
    </row>
    <row r="62" spans="2:11" s="1" customFormat="1" ht="15" customHeight="1">
      <c r="B62" s="225"/>
      <c r="C62" s="230"/>
      <c r="D62" s="357" t="s">
        <v>1384</v>
      </c>
      <c r="E62" s="357"/>
      <c r="F62" s="357"/>
      <c r="G62" s="357"/>
      <c r="H62" s="357"/>
      <c r="I62" s="357"/>
      <c r="J62" s="357"/>
      <c r="K62" s="226"/>
    </row>
    <row r="63" spans="2:11" s="1" customFormat="1" ht="15" customHeight="1">
      <c r="B63" s="225"/>
      <c r="C63" s="230"/>
      <c r="D63" s="355" t="s">
        <v>1385</v>
      </c>
      <c r="E63" s="355"/>
      <c r="F63" s="355"/>
      <c r="G63" s="355"/>
      <c r="H63" s="355"/>
      <c r="I63" s="355"/>
      <c r="J63" s="355"/>
      <c r="K63" s="226"/>
    </row>
    <row r="64" spans="2:11" s="1" customFormat="1" ht="12.75" customHeight="1">
      <c r="B64" s="225"/>
      <c r="C64" s="230"/>
      <c r="D64" s="230"/>
      <c r="E64" s="233"/>
      <c r="F64" s="230"/>
      <c r="G64" s="230"/>
      <c r="H64" s="230"/>
      <c r="I64" s="230"/>
      <c r="J64" s="230"/>
      <c r="K64" s="226"/>
    </row>
    <row r="65" spans="2:11" s="1" customFormat="1" ht="15" customHeight="1">
      <c r="B65" s="225"/>
      <c r="C65" s="230"/>
      <c r="D65" s="355" t="s">
        <v>1386</v>
      </c>
      <c r="E65" s="355"/>
      <c r="F65" s="355"/>
      <c r="G65" s="355"/>
      <c r="H65" s="355"/>
      <c r="I65" s="355"/>
      <c r="J65" s="355"/>
      <c r="K65" s="226"/>
    </row>
    <row r="66" spans="2:11" s="1" customFormat="1" ht="15" customHeight="1">
      <c r="B66" s="225"/>
      <c r="C66" s="230"/>
      <c r="D66" s="357" t="s">
        <v>1387</v>
      </c>
      <c r="E66" s="357"/>
      <c r="F66" s="357"/>
      <c r="G66" s="357"/>
      <c r="H66" s="357"/>
      <c r="I66" s="357"/>
      <c r="J66" s="357"/>
      <c r="K66" s="226"/>
    </row>
    <row r="67" spans="2:11" s="1" customFormat="1" ht="15" customHeight="1">
      <c r="B67" s="225"/>
      <c r="C67" s="230"/>
      <c r="D67" s="355" t="s">
        <v>1388</v>
      </c>
      <c r="E67" s="355"/>
      <c r="F67" s="355"/>
      <c r="G67" s="355"/>
      <c r="H67" s="355"/>
      <c r="I67" s="355"/>
      <c r="J67" s="355"/>
      <c r="K67" s="226"/>
    </row>
    <row r="68" spans="2:11" s="1" customFormat="1" ht="15" customHeight="1">
      <c r="B68" s="225"/>
      <c r="C68" s="230"/>
      <c r="D68" s="355" t="s">
        <v>1389</v>
      </c>
      <c r="E68" s="355"/>
      <c r="F68" s="355"/>
      <c r="G68" s="355"/>
      <c r="H68" s="355"/>
      <c r="I68" s="355"/>
      <c r="J68" s="355"/>
      <c r="K68" s="226"/>
    </row>
    <row r="69" spans="2:11" s="1" customFormat="1" ht="15" customHeight="1">
      <c r="B69" s="225"/>
      <c r="C69" s="230"/>
      <c r="D69" s="355" t="s">
        <v>1390</v>
      </c>
      <c r="E69" s="355"/>
      <c r="F69" s="355"/>
      <c r="G69" s="355"/>
      <c r="H69" s="355"/>
      <c r="I69" s="355"/>
      <c r="J69" s="355"/>
      <c r="K69" s="226"/>
    </row>
    <row r="70" spans="2:11" s="1" customFormat="1" ht="15" customHeight="1">
      <c r="B70" s="225"/>
      <c r="C70" s="230"/>
      <c r="D70" s="355" t="s">
        <v>1391</v>
      </c>
      <c r="E70" s="355"/>
      <c r="F70" s="355"/>
      <c r="G70" s="355"/>
      <c r="H70" s="355"/>
      <c r="I70" s="355"/>
      <c r="J70" s="355"/>
      <c r="K70" s="226"/>
    </row>
    <row r="71" spans="2:11" s="1" customFormat="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s="1" customFormat="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s="1" customFormat="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s="1" customFormat="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s="1" customFormat="1" ht="45" customHeight="1">
      <c r="B75" s="242"/>
      <c r="C75" s="350" t="s">
        <v>1392</v>
      </c>
      <c r="D75" s="350"/>
      <c r="E75" s="350"/>
      <c r="F75" s="350"/>
      <c r="G75" s="350"/>
      <c r="H75" s="350"/>
      <c r="I75" s="350"/>
      <c r="J75" s="350"/>
      <c r="K75" s="243"/>
    </row>
    <row r="76" spans="2:11" s="1" customFormat="1" ht="17.25" customHeight="1">
      <c r="B76" s="242"/>
      <c r="C76" s="244" t="s">
        <v>1393</v>
      </c>
      <c r="D76" s="244"/>
      <c r="E76" s="244"/>
      <c r="F76" s="244" t="s">
        <v>1394</v>
      </c>
      <c r="G76" s="245"/>
      <c r="H76" s="244" t="s">
        <v>55</v>
      </c>
      <c r="I76" s="244" t="s">
        <v>58</v>
      </c>
      <c r="J76" s="244" t="s">
        <v>1395</v>
      </c>
      <c r="K76" s="243"/>
    </row>
    <row r="77" spans="2:11" s="1" customFormat="1" ht="17.25" customHeight="1">
      <c r="B77" s="242"/>
      <c r="C77" s="246" t="s">
        <v>1396</v>
      </c>
      <c r="D77" s="246"/>
      <c r="E77" s="246"/>
      <c r="F77" s="247" t="s">
        <v>1397</v>
      </c>
      <c r="G77" s="248"/>
      <c r="H77" s="246"/>
      <c r="I77" s="246"/>
      <c r="J77" s="246" t="s">
        <v>1398</v>
      </c>
      <c r="K77" s="243"/>
    </row>
    <row r="78" spans="2:11" s="1" customFormat="1" ht="5.25" customHeight="1">
      <c r="B78" s="242"/>
      <c r="C78" s="249"/>
      <c r="D78" s="249"/>
      <c r="E78" s="249"/>
      <c r="F78" s="249"/>
      <c r="G78" s="250"/>
      <c r="H78" s="249"/>
      <c r="I78" s="249"/>
      <c r="J78" s="249"/>
      <c r="K78" s="243"/>
    </row>
    <row r="79" spans="2:11" s="1" customFormat="1" ht="15" customHeight="1">
      <c r="B79" s="242"/>
      <c r="C79" s="231" t="s">
        <v>54</v>
      </c>
      <c r="D79" s="251"/>
      <c r="E79" s="251"/>
      <c r="F79" s="252" t="s">
        <v>1399</v>
      </c>
      <c r="G79" s="253"/>
      <c r="H79" s="231" t="s">
        <v>1400</v>
      </c>
      <c r="I79" s="231" t="s">
        <v>1401</v>
      </c>
      <c r="J79" s="231">
        <v>20</v>
      </c>
      <c r="K79" s="243"/>
    </row>
    <row r="80" spans="2:11" s="1" customFormat="1" ht="15" customHeight="1">
      <c r="B80" s="242"/>
      <c r="C80" s="231" t="s">
        <v>1402</v>
      </c>
      <c r="D80" s="231"/>
      <c r="E80" s="231"/>
      <c r="F80" s="252" t="s">
        <v>1399</v>
      </c>
      <c r="G80" s="253"/>
      <c r="H80" s="231" t="s">
        <v>1403</v>
      </c>
      <c r="I80" s="231" t="s">
        <v>1401</v>
      </c>
      <c r="J80" s="231">
        <v>120</v>
      </c>
      <c r="K80" s="243"/>
    </row>
    <row r="81" spans="2:11" s="1" customFormat="1" ht="15" customHeight="1">
      <c r="B81" s="254"/>
      <c r="C81" s="231" t="s">
        <v>1404</v>
      </c>
      <c r="D81" s="231"/>
      <c r="E81" s="231"/>
      <c r="F81" s="252" t="s">
        <v>1405</v>
      </c>
      <c r="G81" s="253"/>
      <c r="H81" s="231" t="s">
        <v>1406</v>
      </c>
      <c r="I81" s="231" t="s">
        <v>1401</v>
      </c>
      <c r="J81" s="231">
        <v>50</v>
      </c>
      <c r="K81" s="243"/>
    </row>
    <row r="82" spans="2:11" s="1" customFormat="1" ht="15" customHeight="1">
      <c r="B82" s="254"/>
      <c r="C82" s="231" t="s">
        <v>1407</v>
      </c>
      <c r="D82" s="231"/>
      <c r="E82" s="231"/>
      <c r="F82" s="252" t="s">
        <v>1399</v>
      </c>
      <c r="G82" s="253"/>
      <c r="H82" s="231" t="s">
        <v>1408</v>
      </c>
      <c r="I82" s="231" t="s">
        <v>1409</v>
      </c>
      <c r="J82" s="231"/>
      <c r="K82" s="243"/>
    </row>
    <row r="83" spans="2:11" s="1" customFormat="1" ht="15" customHeight="1">
      <c r="B83" s="254"/>
      <c r="C83" s="255" t="s">
        <v>1410</v>
      </c>
      <c r="D83" s="255"/>
      <c r="E83" s="255"/>
      <c r="F83" s="256" t="s">
        <v>1405</v>
      </c>
      <c r="G83" s="255"/>
      <c r="H83" s="255" t="s">
        <v>1411</v>
      </c>
      <c r="I83" s="255" t="s">
        <v>1401</v>
      </c>
      <c r="J83" s="255">
        <v>15</v>
      </c>
      <c r="K83" s="243"/>
    </row>
    <row r="84" spans="2:11" s="1" customFormat="1" ht="15" customHeight="1">
      <c r="B84" s="254"/>
      <c r="C84" s="255" t="s">
        <v>1412</v>
      </c>
      <c r="D84" s="255"/>
      <c r="E84" s="255"/>
      <c r="F84" s="256" t="s">
        <v>1405</v>
      </c>
      <c r="G84" s="255"/>
      <c r="H84" s="255" t="s">
        <v>1413</v>
      </c>
      <c r="I84" s="255" t="s">
        <v>1401</v>
      </c>
      <c r="J84" s="255">
        <v>15</v>
      </c>
      <c r="K84" s="243"/>
    </row>
    <row r="85" spans="2:11" s="1" customFormat="1" ht="15" customHeight="1">
      <c r="B85" s="254"/>
      <c r="C85" s="255" t="s">
        <v>1414</v>
      </c>
      <c r="D85" s="255"/>
      <c r="E85" s="255"/>
      <c r="F85" s="256" t="s">
        <v>1405</v>
      </c>
      <c r="G85" s="255"/>
      <c r="H85" s="255" t="s">
        <v>1415</v>
      </c>
      <c r="I85" s="255" t="s">
        <v>1401</v>
      </c>
      <c r="J85" s="255">
        <v>20</v>
      </c>
      <c r="K85" s="243"/>
    </row>
    <row r="86" spans="2:11" s="1" customFormat="1" ht="15" customHeight="1">
      <c r="B86" s="254"/>
      <c r="C86" s="255" t="s">
        <v>1416</v>
      </c>
      <c r="D86" s="255"/>
      <c r="E86" s="255"/>
      <c r="F86" s="256" t="s">
        <v>1405</v>
      </c>
      <c r="G86" s="255"/>
      <c r="H86" s="255" t="s">
        <v>1417</v>
      </c>
      <c r="I86" s="255" t="s">
        <v>1401</v>
      </c>
      <c r="J86" s="255">
        <v>20</v>
      </c>
      <c r="K86" s="243"/>
    </row>
    <row r="87" spans="2:11" s="1" customFormat="1" ht="15" customHeight="1">
      <c r="B87" s="254"/>
      <c r="C87" s="231" t="s">
        <v>1418</v>
      </c>
      <c r="D87" s="231"/>
      <c r="E87" s="231"/>
      <c r="F87" s="252" t="s">
        <v>1405</v>
      </c>
      <c r="G87" s="253"/>
      <c r="H87" s="231" t="s">
        <v>1419</v>
      </c>
      <c r="I87" s="231" t="s">
        <v>1401</v>
      </c>
      <c r="J87" s="231">
        <v>50</v>
      </c>
      <c r="K87" s="243"/>
    </row>
    <row r="88" spans="2:11" s="1" customFormat="1" ht="15" customHeight="1">
      <c r="B88" s="254"/>
      <c r="C88" s="231" t="s">
        <v>1420</v>
      </c>
      <c r="D88" s="231"/>
      <c r="E88" s="231"/>
      <c r="F88" s="252" t="s">
        <v>1405</v>
      </c>
      <c r="G88" s="253"/>
      <c r="H88" s="231" t="s">
        <v>1421</v>
      </c>
      <c r="I88" s="231" t="s">
        <v>1401</v>
      </c>
      <c r="J88" s="231">
        <v>20</v>
      </c>
      <c r="K88" s="243"/>
    </row>
    <row r="89" spans="2:11" s="1" customFormat="1" ht="15" customHeight="1">
      <c r="B89" s="254"/>
      <c r="C89" s="231" t="s">
        <v>1422</v>
      </c>
      <c r="D89" s="231"/>
      <c r="E89" s="231"/>
      <c r="F89" s="252" t="s">
        <v>1405</v>
      </c>
      <c r="G89" s="253"/>
      <c r="H89" s="231" t="s">
        <v>1423</v>
      </c>
      <c r="I89" s="231" t="s">
        <v>1401</v>
      </c>
      <c r="J89" s="231">
        <v>20</v>
      </c>
      <c r="K89" s="243"/>
    </row>
    <row r="90" spans="2:11" s="1" customFormat="1" ht="15" customHeight="1">
      <c r="B90" s="254"/>
      <c r="C90" s="231" t="s">
        <v>1424</v>
      </c>
      <c r="D90" s="231"/>
      <c r="E90" s="231"/>
      <c r="F90" s="252" t="s">
        <v>1405</v>
      </c>
      <c r="G90" s="253"/>
      <c r="H90" s="231" t="s">
        <v>1425</v>
      </c>
      <c r="I90" s="231" t="s">
        <v>1401</v>
      </c>
      <c r="J90" s="231">
        <v>50</v>
      </c>
      <c r="K90" s="243"/>
    </row>
    <row r="91" spans="2:11" s="1" customFormat="1" ht="15" customHeight="1">
      <c r="B91" s="254"/>
      <c r="C91" s="231" t="s">
        <v>1426</v>
      </c>
      <c r="D91" s="231"/>
      <c r="E91" s="231"/>
      <c r="F91" s="252" t="s">
        <v>1405</v>
      </c>
      <c r="G91" s="253"/>
      <c r="H91" s="231" t="s">
        <v>1426</v>
      </c>
      <c r="I91" s="231" t="s">
        <v>1401</v>
      </c>
      <c r="J91" s="231">
        <v>50</v>
      </c>
      <c r="K91" s="243"/>
    </row>
    <row r="92" spans="2:11" s="1" customFormat="1" ht="15" customHeight="1">
      <c r="B92" s="254"/>
      <c r="C92" s="231" t="s">
        <v>1427</v>
      </c>
      <c r="D92" s="231"/>
      <c r="E92" s="231"/>
      <c r="F92" s="252" t="s">
        <v>1405</v>
      </c>
      <c r="G92" s="253"/>
      <c r="H92" s="231" t="s">
        <v>1428</v>
      </c>
      <c r="I92" s="231" t="s">
        <v>1401</v>
      </c>
      <c r="J92" s="231">
        <v>255</v>
      </c>
      <c r="K92" s="243"/>
    </row>
    <row r="93" spans="2:11" s="1" customFormat="1" ht="15" customHeight="1">
      <c r="B93" s="254"/>
      <c r="C93" s="231" t="s">
        <v>1429</v>
      </c>
      <c r="D93" s="231"/>
      <c r="E93" s="231"/>
      <c r="F93" s="252" t="s">
        <v>1399</v>
      </c>
      <c r="G93" s="253"/>
      <c r="H93" s="231" t="s">
        <v>1430</v>
      </c>
      <c r="I93" s="231" t="s">
        <v>1431</v>
      </c>
      <c r="J93" s="231"/>
      <c r="K93" s="243"/>
    </row>
    <row r="94" spans="2:11" s="1" customFormat="1" ht="15" customHeight="1">
      <c r="B94" s="254"/>
      <c r="C94" s="231" t="s">
        <v>1432</v>
      </c>
      <c r="D94" s="231"/>
      <c r="E94" s="231"/>
      <c r="F94" s="252" t="s">
        <v>1399</v>
      </c>
      <c r="G94" s="253"/>
      <c r="H94" s="231" t="s">
        <v>1433</v>
      </c>
      <c r="I94" s="231" t="s">
        <v>1434</v>
      </c>
      <c r="J94" s="231"/>
      <c r="K94" s="243"/>
    </row>
    <row r="95" spans="2:11" s="1" customFormat="1" ht="15" customHeight="1">
      <c r="B95" s="254"/>
      <c r="C95" s="231" t="s">
        <v>1435</v>
      </c>
      <c r="D95" s="231"/>
      <c r="E95" s="231"/>
      <c r="F95" s="252" t="s">
        <v>1399</v>
      </c>
      <c r="G95" s="253"/>
      <c r="H95" s="231" t="s">
        <v>1435</v>
      </c>
      <c r="I95" s="231" t="s">
        <v>1434</v>
      </c>
      <c r="J95" s="231"/>
      <c r="K95" s="243"/>
    </row>
    <row r="96" spans="2:11" s="1" customFormat="1" ht="15" customHeight="1">
      <c r="B96" s="254"/>
      <c r="C96" s="231" t="s">
        <v>39</v>
      </c>
      <c r="D96" s="231"/>
      <c r="E96" s="231"/>
      <c r="F96" s="252" t="s">
        <v>1399</v>
      </c>
      <c r="G96" s="253"/>
      <c r="H96" s="231" t="s">
        <v>1436</v>
      </c>
      <c r="I96" s="231" t="s">
        <v>1434</v>
      </c>
      <c r="J96" s="231"/>
      <c r="K96" s="243"/>
    </row>
    <row r="97" spans="2:11" s="1" customFormat="1" ht="15" customHeight="1">
      <c r="B97" s="254"/>
      <c r="C97" s="231" t="s">
        <v>49</v>
      </c>
      <c r="D97" s="231"/>
      <c r="E97" s="231"/>
      <c r="F97" s="252" t="s">
        <v>1399</v>
      </c>
      <c r="G97" s="253"/>
      <c r="H97" s="231" t="s">
        <v>1437</v>
      </c>
      <c r="I97" s="231" t="s">
        <v>1434</v>
      </c>
      <c r="J97" s="231"/>
      <c r="K97" s="243"/>
    </row>
    <row r="98" spans="2:11" s="1" customFormat="1" ht="15" customHeight="1">
      <c r="B98" s="257"/>
      <c r="C98" s="258"/>
      <c r="D98" s="258"/>
      <c r="E98" s="258"/>
      <c r="F98" s="258"/>
      <c r="G98" s="258"/>
      <c r="H98" s="258"/>
      <c r="I98" s="258"/>
      <c r="J98" s="258"/>
      <c r="K98" s="259"/>
    </row>
    <row r="99" spans="2:11" s="1" customFormat="1" ht="18.7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0"/>
    </row>
    <row r="100" spans="2:11" s="1" customFormat="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s="1" customFormat="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s="1" customFormat="1" ht="45" customHeight="1">
      <c r="B102" s="242"/>
      <c r="C102" s="350" t="s">
        <v>1438</v>
      </c>
      <c r="D102" s="350"/>
      <c r="E102" s="350"/>
      <c r="F102" s="350"/>
      <c r="G102" s="350"/>
      <c r="H102" s="350"/>
      <c r="I102" s="350"/>
      <c r="J102" s="350"/>
      <c r="K102" s="243"/>
    </row>
    <row r="103" spans="2:11" s="1" customFormat="1" ht="17.25" customHeight="1">
      <c r="B103" s="242"/>
      <c r="C103" s="244" t="s">
        <v>1393</v>
      </c>
      <c r="D103" s="244"/>
      <c r="E103" s="244"/>
      <c r="F103" s="244" t="s">
        <v>1394</v>
      </c>
      <c r="G103" s="245"/>
      <c r="H103" s="244" t="s">
        <v>55</v>
      </c>
      <c r="I103" s="244" t="s">
        <v>58</v>
      </c>
      <c r="J103" s="244" t="s">
        <v>1395</v>
      </c>
      <c r="K103" s="243"/>
    </row>
    <row r="104" spans="2:11" s="1" customFormat="1" ht="17.25" customHeight="1">
      <c r="B104" s="242"/>
      <c r="C104" s="246" t="s">
        <v>1396</v>
      </c>
      <c r="D104" s="246"/>
      <c r="E104" s="246"/>
      <c r="F104" s="247" t="s">
        <v>1397</v>
      </c>
      <c r="G104" s="248"/>
      <c r="H104" s="246"/>
      <c r="I104" s="246"/>
      <c r="J104" s="246" t="s">
        <v>1398</v>
      </c>
      <c r="K104" s="243"/>
    </row>
    <row r="105" spans="2:11" s="1" customFormat="1" ht="5.25" customHeight="1">
      <c r="B105" s="242"/>
      <c r="C105" s="244"/>
      <c r="D105" s="244"/>
      <c r="E105" s="244"/>
      <c r="F105" s="244"/>
      <c r="G105" s="262"/>
      <c r="H105" s="244"/>
      <c r="I105" s="244"/>
      <c r="J105" s="244"/>
      <c r="K105" s="243"/>
    </row>
    <row r="106" spans="2:11" s="1" customFormat="1" ht="15" customHeight="1">
      <c r="B106" s="242"/>
      <c r="C106" s="231" t="s">
        <v>54</v>
      </c>
      <c r="D106" s="251"/>
      <c r="E106" s="251"/>
      <c r="F106" s="252" t="s">
        <v>1399</v>
      </c>
      <c r="G106" s="231"/>
      <c r="H106" s="231" t="s">
        <v>1439</v>
      </c>
      <c r="I106" s="231" t="s">
        <v>1401</v>
      </c>
      <c r="J106" s="231">
        <v>20</v>
      </c>
      <c r="K106" s="243"/>
    </row>
    <row r="107" spans="2:11" s="1" customFormat="1" ht="15" customHeight="1">
      <c r="B107" s="242"/>
      <c r="C107" s="231" t="s">
        <v>1402</v>
      </c>
      <c r="D107" s="231"/>
      <c r="E107" s="231"/>
      <c r="F107" s="252" t="s">
        <v>1399</v>
      </c>
      <c r="G107" s="231"/>
      <c r="H107" s="231" t="s">
        <v>1439</v>
      </c>
      <c r="I107" s="231" t="s">
        <v>1401</v>
      </c>
      <c r="J107" s="231">
        <v>120</v>
      </c>
      <c r="K107" s="243"/>
    </row>
    <row r="108" spans="2:11" s="1" customFormat="1" ht="15" customHeight="1">
      <c r="B108" s="254"/>
      <c r="C108" s="231" t="s">
        <v>1404</v>
      </c>
      <c r="D108" s="231"/>
      <c r="E108" s="231"/>
      <c r="F108" s="252" t="s">
        <v>1405</v>
      </c>
      <c r="G108" s="231"/>
      <c r="H108" s="231" t="s">
        <v>1439</v>
      </c>
      <c r="I108" s="231" t="s">
        <v>1401</v>
      </c>
      <c r="J108" s="231">
        <v>50</v>
      </c>
      <c r="K108" s="243"/>
    </row>
    <row r="109" spans="2:11" s="1" customFormat="1" ht="15" customHeight="1">
      <c r="B109" s="254"/>
      <c r="C109" s="231" t="s">
        <v>1407</v>
      </c>
      <c r="D109" s="231"/>
      <c r="E109" s="231"/>
      <c r="F109" s="252" t="s">
        <v>1399</v>
      </c>
      <c r="G109" s="231"/>
      <c r="H109" s="231" t="s">
        <v>1439</v>
      </c>
      <c r="I109" s="231" t="s">
        <v>1409</v>
      </c>
      <c r="J109" s="231"/>
      <c r="K109" s="243"/>
    </row>
    <row r="110" spans="2:11" s="1" customFormat="1" ht="15" customHeight="1">
      <c r="B110" s="254"/>
      <c r="C110" s="231" t="s">
        <v>1418</v>
      </c>
      <c r="D110" s="231"/>
      <c r="E110" s="231"/>
      <c r="F110" s="252" t="s">
        <v>1405</v>
      </c>
      <c r="G110" s="231"/>
      <c r="H110" s="231" t="s">
        <v>1439</v>
      </c>
      <c r="I110" s="231" t="s">
        <v>1401</v>
      </c>
      <c r="J110" s="231">
        <v>50</v>
      </c>
      <c r="K110" s="243"/>
    </row>
    <row r="111" spans="2:11" s="1" customFormat="1" ht="15" customHeight="1">
      <c r="B111" s="254"/>
      <c r="C111" s="231" t="s">
        <v>1426</v>
      </c>
      <c r="D111" s="231"/>
      <c r="E111" s="231"/>
      <c r="F111" s="252" t="s">
        <v>1405</v>
      </c>
      <c r="G111" s="231"/>
      <c r="H111" s="231" t="s">
        <v>1439</v>
      </c>
      <c r="I111" s="231" t="s">
        <v>1401</v>
      </c>
      <c r="J111" s="231">
        <v>50</v>
      </c>
      <c r="K111" s="243"/>
    </row>
    <row r="112" spans="2:11" s="1" customFormat="1" ht="15" customHeight="1">
      <c r="B112" s="254"/>
      <c r="C112" s="231" t="s">
        <v>1424</v>
      </c>
      <c r="D112" s="231"/>
      <c r="E112" s="231"/>
      <c r="F112" s="252" t="s">
        <v>1405</v>
      </c>
      <c r="G112" s="231"/>
      <c r="H112" s="231" t="s">
        <v>1439</v>
      </c>
      <c r="I112" s="231" t="s">
        <v>1401</v>
      </c>
      <c r="J112" s="231">
        <v>50</v>
      </c>
      <c r="K112" s="243"/>
    </row>
    <row r="113" spans="2:11" s="1" customFormat="1" ht="15" customHeight="1">
      <c r="B113" s="254"/>
      <c r="C113" s="231" t="s">
        <v>54</v>
      </c>
      <c r="D113" s="231"/>
      <c r="E113" s="231"/>
      <c r="F113" s="252" t="s">
        <v>1399</v>
      </c>
      <c r="G113" s="231"/>
      <c r="H113" s="231" t="s">
        <v>1440</v>
      </c>
      <c r="I113" s="231" t="s">
        <v>1401</v>
      </c>
      <c r="J113" s="231">
        <v>20</v>
      </c>
      <c r="K113" s="243"/>
    </row>
    <row r="114" spans="2:11" s="1" customFormat="1" ht="15" customHeight="1">
      <c r="B114" s="254"/>
      <c r="C114" s="231" t="s">
        <v>1441</v>
      </c>
      <c r="D114" s="231"/>
      <c r="E114" s="231"/>
      <c r="F114" s="252" t="s">
        <v>1399</v>
      </c>
      <c r="G114" s="231"/>
      <c r="H114" s="231" t="s">
        <v>1442</v>
      </c>
      <c r="I114" s="231" t="s">
        <v>1401</v>
      </c>
      <c r="J114" s="231">
        <v>120</v>
      </c>
      <c r="K114" s="243"/>
    </row>
    <row r="115" spans="2:11" s="1" customFormat="1" ht="15" customHeight="1">
      <c r="B115" s="254"/>
      <c r="C115" s="231" t="s">
        <v>39</v>
      </c>
      <c r="D115" s="231"/>
      <c r="E115" s="231"/>
      <c r="F115" s="252" t="s">
        <v>1399</v>
      </c>
      <c r="G115" s="231"/>
      <c r="H115" s="231" t="s">
        <v>1443</v>
      </c>
      <c r="I115" s="231" t="s">
        <v>1434</v>
      </c>
      <c r="J115" s="231"/>
      <c r="K115" s="243"/>
    </row>
    <row r="116" spans="2:11" s="1" customFormat="1" ht="15" customHeight="1">
      <c r="B116" s="254"/>
      <c r="C116" s="231" t="s">
        <v>49</v>
      </c>
      <c r="D116" s="231"/>
      <c r="E116" s="231"/>
      <c r="F116" s="252" t="s">
        <v>1399</v>
      </c>
      <c r="G116" s="231"/>
      <c r="H116" s="231" t="s">
        <v>1444</v>
      </c>
      <c r="I116" s="231" t="s">
        <v>1434</v>
      </c>
      <c r="J116" s="231"/>
      <c r="K116" s="243"/>
    </row>
    <row r="117" spans="2:11" s="1" customFormat="1" ht="15" customHeight="1">
      <c r="B117" s="254"/>
      <c r="C117" s="231" t="s">
        <v>58</v>
      </c>
      <c r="D117" s="231"/>
      <c r="E117" s="231"/>
      <c r="F117" s="252" t="s">
        <v>1399</v>
      </c>
      <c r="G117" s="231"/>
      <c r="H117" s="231" t="s">
        <v>1445</v>
      </c>
      <c r="I117" s="231" t="s">
        <v>1446</v>
      </c>
      <c r="J117" s="231"/>
      <c r="K117" s="243"/>
    </row>
    <row r="118" spans="2:11" s="1" customFormat="1" ht="15" customHeight="1">
      <c r="B118" s="257"/>
      <c r="C118" s="263"/>
      <c r="D118" s="263"/>
      <c r="E118" s="263"/>
      <c r="F118" s="263"/>
      <c r="G118" s="263"/>
      <c r="H118" s="263"/>
      <c r="I118" s="263"/>
      <c r="J118" s="263"/>
      <c r="K118" s="259"/>
    </row>
    <row r="119" spans="2:11" s="1" customFormat="1" ht="18.75" customHeight="1">
      <c r="B119" s="264"/>
      <c r="C119" s="265"/>
      <c r="D119" s="265"/>
      <c r="E119" s="265"/>
      <c r="F119" s="266"/>
      <c r="G119" s="265"/>
      <c r="H119" s="265"/>
      <c r="I119" s="265"/>
      <c r="J119" s="265"/>
      <c r="K119" s="264"/>
    </row>
    <row r="120" spans="2:11" s="1" customFormat="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s="1" customFormat="1" ht="7.5" customHeight="1">
      <c r="B121" s="267"/>
      <c r="C121" s="268"/>
      <c r="D121" s="268"/>
      <c r="E121" s="268"/>
      <c r="F121" s="268"/>
      <c r="G121" s="268"/>
      <c r="H121" s="268"/>
      <c r="I121" s="268"/>
      <c r="J121" s="268"/>
      <c r="K121" s="269"/>
    </row>
    <row r="122" spans="2:11" s="1" customFormat="1" ht="45" customHeight="1">
      <c r="B122" s="270"/>
      <c r="C122" s="351" t="s">
        <v>1447</v>
      </c>
      <c r="D122" s="351"/>
      <c r="E122" s="351"/>
      <c r="F122" s="351"/>
      <c r="G122" s="351"/>
      <c r="H122" s="351"/>
      <c r="I122" s="351"/>
      <c r="J122" s="351"/>
      <c r="K122" s="271"/>
    </row>
    <row r="123" spans="2:11" s="1" customFormat="1" ht="17.25" customHeight="1">
      <c r="B123" s="272"/>
      <c r="C123" s="244" t="s">
        <v>1393</v>
      </c>
      <c r="D123" s="244"/>
      <c r="E123" s="244"/>
      <c r="F123" s="244" t="s">
        <v>1394</v>
      </c>
      <c r="G123" s="245"/>
      <c r="H123" s="244" t="s">
        <v>55</v>
      </c>
      <c r="I123" s="244" t="s">
        <v>58</v>
      </c>
      <c r="J123" s="244" t="s">
        <v>1395</v>
      </c>
      <c r="K123" s="273"/>
    </row>
    <row r="124" spans="2:11" s="1" customFormat="1" ht="17.25" customHeight="1">
      <c r="B124" s="272"/>
      <c r="C124" s="246" t="s">
        <v>1396</v>
      </c>
      <c r="D124" s="246"/>
      <c r="E124" s="246"/>
      <c r="F124" s="247" t="s">
        <v>1397</v>
      </c>
      <c r="G124" s="248"/>
      <c r="H124" s="246"/>
      <c r="I124" s="246"/>
      <c r="J124" s="246" t="s">
        <v>1398</v>
      </c>
      <c r="K124" s="273"/>
    </row>
    <row r="125" spans="2:11" s="1" customFormat="1" ht="5.25" customHeight="1">
      <c r="B125" s="274"/>
      <c r="C125" s="249"/>
      <c r="D125" s="249"/>
      <c r="E125" s="249"/>
      <c r="F125" s="249"/>
      <c r="G125" s="275"/>
      <c r="H125" s="249"/>
      <c r="I125" s="249"/>
      <c r="J125" s="249"/>
      <c r="K125" s="276"/>
    </row>
    <row r="126" spans="2:11" s="1" customFormat="1" ht="15" customHeight="1">
      <c r="B126" s="274"/>
      <c r="C126" s="231" t="s">
        <v>1402</v>
      </c>
      <c r="D126" s="251"/>
      <c r="E126" s="251"/>
      <c r="F126" s="252" t="s">
        <v>1399</v>
      </c>
      <c r="G126" s="231"/>
      <c r="H126" s="231" t="s">
        <v>1439</v>
      </c>
      <c r="I126" s="231" t="s">
        <v>1401</v>
      </c>
      <c r="J126" s="231">
        <v>120</v>
      </c>
      <c r="K126" s="277"/>
    </row>
    <row r="127" spans="2:11" s="1" customFormat="1" ht="15" customHeight="1">
      <c r="B127" s="274"/>
      <c r="C127" s="231" t="s">
        <v>1448</v>
      </c>
      <c r="D127" s="231"/>
      <c r="E127" s="231"/>
      <c r="F127" s="252" t="s">
        <v>1399</v>
      </c>
      <c r="G127" s="231"/>
      <c r="H127" s="231" t="s">
        <v>1449</v>
      </c>
      <c r="I127" s="231" t="s">
        <v>1401</v>
      </c>
      <c r="J127" s="231" t="s">
        <v>1450</v>
      </c>
      <c r="K127" s="277"/>
    </row>
    <row r="128" spans="2:11" s="1" customFormat="1" ht="15" customHeight="1">
      <c r="B128" s="274"/>
      <c r="C128" s="231" t="s">
        <v>1347</v>
      </c>
      <c r="D128" s="231"/>
      <c r="E128" s="231"/>
      <c r="F128" s="252" t="s">
        <v>1399</v>
      </c>
      <c r="G128" s="231"/>
      <c r="H128" s="231" t="s">
        <v>1451</v>
      </c>
      <c r="I128" s="231" t="s">
        <v>1401</v>
      </c>
      <c r="J128" s="231" t="s">
        <v>1450</v>
      </c>
      <c r="K128" s="277"/>
    </row>
    <row r="129" spans="2:11" s="1" customFormat="1" ht="15" customHeight="1">
      <c r="B129" s="274"/>
      <c r="C129" s="231" t="s">
        <v>1410</v>
      </c>
      <c r="D129" s="231"/>
      <c r="E129" s="231"/>
      <c r="F129" s="252" t="s">
        <v>1405</v>
      </c>
      <c r="G129" s="231"/>
      <c r="H129" s="231" t="s">
        <v>1411</v>
      </c>
      <c r="I129" s="231" t="s">
        <v>1401</v>
      </c>
      <c r="J129" s="231">
        <v>15</v>
      </c>
      <c r="K129" s="277"/>
    </row>
    <row r="130" spans="2:11" s="1" customFormat="1" ht="15" customHeight="1">
      <c r="B130" s="274"/>
      <c r="C130" s="255" t="s">
        <v>1412</v>
      </c>
      <c r="D130" s="255"/>
      <c r="E130" s="255"/>
      <c r="F130" s="256" t="s">
        <v>1405</v>
      </c>
      <c r="G130" s="255"/>
      <c r="H130" s="255" t="s">
        <v>1413</v>
      </c>
      <c r="I130" s="255" t="s">
        <v>1401</v>
      </c>
      <c r="J130" s="255">
        <v>15</v>
      </c>
      <c r="K130" s="277"/>
    </row>
    <row r="131" spans="2:11" s="1" customFormat="1" ht="15" customHeight="1">
      <c r="B131" s="274"/>
      <c r="C131" s="255" t="s">
        <v>1414</v>
      </c>
      <c r="D131" s="255"/>
      <c r="E131" s="255"/>
      <c r="F131" s="256" t="s">
        <v>1405</v>
      </c>
      <c r="G131" s="255"/>
      <c r="H131" s="255" t="s">
        <v>1415</v>
      </c>
      <c r="I131" s="255" t="s">
        <v>1401</v>
      </c>
      <c r="J131" s="255">
        <v>20</v>
      </c>
      <c r="K131" s="277"/>
    </row>
    <row r="132" spans="2:11" s="1" customFormat="1" ht="15" customHeight="1">
      <c r="B132" s="274"/>
      <c r="C132" s="255" t="s">
        <v>1416</v>
      </c>
      <c r="D132" s="255"/>
      <c r="E132" s="255"/>
      <c r="F132" s="256" t="s">
        <v>1405</v>
      </c>
      <c r="G132" s="255"/>
      <c r="H132" s="255" t="s">
        <v>1417</v>
      </c>
      <c r="I132" s="255" t="s">
        <v>1401</v>
      </c>
      <c r="J132" s="255">
        <v>20</v>
      </c>
      <c r="K132" s="277"/>
    </row>
    <row r="133" spans="2:11" s="1" customFormat="1" ht="15" customHeight="1">
      <c r="B133" s="274"/>
      <c r="C133" s="231" t="s">
        <v>1404</v>
      </c>
      <c r="D133" s="231"/>
      <c r="E133" s="231"/>
      <c r="F133" s="252" t="s">
        <v>1405</v>
      </c>
      <c r="G133" s="231"/>
      <c r="H133" s="231" t="s">
        <v>1439</v>
      </c>
      <c r="I133" s="231" t="s">
        <v>1401</v>
      </c>
      <c r="J133" s="231">
        <v>50</v>
      </c>
      <c r="K133" s="277"/>
    </row>
    <row r="134" spans="2:11" s="1" customFormat="1" ht="15" customHeight="1">
      <c r="B134" s="274"/>
      <c r="C134" s="231" t="s">
        <v>1418</v>
      </c>
      <c r="D134" s="231"/>
      <c r="E134" s="231"/>
      <c r="F134" s="252" t="s">
        <v>1405</v>
      </c>
      <c r="G134" s="231"/>
      <c r="H134" s="231" t="s">
        <v>1439</v>
      </c>
      <c r="I134" s="231" t="s">
        <v>1401</v>
      </c>
      <c r="J134" s="231">
        <v>50</v>
      </c>
      <c r="K134" s="277"/>
    </row>
    <row r="135" spans="2:11" s="1" customFormat="1" ht="15" customHeight="1">
      <c r="B135" s="274"/>
      <c r="C135" s="231" t="s">
        <v>1424</v>
      </c>
      <c r="D135" s="231"/>
      <c r="E135" s="231"/>
      <c r="F135" s="252" t="s">
        <v>1405</v>
      </c>
      <c r="G135" s="231"/>
      <c r="H135" s="231" t="s">
        <v>1439</v>
      </c>
      <c r="I135" s="231" t="s">
        <v>1401</v>
      </c>
      <c r="J135" s="231">
        <v>50</v>
      </c>
      <c r="K135" s="277"/>
    </row>
    <row r="136" spans="2:11" s="1" customFormat="1" ht="15" customHeight="1">
      <c r="B136" s="274"/>
      <c r="C136" s="231" t="s">
        <v>1426</v>
      </c>
      <c r="D136" s="231"/>
      <c r="E136" s="231"/>
      <c r="F136" s="252" t="s">
        <v>1405</v>
      </c>
      <c r="G136" s="231"/>
      <c r="H136" s="231" t="s">
        <v>1439</v>
      </c>
      <c r="I136" s="231" t="s">
        <v>1401</v>
      </c>
      <c r="J136" s="231">
        <v>50</v>
      </c>
      <c r="K136" s="277"/>
    </row>
    <row r="137" spans="2:11" s="1" customFormat="1" ht="15" customHeight="1">
      <c r="B137" s="274"/>
      <c r="C137" s="231" t="s">
        <v>1427</v>
      </c>
      <c r="D137" s="231"/>
      <c r="E137" s="231"/>
      <c r="F137" s="252" t="s">
        <v>1405</v>
      </c>
      <c r="G137" s="231"/>
      <c r="H137" s="231" t="s">
        <v>1452</v>
      </c>
      <c r="I137" s="231" t="s">
        <v>1401</v>
      </c>
      <c r="J137" s="231">
        <v>255</v>
      </c>
      <c r="K137" s="277"/>
    </row>
    <row r="138" spans="2:11" s="1" customFormat="1" ht="15" customHeight="1">
      <c r="B138" s="274"/>
      <c r="C138" s="231" t="s">
        <v>1429</v>
      </c>
      <c r="D138" s="231"/>
      <c r="E138" s="231"/>
      <c r="F138" s="252" t="s">
        <v>1399</v>
      </c>
      <c r="G138" s="231"/>
      <c r="H138" s="231" t="s">
        <v>1453</v>
      </c>
      <c r="I138" s="231" t="s">
        <v>1431</v>
      </c>
      <c r="J138" s="231"/>
      <c r="K138" s="277"/>
    </row>
    <row r="139" spans="2:11" s="1" customFormat="1" ht="15" customHeight="1">
      <c r="B139" s="274"/>
      <c r="C139" s="231" t="s">
        <v>1432</v>
      </c>
      <c r="D139" s="231"/>
      <c r="E139" s="231"/>
      <c r="F139" s="252" t="s">
        <v>1399</v>
      </c>
      <c r="G139" s="231"/>
      <c r="H139" s="231" t="s">
        <v>1454</v>
      </c>
      <c r="I139" s="231" t="s">
        <v>1434</v>
      </c>
      <c r="J139" s="231"/>
      <c r="K139" s="277"/>
    </row>
    <row r="140" spans="2:11" s="1" customFormat="1" ht="15" customHeight="1">
      <c r="B140" s="274"/>
      <c r="C140" s="231" t="s">
        <v>1435</v>
      </c>
      <c r="D140" s="231"/>
      <c r="E140" s="231"/>
      <c r="F140" s="252" t="s">
        <v>1399</v>
      </c>
      <c r="G140" s="231"/>
      <c r="H140" s="231" t="s">
        <v>1435</v>
      </c>
      <c r="I140" s="231" t="s">
        <v>1434</v>
      </c>
      <c r="J140" s="231"/>
      <c r="K140" s="277"/>
    </row>
    <row r="141" spans="2:11" s="1" customFormat="1" ht="15" customHeight="1">
      <c r="B141" s="274"/>
      <c r="C141" s="231" t="s">
        <v>39</v>
      </c>
      <c r="D141" s="231"/>
      <c r="E141" s="231"/>
      <c r="F141" s="252" t="s">
        <v>1399</v>
      </c>
      <c r="G141" s="231"/>
      <c r="H141" s="231" t="s">
        <v>1455</v>
      </c>
      <c r="I141" s="231" t="s">
        <v>1434</v>
      </c>
      <c r="J141" s="231"/>
      <c r="K141" s="277"/>
    </row>
    <row r="142" spans="2:11" s="1" customFormat="1" ht="15" customHeight="1">
      <c r="B142" s="274"/>
      <c r="C142" s="231" t="s">
        <v>1456</v>
      </c>
      <c r="D142" s="231"/>
      <c r="E142" s="231"/>
      <c r="F142" s="252" t="s">
        <v>1399</v>
      </c>
      <c r="G142" s="231"/>
      <c r="H142" s="231" t="s">
        <v>1457</v>
      </c>
      <c r="I142" s="231" t="s">
        <v>1434</v>
      </c>
      <c r="J142" s="231"/>
      <c r="K142" s="277"/>
    </row>
    <row r="143" spans="2:11" s="1" customFormat="1" ht="15" customHeight="1">
      <c r="B143" s="278"/>
      <c r="C143" s="279"/>
      <c r="D143" s="279"/>
      <c r="E143" s="279"/>
      <c r="F143" s="279"/>
      <c r="G143" s="279"/>
      <c r="H143" s="279"/>
      <c r="I143" s="279"/>
      <c r="J143" s="279"/>
      <c r="K143" s="280"/>
    </row>
    <row r="144" spans="2:11" s="1" customFormat="1" ht="18.75" customHeight="1">
      <c r="B144" s="265"/>
      <c r="C144" s="265"/>
      <c r="D144" s="265"/>
      <c r="E144" s="265"/>
      <c r="F144" s="266"/>
      <c r="G144" s="265"/>
      <c r="H144" s="265"/>
      <c r="I144" s="265"/>
      <c r="J144" s="265"/>
      <c r="K144" s="265"/>
    </row>
    <row r="145" spans="2:11" s="1" customFormat="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s="1" customFormat="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s="1" customFormat="1" ht="45" customHeight="1">
      <c r="B147" s="242"/>
      <c r="C147" s="350" t="s">
        <v>1458</v>
      </c>
      <c r="D147" s="350"/>
      <c r="E147" s="350"/>
      <c r="F147" s="350"/>
      <c r="G147" s="350"/>
      <c r="H147" s="350"/>
      <c r="I147" s="350"/>
      <c r="J147" s="350"/>
      <c r="K147" s="243"/>
    </row>
    <row r="148" spans="2:11" s="1" customFormat="1" ht="17.25" customHeight="1">
      <c r="B148" s="242"/>
      <c r="C148" s="244" t="s">
        <v>1393</v>
      </c>
      <c r="D148" s="244"/>
      <c r="E148" s="244"/>
      <c r="F148" s="244" t="s">
        <v>1394</v>
      </c>
      <c r="G148" s="245"/>
      <c r="H148" s="244" t="s">
        <v>55</v>
      </c>
      <c r="I148" s="244" t="s">
        <v>58</v>
      </c>
      <c r="J148" s="244" t="s">
        <v>1395</v>
      </c>
      <c r="K148" s="243"/>
    </row>
    <row r="149" spans="2:11" s="1" customFormat="1" ht="17.25" customHeight="1">
      <c r="B149" s="242"/>
      <c r="C149" s="246" t="s">
        <v>1396</v>
      </c>
      <c r="D149" s="246"/>
      <c r="E149" s="246"/>
      <c r="F149" s="247" t="s">
        <v>1397</v>
      </c>
      <c r="G149" s="248"/>
      <c r="H149" s="246"/>
      <c r="I149" s="246"/>
      <c r="J149" s="246" t="s">
        <v>1398</v>
      </c>
      <c r="K149" s="243"/>
    </row>
    <row r="150" spans="2:11" s="1" customFormat="1" ht="5.25" customHeight="1">
      <c r="B150" s="254"/>
      <c r="C150" s="249"/>
      <c r="D150" s="249"/>
      <c r="E150" s="249"/>
      <c r="F150" s="249"/>
      <c r="G150" s="250"/>
      <c r="H150" s="249"/>
      <c r="I150" s="249"/>
      <c r="J150" s="249"/>
      <c r="K150" s="277"/>
    </row>
    <row r="151" spans="2:11" s="1" customFormat="1" ht="15" customHeight="1">
      <c r="B151" s="254"/>
      <c r="C151" s="281" t="s">
        <v>1402</v>
      </c>
      <c r="D151" s="231"/>
      <c r="E151" s="231"/>
      <c r="F151" s="282" t="s">
        <v>1399</v>
      </c>
      <c r="G151" s="231"/>
      <c r="H151" s="281" t="s">
        <v>1439</v>
      </c>
      <c r="I151" s="281" t="s">
        <v>1401</v>
      </c>
      <c r="J151" s="281">
        <v>120</v>
      </c>
      <c r="K151" s="277"/>
    </row>
    <row r="152" spans="2:11" s="1" customFormat="1" ht="15" customHeight="1">
      <c r="B152" s="254"/>
      <c r="C152" s="281" t="s">
        <v>1448</v>
      </c>
      <c r="D152" s="231"/>
      <c r="E152" s="231"/>
      <c r="F152" s="282" t="s">
        <v>1399</v>
      </c>
      <c r="G152" s="231"/>
      <c r="H152" s="281" t="s">
        <v>1459</v>
      </c>
      <c r="I152" s="281" t="s">
        <v>1401</v>
      </c>
      <c r="J152" s="281" t="s">
        <v>1450</v>
      </c>
      <c r="K152" s="277"/>
    </row>
    <row r="153" spans="2:11" s="1" customFormat="1" ht="15" customHeight="1">
      <c r="B153" s="254"/>
      <c r="C153" s="281" t="s">
        <v>1347</v>
      </c>
      <c r="D153" s="231"/>
      <c r="E153" s="231"/>
      <c r="F153" s="282" t="s">
        <v>1399</v>
      </c>
      <c r="G153" s="231"/>
      <c r="H153" s="281" t="s">
        <v>1460</v>
      </c>
      <c r="I153" s="281" t="s">
        <v>1401</v>
      </c>
      <c r="J153" s="281" t="s">
        <v>1450</v>
      </c>
      <c r="K153" s="277"/>
    </row>
    <row r="154" spans="2:11" s="1" customFormat="1" ht="15" customHeight="1">
      <c r="B154" s="254"/>
      <c r="C154" s="281" t="s">
        <v>1404</v>
      </c>
      <c r="D154" s="231"/>
      <c r="E154" s="231"/>
      <c r="F154" s="282" t="s">
        <v>1405</v>
      </c>
      <c r="G154" s="231"/>
      <c r="H154" s="281" t="s">
        <v>1439</v>
      </c>
      <c r="I154" s="281" t="s">
        <v>1401</v>
      </c>
      <c r="J154" s="281">
        <v>50</v>
      </c>
      <c r="K154" s="277"/>
    </row>
    <row r="155" spans="2:11" s="1" customFormat="1" ht="15" customHeight="1">
      <c r="B155" s="254"/>
      <c r="C155" s="281" t="s">
        <v>1407</v>
      </c>
      <c r="D155" s="231"/>
      <c r="E155" s="231"/>
      <c r="F155" s="282" t="s">
        <v>1399</v>
      </c>
      <c r="G155" s="231"/>
      <c r="H155" s="281" t="s">
        <v>1439</v>
      </c>
      <c r="I155" s="281" t="s">
        <v>1409</v>
      </c>
      <c r="J155" s="281"/>
      <c r="K155" s="277"/>
    </row>
    <row r="156" spans="2:11" s="1" customFormat="1" ht="15" customHeight="1">
      <c r="B156" s="254"/>
      <c r="C156" s="281" t="s">
        <v>1418</v>
      </c>
      <c r="D156" s="231"/>
      <c r="E156" s="231"/>
      <c r="F156" s="282" t="s">
        <v>1405</v>
      </c>
      <c r="G156" s="231"/>
      <c r="H156" s="281" t="s">
        <v>1439</v>
      </c>
      <c r="I156" s="281" t="s">
        <v>1401</v>
      </c>
      <c r="J156" s="281">
        <v>50</v>
      </c>
      <c r="K156" s="277"/>
    </row>
    <row r="157" spans="2:11" s="1" customFormat="1" ht="15" customHeight="1">
      <c r="B157" s="254"/>
      <c r="C157" s="281" t="s">
        <v>1426</v>
      </c>
      <c r="D157" s="231"/>
      <c r="E157" s="231"/>
      <c r="F157" s="282" t="s">
        <v>1405</v>
      </c>
      <c r="G157" s="231"/>
      <c r="H157" s="281" t="s">
        <v>1439</v>
      </c>
      <c r="I157" s="281" t="s">
        <v>1401</v>
      </c>
      <c r="J157" s="281">
        <v>50</v>
      </c>
      <c r="K157" s="277"/>
    </row>
    <row r="158" spans="2:11" s="1" customFormat="1" ht="15" customHeight="1">
      <c r="B158" s="254"/>
      <c r="C158" s="281" t="s">
        <v>1424</v>
      </c>
      <c r="D158" s="231"/>
      <c r="E158" s="231"/>
      <c r="F158" s="282" t="s">
        <v>1405</v>
      </c>
      <c r="G158" s="231"/>
      <c r="H158" s="281" t="s">
        <v>1439</v>
      </c>
      <c r="I158" s="281" t="s">
        <v>1401</v>
      </c>
      <c r="J158" s="281">
        <v>50</v>
      </c>
      <c r="K158" s="277"/>
    </row>
    <row r="159" spans="2:11" s="1" customFormat="1" ht="15" customHeight="1">
      <c r="B159" s="254"/>
      <c r="C159" s="281" t="s">
        <v>94</v>
      </c>
      <c r="D159" s="231"/>
      <c r="E159" s="231"/>
      <c r="F159" s="282" t="s">
        <v>1399</v>
      </c>
      <c r="G159" s="231"/>
      <c r="H159" s="281" t="s">
        <v>1461</v>
      </c>
      <c r="I159" s="281" t="s">
        <v>1401</v>
      </c>
      <c r="J159" s="281" t="s">
        <v>1462</v>
      </c>
      <c r="K159" s="277"/>
    </row>
    <row r="160" spans="2:11" s="1" customFormat="1" ht="15" customHeight="1">
      <c r="B160" s="254"/>
      <c r="C160" s="281" t="s">
        <v>1463</v>
      </c>
      <c r="D160" s="231"/>
      <c r="E160" s="231"/>
      <c r="F160" s="282" t="s">
        <v>1399</v>
      </c>
      <c r="G160" s="231"/>
      <c r="H160" s="281" t="s">
        <v>1464</v>
      </c>
      <c r="I160" s="281" t="s">
        <v>1434</v>
      </c>
      <c r="J160" s="281"/>
      <c r="K160" s="277"/>
    </row>
    <row r="161" spans="2:11" s="1" customFormat="1" ht="15" customHeight="1">
      <c r="B161" s="283"/>
      <c r="C161" s="263"/>
      <c r="D161" s="263"/>
      <c r="E161" s="263"/>
      <c r="F161" s="263"/>
      <c r="G161" s="263"/>
      <c r="H161" s="263"/>
      <c r="I161" s="263"/>
      <c r="J161" s="263"/>
      <c r="K161" s="284"/>
    </row>
    <row r="162" spans="2:11" s="1" customFormat="1" ht="18.75" customHeight="1">
      <c r="B162" s="265"/>
      <c r="C162" s="275"/>
      <c r="D162" s="275"/>
      <c r="E162" s="275"/>
      <c r="F162" s="285"/>
      <c r="G162" s="275"/>
      <c r="H162" s="275"/>
      <c r="I162" s="275"/>
      <c r="J162" s="275"/>
      <c r="K162" s="265"/>
    </row>
    <row r="163" spans="2:11" s="1" customFormat="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s="1" customFormat="1" ht="45" customHeight="1">
      <c r="B165" s="223"/>
      <c r="C165" s="351" t="s">
        <v>1465</v>
      </c>
      <c r="D165" s="351"/>
      <c r="E165" s="351"/>
      <c r="F165" s="351"/>
      <c r="G165" s="351"/>
      <c r="H165" s="351"/>
      <c r="I165" s="351"/>
      <c r="J165" s="351"/>
      <c r="K165" s="224"/>
    </row>
    <row r="166" spans="2:11" s="1" customFormat="1" ht="17.25" customHeight="1">
      <c r="B166" s="223"/>
      <c r="C166" s="244" t="s">
        <v>1393</v>
      </c>
      <c r="D166" s="244"/>
      <c r="E166" s="244"/>
      <c r="F166" s="244" t="s">
        <v>1394</v>
      </c>
      <c r="G166" s="286"/>
      <c r="H166" s="287" t="s">
        <v>55</v>
      </c>
      <c r="I166" s="287" t="s">
        <v>58</v>
      </c>
      <c r="J166" s="244" t="s">
        <v>1395</v>
      </c>
      <c r="K166" s="224"/>
    </row>
    <row r="167" spans="2:11" s="1" customFormat="1" ht="17.25" customHeight="1">
      <c r="B167" s="225"/>
      <c r="C167" s="246" t="s">
        <v>1396</v>
      </c>
      <c r="D167" s="246"/>
      <c r="E167" s="246"/>
      <c r="F167" s="247" t="s">
        <v>1397</v>
      </c>
      <c r="G167" s="288"/>
      <c r="H167" s="289"/>
      <c r="I167" s="289"/>
      <c r="J167" s="246" t="s">
        <v>1398</v>
      </c>
      <c r="K167" s="226"/>
    </row>
    <row r="168" spans="2:11" s="1" customFormat="1" ht="5.25" customHeight="1">
      <c r="B168" s="254"/>
      <c r="C168" s="249"/>
      <c r="D168" s="249"/>
      <c r="E168" s="249"/>
      <c r="F168" s="249"/>
      <c r="G168" s="250"/>
      <c r="H168" s="249"/>
      <c r="I168" s="249"/>
      <c r="J168" s="249"/>
      <c r="K168" s="277"/>
    </row>
    <row r="169" spans="2:11" s="1" customFormat="1" ht="15" customHeight="1">
      <c r="B169" s="254"/>
      <c r="C169" s="231" t="s">
        <v>1402</v>
      </c>
      <c r="D169" s="231"/>
      <c r="E169" s="231"/>
      <c r="F169" s="252" t="s">
        <v>1399</v>
      </c>
      <c r="G169" s="231"/>
      <c r="H169" s="231" t="s">
        <v>1439</v>
      </c>
      <c r="I169" s="231" t="s">
        <v>1401</v>
      </c>
      <c r="J169" s="231">
        <v>120</v>
      </c>
      <c r="K169" s="277"/>
    </row>
    <row r="170" spans="2:11" s="1" customFormat="1" ht="15" customHeight="1">
      <c r="B170" s="254"/>
      <c r="C170" s="231" t="s">
        <v>1448</v>
      </c>
      <c r="D170" s="231"/>
      <c r="E170" s="231"/>
      <c r="F170" s="252" t="s">
        <v>1399</v>
      </c>
      <c r="G170" s="231"/>
      <c r="H170" s="231" t="s">
        <v>1449</v>
      </c>
      <c r="I170" s="231" t="s">
        <v>1401</v>
      </c>
      <c r="J170" s="231" t="s">
        <v>1450</v>
      </c>
      <c r="K170" s="277"/>
    </row>
    <row r="171" spans="2:11" s="1" customFormat="1" ht="15" customHeight="1">
      <c r="B171" s="254"/>
      <c r="C171" s="231" t="s">
        <v>1347</v>
      </c>
      <c r="D171" s="231"/>
      <c r="E171" s="231"/>
      <c r="F171" s="252" t="s">
        <v>1399</v>
      </c>
      <c r="G171" s="231"/>
      <c r="H171" s="231" t="s">
        <v>1466</v>
      </c>
      <c r="I171" s="231" t="s">
        <v>1401</v>
      </c>
      <c r="J171" s="231" t="s">
        <v>1450</v>
      </c>
      <c r="K171" s="277"/>
    </row>
    <row r="172" spans="2:11" s="1" customFormat="1" ht="15" customHeight="1">
      <c r="B172" s="254"/>
      <c r="C172" s="231" t="s">
        <v>1404</v>
      </c>
      <c r="D172" s="231"/>
      <c r="E172" s="231"/>
      <c r="F172" s="252" t="s">
        <v>1405</v>
      </c>
      <c r="G172" s="231"/>
      <c r="H172" s="231" t="s">
        <v>1466</v>
      </c>
      <c r="I172" s="231" t="s">
        <v>1401</v>
      </c>
      <c r="J172" s="231">
        <v>50</v>
      </c>
      <c r="K172" s="277"/>
    </row>
    <row r="173" spans="2:11" s="1" customFormat="1" ht="15" customHeight="1">
      <c r="B173" s="254"/>
      <c r="C173" s="231" t="s">
        <v>1407</v>
      </c>
      <c r="D173" s="231"/>
      <c r="E173" s="231"/>
      <c r="F173" s="252" t="s">
        <v>1399</v>
      </c>
      <c r="G173" s="231"/>
      <c r="H173" s="231" t="s">
        <v>1466</v>
      </c>
      <c r="I173" s="231" t="s">
        <v>1409</v>
      </c>
      <c r="J173" s="231"/>
      <c r="K173" s="277"/>
    </row>
    <row r="174" spans="2:11" s="1" customFormat="1" ht="15" customHeight="1">
      <c r="B174" s="254"/>
      <c r="C174" s="231" t="s">
        <v>1418</v>
      </c>
      <c r="D174" s="231"/>
      <c r="E174" s="231"/>
      <c r="F174" s="252" t="s">
        <v>1405</v>
      </c>
      <c r="G174" s="231"/>
      <c r="H174" s="231" t="s">
        <v>1466</v>
      </c>
      <c r="I174" s="231" t="s">
        <v>1401</v>
      </c>
      <c r="J174" s="231">
        <v>50</v>
      </c>
      <c r="K174" s="277"/>
    </row>
    <row r="175" spans="2:11" s="1" customFormat="1" ht="15" customHeight="1">
      <c r="B175" s="254"/>
      <c r="C175" s="231" t="s">
        <v>1426</v>
      </c>
      <c r="D175" s="231"/>
      <c r="E175" s="231"/>
      <c r="F175" s="252" t="s">
        <v>1405</v>
      </c>
      <c r="G175" s="231"/>
      <c r="H175" s="231" t="s">
        <v>1466</v>
      </c>
      <c r="I175" s="231" t="s">
        <v>1401</v>
      </c>
      <c r="J175" s="231">
        <v>50</v>
      </c>
      <c r="K175" s="277"/>
    </row>
    <row r="176" spans="2:11" s="1" customFormat="1" ht="15" customHeight="1">
      <c r="B176" s="254"/>
      <c r="C176" s="231" t="s">
        <v>1424</v>
      </c>
      <c r="D176" s="231"/>
      <c r="E176" s="231"/>
      <c r="F176" s="252" t="s">
        <v>1405</v>
      </c>
      <c r="G176" s="231"/>
      <c r="H176" s="231" t="s">
        <v>1466</v>
      </c>
      <c r="I176" s="231" t="s">
        <v>1401</v>
      </c>
      <c r="J176" s="231">
        <v>50</v>
      </c>
      <c r="K176" s="277"/>
    </row>
    <row r="177" spans="2:11" s="1" customFormat="1" ht="15" customHeight="1">
      <c r="B177" s="254"/>
      <c r="C177" s="231" t="s">
        <v>104</v>
      </c>
      <c r="D177" s="231"/>
      <c r="E177" s="231"/>
      <c r="F177" s="252" t="s">
        <v>1399</v>
      </c>
      <c r="G177" s="231"/>
      <c r="H177" s="231" t="s">
        <v>1467</v>
      </c>
      <c r="I177" s="231" t="s">
        <v>1468</v>
      </c>
      <c r="J177" s="231"/>
      <c r="K177" s="277"/>
    </row>
    <row r="178" spans="2:11" s="1" customFormat="1" ht="15" customHeight="1">
      <c r="B178" s="254"/>
      <c r="C178" s="231" t="s">
        <v>58</v>
      </c>
      <c r="D178" s="231"/>
      <c r="E178" s="231"/>
      <c r="F178" s="252" t="s">
        <v>1399</v>
      </c>
      <c r="G178" s="231"/>
      <c r="H178" s="231" t="s">
        <v>1469</v>
      </c>
      <c r="I178" s="231" t="s">
        <v>1470</v>
      </c>
      <c r="J178" s="231">
        <v>1</v>
      </c>
      <c r="K178" s="277"/>
    </row>
    <row r="179" spans="2:11" s="1" customFormat="1" ht="15" customHeight="1">
      <c r="B179" s="254"/>
      <c r="C179" s="231" t="s">
        <v>54</v>
      </c>
      <c r="D179" s="231"/>
      <c r="E179" s="231"/>
      <c r="F179" s="252" t="s">
        <v>1399</v>
      </c>
      <c r="G179" s="231"/>
      <c r="H179" s="231" t="s">
        <v>1471</v>
      </c>
      <c r="I179" s="231" t="s">
        <v>1401</v>
      </c>
      <c r="J179" s="231">
        <v>20</v>
      </c>
      <c r="K179" s="277"/>
    </row>
    <row r="180" spans="2:11" s="1" customFormat="1" ht="15" customHeight="1">
      <c r="B180" s="254"/>
      <c r="C180" s="231" t="s">
        <v>55</v>
      </c>
      <c r="D180" s="231"/>
      <c r="E180" s="231"/>
      <c r="F180" s="252" t="s">
        <v>1399</v>
      </c>
      <c r="G180" s="231"/>
      <c r="H180" s="231" t="s">
        <v>1472</v>
      </c>
      <c r="I180" s="231" t="s">
        <v>1401</v>
      </c>
      <c r="J180" s="231">
        <v>255</v>
      </c>
      <c r="K180" s="277"/>
    </row>
    <row r="181" spans="2:11" s="1" customFormat="1" ht="15" customHeight="1">
      <c r="B181" s="254"/>
      <c r="C181" s="231" t="s">
        <v>105</v>
      </c>
      <c r="D181" s="231"/>
      <c r="E181" s="231"/>
      <c r="F181" s="252" t="s">
        <v>1399</v>
      </c>
      <c r="G181" s="231"/>
      <c r="H181" s="231" t="s">
        <v>1363</v>
      </c>
      <c r="I181" s="231" t="s">
        <v>1401</v>
      </c>
      <c r="J181" s="231">
        <v>10</v>
      </c>
      <c r="K181" s="277"/>
    </row>
    <row r="182" spans="2:11" s="1" customFormat="1" ht="15" customHeight="1">
      <c r="B182" s="254"/>
      <c r="C182" s="231" t="s">
        <v>106</v>
      </c>
      <c r="D182" s="231"/>
      <c r="E182" s="231"/>
      <c r="F182" s="252" t="s">
        <v>1399</v>
      </c>
      <c r="G182" s="231"/>
      <c r="H182" s="231" t="s">
        <v>1473</v>
      </c>
      <c r="I182" s="231" t="s">
        <v>1434</v>
      </c>
      <c r="J182" s="231"/>
      <c r="K182" s="277"/>
    </row>
    <row r="183" spans="2:11" s="1" customFormat="1" ht="15" customHeight="1">
      <c r="B183" s="254"/>
      <c r="C183" s="231" t="s">
        <v>1474</v>
      </c>
      <c r="D183" s="231"/>
      <c r="E183" s="231"/>
      <c r="F183" s="252" t="s">
        <v>1399</v>
      </c>
      <c r="G183" s="231"/>
      <c r="H183" s="231" t="s">
        <v>1475</v>
      </c>
      <c r="I183" s="231" t="s">
        <v>1434</v>
      </c>
      <c r="J183" s="231"/>
      <c r="K183" s="277"/>
    </row>
    <row r="184" spans="2:11" s="1" customFormat="1" ht="15" customHeight="1">
      <c r="B184" s="254"/>
      <c r="C184" s="231" t="s">
        <v>1463</v>
      </c>
      <c r="D184" s="231"/>
      <c r="E184" s="231"/>
      <c r="F184" s="252" t="s">
        <v>1399</v>
      </c>
      <c r="G184" s="231"/>
      <c r="H184" s="231" t="s">
        <v>1476</v>
      </c>
      <c r="I184" s="231" t="s">
        <v>1434</v>
      </c>
      <c r="J184" s="231"/>
      <c r="K184" s="277"/>
    </row>
    <row r="185" spans="2:11" s="1" customFormat="1" ht="15" customHeight="1">
      <c r="B185" s="254"/>
      <c r="C185" s="231" t="s">
        <v>108</v>
      </c>
      <c r="D185" s="231"/>
      <c r="E185" s="231"/>
      <c r="F185" s="252" t="s">
        <v>1405</v>
      </c>
      <c r="G185" s="231"/>
      <c r="H185" s="231" t="s">
        <v>1477</v>
      </c>
      <c r="I185" s="231" t="s">
        <v>1401</v>
      </c>
      <c r="J185" s="231">
        <v>50</v>
      </c>
      <c r="K185" s="277"/>
    </row>
    <row r="186" spans="2:11" s="1" customFormat="1" ht="15" customHeight="1">
      <c r="B186" s="254"/>
      <c r="C186" s="231" t="s">
        <v>1478</v>
      </c>
      <c r="D186" s="231"/>
      <c r="E186" s="231"/>
      <c r="F186" s="252" t="s">
        <v>1405</v>
      </c>
      <c r="G186" s="231"/>
      <c r="H186" s="231" t="s">
        <v>1479</v>
      </c>
      <c r="I186" s="231" t="s">
        <v>1480</v>
      </c>
      <c r="J186" s="231"/>
      <c r="K186" s="277"/>
    </row>
    <row r="187" spans="2:11" s="1" customFormat="1" ht="15" customHeight="1">
      <c r="B187" s="254"/>
      <c r="C187" s="231" t="s">
        <v>1481</v>
      </c>
      <c r="D187" s="231"/>
      <c r="E187" s="231"/>
      <c r="F187" s="252" t="s">
        <v>1405</v>
      </c>
      <c r="G187" s="231"/>
      <c r="H187" s="231" t="s">
        <v>1482</v>
      </c>
      <c r="I187" s="231" t="s">
        <v>1480</v>
      </c>
      <c r="J187" s="231"/>
      <c r="K187" s="277"/>
    </row>
    <row r="188" spans="2:11" s="1" customFormat="1" ht="15" customHeight="1">
      <c r="B188" s="254"/>
      <c r="C188" s="231" t="s">
        <v>1483</v>
      </c>
      <c r="D188" s="231"/>
      <c r="E188" s="231"/>
      <c r="F188" s="252" t="s">
        <v>1405</v>
      </c>
      <c r="G188" s="231"/>
      <c r="H188" s="231" t="s">
        <v>1484</v>
      </c>
      <c r="I188" s="231" t="s">
        <v>1480</v>
      </c>
      <c r="J188" s="231"/>
      <c r="K188" s="277"/>
    </row>
    <row r="189" spans="2:11" s="1" customFormat="1" ht="15" customHeight="1">
      <c r="B189" s="254"/>
      <c r="C189" s="290" t="s">
        <v>1485</v>
      </c>
      <c r="D189" s="231"/>
      <c r="E189" s="231"/>
      <c r="F189" s="252" t="s">
        <v>1405</v>
      </c>
      <c r="G189" s="231"/>
      <c r="H189" s="231" t="s">
        <v>1486</v>
      </c>
      <c r="I189" s="231" t="s">
        <v>1487</v>
      </c>
      <c r="J189" s="291" t="s">
        <v>1488</v>
      </c>
      <c r="K189" s="277"/>
    </row>
    <row r="190" spans="2:11" s="1" customFormat="1" ht="15" customHeight="1">
      <c r="B190" s="254"/>
      <c r="C190" s="290" t="s">
        <v>43</v>
      </c>
      <c r="D190" s="231"/>
      <c r="E190" s="231"/>
      <c r="F190" s="252" t="s">
        <v>1399</v>
      </c>
      <c r="G190" s="231"/>
      <c r="H190" s="228" t="s">
        <v>1489</v>
      </c>
      <c r="I190" s="231" t="s">
        <v>1490</v>
      </c>
      <c r="J190" s="231"/>
      <c r="K190" s="277"/>
    </row>
    <row r="191" spans="2:11" s="1" customFormat="1" ht="15" customHeight="1">
      <c r="B191" s="254"/>
      <c r="C191" s="290" t="s">
        <v>1491</v>
      </c>
      <c r="D191" s="231"/>
      <c r="E191" s="231"/>
      <c r="F191" s="252" t="s">
        <v>1399</v>
      </c>
      <c r="G191" s="231"/>
      <c r="H191" s="231" t="s">
        <v>1492</v>
      </c>
      <c r="I191" s="231" t="s">
        <v>1434</v>
      </c>
      <c r="J191" s="231"/>
      <c r="K191" s="277"/>
    </row>
    <row r="192" spans="2:11" s="1" customFormat="1" ht="15" customHeight="1">
      <c r="B192" s="254"/>
      <c r="C192" s="290" t="s">
        <v>1493</v>
      </c>
      <c r="D192" s="231"/>
      <c r="E192" s="231"/>
      <c r="F192" s="252" t="s">
        <v>1399</v>
      </c>
      <c r="G192" s="231"/>
      <c r="H192" s="231" t="s">
        <v>1494</v>
      </c>
      <c r="I192" s="231" t="s">
        <v>1434</v>
      </c>
      <c r="J192" s="231"/>
      <c r="K192" s="277"/>
    </row>
    <row r="193" spans="2:11" s="1" customFormat="1" ht="15" customHeight="1">
      <c r="B193" s="254"/>
      <c r="C193" s="290" t="s">
        <v>1495</v>
      </c>
      <c r="D193" s="231"/>
      <c r="E193" s="231"/>
      <c r="F193" s="252" t="s">
        <v>1405</v>
      </c>
      <c r="G193" s="231"/>
      <c r="H193" s="231" t="s">
        <v>1496</v>
      </c>
      <c r="I193" s="231" t="s">
        <v>1434</v>
      </c>
      <c r="J193" s="231"/>
      <c r="K193" s="277"/>
    </row>
    <row r="194" spans="2:11" s="1" customFormat="1" ht="15" customHeight="1">
      <c r="B194" s="283"/>
      <c r="C194" s="292"/>
      <c r="D194" s="263"/>
      <c r="E194" s="263"/>
      <c r="F194" s="263"/>
      <c r="G194" s="263"/>
      <c r="H194" s="263"/>
      <c r="I194" s="263"/>
      <c r="J194" s="263"/>
      <c r="K194" s="284"/>
    </row>
    <row r="195" spans="2:11" s="1" customFormat="1" ht="18.75" customHeight="1">
      <c r="B195" s="265"/>
      <c r="C195" s="275"/>
      <c r="D195" s="275"/>
      <c r="E195" s="275"/>
      <c r="F195" s="285"/>
      <c r="G195" s="275"/>
      <c r="H195" s="275"/>
      <c r="I195" s="275"/>
      <c r="J195" s="275"/>
      <c r="K195" s="265"/>
    </row>
    <row r="196" spans="2:11" s="1" customFormat="1" ht="18.75" customHeight="1">
      <c r="B196" s="265"/>
      <c r="C196" s="275"/>
      <c r="D196" s="275"/>
      <c r="E196" s="275"/>
      <c r="F196" s="285"/>
      <c r="G196" s="275"/>
      <c r="H196" s="275"/>
      <c r="I196" s="275"/>
      <c r="J196" s="275"/>
      <c r="K196" s="265"/>
    </row>
    <row r="197" spans="2:11" s="1" customFormat="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s="1" customFormat="1" ht="21">
      <c r="B199" s="223"/>
      <c r="C199" s="351" t="s">
        <v>1497</v>
      </c>
      <c r="D199" s="351"/>
      <c r="E199" s="351"/>
      <c r="F199" s="351"/>
      <c r="G199" s="351"/>
      <c r="H199" s="351"/>
      <c r="I199" s="351"/>
      <c r="J199" s="351"/>
      <c r="K199" s="224"/>
    </row>
    <row r="200" spans="2:11" s="1" customFormat="1" ht="25.5" customHeight="1">
      <c r="B200" s="223"/>
      <c r="C200" s="293" t="s">
        <v>1498</v>
      </c>
      <c r="D200" s="293"/>
      <c r="E200" s="293"/>
      <c r="F200" s="293" t="s">
        <v>1499</v>
      </c>
      <c r="G200" s="294"/>
      <c r="H200" s="352" t="s">
        <v>1500</v>
      </c>
      <c r="I200" s="352"/>
      <c r="J200" s="352"/>
      <c r="K200" s="224"/>
    </row>
    <row r="201" spans="2:11" s="1" customFormat="1" ht="5.25" customHeight="1">
      <c r="B201" s="254"/>
      <c r="C201" s="249"/>
      <c r="D201" s="249"/>
      <c r="E201" s="249"/>
      <c r="F201" s="249"/>
      <c r="G201" s="275"/>
      <c r="H201" s="249"/>
      <c r="I201" s="249"/>
      <c r="J201" s="249"/>
      <c r="K201" s="277"/>
    </row>
    <row r="202" spans="2:11" s="1" customFormat="1" ht="15" customHeight="1">
      <c r="B202" s="254"/>
      <c r="C202" s="231" t="s">
        <v>1490</v>
      </c>
      <c r="D202" s="231"/>
      <c r="E202" s="231"/>
      <c r="F202" s="252" t="s">
        <v>44</v>
      </c>
      <c r="G202" s="231"/>
      <c r="H202" s="353" t="s">
        <v>1501</v>
      </c>
      <c r="I202" s="353"/>
      <c r="J202" s="353"/>
      <c r="K202" s="277"/>
    </row>
    <row r="203" spans="2:11" s="1" customFormat="1" ht="15" customHeight="1">
      <c r="B203" s="254"/>
      <c r="C203" s="231"/>
      <c r="D203" s="231"/>
      <c r="E203" s="231"/>
      <c r="F203" s="252" t="s">
        <v>45</v>
      </c>
      <c r="G203" s="231"/>
      <c r="H203" s="353" t="s">
        <v>1502</v>
      </c>
      <c r="I203" s="353"/>
      <c r="J203" s="353"/>
      <c r="K203" s="277"/>
    </row>
    <row r="204" spans="2:11" s="1" customFormat="1" ht="15" customHeight="1">
      <c r="B204" s="254"/>
      <c r="C204" s="231"/>
      <c r="D204" s="231"/>
      <c r="E204" s="231"/>
      <c r="F204" s="252" t="s">
        <v>48</v>
      </c>
      <c r="G204" s="231"/>
      <c r="H204" s="353" t="s">
        <v>1503</v>
      </c>
      <c r="I204" s="353"/>
      <c r="J204" s="353"/>
      <c r="K204" s="277"/>
    </row>
    <row r="205" spans="2:11" s="1" customFormat="1" ht="15" customHeight="1">
      <c r="B205" s="254"/>
      <c r="C205" s="231"/>
      <c r="D205" s="231"/>
      <c r="E205" s="231"/>
      <c r="F205" s="252" t="s">
        <v>46</v>
      </c>
      <c r="G205" s="231"/>
      <c r="H205" s="353" t="s">
        <v>1504</v>
      </c>
      <c r="I205" s="353"/>
      <c r="J205" s="353"/>
      <c r="K205" s="277"/>
    </row>
    <row r="206" spans="2:11" s="1" customFormat="1" ht="15" customHeight="1">
      <c r="B206" s="254"/>
      <c r="C206" s="231"/>
      <c r="D206" s="231"/>
      <c r="E206" s="231"/>
      <c r="F206" s="252" t="s">
        <v>47</v>
      </c>
      <c r="G206" s="231"/>
      <c r="H206" s="353" t="s">
        <v>1505</v>
      </c>
      <c r="I206" s="353"/>
      <c r="J206" s="353"/>
      <c r="K206" s="277"/>
    </row>
    <row r="207" spans="2:11" s="1" customFormat="1" ht="15" customHeight="1">
      <c r="B207" s="254"/>
      <c r="C207" s="231"/>
      <c r="D207" s="231"/>
      <c r="E207" s="231"/>
      <c r="F207" s="252"/>
      <c r="G207" s="231"/>
      <c r="H207" s="231"/>
      <c r="I207" s="231"/>
      <c r="J207" s="231"/>
      <c r="K207" s="277"/>
    </row>
    <row r="208" spans="2:11" s="1" customFormat="1" ht="15" customHeight="1">
      <c r="B208" s="254"/>
      <c r="C208" s="231" t="s">
        <v>1446</v>
      </c>
      <c r="D208" s="231"/>
      <c r="E208" s="231"/>
      <c r="F208" s="252" t="s">
        <v>80</v>
      </c>
      <c r="G208" s="231"/>
      <c r="H208" s="353" t="s">
        <v>1506</v>
      </c>
      <c r="I208" s="353"/>
      <c r="J208" s="353"/>
      <c r="K208" s="277"/>
    </row>
    <row r="209" spans="2:11" s="1" customFormat="1" ht="15" customHeight="1">
      <c r="B209" s="254"/>
      <c r="C209" s="231"/>
      <c r="D209" s="231"/>
      <c r="E209" s="231"/>
      <c r="F209" s="252" t="s">
        <v>1341</v>
      </c>
      <c r="G209" s="231"/>
      <c r="H209" s="353" t="s">
        <v>1342</v>
      </c>
      <c r="I209" s="353"/>
      <c r="J209" s="353"/>
      <c r="K209" s="277"/>
    </row>
    <row r="210" spans="2:11" s="1" customFormat="1" ht="15" customHeight="1">
      <c r="B210" s="254"/>
      <c r="C210" s="231"/>
      <c r="D210" s="231"/>
      <c r="E210" s="231"/>
      <c r="F210" s="252" t="s">
        <v>1339</v>
      </c>
      <c r="G210" s="231"/>
      <c r="H210" s="353" t="s">
        <v>1507</v>
      </c>
      <c r="I210" s="353"/>
      <c r="J210" s="353"/>
      <c r="K210" s="277"/>
    </row>
    <row r="211" spans="2:11" s="1" customFormat="1" ht="15" customHeight="1">
      <c r="B211" s="295"/>
      <c r="C211" s="231"/>
      <c r="D211" s="231"/>
      <c r="E211" s="231"/>
      <c r="F211" s="252" t="s">
        <v>1343</v>
      </c>
      <c r="G211" s="290"/>
      <c r="H211" s="354" t="s">
        <v>1344</v>
      </c>
      <c r="I211" s="354"/>
      <c r="J211" s="354"/>
      <c r="K211" s="296"/>
    </row>
    <row r="212" spans="2:11" s="1" customFormat="1" ht="15" customHeight="1">
      <c r="B212" s="295"/>
      <c r="C212" s="231"/>
      <c r="D212" s="231"/>
      <c r="E212" s="231"/>
      <c r="F212" s="252" t="s">
        <v>1345</v>
      </c>
      <c r="G212" s="290"/>
      <c r="H212" s="354" t="s">
        <v>1508</v>
      </c>
      <c r="I212" s="354"/>
      <c r="J212" s="354"/>
      <c r="K212" s="296"/>
    </row>
    <row r="213" spans="2:11" s="1" customFormat="1" ht="15" customHeight="1">
      <c r="B213" s="295"/>
      <c r="C213" s="231"/>
      <c r="D213" s="231"/>
      <c r="E213" s="231"/>
      <c r="F213" s="252"/>
      <c r="G213" s="290"/>
      <c r="H213" s="281"/>
      <c r="I213" s="281"/>
      <c r="J213" s="281"/>
      <c r="K213" s="296"/>
    </row>
    <row r="214" spans="2:11" s="1" customFormat="1" ht="15" customHeight="1">
      <c r="B214" s="295"/>
      <c r="C214" s="231" t="s">
        <v>1470</v>
      </c>
      <c r="D214" s="231"/>
      <c r="E214" s="231"/>
      <c r="F214" s="252">
        <v>1</v>
      </c>
      <c r="G214" s="290"/>
      <c r="H214" s="354" t="s">
        <v>1509</v>
      </c>
      <c r="I214" s="354"/>
      <c r="J214" s="354"/>
      <c r="K214" s="296"/>
    </row>
    <row r="215" spans="2:11" s="1" customFormat="1" ht="15" customHeight="1">
      <c r="B215" s="295"/>
      <c r="C215" s="231"/>
      <c r="D215" s="231"/>
      <c r="E215" s="231"/>
      <c r="F215" s="252">
        <v>2</v>
      </c>
      <c r="G215" s="290"/>
      <c r="H215" s="354" t="s">
        <v>1510</v>
      </c>
      <c r="I215" s="354"/>
      <c r="J215" s="354"/>
      <c r="K215" s="296"/>
    </row>
    <row r="216" spans="2:11" s="1" customFormat="1" ht="15" customHeight="1">
      <c r="B216" s="295"/>
      <c r="C216" s="231"/>
      <c r="D216" s="231"/>
      <c r="E216" s="231"/>
      <c r="F216" s="252">
        <v>3</v>
      </c>
      <c r="G216" s="290"/>
      <c r="H216" s="354" t="s">
        <v>1511</v>
      </c>
      <c r="I216" s="354"/>
      <c r="J216" s="354"/>
      <c r="K216" s="296"/>
    </row>
    <row r="217" spans="2:11" s="1" customFormat="1" ht="15" customHeight="1">
      <c r="B217" s="295"/>
      <c r="C217" s="231"/>
      <c r="D217" s="231"/>
      <c r="E217" s="231"/>
      <c r="F217" s="252">
        <v>4</v>
      </c>
      <c r="G217" s="290"/>
      <c r="H217" s="354" t="s">
        <v>1512</v>
      </c>
      <c r="I217" s="354"/>
      <c r="J217" s="354"/>
      <c r="K217" s="296"/>
    </row>
    <row r="218" spans="2:11" s="1" customFormat="1" ht="12.75" customHeight="1">
      <c r="B218" s="297"/>
      <c r="C218" s="298"/>
      <c r="D218" s="298"/>
      <c r="E218" s="298"/>
      <c r="F218" s="298"/>
      <c r="G218" s="298"/>
      <c r="H218" s="298"/>
      <c r="I218" s="298"/>
      <c r="J218" s="298"/>
      <c r="K218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01 - Vodovod</vt:lpstr>
      <vt:lpstr>SO 02 - Kanalizace</vt:lpstr>
      <vt:lpstr>VRN - Vedlejší rozpočtové...</vt:lpstr>
      <vt:lpstr>Pokyny pro vyplnění</vt:lpstr>
      <vt:lpstr>'Rekapitulace stavby'!Názvy_tisku</vt:lpstr>
      <vt:lpstr>'SO 01 - Vodovod'!Názvy_tisku</vt:lpstr>
      <vt:lpstr>'SO 02 - Kanalizace'!Názvy_tisku</vt:lpstr>
      <vt:lpstr>'VRN - Vedlejší rozpočtové...'!Názvy_tisku</vt:lpstr>
      <vt:lpstr>'Pokyny pro vyplnění'!Oblast_tisku</vt:lpstr>
      <vt:lpstr>'Rekapitulace stavby'!Oblast_tisku</vt:lpstr>
      <vt:lpstr>'SO 01 - Vodovod'!Oblast_tisku</vt:lpstr>
      <vt:lpstr>'SO 02 - Kanalizace'!Oblast_tisku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SERVER\Administrator</dc:creator>
  <cp:lastModifiedBy>Pavlína Tůmová</cp:lastModifiedBy>
  <dcterms:created xsi:type="dcterms:W3CDTF">2021-06-28T12:51:58Z</dcterms:created>
  <dcterms:modified xsi:type="dcterms:W3CDTF">2021-06-29T11:09:38Z</dcterms:modified>
</cp:coreProperties>
</file>