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6575" windowHeight="6630" firstSheet="1" activeTab="1"/>
  </bookViews>
  <sheets>
    <sheet name="Rekapitulace stavby" sheetId="1" r:id="rId1"/>
    <sheet name="SO.20 - OPRAVA STAVBY" sheetId="2" r:id="rId2"/>
    <sheet name="VON - Vedlejší a ostatní ..." sheetId="3" r:id="rId3"/>
    <sheet name="Pokyny pro vyplnění" sheetId="4" r:id="rId4"/>
  </sheets>
  <definedNames>
    <definedName name="_xlnm._FilterDatabase" localSheetId="1" hidden="1">'SO.20 - OPRAVA STAVBY'!$C$92:$K$399</definedName>
    <definedName name="_xlnm._FilterDatabase" localSheetId="2" hidden="1">'VON - Vedlejší a ostatní ...'!$C$81:$K$91</definedName>
    <definedName name="_xlnm.Print_Area" localSheetId="3">'Pokyny pro vyplnění'!$B$2:$K$71,'Pokyny pro vyplnění'!$B$74:$K$118,'Pokyny pro vyplnění'!$B$121:$K$161,'Pokyny pro vyplnění'!$B$164:$K$218</definedName>
    <definedName name="_xlnm.Print_Area" localSheetId="0">'Rekapitulace stavby'!$D$4:$AO$36,'Rekapitulace stavby'!$C$42:$AQ$57</definedName>
    <definedName name="_xlnm.Print_Area" localSheetId="1">'SO.20 - OPRAVA STAVBY'!$C$4:$J$39,'SO.20 - OPRAVA STAVBY'!$C$45:$J$74,'SO.20 - OPRAVA STAVBY'!$C$80:$K$399</definedName>
    <definedName name="_xlnm.Print_Area" localSheetId="2">'VON - Vedlejší a ostatní ...'!$C$4:$J$39,'VON - Vedlejší a ostatní ...'!$C$45:$J$63,'VON - Vedlejší a ostatní ...'!$C$69:$K$91</definedName>
    <definedName name="_xlnm.Print_Titles" localSheetId="0">'Rekapitulace stavby'!$52:$52</definedName>
    <definedName name="_xlnm.Print_Titles" localSheetId="1">'SO.20 - OPRAVA STAVBY'!$92:$92</definedName>
    <definedName name="_xlnm.Print_Titles" localSheetId="2">'VON - Vedlejší a ostatní ...'!$81:$81</definedName>
  </definedNames>
  <calcPr calcId="162913"/>
</workbook>
</file>

<file path=xl/sharedStrings.xml><?xml version="1.0" encoding="utf-8"?>
<sst xmlns="http://schemas.openxmlformats.org/spreadsheetml/2006/main" count="3571" uniqueCount="640">
  <si>
    <t>Export Komplet</t>
  </si>
  <si>
    <t>VZ</t>
  </si>
  <si>
    <t>2.0</t>
  </si>
  <si>
    <t>ZAMOK</t>
  </si>
  <si>
    <t>False</t>
  </si>
  <si>
    <t>{6803fd02-ab6e-4f41-97e2-b99a095d079d}</t>
  </si>
  <si>
    <t>0,01</t>
  </si>
  <si>
    <t>21</t>
  </si>
  <si>
    <t>15</t>
  </si>
  <si>
    <t>REKAPITULACE STAVBY</t>
  </si>
  <si>
    <t>v ---  níže se nacházejí doplnkové a pomocné údaje k sestavám  --- v</t>
  </si>
  <si>
    <t>Návod na vyplnění</t>
  </si>
  <si>
    <t>0,001</t>
  </si>
  <si>
    <t>Kód:</t>
  </si>
  <si>
    <t>202170</t>
  </si>
  <si>
    <t>Měnit lze pouze buňky se žlutým podbarvením!
1) v Rekapitulaci stavby vyplňte údaje o Uchazeči (přenesou se do ostatních sestav i v jiných listech)
2) na vybraných listech vyplňte v sestavě Soupis prací ceny u položek</t>
  </si>
  <si>
    <t>Stavba:</t>
  </si>
  <si>
    <t>Opravy Tyršovy ulice, Benešov</t>
  </si>
  <si>
    <t>KSO:</t>
  </si>
  <si>
    <t/>
  </si>
  <si>
    <t>CC-CZ:</t>
  </si>
  <si>
    <t>Místo:</t>
  </si>
  <si>
    <t xml:space="preserve"> Tyršova ulice, Benešov</t>
  </si>
  <si>
    <t>Datum:</t>
  </si>
  <si>
    <t>12. 7. 2021</t>
  </si>
  <si>
    <t>Zadavatel:</t>
  </si>
  <si>
    <t>IČ:</t>
  </si>
  <si>
    <t>Město Benešov, Masarykovo náměstí 100, 256 01 Bene</t>
  </si>
  <si>
    <t>DIČ:</t>
  </si>
  <si>
    <t>Uchazeč:</t>
  </si>
  <si>
    <t>Vyplň údaj</t>
  </si>
  <si>
    <t>Projektant:</t>
  </si>
  <si>
    <t>JVA ARCHITEKTI S.R.O.</t>
  </si>
  <si>
    <t>True</t>
  </si>
  <si>
    <t>Zpracovatel:</t>
  </si>
  <si>
    <t>Michal Jirka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</si>
  <si>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</si>
  <si>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</si>
  <si>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</si>
  <si>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</si>
  <si>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</si>
  <si>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</si>
  <si>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</si>
  <si>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</si>
  <si>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</si>
  <si>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</si>
  <si>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</si>
  <si>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</si>
  <si>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</si>
  <si>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</si>
  <si>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</si>
  <si>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</si>
  <si>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</si>
  <si>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</si>
  <si>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</si>
  <si>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</si>
  <si>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</si>
  <si>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</si>
  <si>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</si>
  <si>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</si>
  <si>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</si>
  <si>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</si>
  <si>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</si>
  <si>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</si>
  <si>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</si>
  <si>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</si>
  <si>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</si>
  <si>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</si>
  <si>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</si>
  <si>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</si>
  <si>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</si>
  <si>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</si>
  <si>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</si>
  <si>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</si>
  <si>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</si>
  <si>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</si>
  <si>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</si>
  <si>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SO.20</t>
  </si>
  <si>
    <t>OPRAVA STAVBY</t>
  </si>
  <si>
    <t>STA</t>
  </si>
  <si>
    <t>1</t>
  </si>
  <si>
    <t>{ad6f0d83-e4e4-442e-825b-3ccb4bb7db23}</t>
  </si>
  <si>
    <t>2</t>
  </si>
  <si>
    <t>VON</t>
  </si>
  <si>
    <t xml:space="preserve">Vedlejší a ostatní rozpočtové náklady </t>
  </si>
  <si>
    <t>{b6f49c14-2253-4477-94b5-7d9f11566f2e}</t>
  </si>
  <si>
    <t>KRYCÍ LIST SOUPISU PRACÍ</t>
  </si>
  <si>
    <t>Objekt:</t>
  </si>
  <si>
    <t>SO.20 - OPRAVA STAVBY</t>
  </si>
  <si>
    <t>REKAPITULACE ČLENĚNÍ SOUPISU PRACÍ</t>
  </si>
  <si>
    <t>Kód dílu - Popis</t>
  </si>
  <si>
    <t>Cena celkem [CZK]</t>
  </si>
  <si>
    <t>-1</t>
  </si>
  <si>
    <t>HSV - Práce a dodávky HSV</t>
  </si>
  <si>
    <t xml:space="preserve">    1 - Zemní práce</t>
  </si>
  <si>
    <t xml:space="preserve">    2 - Zakládání</t>
  </si>
  <si>
    <t xml:space="preserve">    4 - Vodorovné konstrukce</t>
  </si>
  <si>
    <t xml:space="preserve">    5 - Komunikace pozemní</t>
  </si>
  <si>
    <t xml:space="preserve">    9 - Ostatní konstrukce a práce, bourání</t>
  </si>
  <si>
    <t xml:space="preserve">      91 - Doplňující konstrukce a práce pozemních komunikací, letišť a ploch</t>
  </si>
  <si>
    <t xml:space="preserve">      93 - Různé dokončovací konstrukce a práce inženýrských staveb</t>
  </si>
  <si>
    <t xml:space="preserve">      97 - Prorážení otvorů a ostatní bourací práce</t>
  </si>
  <si>
    <t xml:space="preserve">      99 - Přesun hmot a manipulace se sutí</t>
  </si>
  <si>
    <t xml:space="preserve">        997 - Přesun sutě</t>
  </si>
  <si>
    <t xml:space="preserve">        998 - Přesun hmot</t>
  </si>
  <si>
    <t>PSV - Práce a dodávky PSV</t>
  </si>
  <si>
    <t xml:space="preserve">    772 - Podlahy z kamene</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</si>
  <si>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</si>
  <si>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</si>
  <si>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</si>
  <si>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</si>
  <si>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</si>
  <si>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</si>
  <si>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</si>
  <si>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</si>
  <si>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</si>
  <si>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</si>
  <si>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</si>
  <si>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</si>
  <si>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</si>
  <si>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</si>
  <si>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</si>
  <si>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</si>
  <si>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</si>
  <si>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</si>
  <si>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113106111</t>
  </si>
  <si>
    <t>Rozebrání dlažeb z mozaiky komunikací pro pěší ručně</t>
  </si>
  <si>
    <t>m2</t>
  </si>
  <si>
    <t>CS ÚRS 2021 01</t>
  </si>
  <si>
    <t>4</t>
  </si>
  <si>
    <t>1463246864</t>
  </si>
  <si>
    <t>PP</t>
  </si>
  <si>
    <t>Rozebrání dlažeb komunikací pro pěší s přemístěním hmot na skládku na vzdálenost do 3 m nebo s naložením na dopravní prostředek s ložem z kameniva nebo živice a s jakoukoliv výplní spár ručně z mozaiky</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</si>
  <si>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</si>
  <si>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</si>
  <si>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</si>
  <si>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dlažba 50/50/50 - pro slabozraké S10</t>
  </si>
  <si>
    <t>7,3133</t>
  </si>
  <si>
    <t>Součet</t>
  </si>
  <si>
    <t>113106122</t>
  </si>
  <si>
    <t>Rozebrání dlažeb z kamenných dlaždic komunikací pro pěší ručně</t>
  </si>
  <si>
    <t>41601432</t>
  </si>
  <si>
    <t>Rozebrání dlažeb komunikací pro pěší s přemístěním hmot na skládku na vzdálenost do 3 m nebo s naložením na dopravní prostředek s ložem z kameniva nebo živice a s jakoukoliv výplní spár ručně z kamenných dlaždic nebo desek</t>
  </si>
  <si>
    <t>S1</t>
  </si>
  <si>
    <t>1047,2038</t>
  </si>
  <si>
    <t>S2</t>
  </si>
  <si>
    <t>439,4852</t>
  </si>
  <si>
    <t>S9B</t>
  </si>
  <si>
    <t>179,5602</t>
  </si>
  <si>
    <t>S12</t>
  </si>
  <si>
    <t>38,1324</t>
  </si>
  <si>
    <t>S16</t>
  </si>
  <si>
    <t>4,9985</t>
  </si>
  <si>
    <t>S18</t>
  </si>
  <si>
    <t>2,5001</t>
  </si>
  <si>
    <t>S20</t>
  </si>
  <si>
    <t>18,2836</t>
  </si>
  <si>
    <t>S21</t>
  </si>
  <si>
    <t>14,9622</t>
  </si>
  <si>
    <t>3</t>
  </si>
  <si>
    <t>113107121</t>
  </si>
  <si>
    <t>Odstranění podkladu z kameniva drceného tl 100 mm ručně</t>
  </si>
  <si>
    <t>-166894953</t>
  </si>
  <si>
    <t>Odstranění podkladů nebo krytů ručně s přemístěním hmot na skládku na vzdálenost do 3 m nebo s naložením na dopravní prostředek z kameniva hrubého drceného, o tl. vrstvy do 100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</si>
  <si>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</si>
  <si>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oprava nájezdu - použito 2x</t>
  </si>
  <si>
    <t>(0,1+0,2+0,45+5*0,2+0,15)*6,25*2</t>
  </si>
  <si>
    <t>oprava nájezdu se žlabem - použito 1x</t>
  </si>
  <si>
    <t>(0,15+0,2+0,15+5*0,2+0,45+0,2+0,1)*6,25</t>
  </si>
  <si>
    <t>113107124</t>
  </si>
  <si>
    <t>Odstranění podkladu z kameniva drceného tl 400 mm ručně</t>
  </si>
  <si>
    <t>-1429607887</t>
  </si>
  <si>
    <t>Odstranění podkladů nebo krytů ručně s přemístěním hmot na skládku na vzdálenost do 3 m nebo s naložením na dopravní prostředek z kameniva hrubého drceného, o tl. vrstvy přes 300 do 400 mm</t>
  </si>
  <si>
    <t>fixace příčným prahem OP6 - 16x</t>
  </si>
  <si>
    <t>0,4*6,25*16</t>
  </si>
  <si>
    <t>fixace příčným prahem OP4 - použito 2x</t>
  </si>
  <si>
    <t>0,4*6,25*2</t>
  </si>
  <si>
    <t>5</t>
  </si>
  <si>
    <t>113107125</t>
  </si>
  <si>
    <t>Odstranění podkladu z kameniva drceného tl 500 mm ručně</t>
  </si>
  <si>
    <t>-1761927676</t>
  </si>
  <si>
    <t>Odstranění podkladů nebo krytů ručně s přemístěním hmot na skládku na vzdálenost do 3 m nebo s naložením na dopravní prostředek z kameniva hrubého drceného, o tl. vrstvy přes 400 do 500 mm</t>
  </si>
  <si>
    <t>fixace 5 řadami kostek - použito 2x</t>
  </si>
  <si>
    <t>4,5*6,25*2</t>
  </si>
  <si>
    <t>6</t>
  </si>
  <si>
    <t>113107143</t>
  </si>
  <si>
    <t>Odstranění podkladu živičného tl 150 mm ručně</t>
  </si>
  <si>
    <t>772686823</t>
  </si>
  <si>
    <t>Odstranění podkladů nebo krytů ručně s přemístěním hmot na skládku na vzdálenost do 3 m nebo s naložením na dopravní prostředek živičných, o tl. vrstvy přes 100 do 150 mm</t>
  </si>
  <si>
    <t>(0,15+0,2+0,15)*6,25</t>
  </si>
  <si>
    <t>7</t>
  </si>
  <si>
    <t>113202111</t>
  </si>
  <si>
    <t>Vytrhání obrub krajníků obrubníků stojatých</t>
  </si>
  <si>
    <t>m</t>
  </si>
  <si>
    <t>-2027514692</t>
  </si>
  <si>
    <t>Vytrhání obrub s vybouráním lože, s přemístěním hmot na skládku na vzdálenost do 3 m nebo s naložením na dopravní prostředek z krajníků nebo obrubníků stojatých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</si>
  <si>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</si>
  <si>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6*6,25*2</t>
  </si>
  <si>
    <t>6*6,25</t>
  </si>
  <si>
    <t>Zakládání</t>
  </si>
  <si>
    <t>8</t>
  </si>
  <si>
    <t>211531111</t>
  </si>
  <si>
    <t>Výplň odvodňovacích žeber nebo trativodů kamenivem hrubým drceným frakce 16 až 63 mm</t>
  </si>
  <si>
    <t>m3</t>
  </si>
  <si>
    <t>2001942142</t>
  </si>
  <si>
    <t>Výplň kamenivem do rýh odvodňovacích žeber nebo trativodů bez zhutnění, s úpravou povrchu výplně kamenivem hrubým drceným frakce 16 až 63 mm</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</si>
  <si>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</si>
  <si>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0,2*0,25*6,25*2</t>
  </si>
  <si>
    <t>9</t>
  </si>
  <si>
    <t>211971110</t>
  </si>
  <si>
    <t>Zřízení opláštění žeber nebo trativodů geotextilií v rýze nebo zářezu sklonu do 1:2</t>
  </si>
  <si>
    <t>1004842701</t>
  </si>
  <si>
    <t>Zřízení opláštění výplně z geotextilie odvodňovacích žeber nebo trativodů v rýze nebo zářezu se stěnami šikmými o sklonu do 1:2</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</si>
  <si>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</si>
  <si>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(0,25+0,25+0,3+0,2+0,25+0,25)*6,25*2</t>
  </si>
  <si>
    <t>10</t>
  </si>
  <si>
    <t>M</t>
  </si>
  <si>
    <t>69311088</t>
  </si>
  <si>
    <t>geotextilie netkaná separační, ochranná, filtrační, drenážní PES 500g/m2</t>
  </si>
  <si>
    <t>230237411</t>
  </si>
  <si>
    <t>18,75*1,1 'Přepočtené koeficientem množství</t>
  </si>
  <si>
    <t>11</t>
  </si>
  <si>
    <t>212750101</t>
  </si>
  <si>
    <t>Trativod z drenážních trubek PVC-U SN 4 perforace 360° včetně lože otevřený výkop DN 100 pro budovy plocha pro vtékání vody min. 80 cm2/m</t>
  </si>
  <si>
    <t>1581715110</t>
  </si>
  <si>
    <t>Trativody z drenážních a melioračních trubek pro budovy se zřízením štěrkového lože pod trubky a s jejich obsypem v otevřeném výkopu trubka tyčová PVC-U plocha pro vtékání vody min. 80 cm2/m SN 4 celoperforovaná 360° DN 100</t>
  </si>
  <si>
    <t xml:space="preserve">Poznámka k souboru cen:
1. V cenách souboru cen jsou započteny náklady na:
a) podsyp ze štěrkopísku tl. 100 mm,
b) obsyp DN +150 mm nad potrubí a do stran.
2. V cenách souboru cen nejsou započteny náklady na:
a) montáž a dodávku tvarovek, které se oceňují cenami souboru 877 ..-52.1 Montáž tvarovek na kanalizačním potrubí z trub z plastu, části A03 tohoto katalogu,
b) opláštění potrubí geotextílií, které se oceňuje cenami souboru 211 97-11.. Zřízení opláštění výplně z geotextilie odvodňovacích žeber nebo trativodů v rýze nebo zářezu se stěnami katalogu 800-2 Zvláštní zakládání objektů, části A 01.
</t>
  </si>
  <si>
    <t>(6,25+4,5)*2</t>
  </si>
  <si>
    <t>12</t>
  </si>
  <si>
    <t>212972112</t>
  </si>
  <si>
    <t>Opláštění drenážních trub filtrační textilií DN 100</t>
  </si>
  <si>
    <t>-1865843857</t>
  </si>
  <si>
    <t xml:space="preserve">Poznámka k souboru cen:
1. V cenách jsou započteny i náklady na nařezání filtrační textilie na potřebnou šířku, rozprostření pruhu textilie na uložené drenážní potrubí, urovnání a napnutí textilie před uložením zásypového materiálu a odsun zbytku textilie.
</t>
  </si>
  <si>
    <t>13</t>
  </si>
  <si>
    <t>274362021</t>
  </si>
  <si>
    <t>Výztuž základových pasů svařovanými sítěmi Kari</t>
  </si>
  <si>
    <t>t</t>
  </si>
  <si>
    <t>1252750196</t>
  </si>
  <si>
    <t>Výztuž základů pasů ze svařovaných sítí z drátů typu KARI</t>
  </si>
  <si>
    <t xml:space="preserve">Poznámka k souboru cen:
1. Ceny platí pro desky rovné, s náběhy, hřibové nebo upnuté do žeber včetně výztuže těchto žeber.
</t>
  </si>
  <si>
    <t>KARI 10x10 mm, oko 150x150 mm</t>
  </si>
  <si>
    <t>0,4*6,25*8,43/1000*1,1*16</t>
  </si>
  <si>
    <t>Mezisoučet</t>
  </si>
  <si>
    <t>0,4*6,25*8,43/1000*1,1*2</t>
  </si>
  <si>
    <t>Vodorovné konstrukce</t>
  </si>
  <si>
    <t>14</t>
  </si>
  <si>
    <t>451317777</t>
  </si>
  <si>
    <t>Podklad nebo lože pod dlažbu vodorovný nebo do sklonu 1:5 z betonu prostého tl do 100 mm</t>
  </si>
  <si>
    <t>-92807999</t>
  </si>
  <si>
    <t>Podklad nebo lože pod dlažbu (přídlažbu) v ploše vodorovné nebo ve sklonu do 1:5, tloušťky od 50 do 100 mm z betonu prostého</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</si>
  <si>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</si>
  <si>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2,0*6,25*2</t>
  </si>
  <si>
    <t>451319777</t>
  </si>
  <si>
    <t>Příplatek ZKD 10 mm tl u podkladu nebo lože pod dlažbu z betonu</t>
  </si>
  <si>
    <t>-809134325</t>
  </si>
  <si>
    <t>Podklad nebo lože pod dlažbu (přídlažbu) Příplatek k cenám za každých dalších i započatých 10 mm tloušťky podkladu nebo lože z betonu prostého</t>
  </si>
  <si>
    <t>12,5*5*2</t>
  </si>
  <si>
    <t>Komunikace pozemní</t>
  </si>
  <si>
    <t>16</t>
  </si>
  <si>
    <t>564831111</t>
  </si>
  <si>
    <t>Podklad ze štěrkodrtě ŠD tl 100 mm</t>
  </si>
  <si>
    <t>1908090687</t>
  </si>
  <si>
    <t>Podklad ze štěrkodrti ŠD s rozprostřením a zhutněním, po zhutnění tl. 100 mm</t>
  </si>
  <si>
    <t>11,875*2</t>
  </si>
  <si>
    <t>11,875</t>
  </si>
  <si>
    <t>17</t>
  </si>
  <si>
    <t>564851111</t>
  </si>
  <si>
    <t>Podklad ze štěrkodrtě ŠD tl 150 mm</t>
  </si>
  <si>
    <t>1086212179</t>
  </si>
  <si>
    <t>Podklad ze štěrkodrti ŠD s rozprostřením a zhutněním, po zhutnění tl. 150 mm</t>
  </si>
  <si>
    <t>18</t>
  </si>
  <si>
    <t>56714211R</t>
  </si>
  <si>
    <t>Podklad ze směsi stmelené cementem SC C 8/10 (KSC I) tl 270 mm</t>
  </si>
  <si>
    <t>vlastní položka</t>
  </si>
  <si>
    <t>1821107294</t>
  </si>
  <si>
    <t>Podklad ze směsi stmelené cementem SC bez dilatačních spár, s rozprostřením a zhutněním SC C 8/10 (KSC I), po zhutnění tl. 270 mm</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</si>
  <si>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</si>
  <si>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19</t>
  </si>
  <si>
    <t>591441111</t>
  </si>
  <si>
    <t>Kladení dlažby z mozaiky jednobarevné komunikací pro pěší lože z MC</t>
  </si>
  <si>
    <t>1216522051</t>
  </si>
  <si>
    <t>Kladení dlažby z mozaiky komunikací pro pěší s vyplněním spár, s dvojím beraněním a se smetením přebytečného materiálu na vzdálenost do 3 m jednobarevné, s ložem tl. do 40 mm z cementové malty</t>
  </si>
  <si>
    <t xml:space="preserve">Poznámka k souboru cen:
1. V cenách jsou započteny i náklady na dodání hmot pro lože a na dodání téhož materiálu pro výplň spár a zhotovení šablon, popř. rámů.
2. V cenách nejsou započteny náklady na dodání mozaiky, které se oceňuje ve specifikaci; ztratné lze dohodnout ve výši 2 %.
3. Část lože přesahující tloušťku 40 mm se oceňuje cenami souboru cen 451 ..-9 Příplatek za každých dalších 10 mm tloušťky podkladu nebo lože.
</t>
  </si>
  <si>
    <t>Ostatní konstrukce a práce, bourání</t>
  </si>
  <si>
    <t>91</t>
  </si>
  <si>
    <t>Doplňující konstrukce a práce pozemních komunikací, letišť a ploch</t>
  </si>
  <si>
    <t>20</t>
  </si>
  <si>
    <t>916241213</t>
  </si>
  <si>
    <t>Osazení obrubníku kamenného stojatého s boční opěrou do lože z betonu prostého</t>
  </si>
  <si>
    <t>-1822038000</t>
  </si>
  <si>
    <t>Osazení obrubníku kamenného se zřízením lože, s vyplněním a zatřením spár cementovou maltou stojatého s boční opěrou z betonu prostého, do lože z betonu prostého</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</si>
  <si>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</si>
  <si>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6,25*16</t>
  </si>
  <si>
    <t>58380007</t>
  </si>
  <si>
    <t>obrubník kamenný žulový přímý 1000x150x250mm</t>
  </si>
  <si>
    <t>2034726456</t>
  </si>
  <si>
    <t>100*1,05 'Přepočtené koeficientem množství</t>
  </si>
  <si>
    <t>22</t>
  </si>
  <si>
    <t>-117071580</t>
  </si>
  <si>
    <t>6,25*2</t>
  </si>
  <si>
    <t>7*6,25</t>
  </si>
  <si>
    <t>23</t>
  </si>
  <si>
    <t>58380005</t>
  </si>
  <si>
    <t>obrubník kamenný žulový přímý 1000x200x250mm</t>
  </si>
  <si>
    <t>1256842925</t>
  </si>
  <si>
    <t>131,25*1,05 'Přepočtené koeficientem množství</t>
  </si>
  <si>
    <t>24</t>
  </si>
  <si>
    <t>916991121</t>
  </si>
  <si>
    <t>Lože pod obrubníky, krajníky nebo obruby z dlažebních kostek z betonu prostého</t>
  </si>
  <si>
    <t>-1726918616</t>
  </si>
  <si>
    <t>Lože pod obrubníky, krajníky nebo obruby z dlažebních kostek z betonu prostého</t>
  </si>
  <si>
    <t>OBJEM LOŽE POD OBRUBY NAD RÁMEC MNOŽSTVÍ KALKULOVANÉHO V POLOŽCE PRO MONTÁŽ POL. Č. 916241213</t>
  </si>
  <si>
    <t>(0,1225-0,061)*6,25*16</t>
  </si>
  <si>
    <t>(0,124-0,061)*6,25*2</t>
  </si>
  <si>
    <t>0,36*(0,1+0,2+0,45+5*0,2+0,15)*6,25*2-0,061*6*6,25*2</t>
  </si>
  <si>
    <t>0,25*(0,15+0,2+0,15+0,2)*6,25</t>
  </si>
  <si>
    <t>0,23*(4*0,2+0,45+0,2+0,1)*6,25</t>
  </si>
  <si>
    <t>0,2*0,45*6,28</t>
  </si>
  <si>
    <t>-0,061*7*6,25</t>
  </si>
  <si>
    <t>25</t>
  </si>
  <si>
    <t>919735113</t>
  </si>
  <si>
    <t>Řezání stávajícího živičného krytu hl do 150 mm</t>
  </si>
  <si>
    <t>1865270357</t>
  </si>
  <si>
    <t>Řezání stávajícího živičného krytu nebo podkladu hloubky přes 100 do 150 mm</t>
  </si>
  <si>
    <t xml:space="preserve">Poznámka k souboru cen:
1. V cenách jsou započteny i náklady na spotřebu vody.
</t>
  </si>
  <si>
    <t>6,25</t>
  </si>
  <si>
    <t>93</t>
  </si>
  <si>
    <t>Různé dokončovací konstrukce a práce inženýrských staveb</t>
  </si>
  <si>
    <t>26</t>
  </si>
  <si>
    <t>935113111</t>
  </si>
  <si>
    <t>Osazení odvodňovacího polymerbetonového žlabu s krycím roštem šířky do 200 mm</t>
  </si>
  <si>
    <t>-1559552714</t>
  </si>
  <si>
    <t>Osazení odvodňovacího žlabu s krycím roštem polymerbetonového šířky do 200 mm</t>
  </si>
  <si>
    <t xml:space="preserve">Poznámka k souboru cen:
1. V cenách jsou započteny i náklady na předepsané obetonování a lože z betonu.
2. V cenách nejsou započteny náklady na odvodňovací žlab s příslušenstvím; tyto náklady se oceňují ve specifikaci.
</t>
  </si>
  <si>
    <t>27</t>
  </si>
  <si>
    <t>59227011</t>
  </si>
  <si>
    <t>žlab odvodňovací polymerbetonový se spádem dna 0,5% 1000x130x180mm</t>
  </si>
  <si>
    <t>-397333323</t>
  </si>
  <si>
    <t>97</t>
  </si>
  <si>
    <t>Prorážení otvorů a ostatní bourací práce</t>
  </si>
  <si>
    <t>28</t>
  </si>
  <si>
    <t>979054441</t>
  </si>
  <si>
    <t>Očištění vybouraných z desek nebo dlaždic s původním spárováním z kameniva těženého</t>
  </si>
  <si>
    <t>-605907454</t>
  </si>
  <si>
    <t>Očištění vybouraných prvků komunikací od spojovacího materiálu s odklizením a uložením očištěných hmot a spojovacího materiálu na skládku na vzdálenost do 10 m dlaždic, desek nebo tvarovek s původním vyplněním spár kamenivem těženým</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</si>
  <si>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</si>
  <si>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8,125*16</t>
  </si>
  <si>
    <t>8,125*2</t>
  </si>
  <si>
    <t>(3*0,3+4,5)*6,25*2</t>
  </si>
  <si>
    <t>29</t>
  </si>
  <si>
    <t>979071131</t>
  </si>
  <si>
    <t>Očištění dlažebních kostek mozaikových kamenivem těženým nebo MV</t>
  </si>
  <si>
    <t>989360610</t>
  </si>
  <si>
    <t>Očištění vybouraných dlažebních kostek od spojovacího materiálu, s uložením očištěných kostek na skládku, s odklizením odpadových hmot na hromady a s odklizením vybouraných kostek na vzdálenost do 3 m mozaikových, s původním vyplněním spár kamenivem těženým nebo cementovou maltou</t>
  </si>
  <si>
    <t xml:space="preserve">Poznámka k souboru cen:
1. Ceny jsou určeny jen pro očištění vybouraných kostek uložených do lože ze sypkého materiálu bez pojiva.
2. Přemístění vybouraných dlažebních kostek na vzdálenost přes 3 m se oceňuje cenami souborů cen 997 22-1 Vodorovná doprava suti.
</t>
  </si>
  <si>
    <t>0,45*6,25*2</t>
  </si>
  <si>
    <t>0,45*6,25</t>
  </si>
  <si>
    <t>99</t>
  </si>
  <si>
    <t>Přesun hmot a manipulace se sutí</t>
  </si>
  <si>
    <t>997</t>
  </si>
  <si>
    <t>Přesun sutě</t>
  </si>
  <si>
    <t>30</t>
  </si>
  <si>
    <t>997221551</t>
  </si>
  <si>
    <t>Vodorovná doprava suti ze sypkých materiálů do 1 km</t>
  </si>
  <si>
    <t>1418968919</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</si>
  <si>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</si>
  <si>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</si>
  <si>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kamenivo z podkladních vrstev</t>
  </si>
  <si>
    <t>6,428+26,1+42,188</t>
  </si>
  <si>
    <t>31</t>
  </si>
  <si>
    <t>997221559</t>
  </si>
  <si>
    <t>Příplatek ZKD 1 km u vodorovné dopravy suti ze sypkých materiálů</t>
  </si>
  <si>
    <t>1544539206</t>
  </si>
  <si>
    <t>Vodorovná doprava suti bez naložení, ale se složením a s hrubým urovnáním Příplatek k ceně za každý další i započatý 1 km přes 1 km</t>
  </si>
  <si>
    <t>74,716</t>
  </si>
  <si>
    <t>74,716*19 'Přepočtené koeficientem množství</t>
  </si>
  <si>
    <t>32</t>
  </si>
  <si>
    <t>997221561</t>
  </si>
  <si>
    <t>Vodorovná doprava suti z kusových materiálů do 1 km</t>
  </si>
  <si>
    <t>1068446013</t>
  </si>
  <si>
    <t>Vodorovná doprava suti bez naložení, ale se složením a s hrubým urovnáním z kusových materiálů, na vzdálenost do 1 km</t>
  </si>
  <si>
    <t>živice</t>
  </si>
  <si>
    <t>0,988</t>
  </si>
  <si>
    <t>beton</t>
  </si>
  <si>
    <t>23,063</t>
  </si>
  <si>
    <t>33</t>
  </si>
  <si>
    <t>997221569</t>
  </si>
  <si>
    <t>Příplatek ZKD 1 km u vodorovné dopravy suti z kusových materiálů</t>
  </si>
  <si>
    <t>340205999</t>
  </si>
  <si>
    <t>24,051</t>
  </si>
  <si>
    <t>24,051*19 'Přepočtené koeficientem množství</t>
  </si>
  <si>
    <t>34</t>
  </si>
  <si>
    <t>997221873</t>
  </si>
  <si>
    <t>Poplatek za uložení stavebního odpadu na recyklační skládce (skládkovné) zeminy a kamení zatříděného do Katalogu odpadů pod kódem 17 05 04</t>
  </si>
  <si>
    <t>-1966182131</t>
  </si>
  <si>
    <t xml:space="preserve">Poznámka k souboru cen:
1. Ceny uvedené v souboru cen je doporučeno upravit podle aktuálních cen místně příslušné skládky odpadů.
2. Uložení odpadů neuvedených v souboru cen se oceňuje individuálně.
</t>
  </si>
  <si>
    <t>74,716+23,063</t>
  </si>
  <si>
    <t>35</t>
  </si>
  <si>
    <t>997221875</t>
  </si>
  <si>
    <t>Poplatek za uložení stavebního odpadu na recyklační skládce (skládkovné) asfaltového bez obsahu dehtu zatříděného do Katalogu odpadů pod kódem 17 03 02</t>
  </si>
  <si>
    <t>1695669801</t>
  </si>
  <si>
    <t>998</t>
  </si>
  <si>
    <t>Přesun hmot</t>
  </si>
  <si>
    <t>36</t>
  </si>
  <si>
    <t>998229112</t>
  </si>
  <si>
    <t>Přesun hmot ruční pro pozemní komunikace s krytem dlážděným na vzdálenost do 50 m</t>
  </si>
  <si>
    <t>-1871759291</t>
  </si>
  <si>
    <t>Přesun hmot ruční pro pozemní komunikace s naložením a složením na vzdálenost do 50 m, s krytem dlážděným</t>
  </si>
  <si>
    <t xml:space="preserve">Poznámka k souboru cen:
1. Ceny jsou určeny pro přesun hmot pro nepřístupné plochy, kam není možný příjezd dopravních prostředků – především pro vnitřní plochy objektů např. atria, terasy.
</t>
  </si>
  <si>
    <t>PSV</t>
  </si>
  <si>
    <t>Práce a dodávky PSV</t>
  </si>
  <si>
    <t>772</t>
  </si>
  <si>
    <t>Podlahy z kamene</t>
  </si>
  <si>
    <t>37</t>
  </si>
  <si>
    <t>772521180</t>
  </si>
  <si>
    <t>Kladení dlažby z kamene z pravoúhlých desek a dlaždic do malty tl do 120 mm</t>
  </si>
  <si>
    <t>-1528663930</t>
  </si>
  <si>
    <t>Kladení dlažby z kamene do malty z nejvýše dvou rozdílných druhů pravoúhlých desek nebo dlaždic ve skladbě se pravidelně opakujících, tl. přes 90 do 120 mm</t>
  </si>
  <si>
    <t xml:space="preserve">Poznámka k souboru cen:
1. Vyrovnání podkladu se oceňuje cenami souboru cen 771 99-01 Vyrovnání podkladu samonivelační stěrkou části A01 katalogu 771 Podlahy z dlaždic.
2. V cenách kladení dlažby na terče 772 52-81 jsou započteny i náklady na dodávku terčů.
</t>
  </si>
  <si>
    <t>38</t>
  </si>
  <si>
    <t>7725211R</t>
  </si>
  <si>
    <t xml:space="preserve">Kladení dlažby z kamene z pravoúhlých desek a dlaždic tl do 120 mm, do lože z drceného kameniva tl. 40 mm </t>
  </si>
  <si>
    <t>-320168550</t>
  </si>
  <si>
    <t xml:space="preserve">-25"odpočet dlažba do betonu </t>
  </si>
  <si>
    <t>39</t>
  </si>
  <si>
    <t>998772101</t>
  </si>
  <si>
    <t>Přesun hmot tonážní pro podlahy z kamene v objektech v do 6 m</t>
  </si>
  <si>
    <t>19489018</t>
  </si>
  <si>
    <t>Přesun hmot pro kamenné dlažby, obklady schodišťových stupňů a soklů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</si>
  <si>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</si>
  <si>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40</t>
  </si>
  <si>
    <t>998772181</t>
  </si>
  <si>
    <t>Příplatek k přesunu hmot tonážní 772 prováděný bez použití mechanizace</t>
  </si>
  <si>
    <t>-374102934</t>
  </si>
  <si>
    <t>Přesun hmot pro kamenné dlažby, obklady schodišťových stupňů a soklů stanovený z hmotnosti přesunovaného materiálu Příplatek k cenám za přesun prováděný bez použití mechanizace pro jakoukoliv výšku objektu</t>
  </si>
  <si>
    <t xml:space="preserve">VON - Vedlejší a ostatní rozpočtové náklady </t>
  </si>
  <si>
    <t>VRN - Vedlejší rozpočtové náklady</t>
  </si>
  <si>
    <t xml:space="preserve">    VRN1 - Průzkumné, geodetické a projektové práce</t>
  </si>
  <si>
    <t xml:space="preserve">    VRN3 - Zařízení staveniště</t>
  </si>
  <si>
    <t>VRN</t>
  </si>
  <si>
    <t>Vedlejší rozpočtové náklady</t>
  </si>
  <si>
    <t>VRN1</t>
  </si>
  <si>
    <t>Průzkumné, geodetické a projektové práce</t>
  </si>
  <si>
    <t>013254000</t>
  </si>
  <si>
    <t>Dokumentace skutečného provedení stavby</t>
  </si>
  <si>
    <t>Kč</t>
  </si>
  <si>
    <t>1024</t>
  </si>
  <si>
    <t>1332923053</t>
  </si>
  <si>
    <t>VRN3</t>
  </si>
  <si>
    <t>Zařízení staveniště</t>
  </si>
  <si>
    <t>030001000</t>
  </si>
  <si>
    <t>862408239</t>
  </si>
  <si>
    <t>034303000</t>
  </si>
  <si>
    <t>Dopravní značení na staveništi</t>
  </si>
  <si>
    <t>305232007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</si>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</sst>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i/>
      <sz val="8"/>
      <color rgb="FF003366"/>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40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4" fillId="4" borderId="13" xfId="0" applyFont="1" applyFill="1" applyBorder="1" applyAlignment="1" applyProtection="1">
      <alignment horizontal="center" vertical="center"/>
      <protection/>
    </xf>
    <xf numFmtId="0" fontId="25" fillId="0" borderId="14"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0" fontId="25"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8"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2"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8"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2"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1" xfId="0" applyBorder="1"/>
    <xf numFmtId="0" fontId="0" fillId="0" borderId="2" xfId="0" applyBorder="1"/>
    <xf numFmtId="0" fontId="16"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4" xfId="0" applyFont="1" applyFill="1" applyBorder="1" applyAlignment="1" applyProtection="1">
      <alignment horizontal="center" vertical="center" wrapText="1"/>
      <protection/>
    </xf>
    <xf numFmtId="0" fontId="24" fillId="4" borderId="15" xfId="0" applyFont="1" applyFill="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0" xfId="0" applyBorder="1" applyAlignment="1" applyProtection="1">
      <alignment vertical="center"/>
      <protection/>
    </xf>
    <xf numFmtId="166" fontId="34" fillId="0" borderId="10" xfId="0" applyNumberFormat="1" applyFont="1" applyBorder="1" applyAlignment="1" applyProtection="1">
      <alignment/>
      <protection/>
    </xf>
    <xf numFmtId="166" fontId="34" fillId="0" borderId="11"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8"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2"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38"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8"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14" fillId="0" borderId="3" xfId="0" applyFont="1" applyBorder="1" applyAlignment="1" applyProtection="1">
      <alignment/>
      <protection/>
    </xf>
    <xf numFmtId="0" fontId="14" fillId="0" borderId="0" xfId="0" applyFont="1" applyAlignment="1" applyProtection="1">
      <alignment/>
      <protection/>
    </xf>
    <xf numFmtId="0" fontId="14" fillId="0" borderId="0" xfId="0" applyFont="1" applyAlignment="1" applyProtection="1">
      <alignment horizontal="left"/>
      <protection/>
    </xf>
    <xf numFmtId="0" fontId="14" fillId="0" borderId="0" xfId="0" applyFont="1" applyAlignment="1" applyProtection="1">
      <alignment/>
      <protection locked="0"/>
    </xf>
    <xf numFmtId="4" fontId="14" fillId="0" borderId="0" xfId="0" applyNumberFormat="1" applyFont="1" applyAlignment="1" applyProtection="1">
      <alignment/>
      <protection/>
    </xf>
    <xf numFmtId="0" fontId="14" fillId="0" borderId="3" xfId="0" applyFont="1" applyBorder="1" applyAlignment="1">
      <alignment/>
    </xf>
    <xf numFmtId="0" fontId="14" fillId="0" borderId="18" xfId="0" applyFont="1" applyBorder="1" applyAlignment="1" applyProtection="1">
      <alignment/>
      <protection/>
    </xf>
    <xf numFmtId="0" fontId="14" fillId="0" borderId="0" xfId="0" applyFont="1" applyBorder="1" applyAlignment="1" applyProtection="1">
      <alignment/>
      <protection/>
    </xf>
    <xf numFmtId="166" fontId="14" fillId="0" borderId="0" xfId="0" applyNumberFormat="1" applyFont="1" applyBorder="1" applyAlignment="1" applyProtection="1">
      <alignment/>
      <protection/>
    </xf>
    <xf numFmtId="166" fontId="14" fillId="0" borderId="12" xfId="0" applyNumberFormat="1" applyFont="1" applyBorder="1" applyAlignment="1" applyProtection="1">
      <alignment/>
      <protection/>
    </xf>
    <xf numFmtId="0" fontId="14" fillId="0" borderId="0" xfId="0" applyFont="1" applyAlignment="1">
      <alignment horizontal="left"/>
    </xf>
    <xf numFmtId="0" fontId="14" fillId="0" borderId="0" xfId="0" applyFont="1" applyAlignment="1">
      <alignment horizontal="center"/>
    </xf>
    <xf numFmtId="4" fontId="14" fillId="0" borderId="0" xfId="0" applyNumberFormat="1" applyFont="1" applyAlignment="1">
      <alignmen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41" fillId="0" borderId="23" xfId="0" applyFont="1" applyBorder="1" applyAlignment="1">
      <alignment vertical="center" wrapText="1"/>
    </xf>
    <xf numFmtId="0" fontId="41" fillId="0" borderId="24" xfId="0" applyFont="1" applyBorder="1" applyAlignment="1">
      <alignment vertical="center" wrapText="1"/>
    </xf>
    <xf numFmtId="0" fontId="41" fillId="0" borderId="25" xfId="0" applyFont="1" applyBorder="1" applyAlignment="1">
      <alignment vertical="center" wrapText="1"/>
    </xf>
    <xf numFmtId="0" fontId="41" fillId="0" borderId="26"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26" xfId="0" applyFont="1" applyBorder="1" applyAlignment="1">
      <alignment vertical="center" wrapText="1"/>
    </xf>
    <xf numFmtId="0" fontId="41"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1" fillId="0" borderId="28" xfId="0" applyFont="1" applyBorder="1" applyAlignment="1">
      <alignment vertical="center" wrapText="1"/>
    </xf>
    <xf numFmtId="0" fontId="45" fillId="0" borderId="29" xfId="0" applyFont="1" applyBorder="1" applyAlignment="1">
      <alignment vertical="center" wrapText="1"/>
    </xf>
    <xf numFmtId="0" fontId="41" fillId="0" borderId="30" xfId="0" applyFont="1" applyBorder="1" applyAlignment="1">
      <alignment vertical="center" wrapText="1"/>
    </xf>
    <xf numFmtId="0" fontId="41" fillId="0" borderId="0" xfId="0" applyFont="1" applyBorder="1" applyAlignment="1">
      <alignment vertical="top"/>
    </xf>
    <xf numFmtId="0" fontId="41" fillId="0" borderId="0" xfId="0" applyFont="1" applyAlignment="1">
      <alignment vertical="top"/>
    </xf>
    <xf numFmtId="0" fontId="41" fillId="0" borderId="23" xfId="0" applyFont="1" applyBorder="1" applyAlignment="1">
      <alignment horizontal="left" vertical="center"/>
    </xf>
    <xf numFmtId="0" fontId="41" fillId="0" borderId="24" xfId="0" applyFont="1" applyBorder="1" applyAlignment="1">
      <alignment horizontal="left" vertical="center"/>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41"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9" xfId="0" applyFont="1" applyBorder="1" applyAlignment="1">
      <alignment horizontal="left" vertical="center"/>
    </xf>
    <xf numFmtId="0" fontId="43" fillId="0" borderId="29" xfId="0" applyFont="1" applyBorder="1" applyAlignment="1">
      <alignment horizontal="center" vertical="center"/>
    </xf>
    <xf numFmtId="0" fontId="46" fillId="0" borderId="29"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1" fillId="0" borderId="28" xfId="0" applyFont="1" applyBorder="1" applyAlignment="1">
      <alignment horizontal="left" vertical="center"/>
    </xf>
    <xf numFmtId="0" fontId="45" fillId="0" borderId="29"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9" xfId="0" applyFont="1" applyBorder="1" applyAlignment="1">
      <alignment horizontal="left" vertical="center"/>
    </xf>
    <xf numFmtId="0" fontId="41"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41" fillId="0" borderId="23" xfId="0" applyFont="1" applyBorder="1" applyAlignment="1">
      <alignment horizontal="left" vertical="center" wrapText="1"/>
    </xf>
    <xf numFmtId="0" fontId="41" fillId="0" borderId="24" xfId="0" applyFont="1" applyBorder="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8" xfId="0" applyFont="1" applyBorder="1" applyAlignment="1">
      <alignment horizontal="left" vertical="center" wrapText="1"/>
    </xf>
    <xf numFmtId="0" fontId="44" fillId="0" borderId="29"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8"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9" xfId="0" applyFont="1" applyBorder="1" applyAlignment="1">
      <alignment vertical="center"/>
    </xf>
    <xf numFmtId="0" fontId="43"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3" fillId="0" borderId="29" xfId="0" applyFont="1" applyBorder="1" applyAlignment="1">
      <alignment horizontal="left"/>
    </xf>
    <xf numFmtId="0" fontId="46" fillId="0" borderId="29" xfId="0" applyFont="1" applyBorder="1" applyAlignment="1">
      <alignment/>
    </xf>
    <xf numFmtId="0" fontId="41" fillId="0" borderId="26" xfId="0" applyFont="1" applyBorder="1" applyAlignment="1">
      <alignment vertical="top"/>
    </xf>
    <xf numFmtId="0" fontId="41" fillId="0" borderId="27" xfId="0" applyFont="1" applyBorder="1" applyAlignment="1">
      <alignment vertical="top"/>
    </xf>
    <xf numFmtId="0" fontId="41" fillId="0" borderId="28" xfId="0" applyFont="1" applyBorder="1" applyAlignment="1">
      <alignment vertical="top"/>
    </xf>
    <xf numFmtId="0" fontId="41" fillId="0" borderId="29" xfId="0" applyFont="1" applyBorder="1" applyAlignment="1">
      <alignment vertical="top"/>
    </xf>
    <xf numFmtId="0" fontId="41" fillId="0" borderId="30" xfId="0" applyFont="1" applyBorder="1" applyAlignment="1">
      <alignment vertical="top"/>
    </xf>
    <xf numFmtId="0" fontId="0" fillId="0" borderId="0" xfId="0"/>
    <xf numFmtId="4" fontId="30" fillId="0" borderId="0" xfId="0" applyNumberFormat="1" applyFont="1" applyAlignment="1" applyProtection="1">
      <alignment vertical="center"/>
      <protection/>
    </xf>
    <xf numFmtId="0" fontId="30" fillId="0" borderId="0" xfId="0" applyFont="1" applyAlignment="1" applyProtection="1">
      <alignment vertical="center"/>
      <protection/>
    </xf>
    <xf numFmtId="0" fontId="29" fillId="0" borderId="0" xfId="0" applyFont="1" applyAlignment="1" applyProtection="1">
      <alignment horizontal="left" vertical="center" wrapText="1"/>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2" fillId="0" borderId="17" xfId="0" applyFont="1" applyBorder="1" applyAlignment="1">
      <alignment horizontal="center" vertical="center"/>
    </xf>
    <xf numFmtId="0" fontId="22" fillId="0" borderId="10" xfId="0" applyFont="1" applyBorder="1" applyAlignment="1">
      <alignment horizontal="left" vertical="center"/>
    </xf>
    <xf numFmtId="0" fontId="23" fillId="0" borderId="18" xfId="0" applyFont="1" applyBorder="1" applyAlignment="1">
      <alignment horizontal="left" vertical="center"/>
    </xf>
    <xf numFmtId="0" fontId="23" fillId="0" borderId="0" xfId="0" applyFont="1" applyBorder="1" applyAlignment="1">
      <alignment horizontal="left" vertical="center"/>
    </xf>
    <xf numFmtId="0" fontId="23" fillId="0" borderId="18"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4" fontId="21"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19" fillId="0" borderId="0" xfId="0" applyFont="1" applyAlignment="1">
      <alignment horizontal="left" vertical="top" wrapText="1"/>
    </xf>
    <xf numFmtId="0" fontId="19" fillId="0" borderId="0" xfId="0" applyFont="1" applyAlignment="1">
      <alignment horizontal="left" vertical="center"/>
    </xf>
    <xf numFmtId="0" fontId="21"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20"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Border="1" applyAlignment="1">
      <alignment horizontal="left" vertical="center" wrapText="1"/>
    </xf>
    <xf numFmtId="0" fontId="42" fillId="0" borderId="0" xfId="0" applyFont="1" applyBorder="1" applyAlignment="1">
      <alignment horizontal="center" vertical="center" wrapText="1"/>
    </xf>
    <xf numFmtId="0" fontId="43" fillId="0" borderId="29" xfId="0" applyFont="1" applyBorder="1" applyAlignment="1">
      <alignment horizontal="left" wrapText="1"/>
    </xf>
    <xf numFmtId="0" fontId="42" fillId="0" borderId="0" xfId="0"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left" vertical="center"/>
    </xf>
    <xf numFmtId="0" fontId="43"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workbookViewId="0" topLeftCell="A70"/>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9" t="s">
        <v>0</v>
      </c>
      <c r="AZ1" s="19" t="s">
        <v>1</v>
      </c>
      <c r="BA1" s="19" t="s">
        <v>2</v>
      </c>
      <c r="BB1" s="19" t="s">
        <v>3</v>
      </c>
      <c r="BT1" s="19" t="s">
        <v>4</v>
      </c>
      <c r="BU1" s="19" t="s">
        <v>4</v>
      </c>
      <c r="BV1" s="19" t="s">
        <v>5</v>
      </c>
    </row>
    <row r="2" spans="44:72" s="1" customFormat="1" ht="36.95" customHeight="1">
      <c r="AR2" s="346"/>
      <c r="AS2" s="346"/>
      <c r="AT2" s="346"/>
      <c r="AU2" s="346"/>
      <c r="AV2" s="346"/>
      <c r="AW2" s="346"/>
      <c r="AX2" s="346"/>
      <c r="AY2" s="346"/>
      <c r="AZ2" s="346"/>
      <c r="BA2" s="346"/>
      <c r="BB2" s="346"/>
      <c r="BC2" s="346"/>
      <c r="BD2" s="346"/>
      <c r="BE2" s="346"/>
      <c r="BS2" s="20" t="s">
        <v>6</v>
      </c>
      <c r="BT2" s="20" t="s">
        <v>7</v>
      </c>
    </row>
    <row r="3" spans="2:72" s="1" customFormat="1" ht="6.95" customHeight="1">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3"/>
      <c r="BS3" s="20" t="s">
        <v>6</v>
      </c>
      <c r="BT3" s="20" t="s">
        <v>8</v>
      </c>
    </row>
    <row r="4" spans="2:71" s="1" customFormat="1" ht="24.95" customHeight="1">
      <c r="B4" s="24"/>
      <c r="C4" s="25"/>
      <c r="D4" s="26" t="s">
        <v>9</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3"/>
      <c r="AS4" s="27" t="s">
        <v>10</v>
      </c>
      <c r="BE4" s="28" t="s">
        <v>11</v>
      </c>
      <c r="BS4" s="20" t="s">
        <v>12</v>
      </c>
    </row>
    <row r="5" spans="2:71" s="1" customFormat="1" ht="12" customHeight="1">
      <c r="B5" s="24"/>
      <c r="C5" s="25"/>
      <c r="D5" s="29" t="s">
        <v>13</v>
      </c>
      <c r="E5" s="25"/>
      <c r="F5" s="25"/>
      <c r="G5" s="25"/>
      <c r="H5" s="25"/>
      <c r="I5" s="25"/>
      <c r="J5" s="25"/>
      <c r="K5" s="377" t="s">
        <v>14</v>
      </c>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25"/>
      <c r="AQ5" s="25"/>
      <c r="AR5" s="23"/>
      <c r="BE5" s="374" t="s">
        <v>15</v>
      </c>
      <c r="BS5" s="20" t="s">
        <v>6</v>
      </c>
    </row>
    <row r="6" spans="2:71" s="1" customFormat="1" ht="36.95" customHeight="1">
      <c r="B6" s="24"/>
      <c r="C6" s="25"/>
      <c r="D6" s="31" t="s">
        <v>16</v>
      </c>
      <c r="E6" s="25"/>
      <c r="F6" s="25"/>
      <c r="G6" s="25"/>
      <c r="H6" s="25"/>
      <c r="I6" s="25"/>
      <c r="J6" s="25"/>
      <c r="K6" s="379" t="s">
        <v>17</v>
      </c>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25"/>
      <c r="AQ6" s="25"/>
      <c r="AR6" s="23"/>
      <c r="BE6" s="375"/>
      <c r="BS6" s="20" t="s">
        <v>6</v>
      </c>
    </row>
    <row r="7" spans="2:71" s="1" customFormat="1" ht="12" customHeight="1">
      <c r="B7" s="24"/>
      <c r="C7" s="25"/>
      <c r="D7" s="32" t="s">
        <v>18</v>
      </c>
      <c r="E7" s="25"/>
      <c r="F7" s="25"/>
      <c r="G7" s="25"/>
      <c r="H7" s="25"/>
      <c r="I7" s="25"/>
      <c r="J7" s="25"/>
      <c r="K7" s="30" t="s">
        <v>19</v>
      </c>
      <c r="L7" s="25"/>
      <c r="M7" s="25"/>
      <c r="N7" s="25"/>
      <c r="O7" s="25"/>
      <c r="P7" s="25"/>
      <c r="Q7" s="25"/>
      <c r="R7" s="25"/>
      <c r="S7" s="25"/>
      <c r="T7" s="25"/>
      <c r="U7" s="25"/>
      <c r="V7" s="25"/>
      <c r="W7" s="25"/>
      <c r="X7" s="25"/>
      <c r="Y7" s="25"/>
      <c r="Z7" s="25"/>
      <c r="AA7" s="25"/>
      <c r="AB7" s="25"/>
      <c r="AC7" s="25"/>
      <c r="AD7" s="25"/>
      <c r="AE7" s="25"/>
      <c r="AF7" s="25"/>
      <c r="AG7" s="25"/>
      <c r="AH7" s="25"/>
      <c r="AI7" s="25"/>
      <c r="AJ7" s="25"/>
      <c r="AK7" s="32" t="s">
        <v>20</v>
      </c>
      <c r="AL7" s="25"/>
      <c r="AM7" s="25"/>
      <c r="AN7" s="30" t="s">
        <v>19</v>
      </c>
      <c r="AO7" s="25"/>
      <c r="AP7" s="25"/>
      <c r="AQ7" s="25"/>
      <c r="AR7" s="23"/>
      <c r="BE7" s="375"/>
      <c r="BS7" s="20" t="s">
        <v>6</v>
      </c>
    </row>
    <row r="8" spans="2:71" s="1" customFormat="1" ht="12" customHeight="1">
      <c r="B8" s="24"/>
      <c r="C8" s="25"/>
      <c r="D8" s="32" t="s">
        <v>21</v>
      </c>
      <c r="E8" s="25"/>
      <c r="F8" s="25"/>
      <c r="G8" s="25"/>
      <c r="H8" s="25"/>
      <c r="I8" s="25"/>
      <c r="J8" s="25"/>
      <c r="K8" s="30" t="s">
        <v>22</v>
      </c>
      <c r="L8" s="25"/>
      <c r="M8" s="25"/>
      <c r="N8" s="25"/>
      <c r="O8" s="25"/>
      <c r="P8" s="25"/>
      <c r="Q8" s="25"/>
      <c r="R8" s="25"/>
      <c r="S8" s="25"/>
      <c r="T8" s="25"/>
      <c r="U8" s="25"/>
      <c r="V8" s="25"/>
      <c r="W8" s="25"/>
      <c r="X8" s="25"/>
      <c r="Y8" s="25"/>
      <c r="Z8" s="25"/>
      <c r="AA8" s="25"/>
      <c r="AB8" s="25"/>
      <c r="AC8" s="25"/>
      <c r="AD8" s="25"/>
      <c r="AE8" s="25"/>
      <c r="AF8" s="25"/>
      <c r="AG8" s="25"/>
      <c r="AH8" s="25"/>
      <c r="AI8" s="25"/>
      <c r="AJ8" s="25"/>
      <c r="AK8" s="32" t="s">
        <v>23</v>
      </c>
      <c r="AL8" s="25"/>
      <c r="AM8" s="25"/>
      <c r="AN8" s="33" t="s">
        <v>24</v>
      </c>
      <c r="AO8" s="25"/>
      <c r="AP8" s="25"/>
      <c r="AQ8" s="25"/>
      <c r="AR8" s="23"/>
      <c r="BE8" s="375"/>
      <c r="BS8" s="20" t="s">
        <v>6</v>
      </c>
    </row>
    <row r="9" spans="2:71" s="1" customFormat="1" ht="14.45" customHeight="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3"/>
      <c r="BE9" s="375"/>
      <c r="BS9" s="20" t="s">
        <v>6</v>
      </c>
    </row>
    <row r="10" spans="2:71" s="1" customFormat="1" ht="12" customHeight="1">
      <c r="B10" s="24"/>
      <c r="C10" s="25"/>
      <c r="D10" s="32" t="s">
        <v>25</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32" t="s">
        <v>26</v>
      </c>
      <c r="AL10" s="25"/>
      <c r="AM10" s="25"/>
      <c r="AN10" s="30" t="s">
        <v>19</v>
      </c>
      <c r="AO10" s="25"/>
      <c r="AP10" s="25"/>
      <c r="AQ10" s="25"/>
      <c r="AR10" s="23"/>
      <c r="BE10" s="375"/>
      <c r="BS10" s="20" t="s">
        <v>6</v>
      </c>
    </row>
    <row r="11" spans="2:71" s="1" customFormat="1" ht="18.4" customHeight="1">
      <c r="B11" s="24"/>
      <c r="C11" s="25"/>
      <c r="D11" s="25"/>
      <c r="E11" s="30" t="s">
        <v>27</v>
      </c>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32" t="s">
        <v>28</v>
      </c>
      <c r="AL11" s="25"/>
      <c r="AM11" s="25"/>
      <c r="AN11" s="30" t="s">
        <v>19</v>
      </c>
      <c r="AO11" s="25"/>
      <c r="AP11" s="25"/>
      <c r="AQ11" s="25"/>
      <c r="AR11" s="23"/>
      <c r="BE11" s="375"/>
      <c r="BS11" s="20" t="s">
        <v>6</v>
      </c>
    </row>
    <row r="12" spans="2:71" s="1" customFormat="1" ht="6.95" customHeight="1">
      <c r="B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3"/>
      <c r="BE12" s="375"/>
      <c r="BS12" s="20" t="s">
        <v>6</v>
      </c>
    </row>
    <row r="13" spans="2:71" s="1" customFormat="1" ht="12" customHeight="1">
      <c r="B13" s="24"/>
      <c r="C13" s="25"/>
      <c r="D13" s="32" t="s">
        <v>29</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32" t="s">
        <v>26</v>
      </c>
      <c r="AL13" s="25"/>
      <c r="AM13" s="25"/>
      <c r="AN13" s="34" t="s">
        <v>30</v>
      </c>
      <c r="AO13" s="25"/>
      <c r="AP13" s="25"/>
      <c r="AQ13" s="25"/>
      <c r="AR13" s="23"/>
      <c r="BE13" s="375"/>
      <c r="BS13" s="20" t="s">
        <v>6</v>
      </c>
    </row>
    <row r="14" spans="2:71" ht="12.75">
      <c r="B14" s="24"/>
      <c r="C14" s="25"/>
      <c r="D14" s="25"/>
      <c r="E14" s="380" t="s">
        <v>30</v>
      </c>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2" t="s">
        <v>28</v>
      </c>
      <c r="AL14" s="25"/>
      <c r="AM14" s="25"/>
      <c r="AN14" s="34" t="s">
        <v>30</v>
      </c>
      <c r="AO14" s="25"/>
      <c r="AP14" s="25"/>
      <c r="AQ14" s="25"/>
      <c r="AR14" s="23"/>
      <c r="BE14" s="375"/>
      <c r="BS14" s="20" t="s">
        <v>6</v>
      </c>
    </row>
    <row r="15" spans="2:71" s="1" customFormat="1" ht="6.95" customHeight="1">
      <c r="B15" s="24"/>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3"/>
      <c r="BE15" s="375"/>
      <c r="BS15" s="20" t="s">
        <v>4</v>
      </c>
    </row>
    <row r="16" spans="2:71" s="1" customFormat="1" ht="12" customHeight="1">
      <c r="B16" s="24"/>
      <c r="C16" s="25"/>
      <c r="D16" s="32" t="s">
        <v>31</v>
      </c>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32" t="s">
        <v>26</v>
      </c>
      <c r="AL16" s="25"/>
      <c r="AM16" s="25"/>
      <c r="AN16" s="30" t="s">
        <v>19</v>
      </c>
      <c r="AO16" s="25"/>
      <c r="AP16" s="25"/>
      <c r="AQ16" s="25"/>
      <c r="AR16" s="23"/>
      <c r="BE16" s="375"/>
      <c r="BS16" s="20" t="s">
        <v>4</v>
      </c>
    </row>
    <row r="17" spans="2:71" s="1" customFormat="1" ht="18.4" customHeight="1">
      <c r="B17" s="24"/>
      <c r="C17" s="25"/>
      <c r="D17" s="25"/>
      <c r="E17" s="30" t="s">
        <v>32</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32" t="s">
        <v>28</v>
      </c>
      <c r="AL17" s="25"/>
      <c r="AM17" s="25"/>
      <c r="AN17" s="30" t="s">
        <v>19</v>
      </c>
      <c r="AO17" s="25"/>
      <c r="AP17" s="25"/>
      <c r="AQ17" s="25"/>
      <c r="AR17" s="23"/>
      <c r="BE17" s="375"/>
      <c r="BS17" s="20" t="s">
        <v>33</v>
      </c>
    </row>
    <row r="18" spans="2:71" s="1" customFormat="1" ht="6.95" customHeight="1">
      <c r="B18" s="24"/>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3"/>
      <c r="BE18" s="375"/>
      <c r="BS18" s="20" t="s">
        <v>6</v>
      </c>
    </row>
    <row r="19" spans="2:71" s="1" customFormat="1" ht="12" customHeight="1">
      <c r="B19" s="24"/>
      <c r="C19" s="25"/>
      <c r="D19" s="32" t="s">
        <v>34</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32" t="s">
        <v>26</v>
      </c>
      <c r="AL19" s="25"/>
      <c r="AM19" s="25"/>
      <c r="AN19" s="30" t="s">
        <v>19</v>
      </c>
      <c r="AO19" s="25"/>
      <c r="AP19" s="25"/>
      <c r="AQ19" s="25"/>
      <c r="AR19" s="23"/>
      <c r="BE19" s="375"/>
      <c r="BS19" s="20" t="s">
        <v>6</v>
      </c>
    </row>
    <row r="20" spans="2:71" s="1" customFormat="1" ht="18.4" customHeight="1">
      <c r="B20" s="24"/>
      <c r="C20" s="25"/>
      <c r="D20" s="25"/>
      <c r="E20" s="30" t="s">
        <v>35</v>
      </c>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32" t="s">
        <v>28</v>
      </c>
      <c r="AL20" s="25"/>
      <c r="AM20" s="25"/>
      <c r="AN20" s="30" t="s">
        <v>19</v>
      </c>
      <c r="AO20" s="25"/>
      <c r="AP20" s="25"/>
      <c r="AQ20" s="25"/>
      <c r="AR20" s="23"/>
      <c r="BE20" s="375"/>
      <c r="BS20" s="20" t="s">
        <v>33</v>
      </c>
    </row>
    <row r="21" spans="2:57" s="1" customFormat="1" ht="6.95" customHeight="1">
      <c r="B21" s="24"/>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3"/>
      <c r="BE21" s="375"/>
    </row>
    <row r="22" spans="2:57" s="1" customFormat="1" ht="12" customHeight="1">
      <c r="B22" s="24"/>
      <c r="C22" s="25"/>
      <c r="D22" s="32" t="s">
        <v>36</v>
      </c>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3"/>
      <c r="BE22" s="375"/>
    </row>
    <row r="23" spans="2:57" s="1" customFormat="1" ht="47.25" customHeight="1">
      <c r="B23" s="24"/>
      <c r="C23" s="25"/>
      <c r="D23" s="25"/>
      <c r="E23" s="382" t="s">
        <v>37</v>
      </c>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382"/>
      <c r="AJ23" s="382"/>
      <c r="AK23" s="382"/>
      <c r="AL23" s="382"/>
      <c r="AM23" s="382"/>
      <c r="AN23" s="382"/>
      <c r="AO23" s="25"/>
      <c r="AP23" s="25"/>
      <c r="AQ23" s="25"/>
      <c r="AR23" s="23"/>
      <c r="BE23" s="375"/>
    </row>
    <row r="24" spans="2:57" s="1" customFormat="1" ht="6.95" customHeight="1">
      <c r="B24" s="24"/>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3"/>
      <c r="BE24" s="375"/>
    </row>
    <row r="25" spans="2:57" s="1" customFormat="1" ht="6.95" customHeight="1">
      <c r="B25" s="24"/>
      <c r="C25" s="25"/>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5"/>
      <c r="AQ25" s="25"/>
      <c r="AR25" s="23"/>
      <c r="BE25" s="375"/>
    </row>
    <row r="26" spans="1:57" s="2" customFormat="1" ht="25.9" customHeight="1">
      <c r="A26" s="37"/>
      <c r="B26" s="38"/>
      <c r="C26" s="39"/>
      <c r="D26" s="40" t="s">
        <v>38</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383">
        <f>ROUND(AG54,2)</f>
        <v>0</v>
      </c>
      <c r="AL26" s="384"/>
      <c r="AM26" s="384"/>
      <c r="AN26" s="384"/>
      <c r="AO26" s="384"/>
      <c r="AP26" s="39"/>
      <c r="AQ26" s="39"/>
      <c r="AR26" s="42"/>
      <c r="BE26" s="375"/>
    </row>
    <row r="27" spans="1:57" s="2" customFormat="1" ht="6.95"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2"/>
      <c r="BE27" s="375"/>
    </row>
    <row r="28" spans="1:57" s="2" customFormat="1" ht="12.75">
      <c r="A28" s="37"/>
      <c r="B28" s="38"/>
      <c r="C28" s="39"/>
      <c r="D28" s="39"/>
      <c r="E28" s="39"/>
      <c r="F28" s="39"/>
      <c r="G28" s="39"/>
      <c r="H28" s="39"/>
      <c r="I28" s="39"/>
      <c r="J28" s="39"/>
      <c r="K28" s="39"/>
      <c r="L28" s="385" t="s">
        <v>39</v>
      </c>
      <c r="M28" s="385"/>
      <c r="N28" s="385"/>
      <c r="O28" s="385"/>
      <c r="P28" s="385"/>
      <c r="Q28" s="39"/>
      <c r="R28" s="39"/>
      <c r="S28" s="39"/>
      <c r="T28" s="39"/>
      <c r="U28" s="39"/>
      <c r="V28" s="39"/>
      <c r="W28" s="385" t="s">
        <v>40</v>
      </c>
      <c r="X28" s="385"/>
      <c r="Y28" s="385"/>
      <c r="Z28" s="385"/>
      <c r="AA28" s="385"/>
      <c r="AB28" s="385"/>
      <c r="AC28" s="385"/>
      <c r="AD28" s="385"/>
      <c r="AE28" s="385"/>
      <c r="AF28" s="39"/>
      <c r="AG28" s="39"/>
      <c r="AH28" s="39"/>
      <c r="AI28" s="39"/>
      <c r="AJ28" s="39"/>
      <c r="AK28" s="385" t="s">
        <v>41</v>
      </c>
      <c r="AL28" s="385"/>
      <c r="AM28" s="385"/>
      <c r="AN28" s="385"/>
      <c r="AO28" s="385"/>
      <c r="AP28" s="39"/>
      <c r="AQ28" s="39"/>
      <c r="AR28" s="42"/>
      <c r="BE28" s="375"/>
    </row>
    <row r="29" spans="2:57" s="3" customFormat="1" ht="14.45" customHeight="1">
      <c r="B29" s="43"/>
      <c r="C29" s="44"/>
      <c r="D29" s="32" t="s">
        <v>42</v>
      </c>
      <c r="E29" s="44"/>
      <c r="F29" s="32" t="s">
        <v>43</v>
      </c>
      <c r="G29" s="44"/>
      <c r="H29" s="44"/>
      <c r="I29" s="44"/>
      <c r="J29" s="44"/>
      <c r="K29" s="44"/>
      <c r="L29" s="369">
        <v>0.21</v>
      </c>
      <c r="M29" s="368"/>
      <c r="N29" s="368"/>
      <c r="O29" s="368"/>
      <c r="P29" s="368"/>
      <c r="Q29" s="44"/>
      <c r="R29" s="44"/>
      <c r="S29" s="44"/>
      <c r="T29" s="44"/>
      <c r="U29" s="44"/>
      <c r="V29" s="44"/>
      <c r="W29" s="367">
        <f>ROUND(AZ54,2)</f>
        <v>0</v>
      </c>
      <c r="X29" s="368"/>
      <c r="Y29" s="368"/>
      <c r="Z29" s="368"/>
      <c r="AA29" s="368"/>
      <c r="AB29" s="368"/>
      <c r="AC29" s="368"/>
      <c r="AD29" s="368"/>
      <c r="AE29" s="368"/>
      <c r="AF29" s="44"/>
      <c r="AG29" s="44"/>
      <c r="AH29" s="44"/>
      <c r="AI29" s="44"/>
      <c r="AJ29" s="44"/>
      <c r="AK29" s="367">
        <f>ROUND(AV54,2)</f>
        <v>0</v>
      </c>
      <c r="AL29" s="368"/>
      <c r="AM29" s="368"/>
      <c r="AN29" s="368"/>
      <c r="AO29" s="368"/>
      <c r="AP29" s="44"/>
      <c r="AQ29" s="44"/>
      <c r="AR29" s="45"/>
      <c r="BE29" s="376"/>
    </row>
    <row r="30" spans="2:57" s="3" customFormat="1" ht="14.45" customHeight="1">
      <c r="B30" s="43"/>
      <c r="C30" s="44"/>
      <c r="D30" s="44"/>
      <c r="E30" s="44"/>
      <c r="F30" s="32" t="s">
        <v>44</v>
      </c>
      <c r="G30" s="44"/>
      <c r="H30" s="44"/>
      <c r="I30" s="44"/>
      <c r="J30" s="44"/>
      <c r="K30" s="44"/>
      <c r="L30" s="369">
        <v>0.15</v>
      </c>
      <c r="M30" s="368"/>
      <c r="N30" s="368"/>
      <c r="O30" s="368"/>
      <c r="P30" s="368"/>
      <c r="Q30" s="44"/>
      <c r="R30" s="44"/>
      <c r="S30" s="44"/>
      <c r="T30" s="44"/>
      <c r="U30" s="44"/>
      <c r="V30" s="44"/>
      <c r="W30" s="367">
        <f>ROUND(BA54,2)</f>
        <v>0</v>
      </c>
      <c r="X30" s="368"/>
      <c r="Y30" s="368"/>
      <c r="Z30" s="368"/>
      <c r="AA30" s="368"/>
      <c r="AB30" s="368"/>
      <c r="AC30" s="368"/>
      <c r="AD30" s="368"/>
      <c r="AE30" s="368"/>
      <c r="AF30" s="44"/>
      <c r="AG30" s="44"/>
      <c r="AH30" s="44"/>
      <c r="AI30" s="44"/>
      <c r="AJ30" s="44"/>
      <c r="AK30" s="367">
        <f>ROUND(AW54,2)</f>
        <v>0</v>
      </c>
      <c r="AL30" s="368"/>
      <c r="AM30" s="368"/>
      <c r="AN30" s="368"/>
      <c r="AO30" s="368"/>
      <c r="AP30" s="44"/>
      <c r="AQ30" s="44"/>
      <c r="AR30" s="45"/>
      <c r="BE30" s="376"/>
    </row>
    <row r="31" spans="2:57" s="3" customFormat="1" ht="14.45" customHeight="1" hidden="1">
      <c r="B31" s="43"/>
      <c r="C31" s="44"/>
      <c r="D31" s="44"/>
      <c r="E31" s="44"/>
      <c r="F31" s="32" t="s">
        <v>45</v>
      </c>
      <c r="G31" s="44"/>
      <c r="H31" s="44"/>
      <c r="I31" s="44"/>
      <c r="J31" s="44"/>
      <c r="K31" s="44"/>
      <c r="L31" s="369">
        <v>0.21</v>
      </c>
      <c r="M31" s="368"/>
      <c r="N31" s="368"/>
      <c r="O31" s="368"/>
      <c r="P31" s="368"/>
      <c r="Q31" s="44"/>
      <c r="R31" s="44"/>
      <c r="S31" s="44"/>
      <c r="T31" s="44"/>
      <c r="U31" s="44"/>
      <c r="V31" s="44"/>
      <c r="W31" s="367">
        <f>ROUND(BB54,2)</f>
        <v>0</v>
      </c>
      <c r="X31" s="368"/>
      <c r="Y31" s="368"/>
      <c r="Z31" s="368"/>
      <c r="AA31" s="368"/>
      <c r="AB31" s="368"/>
      <c r="AC31" s="368"/>
      <c r="AD31" s="368"/>
      <c r="AE31" s="368"/>
      <c r="AF31" s="44"/>
      <c r="AG31" s="44"/>
      <c r="AH31" s="44"/>
      <c r="AI31" s="44"/>
      <c r="AJ31" s="44"/>
      <c r="AK31" s="367">
        <v>0</v>
      </c>
      <c r="AL31" s="368"/>
      <c r="AM31" s="368"/>
      <c r="AN31" s="368"/>
      <c r="AO31" s="368"/>
      <c r="AP31" s="44"/>
      <c r="AQ31" s="44"/>
      <c r="AR31" s="45"/>
      <c r="BE31" s="376"/>
    </row>
    <row r="32" spans="2:57" s="3" customFormat="1" ht="14.45" customHeight="1" hidden="1">
      <c r="B32" s="43"/>
      <c r="C32" s="44"/>
      <c r="D32" s="44"/>
      <c r="E32" s="44"/>
      <c r="F32" s="32" t="s">
        <v>46</v>
      </c>
      <c r="G32" s="44"/>
      <c r="H32" s="44"/>
      <c r="I32" s="44"/>
      <c r="J32" s="44"/>
      <c r="K32" s="44"/>
      <c r="L32" s="369">
        <v>0.15</v>
      </c>
      <c r="M32" s="368"/>
      <c r="N32" s="368"/>
      <c r="O32" s="368"/>
      <c r="P32" s="368"/>
      <c r="Q32" s="44"/>
      <c r="R32" s="44"/>
      <c r="S32" s="44"/>
      <c r="T32" s="44"/>
      <c r="U32" s="44"/>
      <c r="V32" s="44"/>
      <c r="W32" s="367">
        <f>ROUND(BC54,2)</f>
        <v>0</v>
      </c>
      <c r="X32" s="368"/>
      <c r="Y32" s="368"/>
      <c r="Z32" s="368"/>
      <c r="AA32" s="368"/>
      <c r="AB32" s="368"/>
      <c r="AC32" s="368"/>
      <c r="AD32" s="368"/>
      <c r="AE32" s="368"/>
      <c r="AF32" s="44"/>
      <c r="AG32" s="44"/>
      <c r="AH32" s="44"/>
      <c r="AI32" s="44"/>
      <c r="AJ32" s="44"/>
      <c r="AK32" s="367">
        <v>0</v>
      </c>
      <c r="AL32" s="368"/>
      <c r="AM32" s="368"/>
      <c r="AN32" s="368"/>
      <c r="AO32" s="368"/>
      <c r="AP32" s="44"/>
      <c r="AQ32" s="44"/>
      <c r="AR32" s="45"/>
      <c r="BE32" s="376"/>
    </row>
    <row r="33" spans="2:44" s="3" customFormat="1" ht="14.45" customHeight="1" hidden="1">
      <c r="B33" s="43"/>
      <c r="C33" s="44"/>
      <c r="D33" s="44"/>
      <c r="E33" s="44"/>
      <c r="F33" s="32" t="s">
        <v>47</v>
      </c>
      <c r="G33" s="44"/>
      <c r="H33" s="44"/>
      <c r="I33" s="44"/>
      <c r="J33" s="44"/>
      <c r="K33" s="44"/>
      <c r="L33" s="369">
        <v>0</v>
      </c>
      <c r="M33" s="368"/>
      <c r="N33" s="368"/>
      <c r="O33" s="368"/>
      <c r="P33" s="368"/>
      <c r="Q33" s="44"/>
      <c r="R33" s="44"/>
      <c r="S33" s="44"/>
      <c r="T33" s="44"/>
      <c r="U33" s="44"/>
      <c r="V33" s="44"/>
      <c r="W33" s="367">
        <f>ROUND(BD54,2)</f>
        <v>0</v>
      </c>
      <c r="X33" s="368"/>
      <c r="Y33" s="368"/>
      <c r="Z33" s="368"/>
      <c r="AA33" s="368"/>
      <c r="AB33" s="368"/>
      <c r="AC33" s="368"/>
      <c r="AD33" s="368"/>
      <c r="AE33" s="368"/>
      <c r="AF33" s="44"/>
      <c r="AG33" s="44"/>
      <c r="AH33" s="44"/>
      <c r="AI33" s="44"/>
      <c r="AJ33" s="44"/>
      <c r="AK33" s="367">
        <v>0</v>
      </c>
      <c r="AL33" s="368"/>
      <c r="AM33" s="368"/>
      <c r="AN33" s="368"/>
      <c r="AO33" s="368"/>
      <c r="AP33" s="44"/>
      <c r="AQ33" s="44"/>
      <c r="AR33" s="45"/>
    </row>
    <row r="34" spans="1:57" s="2" customFormat="1" ht="6.95"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2"/>
      <c r="BE34" s="37"/>
    </row>
    <row r="35" spans="1:57" s="2" customFormat="1" ht="25.9" customHeight="1">
      <c r="A35" s="37"/>
      <c r="B35" s="38"/>
      <c r="C35" s="46"/>
      <c r="D35" s="47" t="s">
        <v>48</v>
      </c>
      <c r="E35" s="48"/>
      <c r="F35" s="48"/>
      <c r="G35" s="48"/>
      <c r="H35" s="48"/>
      <c r="I35" s="48"/>
      <c r="J35" s="48"/>
      <c r="K35" s="48"/>
      <c r="L35" s="48"/>
      <c r="M35" s="48"/>
      <c r="N35" s="48"/>
      <c r="O35" s="48"/>
      <c r="P35" s="48"/>
      <c r="Q35" s="48"/>
      <c r="R35" s="48"/>
      <c r="S35" s="48"/>
      <c r="T35" s="49" t="s">
        <v>49</v>
      </c>
      <c r="U35" s="48"/>
      <c r="V35" s="48"/>
      <c r="W35" s="48"/>
      <c r="X35" s="370" t="s">
        <v>50</v>
      </c>
      <c r="Y35" s="371"/>
      <c r="Z35" s="371"/>
      <c r="AA35" s="371"/>
      <c r="AB35" s="371"/>
      <c r="AC35" s="48"/>
      <c r="AD35" s="48"/>
      <c r="AE35" s="48"/>
      <c r="AF35" s="48"/>
      <c r="AG35" s="48"/>
      <c r="AH35" s="48"/>
      <c r="AI35" s="48"/>
      <c r="AJ35" s="48"/>
      <c r="AK35" s="372">
        <f>SUM(AK26:AK33)</f>
        <v>0</v>
      </c>
      <c r="AL35" s="371"/>
      <c r="AM35" s="371"/>
      <c r="AN35" s="371"/>
      <c r="AO35" s="373"/>
      <c r="AP35" s="46"/>
      <c r="AQ35" s="46"/>
      <c r="AR35" s="42"/>
      <c r="BE35" s="37"/>
    </row>
    <row r="36" spans="1:57" s="2" customFormat="1" ht="6.95"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2"/>
      <c r="BE36" s="37"/>
    </row>
    <row r="37" spans="1:57" s="2" customFormat="1" ht="6.95" customHeight="1">
      <c r="A37" s="37"/>
      <c r="B37" s="50"/>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42"/>
      <c r="BE37" s="37"/>
    </row>
    <row r="41" spans="1:57" s="2" customFormat="1" ht="6.95" customHeight="1">
      <c r="A41" s="37"/>
      <c r="B41" s="52"/>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42"/>
      <c r="BE41" s="37"/>
    </row>
    <row r="42" spans="1:57" s="2" customFormat="1" ht="24.95" customHeight="1">
      <c r="A42" s="37"/>
      <c r="B42" s="38"/>
      <c r="C42" s="26" t="s">
        <v>51</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2"/>
      <c r="BE42" s="37"/>
    </row>
    <row r="43" spans="1:57" s="2" customFormat="1" ht="6.95" customHeight="1">
      <c r="A43" s="37"/>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2"/>
      <c r="BE43" s="37"/>
    </row>
    <row r="44" spans="2:44" s="4" customFormat="1" ht="12" customHeight="1">
      <c r="B44" s="54"/>
      <c r="C44" s="32" t="s">
        <v>13</v>
      </c>
      <c r="D44" s="55"/>
      <c r="E44" s="55"/>
      <c r="F44" s="55"/>
      <c r="G44" s="55"/>
      <c r="H44" s="55"/>
      <c r="I44" s="55"/>
      <c r="J44" s="55"/>
      <c r="K44" s="55"/>
      <c r="L44" s="55" t="str">
        <f>K5</f>
        <v>202170</v>
      </c>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6"/>
    </row>
    <row r="45" spans="2:44" s="5" customFormat="1" ht="36.95" customHeight="1">
      <c r="B45" s="57"/>
      <c r="C45" s="58" t="s">
        <v>16</v>
      </c>
      <c r="D45" s="59"/>
      <c r="E45" s="59"/>
      <c r="F45" s="59"/>
      <c r="G45" s="59"/>
      <c r="H45" s="59"/>
      <c r="I45" s="59"/>
      <c r="J45" s="59"/>
      <c r="K45" s="59"/>
      <c r="L45" s="356" t="str">
        <f>K6</f>
        <v>Opravy Tyršovy ulice, Benešov</v>
      </c>
      <c r="M45" s="357"/>
      <c r="N45" s="357"/>
      <c r="O45" s="357"/>
      <c r="P45" s="357"/>
      <c r="Q45" s="357"/>
      <c r="R45" s="357"/>
      <c r="S45" s="357"/>
      <c r="T45" s="357"/>
      <c r="U45" s="357"/>
      <c r="V45" s="357"/>
      <c r="W45" s="357"/>
      <c r="X45" s="357"/>
      <c r="Y45" s="357"/>
      <c r="Z45" s="357"/>
      <c r="AA45" s="357"/>
      <c r="AB45" s="357"/>
      <c r="AC45" s="357"/>
      <c r="AD45" s="357"/>
      <c r="AE45" s="357"/>
      <c r="AF45" s="357"/>
      <c r="AG45" s="357"/>
      <c r="AH45" s="357"/>
      <c r="AI45" s="357"/>
      <c r="AJ45" s="357"/>
      <c r="AK45" s="357"/>
      <c r="AL45" s="357"/>
      <c r="AM45" s="357"/>
      <c r="AN45" s="357"/>
      <c r="AO45" s="357"/>
      <c r="AP45" s="59"/>
      <c r="AQ45" s="59"/>
      <c r="AR45" s="60"/>
    </row>
    <row r="46" spans="1:57" s="2" customFormat="1" ht="6.95" customHeight="1">
      <c r="A46" s="37"/>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2"/>
      <c r="BE46" s="37"/>
    </row>
    <row r="47" spans="1:57" s="2" customFormat="1" ht="12" customHeight="1">
      <c r="A47" s="37"/>
      <c r="B47" s="38"/>
      <c r="C47" s="32" t="s">
        <v>21</v>
      </c>
      <c r="D47" s="39"/>
      <c r="E47" s="39"/>
      <c r="F47" s="39"/>
      <c r="G47" s="39"/>
      <c r="H47" s="39"/>
      <c r="I47" s="39"/>
      <c r="J47" s="39"/>
      <c r="K47" s="39"/>
      <c r="L47" s="61" t="str">
        <f>IF(K8="","",K8)</f>
        <v xml:space="preserve"> Tyršova ulice, Benešov</v>
      </c>
      <c r="M47" s="39"/>
      <c r="N47" s="39"/>
      <c r="O47" s="39"/>
      <c r="P47" s="39"/>
      <c r="Q47" s="39"/>
      <c r="R47" s="39"/>
      <c r="S47" s="39"/>
      <c r="T47" s="39"/>
      <c r="U47" s="39"/>
      <c r="V47" s="39"/>
      <c r="W47" s="39"/>
      <c r="X47" s="39"/>
      <c r="Y47" s="39"/>
      <c r="Z47" s="39"/>
      <c r="AA47" s="39"/>
      <c r="AB47" s="39"/>
      <c r="AC47" s="39"/>
      <c r="AD47" s="39"/>
      <c r="AE47" s="39"/>
      <c r="AF47" s="39"/>
      <c r="AG47" s="39"/>
      <c r="AH47" s="39"/>
      <c r="AI47" s="32" t="s">
        <v>23</v>
      </c>
      <c r="AJ47" s="39"/>
      <c r="AK47" s="39"/>
      <c r="AL47" s="39"/>
      <c r="AM47" s="358" t="str">
        <f>IF(AN8="","",AN8)</f>
        <v>12. 7. 2021</v>
      </c>
      <c r="AN47" s="358"/>
      <c r="AO47" s="39"/>
      <c r="AP47" s="39"/>
      <c r="AQ47" s="39"/>
      <c r="AR47" s="42"/>
      <c r="BE47" s="37"/>
    </row>
    <row r="48" spans="1:57" s="2" customFormat="1" ht="6.95" customHeight="1">
      <c r="A48" s="37"/>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2"/>
      <c r="BE48" s="37"/>
    </row>
    <row r="49" spans="1:57" s="2" customFormat="1" ht="15.2" customHeight="1">
      <c r="A49" s="37"/>
      <c r="B49" s="38"/>
      <c r="C49" s="32" t="s">
        <v>25</v>
      </c>
      <c r="D49" s="39"/>
      <c r="E49" s="39"/>
      <c r="F49" s="39"/>
      <c r="G49" s="39"/>
      <c r="H49" s="39"/>
      <c r="I49" s="39"/>
      <c r="J49" s="39"/>
      <c r="K49" s="39"/>
      <c r="L49" s="55" t="str">
        <f>IF(E11="","",E11)</f>
        <v>Město Benešov, Masarykovo náměstí 100, 256 01 Bene</v>
      </c>
      <c r="M49" s="39"/>
      <c r="N49" s="39"/>
      <c r="O49" s="39"/>
      <c r="P49" s="39"/>
      <c r="Q49" s="39"/>
      <c r="R49" s="39"/>
      <c r="S49" s="39"/>
      <c r="T49" s="39"/>
      <c r="U49" s="39"/>
      <c r="V49" s="39"/>
      <c r="W49" s="39"/>
      <c r="X49" s="39"/>
      <c r="Y49" s="39"/>
      <c r="Z49" s="39"/>
      <c r="AA49" s="39"/>
      <c r="AB49" s="39"/>
      <c r="AC49" s="39"/>
      <c r="AD49" s="39"/>
      <c r="AE49" s="39"/>
      <c r="AF49" s="39"/>
      <c r="AG49" s="39"/>
      <c r="AH49" s="39"/>
      <c r="AI49" s="32" t="s">
        <v>31</v>
      </c>
      <c r="AJ49" s="39"/>
      <c r="AK49" s="39"/>
      <c r="AL49" s="39"/>
      <c r="AM49" s="359" t="str">
        <f>IF(E17="","",E17)</f>
        <v>JVA ARCHITEKTI S.R.O.</v>
      </c>
      <c r="AN49" s="360"/>
      <c r="AO49" s="360"/>
      <c r="AP49" s="360"/>
      <c r="AQ49" s="39"/>
      <c r="AR49" s="42"/>
      <c r="AS49" s="361" t="s">
        <v>52</v>
      </c>
      <c r="AT49" s="362"/>
      <c r="AU49" s="63"/>
      <c r="AV49" s="63"/>
      <c r="AW49" s="63"/>
      <c r="AX49" s="63"/>
      <c r="AY49" s="63"/>
      <c r="AZ49" s="63"/>
      <c r="BA49" s="63"/>
      <c r="BB49" s="63"/>
      <c r="BC49" s="63"/>
      <c r="BD49" s="64"/>
      <c r="BE49" s="37"/>
    </row>
    <row r="50" spans="1:57" s="2" customFormat="1" ht="15.2" customHeight="1">
      <c r="A50" s="37"/>
      <c r="B50" s="38"/>
      <c r="C50" s="32" t="s">
        <v>29</v>
      </c>
      <c r="D50" s="39"/>
      <c r="E50" s="39"/>
      <c r="F50" s="39"/>
      <c r="G50" s="39"/>
      <c r="H50" s="39"/>
      <c r="I50" s="39"/>
      <c r="J50" s="39"/>
      <c r="K50" s="39"/>
      <c r="L50" s="55"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2" t="s">
        <v>34</v>
      </c>
      <c r="AJ50" s="39"/>
      <c r="AK50" s="39"/>
      <c r="AL50" s="39"/>
      <c r="AM50" s="359" t="str">
        <f>IF(E20="","",E20)</f>
        <v>Michal Jirka</v>
      </c>
      <c r="AN50" s="360"/>
      <c r="AO50" s="360"/>
      <c r="AP50" s="360"/>
      <c r="AQ50" s="39"/>
      <c r="AR50" s="42"/>
      <c r="AS50" s="363"/>
      <c r="AT50" s="364"/>
      <c r="AU50" s="65"/>
      <c r="AV50" s="65"/>
      <c r="AW50" s="65"/>
      <c r="AX50" s="65"/>
      <c r="AY50" s="65"/>
      <c r="AZ50" s="65"/>
      <c r="BA50" s="65"/>
      <c r="BB50" s="65"/>
      <c r="BC50" s="65"/>
      <c r="BD50" s="66"/>
      <c r="BE50" s="37"/>
    </row>
    <row r="51" spans="1:57" s="2" customFormat="1" ht="10.9" customHeight="1">
      <c r="A51" s="37"/>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2"/>
      <c r="AS51" s="365"/>
      <c r="AT51" s="366"/>
      <c r="AU51" s="67"/>
      <c r="AV51" s="67"/>
      <c r="AW51" s="67"/>
      <c r="AX51" s="67"/>
      <c r="AY51" s="67"/>
      <c r="AZ51" s="67"/>
      <c r="BA51" s="67"/>
      <c r="BB51" s="67"/>
      <c r="BC51" s="67"/>
      <c r="BD51" s="68"/>
      <c r="BE51" s="37"/>
    </row>
    <row r="52" spans="1:57" s="2" customFormat="1" ht="29.25" customHeight="1">
      <c r="A52" s="37"/>
      <c r="B52" s="38"/>
      <c r="C52" s="352" t="s">
        <v>53</v>
      </c>
      <c r="D52" s="353"/>
      <c r="E52" s="353"/>
      <c r="F52" s="353"/>
      <c r="G52" s="353"/>
      <c r="H52" s="69"/>
      <c r="I52" s="354" t="s">
        <v>54</v>
      </c>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5" t="s">
        <v>55</v>
      </c>
      <c r="AH52" s="353"/>
      <c r="AI52" s="353"/>
      <c r="AJ52" s="353"/>
      <c r="AK52" s="353"/>
      <c r="AL52" s="353"/>
      <c r="AM52" s="353"/>
      <c r="AN52" s="354" t="s">
        <v>56</v>
      </c>
      <c r="AO52" s="353"/>
      <c r="AP52" s="353"/>
      <c r="AQ52" s="70" t="s">
        <v>57</v>
      </c>
      <c r="AR52" s="42"/>
      <c r="AS52" s="71" t="s">
        <v>58</v>
      </c>
      <c r="AT52" s="72" t="s">
        <v>59</v>
      </c>
      <c r="AU52" s="72" t="s">
        <v>60</v>
      </c>
      <c r="AV52" s="72" t="s">
        <v>61</v>
      </c>
      <c r="AW52" s="72" t="s">
        <v>62</v>
      </c>
      <c r="AX52" s="72" t="s">
        <v>63</v>
      </c>
      <c r="AY52" s="72" t="s">
        <v>64</v>
      </c>
      <c r="AZ52" s="72" t="s">
        <v>65</v>
      </c>
      <c r="BA52" s="72" t="s">
        <v>66</v>
      </c>
      <c r="BB52" s="72" t="s">
        <v>67</v>
      </c>
      <c r="BC52" s="72" t="s">
        <v>68</v>
      </c>
      <c r="BD52" s="73" t="s">
        <v>69</v>
      </c>
      <c r="BE52" s="37"/>
    </row>
    <row r="53" spans="1:57" s="2" customFormat="1" ht="10.9" customHeight="1">
      <c r="A53" s="37"/>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2"/>
      <c r="AS53" s="74"/>
      <c r="AT53" s="75"/>
      <c r="AU53" s="75"/>
      <c r="AV53" s="75"/>
      <c r="AW53" s="75"/>
      <c r="AX53" s="75"/>
      <c r="AY53" s="75"/>
      <c r="AZ53" s="75"/>
      <c r="BA53" s="75"/>
      <c r="BB53" s="75"/>
      <c r="BC53" s="75"/>
      <c r="BD53" s="76"/>
      <c r="BE53" s="37"/>
    </row>
    <row r="54" spans="2:90" s="6" customFormat="1" ht="32.45" customHeight="1">
      <c r="B54" s="77"/>
      <c r="C54" s="78" t="s">
        <v>70</v>
      </c>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350">
        <f>ROUND(SUM(AG55:AG56),2)</f>
        <v>0</v>
      </c>
      <c r="AH54" s="350"/>
      <c r="AI54" s="350"/>
      <c r="AJ54" s="350"/>
      <c r="AK54" s="350"/>
      <c r="AL54" s="350"/>
      <c r="AM54" s="350"/>
      <c r="AN54" s="351">
        <f>SUM(AG54,AT54)</f>
        <v>0</v>
      </c>
      <c r="AO54" s="351"/>
      <c r="AP54" s="351"/>
      <c r="AQ54" s="81" t="s">
        <v>19</v>
      </c>
      <c r="AR54" s="82"/>
      <c r="AS54" s="83">
        <f>ROUND(SUM(AS55:AS56),2)</f>
        <v>0</v>
      </c>
      <c r="AT54" s="84">
        <f>ROUND(SUM(AV54:AW54),2)</f>
        <v>0</v>
      </c>
      <c r="AU54" s="85">
        <f>ROUND(SUM(AU55:AU56),5)</f>
        <v>0</v>
      </c>
      <c r="AV54" s="84">
        <f>ROUND(AZ54*L29,2)</f>
        <v>0</v>
      </c>
      <c r="AW54" s="84">
        <f>ROUND(BA54*L30,2)</f>
        <v>0</v>
      </c>
      <c r="AX54" s="84">
        <f>ROUND(BB54*L29,2)</f>
        <v>0</v>
      </c>
      <c r="AY54" s="84">
        <f>ROUND(BC54*L30,2)</f>
        <v>0</v>
      </c>
      <c r="AZ54" s="84">
        <f>ROUND(SUM(AZ55:AZ56),2)</f>
        <v>0</v>
      </c>
      <c r="BA54" s="84">
        <f>ROUND(SUM(BA55:BA56),2)</f>
        <v>0</v>
      </c>
      <c r="BB54" s="84">
        <f>ROUND(SUM(BB55:BB56),2)</f>
        <v>0</v>
      </c>
      <c r="BC54" s="84">
        <f>ROUND(SUM(BC55:BC56),2)</f>
        <v>0</v>
      </c>
      <c r="BD54" s="86">
        <f>ROUND(SUM(BD55:BD56),2)</f>
        <v>0</v>
      </c>
      <c r="BS54" s="87" t="s">
        <v>71</v>
      </c>
      <c r="BT54" s="87" t="s">
        <v>72</v>
      </c>
      <c r="BU54" s="88" t="s">
        <v>73</v>
      </c>
      <c r="BV54" s="87" t="s">
        <v>74</v>
      </c>
      <c r="BW54" s="87" t="s">
        <v>5</v>
      </c>
      <c r="BX54" s="87" t="s">
        <v>75</v>
      </c>
      <c r="CL54" s="87" t="s">
        <v>19</v>
      </c>
    </row>
    <row r="55" spans="1:91" s="7" customFormat="1" ht="16.5" customHeight="1">
      <c r="A55" s="89" t="s">
        <v>76</v>
      </c>
      <c r="B55" s="90"/>
      <c r="C55" s="91"/>
      <c r="D55" s="349" t="s">
        <v>77</v>
      </c>
      <c r="E55" s="349"/>
      <c r="F55" s="349"/>
      <c r="G55" s="349"/>
      <c r="H55" s="349"/>
      <c r="I55" s="92"/>
      <c r="J55" s="349" t="s">
        <v>78</v>
      </c>
      <c r="K55" s="349"/>
      <c r="L55" s="349"/>
      <c r="M55" s="349"/>
      <c r="N55" s="349"/>
      <c r="O55" s="349"/>
      <c r="P55" s="349"/>
      <c r="Q55" s="349"/>
      <c r="R55" s="349"/>
      <c r="S55" s="349"/>
      <c r="T55" s="349"/>
      <c r="U55" s="349"/>
      <c r="V55" s="349"/>
      <c r="W55" s="349"/>
      <c r="X55" s="349"/>
      <c r="Y55" s="349"/>
      <c r="Z55" s="349"/>
      <c r="AA55" s="349"/>
      <c r="AB55" s="349"/>
      <c r="AC55" s="349"/>
      <c r="AD55" s="349"/>
      <c r="AE55" s="349"/>
      <c r="AF55" s="349"/>
      <c r="AG55" s="347">
        <f>'SO.20 - OPRAVA STAVBY'!J30</f>
        <v>0</v>
      </c>
      <c r="AH55" s="348"/>
      <c r="AI55" s="348"/>
      <c r="AJ55" s="348"/>
      <c r="AK55" s="348"/>
      <c r="AL55" s="348"/>
      <c r="AM55" s="348"/>
      <c r="AN55" s="347">
        <f>SUM(AG55,AT55)</f>
        <v>0</v>
      </c>
      <c r="AO55" s="348"/>
      <c r="AP55" s="348"/>
      <c r="AQ55" s="93" t="s">
        <v>79</v>
      </c>
      <c r="AR55" s="94"/>
      <c r="AS55" s="95">
        <v>0</v>
      </c>
      <c r="AT55" s="96">
        <f>ROUND(SUM(AV55:AW55),2)</f>
        <v>0</v>
      </c>
      <c r="AU55" s="97">
        <f>'SO.20 - OPRAVA STAVBY'!P93</f>
        <v>0</v>
      </c>
      <c r="AV55" s="96">
        <f>'SO.20 - OPRAVA STAVBY'!J33</f>
        <v>0</v>
      </c>
      <c r="AW55" s="96">
        <f>'SO.20 - OPRAVA STAVBY'!J34</f>
        <v>0</v>
      </c>
      <c r="AX55" s="96">
        <f>'SO.20 - OPRAVA STAVBY'!J35</f>
        <v>0</v>
      </c>
      <c r="AY55" s="96">
        <f>'SO.20 - OPRAVA STAVBY'!J36</f>
        <v>0</v>
      </c>
      <c r="AZ55" s="96">
        <f>'SO.20 - OPRAVA STAVBY'!F33</f>
        <v>0</v>
      </c>
      <c r="BA55" s="96">
        <f>'SO.20 - OPRAVA STAVBY'!F34</f>
        <v>0</v>
      </c>
      <c r="BB55" s="96">
        <f>'SO.20 - OPRAVA STAVBY'!F35</f>
        <v>0</v>
      </c>
      <c r="BC55" s="96">
        <f>'SO.20 - OPRAVA STAVBY'!F36</f>
        <v>0</v>
      </c>
      <c r="BD55" s="98">
        <f>'SO.20 - OPRAVA STAVBY'!F37</f>
        <v>0</v>
      </c>
      <c r="BT55" s="99" t="s">
        <v>80</v>
      </c>
      <c r="BV55" s="99" t="s">
        <v>74</v>
      </c>
      <c r="BW55" s="99" t="s">
        <v>81</v>
      </c>
      <c r="BX55" s="99" t="s">
        <v>5</v>
      </c>
      <c r="CL55" s="99" t="s">
        <v>19</v>
      </c>
      <c r="CM55" s="99" t="s">
        <v>82</v>
      </c>
    </row>
    <row r="56" spans="1:91" s="7" customFormat="1" ht="16.5" customHeight="1">
      <c r="A56" s="89" t="s">
        <v>76</v>
      </c>
      <c r="B56" s="90"/>
      <c r="C56" s="91"/>
      <c r="D56" s="349" t="s">
        <v>83</v>
      </c>
      <c r="E56" s="349"/>
      <c r="F56" s="349"/>
      <c r="G56" s="349"/>
      <c r="H56" s="349"/>
      <c r="I56" s="92"/>
      <c r="J56" s="349" t="s">
        <v>84</v>
      </c>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47">
        <f>'VON - Vedlejší a ostatní ...'!J30</f>
        <v>0</v>
      </c>
      <c r="AH56" s="348"/>
      <c r="AI56" s="348"/>
      <c r="AJ56" s="348"/>
      <c r="AK56" s="348"/>
      <c r="AL56" s="348"/>
      <c r="AM56" s="348"/>
      <c r="AN56" s="347">
        <f>SUM(AG56,AT56)</f>
        <v>0</v>
      </c>
      <c r="AO56" s="348"/>
      <c r="AP56" s="348"/>
      <c r="AQ56" s="93" t="s">
        <v>83</v>
      </c>
      <c r="AR56" s="94"/>
      <c r="AS56" s="100">
        <v>0</v>
      </c>
      <c r="AT56" s="101">
        <f>ROUND(SUM(AV56:AW56),2)</f>
        <v>0</v>
      </c>
      <c r="AU56" s="102">
        <f>'VON - Vedlejší a ostatní ...'!P82</f>
        <v>0</v>
      </c>
      <c r="AV56" s="101">
        <f>'VON - Vedlejší a ostatní ...'!J33</f>
        <v>0</v>
      </c>
      <c r="AW56" s="101">
        <f>'VON - Vedlejší a ostatní ...'!J34</f>
        <v>0</v>
      </c>
      <c r="AX56" s="101">
        <f>'VON - Vedlejší a ostatní ...'!J35</f>
        <v>0</v>
      </c>
      <c r="AY56" s="101">
        <f>'VON - Vedlejší a ostatní ...'!J36</f>
        <v>0</v>
      </c>
      <c r="AZ56" s="101">
        <f>'VON - Vedlejší a ostatní ...'!F33</f>
        <v>0</v>
      </c>
      <c r="BA56" s="101">
        <f>'VON - Vedlejší a ostatní ...'!F34</f>
        <v>0</v>
      </c>
      <c r="BB56" s="101">
        <f>'VON - Vedlejší a ostatní ...'!F35</f>
        <v>0</v>
      </c>
      <c r="BC56" s="101">
        <f>'VON - Vedlejší a ostatní ...'!F36</f>
        <v>0</v>
      </c>
      <c r="BD56" s="103">
        <f>'VON - Vedlejší a ostatní ...'!F37</f>
        <v>0</v>
      </c>
      <c r="BT56" s="99" t="s">
        <v>80</v>
      </c>
      <c r="BV56" s="99" t="s">
        <v>74</v>
      </c>
      <c r="BW56" s="99" t="s">
        <v>85</v>
      </c>
      <c r="BX56" s="99" t="s">
        <v>5</v>
      </c>
      <c r="CL56" s="99" t="s">
        <v>19</v>
      </c>
      <c r="CM56" s="99" t="s">
        <v>82</v>
      </c>
    </row>
    <row r="57" spans="1:57" s="2" customFormat="1" ht="30" customHeight="1">
      <c r="A57" s="37"/>
      <c r="B57" s="38"/>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42"/>
      <c r="AS57" s="37"/>
      <c r="AT57" s="37"/>
      <c r="AU57" s="37"/>
      <c r="AV57" s="37"/>
      <c r="AW57" s="37"/>
      <c r="AX57" s="37"/>
      <c r="AY57" s="37"/>
      <c r="AZ57" s="37"/>
      <c r="BA57" s="37"/>
      <c r="BB57" s="37"/>
      <c r="BC57" s="37"/>
      <c r="BD57" s="37"/>
      <c r="BE57" s="37"/>
    </row>
    <row r="58" spans="1:57" s="2" customFormat="1" ht="6.95" customHeight="1">
      <c r="A58" s="37"/>
      <c r="B58" s="50"/>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42"/>
      <c r="AS58" s="37"/>
      <c r="AT58" s="37"/>
      <c r="AU58" s="37"/>
      <c r="AV58" s="37"/>
      <c r="AW58" s="37"/>
      <c r="AX58" s="37"/>
      <c r="AY58" s="37"/>
      <c r="AZ58" s="37"/>
      <c r="BA58" s="37"/>
      <c r="BB58" s="37"/>
      <c r="BC58" s="37"/>
      <c r="BD58" s="37"/>
      <c r="BE58" s="37"/>
    </row>
  </sheetData>
  <sheetProtection algorithmName="SHA-512" hashValue="0LdPYfXzG0SsMWUzgBDryyVvFmaMenTZb1ChOL4eJtS2PQZkWtxXvkdahJw9lJBy8F/l4D8O6ljgRqSYNlikrA==" saltValue="aSU5bhuHY85G4tF7gB6pw/zMjbXGiGN8GqgJx30z4U/a9+ENavSBFL1m5xS5MuflI3dOOazCv3TpN0lM1ZSELg==" spinCount="100000" sheet="1" objects="1" scenarios="1" formatColumns="0" formatRows="0"/>
  <mergeCells count="46">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L33:P33"/>
    <mergeCell ref="X35:AB35"/>
    <mergeCell ref="AK35:AO35"/>
    <mergeCell ref="AK31:AO31"/>
    <mergeCell ref="L31:P31"/>
    <mergeCell ref="W32:AE32"/>
    <mergeCell ref="AK32:AO32"/>
    <mergeCell ref="L32:P32"/>
    <mergeCell ref="AM47:AN47"/>
    <mergeCell ref="AM49:AP49"/>
    <mergeCell ref="AS49:AT51"/>
    <mergeCell ref="AM50:AP50"/>
    <mergeCell ref="W33:AE33"/>
    <mergeCell ref="AK33:AO33"/>
    <mergeCell ref="AR2:BE2"/>
    <mergeCell ref="AN56:AP56"/>
    <mergeCell ref="AG56:AM56"/>
    <mergeCell ref="D56:H56"/>
    <mergeCell ref="J56:AF56"/>
    <mergeCell ref="AG54:AM54"/>
    <mergeCell ref="AN54:AP54"/>
    <mergeCell ref="C52:G52"/>
    <mergeCell ref="I52:AF52"/>
    <mergeCell ref="AG52:AM52"/>
    <mergeCell ref="AN52:AP52"/>
    <mergeCell ref="AN55:AP55"/>
    <mergeCell ref="AG55:AM55"/>
    <mergeCell ref="D55:H55"/>
    <mergeCell ref="J55:AF55"/>
    <mergeCell ref="L45:AO45"/>
  </mergeCells>
  <hyperlinks>
    <hyperlink ref="A55" location="'SO.20 - OPRAVA STAVBY'!C2" display="/"/>
    <hyperlink ref="A56"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00"/>
  <sheetViews>
    <sheetView showGridLines="0" tabSelected="1" workbookViewId="0" topLeftCell="A82">
      <selection activeCell="J95" sqref="J95"/>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46"/>
      <c r="M2" s="346"/>
      <c r="N2" s="346"/>
      <c r="O2" s="346"/>
      <c r="P2" s="346"/>
      <c r="Q2" s="346"/>
      <c r="R2" s="346"/>
      <c r="S2" s="346"/>
      <c r="T2" s="346"/>
      <c r="U2" s="346"/>
      <c r="V2" s="346"/>
      <c r="AT2" s="20" t="s">
        <v>81</v>
      </c>
    </row>
    <row r="3" spans="2:46" s="1" customFormat="1" ht="6.95" customHeight="1">
      <c r="B3" s="104"/>
      <c r="C3" s="105"/>
      <c r="D3" s="105"/>
      <c r="E3" s="105"/>
      <c r="F3" s="105"/>
      <c r="G3" s="105"/>
      <c r="H3" s="105"/>
      <c r="I3" s="105"/>
      <c r="J3" s="105"/>
      <c r="K3" s="105"/>
      <c r="L3" s="23"/>
      <c r="AT3" s="20" t="s">
        <v>82</v>
      </c>
    </row>
    <row r="4" spans="2:46" s="1" customFormat="1" ht="24.95" customHeight="1">
      <c r="B4" s="23"/>
      <c r="D4" s="106" t="s">
        <v>86</v>
      </c>
      <c r="L4" s="23"/>
      <c r="M4" s="107" t="s">
        <v>10</v>
      </c>
      <c r="AT4" s="20" t="s">
        <v>4</v>
      </c>
    </row>
    <row r="5" spans="2:12" s="1" customFormat="1" ht="6.95" customHeight="1">
      <c r="B5" s="23"/>
      <c r="L5" s="23"/>
    </row>
    <row r="6" spans="2:12" s="1" customFormat="1" ht="12" customHeight="1">
      <c r="B6" s="23"/>
      <c r="D6" s="108" t="s">
        <v>16</v>
      </c>
      <c r="L6" s="23"/>
    </row>
    <row r="7" spans="2:12" s="1" customFormat="1" ht="16.5" customHeight="1">
      <c r="B7" s="23"/>
      <c r="E7" s="389" t="str">
        <f>'Rekapitulace stavby'!K6</f>
        <v>Opravy Tyršovy ulice, Benešov</v>
      </c>
      <c r="F7" s="390"/>
      <c r="G7" s="390"/>
      <c r="H7" s="390"/>
      <c r="L7" s="23"/>
    </row>
    <row r="8" spans="1:31" s="2" customFormat="1" ht="12" customHeight="1">
      <c r="A8" s="37"/>
      <c r="B8" s="42"/>
      <c r="C8" s="37"/>
      <c r="D8" s="108" t="s">
        <v>87</v>
      </c>
      <c r="E8" s="37"/>
      <c r="F8" s="37"/>
      <c r="G8" s="37"/>
      <c r="H8" s="37"/>
      <c r="I8" s="37"/>
      <c r="J8" s="37"/>
      <c r="K8" s="37"/>
      <c r="L8" s="109"/>
      <c r="S8" s="37"/>
      <c r="T8" s="37"/>
      <c r="U8" s="37"/>
      <c r="V8" s="37"/>
      <c r="W8" s="37"/>
      <c r="X8" s="37"/>
      <c r="Y8" s="37"/>
      <c r="Z8" s="37"/>
      <c r="AA8" s="37"/>
      <c r="AB8" s="37"/>
      <c r="AC8" s="37"/>
      <c r="AD8" s="37"/>
      <c r="AE8" s="37"/>
    </row>
    <row r="9" spans="1:31" s="2" customFormat="1" ht="16.5" customHeight="1">
      <c r="A9" s="37"/>
      <c r="B9" s="42"/>
      <c r="C9" s="37"/>
      <c r="D9" s="37"/>
      <c r="E9" s="391" t="s">
        <v>88</v>
      </c>
      <c r="F9" s="392"/>
      <c r="G9" s="392"/>
      <c r="H9" s="392"/>
      <c r="I9" s="37"/>
      <c r="J9" s="37"/>
      <c r="K9" s="37"/>
      <c r="L9" s="109"/>
      <c r="S9" s="37"/>
      <c r="T9" s="37"/>
      <c r="U9" s="37"/>
      <c r="V9" s="37"/>
      <c r="W9" s="37"/>
      <c r="X9" s="37"/>
      <c r="Y9" s="37"/>
      <c r="Z9" s="37"/>
      <c r="AA9" s="37"/>
      <c r="AB9" s="37"/>
      <c r="AC9" s="37"/>
      <c r="AD9" s="37"/>
      <c r="AE9" s="37"/>
    </row>
    <row r="10" spans="1:31" s="2" customFormat="1" ht="12">
      <c r="A10" s="37"/>
      <c r="B10" s="42"/>
      <c r="C10" s="37"/>
      <c r="D10" s="37"/>
      <c r="E10" s="37"/>
      <c r="F10" s="37"/>
      <c r="G10" s="37"/>
      <c r="H10" s="37"/>
      <c r="I10" s="37"/>
      <c r="J10" s="37"/>
      <c r="K10" s="37"/>
      <c r="L10" s="109"/>
      <c r="S10" s="37"/>
      <c r="T10" s="37"/>
      <c r="U10" s="37"/>
      <c r="V10" s="37"/>
      <c r="W10" s="37"/>
      <c r="X10" s="37"/>
      <c r="Y10" s="37"/>
      <c r="Z10" s="37"/>
      <c r="AA10" s="37"/>
      <c r="AB10" s="37"/>
      <c r="AC10" s="37"/>
      <c r="AD10" s="37"/>
      <c r="AE10" s="37"/>
    </row>
    <row r="11" spans="1:31" s="2" customFormat="1" ht="12" customHeight="1">
      <c r="A11" s="37"/>
      <c r="B11" s="42"/>
      <c r="C11" s="37"/>
      <c r="D11" s="108" t="s">
        <v>18</v>
      </c>
      <c r="E11" s="37"/>
      <c r="F11" s="110" t="s">
        <v>19</v>
      </c>
      <c r="G11" s="37"/>
      <c r="H11" s="37"/>
      <c r="I11" s="108" t="s">
        <v>20</v>
      </c>
      <c r="J11" s="110" t="s">
        <v>19</v>
      </c>
      <c r="K11" s="37"/>
      <c r="L11" s="109"/>
      <c r="S11" s="37"/>
      <c r="T11" s="37"/>
      <c r="U11" s="37"/>
      <c r="V11" s="37"/>
      <c r="W11" s="37"/>
      <c r="X11" s="37"/>
      <c r="Y11" s="37"/>
      <c r="Z11" s="37"/>
      <c r="AA11" s="37"/>
      <c r="AB11" s="37"/>
      <c r="AC11" s="37"/>
      <c r="AD11" s="37"/>
      <c r="AE11" s="37"/>
    </row>
    <row r="12" spans="1:31" s="2" customFormat="1" ht="12" customHeight="1">
      <c r="A12" s="37"/>
      <c r="B12" s="42"/>
      <c r="C12" s="37"/>
      <c r="D12" s="108" t="s">
        <v>21</v>
      </c>
      <c r="E12" s="37"/>
      <c r="F12" s="110" t="s">
        <v>22</v>
      </c>
      <c r="G12" s="37"/>
      <c r="H12" s="37"/>
      <c r="I12" s="108" t="s">
        <v>23</v>
      </c>
      <c r="J12" s="111" t="str">
        <f>'Rekapitulace stavby'!AN8</f>
        <v>12. 7. 2021</v>
      </c>
      <c r="K12" s="37"/>
      <c r="L12" s="109"/>
      <c r="S12" s="37"/>
      <c r="T12" s="37"/>
      <c r="U12" s="37"/>
      <c r="V12" s="37"/>
      <c r="W12" s="37"/>
      <c r="X12" s="37"/>
      <c r="Y12" s="37"/>
      <c r="Z12" s="37"/>
      <c r="AA12" s="37"/>
      <c r="AB12" s="37"/>
      <c r="AC12" s="37"/>
      <c r="AD12" s="37"/>
      <c r="AE12" s="37"/>
    </row>
    <row r="13" spans="1:31" s="2" customFormat="1" ht="10.9" customHeight="1">
      <c r="A13" s="37"/>
      <c r="B13" s="42"/>
      <c r="C13" s="37"/>
      <c r="D13" s="37"/>
      <c r="E13" s="37"/>
      <c r="F13" s="37"/>
      <c r="G13" s="37"/>
      <c r="H13" s="37"/>
      <c r="I13" s="37"/>
      <c r="J13" s="37"/>
      <c r="K13" s="37"/>
      <c r="L13" s="109"/>
      <c r="S13" s="37"/>
      <c r="T13" s="37"/>
      <c r="U13" s="37"/>
      <c r="V13" s="37"/>
      <c r="W13" s="37"/>
      <c r="X13" s="37"/>
      <c r="Y13" s="37"/>
      <c r="Z13" s="37"/>
      <c r="AA13" s="37"/>
      <c r="AB13" s="37"/>
      <c r="AC13" s="37"/>
      <c r="AD13" s="37"/>
      <c r="AE13" s="37"/>
    </row>
    <row r="14" spans="1:31" s="2" customFormat="1" ht="12" customHeight="1">
      <c r="A14" s="37"/>
      <c r="B14" s="42"/>
      <c r="C14" s="37"/>
      <c r="D14" s="108" t="s">
        <v>25</v>
      </c>
      <c r="E14" s="37"/>
      <c r="F14" s="37"/>
      <c r="G14" s="37"/>
      <c r="H14" s="37"/>
      <c r="I14" s="108" t="s">
        <v>26</v>
      </c>
      <c r="J14" s="110" t="s">
        <v>19</v>
      </c>
      <c r="K14" s="37"/>
      <c r="L14" s="109"/>
      <c r="S14" s="37"/>
      <c r="T14" s="37"/>
      <c r="U14" s="37"/>
      <c r="V14" s="37"/>
      <c r="W14" s="37"/>
      <c r="X14" s="37"/>
      <c r="Y14" s="37"/>
      <c r="Z14" s="37"/>
      <c r="AA14" s="37"/>
      <c r="AB14" s="37"/>
      <c r="AC14" s="37"/>
      <c r="AD14" s="37"/>
      <c r="AE14" s="37"/>
    </row>
    <row r="15" spans="1:31" s="2" customFormat="1" ht="18" customHeight="1">
      <c r="A15" s="37"/>
      <c r="B15" s="42"/>
      <c r="C15" s="37"/>
      <c r="D15" s="37"/>
      <c r="E15" s="110" t="s">
        <v>27</v>
      </c>
      <c r="F15" s="37"/>
      <c r="G15" s="37"/>
      <c r="H15" s="37"/>
      <c r="I15" s="108" t="s">
        <v>28</v>
      </c>
      <c r="J15" s="110" t="s">
        <v>19</v>
      </c>
      <c r="K15" s="37"/>
      <c r="L15" s="109"/>
      <c r="S15" s="37"/>
      <c r="T15" s="37"/>
      <c r="U15" s="37"/>
      <c r="V15" s="37"/>
      <c r="W15" s="37"/>
      <c r="X15" s="37"/>
      <c r="Y15" s="37"/>
      <c r="Z15" s="37"/>
      <c r="AA15" s="37"/>
      <c r="AB15" s="37"/>
      <c r="AC15" s="37"/>
      <c r="AD15" s="37"/>
      <c r="AE15" s="37"/>
    </row>
    <row r="16" spans="1:31" s="2" customFormat="1" ht="6.95" customHeight="1">
      <c r="A16" s="37"/>
      <c r="B16" s="42"/>
      <c r="C16" s="37"/>
      <c r="D16" s="37"/>
      <c r="E16" s="37"/>
      <c r="F16" s="37"/>
      <c r="G16" s="37"/>
      <c r="H16" s="37"/>
      <c r="I16" s="37"/>
      <c r="J16" s="37"/>
      <c r="K16" s="37"/>
      <c r="L16" s="109"/>
      <c r="S16" s="37"/>
      <c r="T16" s="37"/>
      <c r="U16" s="37"/>
      <c r="V16" s="37"/>
      <c r="W16" s="37"/>
      <c r="X16" s="37"/>
      <c r="Y16" s="37"/>
      <c r="Z16" s="37"/>
      <c r="AA16" s="37"/>
      <c r="AB16" s="37"/>
      <c r="AC16" s="37"/>
      <c r="AD16" s="37"/>
      <c r="AE16" s="37"/>
    </row>
    <row r="17" spans="1:31" s="2" customFormat="1" ht="12" customHeight="1">
      <c r="A17" s="37"/>
      <c r="B17" s="42"/>
      <c r="C17" s="37"/>
      <c r="D17" s="108" t="s">
        <v>29</v>
      </c>
      <c r="E17" s="37"/>
      <c r="F17" s="37"/>
      <c r="G17" s="37"/>
      <c r="H17" s="37"/>
      <c r="I17" s="108" t="s">
        <v>26</v>
      </c>
      <c r="J17" s="33" t="str">
        <f>'Rekapitulace stavby'!AN13</f>
        <v>Vyplň údaj</v>
      </c>
      <c r="K17" s="37"/>
      <c r="L17" s="109"/>
      <c r="S17" s="37"/>
      <c r="T17" s="37"/>
      <c r="U17" s="37"/>
      <c r="V17" s="37"/>
      <c r="W17" s="37"/>
      <c r="X17" s="37"/>
      <c r="Y17" s="37"/>
      <c r="Z17" s="37"/>
      <c r="AA17" s="37"/>
      <c r="AB17" s="37"/>
      <c r="AC17" s="37"/>
      <c r="AD17" s="37"/>
      <c r="AE17" s="37"/>
    </row>
    <row r="18" spans="1:31" s="2" customFormat="1" ht="18" customHeight="1">
      <c r="A18" s="37"/>
      <c r="B18" s="42"/>
      <c r="C18" s="37"/>
      <c r="D18" s="37"/>
      <c r="E18" s="393" t="str">
        <f>'Rekapitulace stavby'!E14</f>
        <v>Vyplň údaj</v>
      </c>
      <c r="F18" s="394"/>
      <c r="G18" s="394"/>
      <c r="H18" s="394"/>
      <c r="I18" s="108" t="s">
        <v>28</v>
      </c>
      <c r="J18" s="33" t="str">
        <f>'Rekapitulace stavby'!AN14</f>
        <v>Vyplň údaj</v>
      </c>
      <c r="K18" s="37"/>
      <c r="L18" s="109"/>
      <c r="S18" s="37"/>
      <c r="T18" s="37"/>
      <c r="U18" s="37"/>
      <c r="V18" s="37"/>
      <c r="W18" s="37"/>
      <c r="X18" s="37"/>
      <c r="Y18" s="37"/>
      <c r="Z18" s="37"/>
      <c r="AA18" s="37"/>
      <c r="AB18" s="37"/>
      <c r="AC18" s="37"/>
      <c r="AD18" s="37"/>
      <c r="AE18" s="37"/>
    </row>
    <row r="19" spans="1:31" s="2" customFormat="1" ht="6.95" customHeight="1">
      <c r="A19" s="37"/>
      <c r="B19" s="42"/>
      <c r="C19" s="37"/>
      <c r="D19" s="37"/>
      <c r="E19" s="37"/>
      <c r="F19" s="37"/>
      <c r="G19" s="37"/>
      <c r="H19" s="37"/>
      <c r="I19" s="37"/>
      <c r="J19" s="37"/>
      <c r="K19" s="37"/>
      <c r="L19" s="109"/>
      <c r="S19" s="37"/>
      <c r="T19" s="37"/>
      <c r="U19" s="37"/>
      <c r="V19" s="37"/>
      <c r="W19" s="37"/>
      <c r="X19" s="37"/>
      <c r="Y19" s="37"/>
      <c r="Z19" s="37"/>
      <c r="AA19" s="37"/>
      <c r="AB19" s="37"/>
      <c r="AC19" s="37"/>
      <c r="AD19" s="37"/>
      <c r="AE19" s="37"/>
    </row>
    <row r="20" spans="1:31" s="2" customFormat="1" ht="12" customHeight="1">
      <c r="A20" s="37"/>
      <c r="B20" s="42"/>
      <c r="C20" s="37"/>
      <c r="D20" s="108" t="s">
        <v>31</v>
      </c>
      <c r="E20" s="37"/>
      <c r="F20" s="37"/>
      <c r="G20" s="37"/>
      <c r="H20" s="37"/>
      <c r="I20" s="108" t="s">
        <v>26</v>
      </c>
      <c r="J20" s="110" t="s">
        <v>19</v>
      </c>
      <c r="K20" s="37"/>
      <c r="L20" s="109"/>
      <c r="S20" s="37"/>
      <c r="T20" s="37"/>
      <c r="U20" s="37"/>
      <c r="V20" s="37"/>
      <c r="W20" s="37"/>
      <c r="X20" s="37"/>
      <c r="Y20" s="37"/>
      <c r="Z20" s="37"/>
      <c r="AA20" s="37"/>
      <c r="AB20" s="37"/>
      <c r="AC20" s="37"/>
      <c r="AD20" s="37"/>
      <c r="AE20" s="37"/>
    </row>
    <row r="21" spans="1:31" s="2" customFormat="1" ht="18" customHeight="1">
      <c r="A21" s="37"/>
      <c r="B21" s="42"/>
      <c r="C21" s="37"/>
      <c r="D21" s="37"/>
      <c r="E21" s="110" t="s">
        <v>32</v>
      </c>
      <c r="F21" s="37"/>
      <c r="G21" s="37"/>
      <c r="H21" s="37"/>
      <c r="I21" s="108" t="s">
        <v>28</v>
      </c>
      <c r="J21" s="110" t="s">
        <v>19</v>
      </c>
      <c r="K21" s="37"/>
      <c r="L21" s="109"/>
      <c r="S21" s="37"/>
      <c r="T21" s="37"/>
      <c r="U21" s="37"/>
      <c r="V21" s="37"/>
      <c r="W21" s="37"/>
      <c r="X21" s="37"/>
      <c r="Y21" s="37"/>
      <c r="Z21" s="37"/>
      <c r="AA21" s="37"/>
      <c r="AB21" s="37"/>
      <c r="AC21" s="37"/>
      <c r="AD21" s="37"/>
      <c r="AE21" s="37"/>
    </row>
    <row r="22" spans="1:31" s="2" customFormat="1" ht="6.95" customHeight="1">
      <c r="A22" s="37"/>
      <c r="B22" s="42"/>
      <c r="C22" s="37"/>
      <c r="D22" s="37"/>
      <c r="E22" s="37"/>
      <c r="F22" s="37"/>
      <c r="G22" s="37"/>
      <c r="H22" s="37"/>
      <c r="I22" s="37"/>
      <c r="J22" s="37"/>
      <c r="K22" s="37"/>
      <c r="L22" s="109"/>
      <c r="S22" s="37"/>
      <c r="T22" s="37"/>
      <c r="U22" s="37"/>
      <c r="V22" s="37"/>
      <c r="W22" s="37"/>
      <c r="X22" s="37"/>
      <c r="Y22" s="37"/>
      <c r="Z22" s="37"/>
      <c r="AA22" s="37"/>
      <c r="AB22" s="37"/>
      <c r="AC22" s="37"/>
      <c r="AD22" s="37"/>
      <c r="AE22" s="37"/>
    </row>
    <row r="23" spans="1:31" s="2" customFormat="1" ht="12" customHeight="1">
      <c r="A23" s="37"/>
      <c r="B23" s="42"/>
      <c r="C23" s="37"/>
      <c r="D23" s="108" t="s">
        <v>34</v>
      </c>
      <c r="E23" s="37"/>
      <c r="F23" s="37"/>
      <c r="G23" s="37"/>
      <c r="H23" s="37"/>
      <c r="I23" s="108" t="s">
        <v>26</v>
      </c>
      <c r="J23" s="110" t="s">
        <v>19</v>
      </c>
      <c r="K23" s="37"/>
      <c r="L23" s="109"/>
      <c r="S23" s="37"/>
      <c r="T23" s="37"/>
      <c r="U23" s="37"/>
      <c r="V23" s="37"/>
      <c r="W23" s="37"/>
      <c r="X23" s="37"/>
      <c r="Y23" s="37"/>
      <c r="Z23" s="37"/>
      <c r="AA23" s="37"/>
      <c r="AB23" s="37"/>
      <c r="AC23" s="37"/>
      <c r="AD23" s="37"/>
      <c r="AE23" s="37"/>
    </row>
    <row r="24" spans="1:31" s="2" customFormat="1" ht="18" customHeight="1">
      <c r="A24" s="37"/>
      <c r="B24" s="42"/>
      <c r="C24" s="37"/>
      <c r="D24" s="37"/>
      <c r="E24" s="110" t="s">
        <v>35</v>
      </c>
      <c r="F24" s="37"/>
      <c r="G24" s="37"/>
      <c r="H24" s="37"/>
      <c r="I24" s="108" t="s">
        <v>28</v>
      </c>
      <c r="J24" s="110" t="s">
        <v>19</v>
      </c>
      <c r="K24" s="37"/>
      <c r="L24" s="109"/>
      <c r="S24" s="37"/>
      <c r="T24" s="37"/>
      <c r="U24" s="37"/>
      <c r="V24" s="37"/>
      <c r="W24" s="37"/>
      <c r="X24" s="37"/>
      <c r="Y24" s="37"/>
      <c r="Z24" s="37"/>
      <c r="AA24" s="37"/>
      <c r="AB24" s="37"/>
      <c r="AC24" s="37"/>
      <c r="AD24" s="37"/>
      <c r="AE24" s="37"/>
    </row>
    <row r="25" spans="1:31" s="2" customFormat="1" ht="6.95" customHeight="1">
      <c r="A25" s="37"/>
      <c r="B25" s="42"/>
      <c r="C25" s="37"/>
      <c r="D25" s="37"/>
      <c r="E25" s="37"/>
      <c r="F25" s="37"/>
      <c r="G25" s="37"/>
      <c r="H25" s="37"/>
      <c r="I25" s="37"/>
      <c r="J25" s="37"/>
      <c r="K25" s="37"/>
      <c r="L25" s="109"/>
      <c r="S25" s="37"/>
      <c r="T25" s="37"/>
      <c r="U25" s="37"/>
      <c r="V25" s="37"/>
      <c r="W25" s="37"/>
      <c r="X25" s="37"/>
      <c r="Y25" s="37"/>
      <c r="Z25" s="37"/>
      <c r="AA25" s="37"/>
      <c r="AB25" s="37"/>
      <c r="AC25" s="37"/>
      <c r="AD25" s="37"/>
      <c r="AE25" s="37"/>
    </row>
    <row r="26" spans="1:31" s="2" customFormat="1" ht="12" customHeight="1">
      <c r="A26" s="37"/>
      <c r="B26" s="42"/>
      <c r="C26" s="37"/>
      <c r="D26" s="108" t="s">
        <v>36</v>
      </c>
      <c r="E26" s="37"/>
      <c r="F26" s="37"/>
      <c r="G26" s="37"/>
      <c r="H26" s="37"/>
      <c r="I26" s="37"/>
      <c r="J26" s="37"/>
      <c r="K26" s="37"/>
      <c r="L26" s="109"/>
      <c r="S26" s="37"/>
      <c r="T26" s="37"/>
      <c r="U26" s="37"/>
      <c r="V26" s="37"/>
      <c r="W26" s="37"/>
      <c r="X26" s="37"/>
      <c r="Y26" s="37"/>
      <c r="Z26" s="37"/>
      <c r="AA26" s="37"/>
      <c r="AB26" s="37"/>
      <c r="AC26" s="37"/>
      <c r="AD26" s="37"/>
      <c r="AE26" s="37"/>
    </row>
    <row r="27" spans="1:31" s="8" customFormat="1" ht="16.5" customHeight="1">
      <c r="A27" s="112"/>
      <c r="B27" s="113"/>
      <c r="C27" s="112"/>
      <c r="D27" s="112"/>
      <c r="E27" s="395" t="s">
        <v>19</v>
      </c>
      <c r="F27" s="395"/>
      <c r="G27" s="395"/>
      <c r="H27" s="395"/>
      <c r="I27" s="112"/>
      <c r="J27" s="112"/>
      <c r="K27" s="112"/>
      <c r="L27" s="114"/>
      <c r="S27" s="112"/>
      <c r="T27" s="112"/>
      <c r="U27" s="112"/>
      <c r="V27" s="112"/>
      <c r="W27" s="112"/>
      <c r="X27" s="112"/>
      <c r="Y27" s="112"/>
      <c r="Z27" s="112"/>
      <c r="AA27" s="112"/>
      <c r="AB27" s="112"/>
      <c r="AC27" s="112"/>
      <c r="AD27" s="112"/>
      <c r="AE27" s="112"/>
    </row>
    <row r="28" spans="1:31" s="2" customFormat="1" ht="6.95" customHeight="1">
      <c r="A28" s="37"/>
      <c r="B28" s="42"/>
      <c r="C28" s="37"/>
      <c r="D28" s="37"/>
      <c r="E28" s="37"/>
      <c r="F28" s="37"/>
      <c r="G28" s="37"/>
      <c r="H28" s="37"/>
      <c r="I28" s="37"/>
      <c r="J28" s="37"/>
      <c r="K28" s="37"/>
      <c r="L28" s="109"/>
      <c r="S28" s="37"/>
      <c r="T28" s="37"/>
      <c r="U28" s="37"/>
      <c r="V28" s="37"/>
      <c r="W28" s="37"/>
      <c r="X28" s="37"/>
      <c r="Y28" s="37"/>
      <c r="Z28" s="37"/>
      <c r="AA28" s="37"/>
      <c r="AB28" s="37"/>
      <c r="AC28" s="37"/>
      <c r="AD28" s="37"/>
      <c r="AE28" s="37"/>
    </row>
    <row r="29" spans="1:31" s="2" customFormat="1" ht="6.95" customHeight="1">
      <c r="A29" s="37"/>
      <c r="B29" s="42"/>
      <c r="C29" s="37"/>
      <c r="D29" s="115"/>
      <c r="E29" s="115"/>
      <c r="F29" s="115"/>
      <c r="G29" s="115"/>
      <c r="H29" s="115"/>
      <c r="I29" s="115"/>
      <c r="J29" s="115"/>
      <c r="K29" s="115"/>
      <c r="L29" s="109"/>
      <c r="S29" s="37"/>
      <c r="T29" s="37"/>
      <c r="U29" s="37"/>
      <c r="V29" s="37"/>
      <c r="W29" s="37"/>
      <c r="X29" s="37"/>
      <c r="Y29" s="37"/>
      <c r="Z29" s="37"/>
      <c r="AA29" s="37"/>
      <c r="AB29" s="37"/>
      <c r="AC29" s="37"/>
      <c r="AD29" s="37"/>
      <c r="AE29" s="37"/>
    </row>
    <row r="30" spans="1:31" s="2" customFormat="1" ht="25.35" customHeight="1">
      <c r="A30" s="37"/>
      <c r="B30" s="42"/>
      <c r="C30" s="37"/>
      <c r="D30" s="116" t="s">
        <v>38</v>
      </c>
      <c r="E30" s="37"/>
      <c r="F30" s="37"/>
      <c r="G30" s="37"/>
      <c r="H30" s="37"/>
      <c r="I30" s="37"/>
      <c r="J30" s="117">
        <f>ROUND(J93,2)</f>
        <v>0</v>
      </c>
      <c r="K30" s="37"/>
      <c r="L30" s="109"/>
      <c r="S30" s="37"/>
      <c r="T30" s="37"/>
      <c r="U30" s="37"/>
      <c r="V30" s="37"/>
      <c r="W30" s="37"/>
      <c r="X30" s="37"/>
      <c r="Y30" s="37"/>
      <c r="Z30" s="37"/>
      <c r="AA30" s="37"/>
      <c r="AB30" s="37"/>
      <c r="AC30" s="37"/>
      <c r="AD30" s="37"/>
      <c r="AE30" s="37"/>
    </row>
    <row r="31" spans="1:31" s="2" customFormat="1" ht="6.95" customHeight="1">
      <c r="A31" s="37"/>
      <c r="B31" s="42"/>
      <c r="C31" s="37"/>
      <c r="D31" s="115"/>
      <c r="E31" s="115"/>
      <c r="F31" s="115"/>
      <c r="G31" s="115"/>
      <c r="H31" s="115"/>
      <c r="I31" s="115"/>
      <c r="J31" s="115"/>
      <c r="K31" s="115"/>
      <c r="L31" s="109"/>
      <c r="S31" s="37"/>
      <c r="T31" s="37"/>
      <c r="U31" s="37"/>
      <c r="V31" s="37"/>
      <c r="W31" s="37"/>
      <c r="X31" s="37"/>
      <c r="Y31" s="37"/>
      <c r="Z31" s="37"/>
      <c r="AA31" s="37"/>
      <c r="AB31" s="37"/>
      <c r="AC31" s="37"/>
      <c r="AD31" s="37"/>
      <c r="AE31" s="37"/>
    </row>
    <row r="32" spans="1:31" s="2" customFormat="1" ht="14.45" customHeight="1">
      <c r="A32" s="37"/>
      <c r="B32" s="42"/>
      <c r="C32" s="37"/>
      <c r="D32" s="37"/>
      <c r="E32" s="37"/>
      <c r="F32" s="118" t="s">
        <v>40</v>
      </c>
      <c r="G32" s="37"/>
      <c r="H32" s="37"/>
      <c r="I32" s="118" t="s">
        <v>39</v>
      </c>
      <c r="J32" s="118" t="s">
        <v>41</v>
      </c>
      <c r="K32" s="37"/>
      <c r="L32" s="109"/>
      <c r="S32" s="37"/>
      <c r="T32" s="37"/>
      <c r="U32" s="37"/>
      <c r="V32" s="37"/>
      <c r="W32" s="37"/>
      <c r="X32" s="37"/>
      <c r="Y32" s="37"/>
      <c r="Z32" s="37"/>
      <c r="AA32" s="37"/>
      <c r="AB32" s="37"/>
      <c r="AC32" s="37"/>
      <c r="AD32" s="37"/>
      <c r="AE32" s="37"/>
    </row>
    <row r="33" spans="1:31" s="2" customFormat="1" ht="14.45" customHeight="1">
      <c r="A33" s="37"/>
      <c r="B33" s="42"/>
      <c r="C33" s="37"/>
      <c r="D33" s="119" t="s">
        <v>42</v>
      </c>
      <c r="E33" s="108" t="s">
        <v>43</v>
      </c>
      <c r="F33" s="120">
        <f>ROUND((SUM(BE93:BE399)),2)</f>
        <v>0</v>
      </c>
      <c r="G33" s="37"/>
      <c r="H33" s="37"/>
      <c r="I33" s="121">
        <v>0.21</v>
      </c>
      <c r="J33" s="120">
        <f>ROUND(((SUM(BE93:BE399))*I33),2)</f>
        <v>0</v>
      </c>
      <c r="K33" s="37"/>
      <c r="L33" s="109"/>
      <c r="S33" s="37"/>
      <c r="T33" s="37"/>
      <c r="U33" s="37"/>
      <c r="V33" s="37"/>
      <c r="W33" s="37"/>
      <c r="X33" s="37"/>
      <c r="Y33" s="37"/>
      <c r="Z33" s="37"/>
      <c r="AA33" s="37"/>
      <c r="AB33" s="37"/>
      <c r="AC33" s="37"/>
      <c r="AD33" s="37"/>
      <c r="AE33" s="37"/>
    </row>
    <row r="34" spans="1:31" s="2" customFormat="1" ht="14.45" customHeight="1">
      <c r="A34" s="37"/>
      <c r="B34" s="42"/>
      <c r="C34" s="37"/>
      <c r="D34" s="37"/>
      <c r="E34" s="108" t="s">
        <v>44</v>
      </c>
      <c r="F34" s="120">
        <f>ROUND((SUM(BF93:BF399)),2)</f>
        <v>0</v>
      </c>
      <c r="G34" s="37"/>
      <c r="H34" s="37"/>
      <c r="I34" s="121">
        <v>0.15</v>
      </c>
      <c r="J34" s="120">
        <f>ROUND(((SUM(BF93:BF399))*I34),2)</f>
        <v>0</v>
      </c>
      <c r="K34" s="37"/>
      <c r="L34" s="109"/>
      <c r="S34" s="37"/>
      <c r="T34" s="37"/>
      <c r="U34" s="37"/>
      <c r="V34" s="37"/>
      <c r="W34" s="37"/>
      <c r="X34" s="37"/>
      <c r="Y34" s="37"/>
      <c r="Z34" s="37"/>
      <c r="AA34" s="37"/>
      <c r="AB34" s="37"/>
      <c r="AC34" s="37"/>
      <c r="AD34" s="37"/>
      <c r="AE34" s="37"/>
    </row>
    <row r="35" spans="1:31" s="2" customFormat="1" ht="14.45" customHeight="1" hidden="1">
      <c r="A35" s="37"/>
      <c r="B35" s="42"/>
      <c r="C35" s="37"/>
      <c r="D35" s="37"/>
      <c r="E35" s="108" t="s">
        <v>45</v>
      </c>
      <c r="F35" s="120">
        <f>ROUND((SUM(BG93:BG399)),2)</f>
        <v>0</v>
      </c>
      <c r="G35" s="37"/>
      <c r="H35" s="37"/>
      <c r="I35" s="121">
        <v>0.21</v>
      </c>
      <c r="J35" s="120">
        <f>0</f>
        <v>0</v>
      </c>
      <c r="K35" s="37"/>
      <c r="L35" s="109"/>
      <c r="S35" s="37"/>
      <c r="T35" s="37"/>
      <c r="U35" s="37"/>
      <c r="V35" s="37"/>
      <c r="W35" s="37"/>
      <c r="X35" s="37"/>
      <c r="Y35" s="37"/>
      <c r="Z35" s="37"/>
      <c r="AA35" s="37"/>
      <c r="AB35" s="37"/>
      <c r="AC35" s="37"/>
      <c r="AD35" s="37"/>
      <c r="AE35" s="37"/>
    </row>
    <row r="36" spans="1:31" s="2" customFormat="1" ht="14.45" customHeight="1" hidden="1">
      <c r="A36" s="37"/>
      <c r="B36" s="42"/>
      <c r="C36" s="37"/>
      <c r="D36" s="37"/>
      <c r="E36" s="108" t="s">
        <v>46</v>
      </c>
      <c r="F36" s="120">
        <f>ROUND((SUM(BH93:BH399)),2)</f>
        <v>0</v>
      </c>
      <c r="G36" s="37"/>
      <c r="H36" s="37"/>
      <c r="I36" s="121">
        <v>0.15</v>
      </c>
      <c r="J36" s="120">
        <f>0</f>
        <v>0</v>
      </c>
      <c r="K36" s="37"/>
      <c r="L36" s="109"/>
      <c r="S36" s="37"/>
      <c r="T36" s="37"/>
      <c r="U36" s="37"/>
      <c r="V36" s="37"/>
      <c r="W36" s="37"/>
      <c r="X36" s="37"/>
      <c r="Y36" s="37"/>
      <c r="Z36" s="37"/>
      <c r="AA36" s="37"/>
      <c r="AB36" s="37"/>
      <c r="AC36" s="37"/>
      <c r="AD36" s="37"/>
      <c r="AE36" s="37"/>
    </row>
    <row r="37" spans="1:31" s="2" customFormat="1" ht="14.45" customHeight="1" hidden="1">
      <c r="A37" s="37"/>
      <c r="B37" s="42"/>
      <c r="C37" s="37"/>
      <c r="D37" s="37"/>
      <c r="E37" s="108" t="s">
        <v>47</v>
      </c>
      <c r="F37" s="120">
        <f>ROUND((SUM(BI93:BI399)),2)</f>
        <v>0</v>
      </c>
      <c r="G37" s="37"/>
      <c r="H37" s="37"/>
      <c r="I37" s="121">
        <v>0</v>
      </c>
      <c r="J37" s="120">
        <f>0</f>
        <v>0</v>
      </c>
      <c r="K37" s="37"/>
      <c r="L37" s="109"/>
      <c r="S37" s="37"/>
      <c r="T37" s="37"/>
      <c r="U37" s="37"/>
      <c r="V37" s="37"/>
      <c r="W37" s="37"/>
      <c r="X37" s="37"/>
      <c r="Y37" s="37"/>
      <c r="Z37" s="37"/>
      <c r="AA37" s="37"/>
      <c r="AB37" s="37"/>
      <c r="AC37" s="37"/>
      <c r="AD37" s="37"/>
      <c r="AE37" s="37"/>
    </row>
    <row r="38" spans="1:31" s="2" customFormat="1" ht="6.95" customHeight="1">
      <c r="A38" s="37"/>
      <c r="B38" s="42"/>
      <c r="C38" s="37"/>
      <c r="D38" s="37"/>
      <c r="E38" s="37"/>
      <c r="F38" s="37"/>
      <c r="G38" s="37"/>
      <c r="H38" s="37"/>
      <c r="I38" s="37"/>
      <c r="J38" s="37"/>
      <c r="K38" s="37"/>
      <c r="L38" s="109"/>
      <c r="S38" s="37"/>
      <c r="T38" s="37"/>
      <c r="U38" s="37"/>
      <c r="V38" s="37"/>
      <c r="W38" s="37"/>
      <c r="X38" s="37"/>
      <c r="Y38" s="37"/>
      <c r="Z38" s="37"/>
      <c r="AA38" s="37"/>
      <c r="AB38" s="37"/>
      <c r="AC38" s="37"/>
      <c r="AD38" s="37"/>
      <c r="AE38" s="37"/>
    </row>
    <row r="39" spans="1:31" s="2" customFormat="1" ht="25.35" customHeight="1">
      <c r="A39" s="37"/>
      <c r="B39" s="42"/>
      <c r="C39" s="122"/>
      <c r="D39" s="123" t="s">
        <v>48</v>
      </c>
      <c r="E39" s="124"/>
      <c r="F39" s="124"/>
      <c r="G39" s="125" t="s">
        <v>49</v>
      </c>
      <c r="H39" s="126" t="s">
        <v>50</v>
      </c>
      <c r="I39" s="124"/>
      <c r="J39" s="127">
        <f>SUM(J30:J37)</f>
        <v>0</v>
      </c>
      <c r="K39" s="128"/>
      <c r="L39" s="109"/>
      <c r="S39" s="37"/>
      <c r="T39" s="37"/>
      <c r="U39" s="37"/>
      <c r="V39" s="37"/>
      <c r="W39" s="37"/>
      <c r="X39" s="37"/>
      <c r="Y39" s="37"/>
      <c r="Z39" s="37"/>
      <c r="AA39" s="37"/>
      <c r="AB39" s="37"/>
      <c r="AC39" s="37"/>
      <c r="AD39" s="37"/>
      <c r="AE39" s="37"/>
    </row>
    <row r="40" spans="1:31" s="2" customFormat="1" ht="14.45" customHeight="1">
      <c r="A40" s="37"/>
      <c r="B40" s="129"/>
      <c r="C40" s="130"/>
      <c r="D40" s="130"/>
      <c r="E40" s="130"/>
      <c r="F40" s="130"/>
      <c r="G40" s="130"/>
      <c r="H40" s="130"/>
      <c r="I40" s="130"/>
      <c r="J40" s="130"/>
      <c r="K40" s="130"/>
      <c r="L40" s="109"/>
      <c r="S40" s="37"/>
      <c r="T40" s="37"/>
      <c r="U40" s="37"/>
      <c r="V40" s="37"/>
      <c r="W40" s="37"/>
      <c r="X40" s="37"/>
      <c r="Y40" s="37"/>
      <c r="Z40" s="37"/>
      <c r="AA40" s="37"/>
      <c r="AB40" s="37"/>
      <c r="AC40" s="37"/>
      <c r="AD40" s="37"/>
      <c r="AE40" s="37"/>
    </row>
    <row r="44" spans="1:31" s="2" customFormat="1" ht="6.95" customHeight="1">
      <c r="A44" s="37"/>
      <c r="B44" s="131"/>
      <c r="C44" s="132"/>
      <c r="D44" s="132"/>
      <c r="E44" s="132"/>
      <c r="F44" s="132"/>
      <c r="G44" s="132"/>
      <c r="H44" s="132"/>
      <c r="I44" s="132"/>
      <c r="J44" s="132"/>
      <c r="K44" s="132"/>
      <c r="L44" s="109"/>
      <c r="S44" s="37"/>
      <c r="T44" s="37"/>
      <c r="U44" s="37"/>
      <c r="V44" s="37"/>
      <c r="W44" s="37"/>
      <c r="X44" s="37"/>
      <c r="Y44" s="37"/>
      <c r="Z44" s="37"/>
      <c r="AA44" s="37"/>
      <c r="AB44" s="37"/>
      <c r="AC44" s="37"/>
      <c r="AD44" s="37"/>
      <c r="AE44" s="37"/>
    </row>
    <row r="45" spans="1:31" s="2" customFormat="1" ht="24.95" customHeight="1">
      <c r="A45" s="37"/>
      <c r="B45" s="38"/>
      <c r="C45" s="26" t="s">
        <v>89</v>
      </c>
      <c r="D45" s="39"/>
      <c r="E45" s="39"/>
      <c r="F45" s="39"/>
      <c r="G45" s="39"/>
      <c r="H45" s="39"/>
      <c r="I45" s="39"/>
      <c r="J45" s="39"/>
      <c r="K45" s="39"/>
      <c r="L45" s="109"/>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09"/>
      <c r="S46" s="37"/>
      <c r="T46" s="37"/>
      <c r="U46" s="37"/>
      <c r="V46" s="37"/>
      <c r="W46" s="37"/>
      <c r="X46" s="37"/>
      <c r="Y46" s="37"/>
      <c r="Z46" s="37"/>
      <c r="AA46" s="37"/>
      <c r="AB46" s="37"/>
      <c r="AC46" s="37"/>
      <c r="AD46" s="37"/>
      <c r="AE46" s="37"/>
    </row>
    <row r="47" spans="1:31" s="2" customFormat="1" ht="12" customHeight="1">
      <c r="A47" s="37"/>
      <c r="B47" s="38"/>
      <c r="C47" s="32" t="s">
        <v>16</v>
      </c>
      <c r="D47" s="39"/>
      <c r="E47" s="39"/>
      <c r="F47" s="39"/>
      <c r="G47" s="39"/>
      <c r="H47" s="39"/>
      <c r="I47" s="39"/>
      <c r="J47" s="39"/>
      <c r="K47" s="39"/>
      <c r="L47" s="109"/>
      <c r="S47" s="37"/>
      <c r="T47" s="37"/>
      <c r="U47" s="37"/>
      <c r="V47" s="37"/>
      <c r="W47" s="37"/>
      <c r="X47" s="37"/>
      <c r="Y47" s="37"/>
      <c r="Z47" s="37"/>
      <c r="AA47" s="37"/>
      <c r="AB47" s="37"/>
      <c r="AC47" s="37"/>
      <c r="AD47" s="37"/>
      <c r="AE47" s="37"/>
    </row>
    <row r="48" spans="1:31" s="2" customFormat="1" ht="16.5" customHeight="1">
      <c r="A48" s="37"/>
      <c r="B48" s="38"/>
      <c r="C48" s="39"/>
      <c r="D48" s="39"/>
      <c r="E48" s="387" t="str">
        <f>E7</f>
        <v>Opravy Tyršovy ulice, Benešov</v>
      </c>
      <c r="F48" s="388"/>
      <c r="G48" s="388"/>
      <c r="H48" s="388"/>
      <c r="I48" s="39"/>
      <c r="J48" s="39"/>
      <c r="K48" s="39"/>
      <c r="L48" s="109"/>
      <c r="S48" s="37"/>
      <c r="T48" s="37"/>
      <c r="U48" s="37"/>
      <c r="V48" s="37"/>
      <c r="W48" s="37"/>
      <c r="X48" s="37"/>
      <c r="Y48" s="37"/>
      <c r="Z48" s="37"/>
      <c r="AA48" s="37"/>
      <c r="AB48" s="37"/>
      <c r="AC48" s="37"/>
      <c r="AD48" s="37"/>
      <c r="AE48" s="37"/>
    </row>
    <row r="49" spans="1:31" s="2" customFormat="1" ht="12" customHeight="1">
      <c r="A49" s="37"/>
      <c r="B49" s="38"/>
      <c r="C49" s="32" t="s">
        <v>87</v>
      </c>
      <c r="D49" s="39"/>
      <c r="E49" s="39"/>
      <c r="F49" s="39"/>
      <c r="G49" s="39"/>
      <c r="H49" s="39"/>
      <c r="I49" s="39"/>
      <c r="J49" s="39"/>
      <c r="K49" s="39"/>
      <c r="L49" s="109"/>
      <c r="S49" s="37"/>
      <c r="T49" s="37"/>
      <c r="U49" s="37"/>
      <c r="V49" s="37"/>
      <c r="W49" s="37"/>
      <c r="X49" s="37"/>
      <c r="Y49" s="37"/>
      <c r="Z49" s="37"/>
      <c r="AA49" s="37"/>
      <c r="AB49" s="37"/>
      <c r="AC49" s="37"/>
      <c r="AD49" s="37"/>
      <c r="AE49" s="37"/>
    </row>
    <row r="50" spans="1:31" s="2" customFormat="1" ht="16.5" customHeight="1">
      <c r="A50" s="37"/>
      <c r="B50" s="38"/>
      <c r="C50" s="39"/>
      <c r="D50" s="39"/>
      <c r="E50" s="356" t="str">
        <f>E9</f>
        <v>SO.20 - OPRAVA STAVBY</v>
      </c>
      <c r="F50" s="386"/>
      <c r="G50" s="386"/>
      <c r="H50" s="386"/>
      <c r="I50" s="39"/>
      <c r="J50" s="39"/>
      <c r="K50" s="39"/>
      <c r="L50" s="109"/>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09"/>
      <c r="S51" s="37"/>
      <c r="T51" s="37"/>
      <c r="U51" s="37"/>
      <c r="V51" s="37"/>
      <c r="W51" s="37"/>
      <c r="X51" s="37"/>
      <c r="Y51" s="37"/>
      <c r="Z51" s="37"/>
      <c r="AA51" s="37"/>
      <c r="AB51" s="37"/>
      <c r="AC51" s="37"/>
      <c r="AD51" s="37"/>
      <c r="AE51" s="37"/>
    </row>
    <row r="52" spans="1:31" s="2" customFormat="1" ht="12" customHeight="1">
      <c r="A52" s="37"/>
      <c r="B52" s="38"/>
      <c r="C52" s="32" t="s">
        <v>21</v>
      </c>
      <c r="D52" s="39"/>
      <c r="E52" s="39"/>
      <c r="F52" s="30" t="str">
        <f>F12</f>
        <v xml:space="preserve"> Tyršova ulice, Benešov</v>
      </c>
      <c r="G52" s="39"/>
      <c r="H52" s="39"/>
      <c r="I52" s="32" t="s">
        <v>23</v>
      </c>
      <c r="J52" s="62" t="str">
        <f>IF(J12="","",J12)</f>
        <v>12. 7. 2021</v>
      </c>
      <c r="K52" s="39"/>
      <c r="L52" s="109"/>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09"/>
      <c r="S53" s="37"/>
      <c r="T53" s="37"/>
      <c r="U53" s="37"/>
      <c r="V53" s="37"/>
      <c r="W53" s="37"/>
      <c r="X53" s="37"/>
      <c r="Y53" s="37"/>
      <c r="Z53" s="37"/>
      <c r="AA53" s="37"/>
      <c r="AB53" s="37"/>
      <c r="AC53" s="37"/>
      <c r="AD53" s="37"/>
      <c r="AE53" s="37"/>
    </row>
    <row r="54" spans="1:31" s="2" customFormat="1" ht="25.7" customHeight="1">
      <c r="A54" s="37"/>
      <c r="B54" s="38"/>
      <c r="C54" s="32" t="s">
        <v>25</v>
      </c>
      <c r="D54" s="39"/>
      <c r="E54" s="39"/>
      <c r="F54" s="30" t="str">
        <f>E15</f>
        <v>Město Benešov, Masarykovo náměstí 100, 256 01 Bene</v>
      </c>
      <c r="G54" s="39"/>
      <c r="H54" s="39"/>
      <c r="I54" s="32" t="s">
        <v>31</v>
      </c>
      <c r="J54" s="35" t="str">
        <f>E21</f>
        <v>JVA ARCHITEKTI S.R.O.</v>
      </c>
      <c r="K54" s="39"/>
      <c r="L54" s="109"/>
      <c r="S54" s="37"/>
      <c r="T54" s="37"/>
      <c r="U54" s="37"/>
      <c r="V54" s="37"/>
      <c r="W54" s="37"/>
      <c r="X54" s="37"/>
      <c r="Y54" s="37"/>
      <c r="Z54" s="37"/>
      <c r="AA54" s="37"/>
      <c r="AB54" s="37"/>
      <c r="AC54" s="37"/>
      <c r="AD54" s="37"/>
      <c r="AE54" s="37"/>
    </row>
    <row r="55" spans="1:31" s="2" customFormat="1" ht="15.2" customHeight="1">
      <c r="A55" s="37"/>
      <c r="B55" s="38"/>
      <c r="C55" s="32" t="s">
        <v>29</v>
      </c>
      <c r="D55" s="39"/>
      <c r="E55" s="39"/>
      <c r="F55" s="30" t="str">
        <f>IF(E18="","",E18)</f>
        <v>Vyplň údaj</v>
      </c>
      <c r="G55" s="39"/>
      <c r="H55" s="39"/>
      <c r="I55" s="32" t="s">
        <v>34</v>
      </c>
      <c r="J55" s="35" t="str">
        <f>E24</f>
        <v>Michal Jirka</v>
      </c>
      <c r="K55" s="39"/>
      <c r="L55" s="109"/>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39"/>
      <c r="J56" s="39"/>
      <c r="K56" s="39"/>
      <c r="L56" s="109"/>
      <c r="S56" s="37"/>
      <c r="T56" s="37"/>
      <c r="U56" s="37"/>
      <c r="V56" s="37"/>
      <c r="W56" s="37"/>
      <c r="X56" s="37"/>
      <c r="Y56" s="37"/>
      <c r="Z56" s="37"/>
      <c r="AA56" s="37"/>
      <c r="AB56" s="37"/>
      <c r="AC56" s="37"/>
      <c r="AD56" s="37"/>
      <c r="AE56" s="37"/>
    </row>
    <row r="57" spans="1:31" s="2" customFormat="1" ht="29.25" customHeight="1">
      <c r="A57" s="37"/>
      <c r="B57" s="38"/>
      <c r="C57" s="133" t="s">
        <v>90</v>
      </c>
      <c r="D57" s="134"/>
      <c r="E57" s="134"/>
      <c r="F57" s="134"/>
      <c r="G57" s="134"/>
      <c r="H57" s="134"/>
      <c r="I57" s="134"/>
      <c r="J57" s="135" t="s">
        <v>91</v>
      </c>
      <c r="K57" s="134"/>
      <c r="L57" s="109"/>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39"/>
      <c r="J58" s="39"/>
      <c r="K58" s="39"/>
      <c r="L58" s="109"/>
      <c r="S58" s="37"/>
      <c r="T58" s="37"/>
      <c r="U58" s="37"/>
      <c r="V58" s="37"/>
      <c r="W58" s="37"/>
      <c r="X58" s="37"/>
      <c r="Y58" s="37"/>
      <c r="Z58" s="37"/>
      <c r="AA58" s="37"/>
      <c r="AB58" s="37"/>
      <c r="AC58" s="37"/>
      <c r="AD58" s="37"/>
      <c r="AE58" s="37"/>
    </row>
    <row r="59" spans="1:47" s="2" customFormat="1" ht="22.9" customHeight="1">
      <c r="A59" s="37"/>
      <c r="B59" s="38"/>
      <c r="C59" s="136" t="s">
        <v>70</v>
      </c>
      <c r="D59" s="39"/>
      <c r="E59" s="39"/>
      <c r="F59" s="39"/>
      <c r="G59" s="39"/>
      <c r="H59" s="39"/>
      <c r="I59" s="39"/>
      <c r="J59" s="80">
        <f>J93</f>
        <v>0</v>
      </c>
      <c r="K59" s="39"/>
      <c r="L59" s="109"/>
      <c r="S59" s="37"/>
      <c r="T59" s="37"/>
      <c r="U59" s="37"/>
      <c r="V59" s="37"/>
      <c r="W59" s="37"/>
      <c r="X59" s="37"/>
      <c r="Y59" s="37"/>
      <c r="Z59" s="37"/>
      <c r="AA59" s="37"/>
      <c r="AB59" s="37"/>
      <c r="AC59" s="37"/>
      <c r="AD59" s="37"/>
      <c r="AE59" s="37"/>
      <c r="AU59" s="20" t="s">
        <v>92</v>
      </c>
    </row>
    <row r="60" spans="2:12" s="9" customFormat="1" ht="24.95" customHeight="1">
      <c r="B60" s="137"/>
      <c r="C60" s="138"/>
      <c r="D60" s="139" t="s">
        <v>93</v>
      </c>
      <c r="E60" s="140"/>
      <c r="F60" s="140"/>
      <c r="G60" s="140"/>
      <c r="H60" s="140"/>
      <c r="I60" s="140"/>
      <c r="J60" s="141">
        <f>J94</f>
        <v>0</v>
      </c>
      <c r="K60" s="138"/>
      <c r="L60" s="142"/>
    </row>
    <row r="61" spans="2:12" s="10" customFormat="1" ht="19.9" customHeight="1">
      <c r="B61" s="143"/>
      <c r="C61" s="144"/>
      <c r="D61" s="145" t="s">
        <v>94</v>
      </c>
      <c r="E61" s="146"/>
      <c r="F61" s="146"/>
      <c r="G61" s="146"/>
      <c r="H61" s="146"/>
      <c r="I61" s="146"/>
      <c r="J61" s="147">
        <f>J95</f>
        <v>0</v>
      </c>
      <c r="K61" s="144"/>
      <c r="L61" s="148"/>
    </row>
    <row r="62" spans="2:12" s="10" customFormat="1" ht="19.9" customHeight="1">
      <c r="B62" s="143"/>
      <c r="C62" s="144"/>
      <c r="D62" s="145" t="s">
        <v>95</v>
      </c>
      <c r="E62" s="146"/>
      <c r="F62" s="146"/>
      <c r="G62" s="146"/>
      <c r="H62" s="146"/>
      <c r="I62" s="146"/>
      <c r="J62" s="147">
        <f>J156</f>
        <v>0</v>
      </c>
      <c r="K62" s="144"/>
      <c r="L62" s="148"/>
    </row>
    <row r="63" spans="2:12" s="10" customFormat="1" ht="19.9" customHeight="1">
      <c r="B63" s="143"/>
      <c r="C63" s="144"/>
      <c r="D63" s="145" t="s">
        <v>96</v>
      </c>
      <c r="E63" s="146"/>
      <c r="F63" s="146"/>
      <c r="G63" s="146"/>
      <c r="H63" s="146"/>
      <c r="I63" s="146"/>
      <c r="J63" s="147">
        <f>J199</f>
        <v>0</v>
      </c>
      <c r="K63" s="144"/>
      <c r="L63" s="148"/>
    </row>
    <row r="64" spans="2:12" s="10" customFormat="1" ht="19.9" customHeight="1">
      <c r="B64" s="143"/>
      <c r="C64" s="144"/>
      <c r="D64" s="145" t="s">
        <v>97</v>
      </c>
      <c r="E64" s="146"/>
      <c r="F64" s="146"/>
      <c r="G64" s="146"/>
      <c r="H64" s="146"/>
      <c r="I64" s="146"/>
      <c r="J64" s="147">
        <f>J212</f>
        <v>0</v>
      </c>
      <c r="K64" s="144"/>
      <c r="L64" s="148"/>
    </row>
    <row r="65" spans="2:12" s="10" customFormat="1" ht="19.9" customHeight="1">
      <c r="B65" s="143"/>
      <c r="C65" s="144"/>
      <c r="D65" s="145" t="s">
        <v>98</v>
      </c>
      <c r="E65" s="146"/>
      <c r="F65" s="146"/>
      <c r="G65" s="146"/>
      <c r="H65" s="146"/>
      <c r="I65" s="146"/>
      <c r="J65" s="147">
        <f>J237</f>
        <v>0</v>
      </c>
      <c r="K65" s="144"/>
      <c r="L65" s="148"/>
    </row>
    <row r="66" spans="2:12" s="10" customFormat="1" ht="14.85" customHeight="1">
      <c r="B66" s="143"/>
      <c r="C66" s="144"/>
      <c r="D66" s="145" t="s">
        <v>99</v>
      </c>
      <c r="E66" s="146"/>
      <c r="F66" s="146"/>
      <c r="G66" s="146"/>
      <c r="H66" s="146"/>
      <c r="I66" s="146"/>
      <c r="J66" s="147">
        <f>J238</f>
        <v>0</v>
      </c>
      <c r="K66" s="144"/>
      <c r="L66" s="148"/>
    </row>
    <row r="67" spans="2:12" s="10" customFormat="1" ht="14.85" customHeight="1">
      <c r="B67" s="143"/>
      <c r="C67" s="144"/>
      <c r="D67" s="145" t="s">
        <v>100</v>
      </c>
      <c r="E67" s="146"/>
      <c r="F67" s="146"/>
      <c r="G67" s="146"/>
      <c r="H67" s="146"/>
      <c r="I67" s="146"/>
      <c r="J67" s="147">
        <f>J301</f>
        <v>0</v>
      </c>
      <c r="K67" s="144"/>
      <c r="L67" s="148"/>
    </row>
    <row r="68" spans="2:12" s="10" customFormat="1" ht="14.85" customHeight="1">
      <c r="B68" s="143"/>
      <c r="C68" s="144"/>
      <c r="D68" s="145" t="s">
        <v>101</v>
      </c>
      <c r="E68" s="146"/>
      <c r="F68" s="146"/>
      <c r="G68" s="146"/>
      <c r="H68" s="146"/>
      <c r="I68" s="146"/>
      <c r="J68" s="147">
        <f>J307</f>
        <v>0</v>
      </c>
      <c r="K68" s="144"/>
      <c r="L68" s="148"/>
    </row>
    <row r="69" spans="2:12" s="10" customFormat="1" ht="14.85" customHeight="1">
      <c r="B69" s="143"/>
      <c r="C69" s="144"/>
      <c r="D69" s="145" t="s">
        <v>102</v>
      </c>
      <c r="E69" s="146"/>
      <c r="F69" s="146"/>
      <c r="G69" s="146"/>
      <c r="H69" s="146"/>
      <c r="I69" s="146"/>
      <c r="J69" s="147">
        <f>J326</f>
        <v>0</v>
      </c>
      <c r="K69" s="144"/>
      <c r="L69" s="148"/>
    </row>
    <row r="70" spans="2:12" s="10" customFormat="1" ht="21.75" customHeight="1">
      <c r="B70" s="143"/>
      <c r="C70" s="144"/>
      <c r="D70" s="145" t="s">
        <v>103</v>
      </c>
      <c r="E70" s="146"/>
      <c r="F70" s="146"/>
      <c r="G70" s="146"/>
      <c r="H70" s="146"/>
      <c r="I70" s="146"/>
      <c r="J70" s="147">
        <f>J327</f>
        <v>0</v>
      </c>
      <c r="K70" s="144"/>
      <c r="L70" s="148"/>
    </row>
    <row r="71" spans="2:12" s="10" customFormat="1" ht="21.75" customHeight="1">
      <c r="B71" s="143"/>
      <c r="C71" s="144"/>
      <c r="D71" s="145" t="s">
        <v>104</v>
      </c>
      <c r="E71" s="146"/>
      <c r="F71" s="146"/>
      <c r="G71" s="146"/>
      <c r="H71" s="146"/>
      <c r="I71" s="146"/>
      <c r="J71" s="147">
        <f>J359</f>
        <v>0</v>
      </c>
      <c r="K71" s="144"/>
      <c r="L71" s="148"/>
    </row>
    <row r="72" spans="2:12" s="9" customFormat="1" ht="24.95" customHeight="1">
      <c r="B72" s="137"/>
      <c r="C72" s="138"/>
      <c r="D72" s="139" t="s">
        <v>105</v>
      </c>
      <c r="E72" s="140"/>
      <c r="F72" s="140"/>
      <c r="G72" s="140"/>
      <c r="H72" s="140"/>
      <c r="I72" s="140"/>
      <c r="J72" s="141">
        <f>J363</f>
        <v>0</v>
      </c>
      <c r="K72" s="138"/>
      <c r="L72" s="142"/>
    </row>
    <row r="73" spans="2:12" s="10" customFormat="1" ht="19.9" customHeight="1">
      <c r="B73" s="143"/>
      <c r="C73" s="144"/>
      <c r="D73" s="145" t="s">
        <v>106</v>
      </c>
      <c r="E73" s="146"/>
      <c r="F73" s="146"/>
      <c r="G73" s="146"/>
      <c r="H73" s="146"/>
      <c r="I73" s="146"/>
      <c r="J73" s="147">
        <f>J364</f>
        <v>0</v>
      </c>
      <c r="K73" s="144"/>
      <c r="L73" s="148"/>
    </row>
    <row r="74" spans="1:31" s="2" customFormat="1" ht="21.75" customHeight="1">
      <c r="A74" s="37"/>
      <c r="B74" s="38"/>
      <c r="C74" s="39"/>
      <c r="D74" s="39"/>
      <c r="E74" s="39"/>
      <c r="F74" s="39"/>
      <c r="G74" s="39"/>
      <c r="H74" s="39"/>
      <c r="I74" s="39"/>
      <c r="J74" s="39"/>
      <c r="K74" s="39"/>
      <c r="L74" s="109"/>
      <c r="S74" s="37"/>
      <c r="T74" s="37"/>
      <c r="U74" s="37"/>
      <c r="V74" s="37"/>
      <c r="W74" s="37"/>
      <c r="X74" s="37"/>
      <c r="Y74" s="37"/>
      <c r="Z74" s="37"/>
      <c r="AA74" s="37"/>
      <c r="AB74" s="37"/>
      <c r="AC74" s="37"/>
      <c r="AD74" s="37"/>
      <c r="AE74" s="37"/>
    </row>
    <row r="75" spans="1:31" s="2" customFormat="1" ht="6.95" customHeight="1">
      <c r="A75" s="37"/>
      <c r="B75" s="50"/>
      <c r="C75" s="51"/>
      <c r="D75" s="51"/>
      <c r="E75" s="51"/>
      <c r="F75" s="51"/>
      <c r="G75" s="51"/>
      <c r="H75" s="51"/>
      <c r="I75" s="51"/>
      <c r="J75" s="51"/>
      <c r="K75" s="51"/>
      <c r="L75" s="109"/>
      <c r="S75" s="37"/>
      <c r="T75" s="37"/>
      <c r="U75" s="37"/>
      <c r="V75" s="37"/>
      <c r="W75" s="37"/>
      <c r="X75" s="37"/>
      <c r="Y75" s="37"/>
      <c r="Z75" s="37"/>
      <c r="AA75" s="37"/>
      <c r="AB75" s="37"/>
      <c r="AC75" s="37"/>
      <c r="AD75" s="37"/>
      <c r="AE75" s="37"/>
    </row>
    <row r="79" spans="1:31" s="2" customFormat="1" ht="6.95" customHeight="1">
      <c r="A79" s="37"/>
      <c r="B79" s="52"/>
      <c r="C79" s="53"/>
      <c r="D79" s="53"/>
      <c r="E79" s="53"/>
      <c r="F79" s="53"/>
      <c r="G79" s="53"/>
      <c r="H79" s="53"/>
      <c r="I79" s="53"/>
      <c r="J79" s="53"/>
      <c r="K79" s="53"/>
      <c r="L79" s="109"/>
      <c r="S79" s="37"/>
      <c r="T79" s="37"/>
      <c r="U79" s="37"/>
      <c r="V79" s="37"/>
      <c r="W79" s="37"/>
      <c r="X79" s="37"/>
      <c r="Y79" s="37"/>
      <c r="Z79" s="37"/>
      <c r="AA79" s="37"/>
      <c r="AB79" s="37"/>
      <c r="AC79" s="37"/>
      <c r="AD79" s="37"/>
      <c r="AE79" s="37"/>
    </row>
    <row r="80" spans="1:31" s="2" customFormat="1" ht="24.95" customHeight="1">
      <c r="A80" s="37"/>
      <c r="B80" s="38"/>
      <c r="C80" s="26" t="s">
        <v>107</v>
      </c>
      <c r="D80" s="39"/>
      <c r="E80" s="39"/>
      <c r="F80" s="39"/>
      <c r="G80" s="39"/>
      <c r="H80" s="39"/>
      <c r="I80" s="39"/>
      <c r="J80" s="39"/>
      <c r="K80" s="39"/>
      <c r="L80" s="109"/>
      <c r="S80" s="37"/>
      <c r="T80" s="37"/>
      <c r="U80" s="37"/>
      <c r="V80" s="37"/>
      <c r="W80" s="37"/>
      <c r="X80" s="37"/>
      <c r="Y80" s="37"/>
      <c r="Z80" s="37"/>
      <c r="AA80" s="37"/>
      <c r="AB80" s="37"/>
      <c r="AC80" s="37"/>
      <c r="AD80" s="37"/>
      <c r="AE80" s="37"/>
    </row>
    <row r="81" spans="1:31" s="2" customFormat="1" ht="6.95" customHeight="1">
      <c r="A81" s="37"/>
      <c r="B81" s="38"/>
      <c r="C81" s="39"/>
      <c r="D81" s="39"/>
      <c r="E81" s="39"/>
      <c r="F81" s="39"/>
      <c r="G81" s="39"/>
      <c r="H81" s="39"/>
      <c r="I81" s="39"/>
      <c r="J81" s="39"/>
      <c r="K81" s="39"/>
      <c r="L81" s="109"/>
      <c r="S81" s="37"/>
      <c r="T81" s="37"/>
      <c r="U81" s="37"/>
      <c r="V81" s="37"/>
      <c r="W81" s="37"/>
      <c r="X81" s="37"/>
      <c r="Y81" s="37"/>
      <c r="Z81" s="37"/>
      <c r="AA81" s="37"/>
      <c r="AB81" s="37"/>
      <c r="AC81" s="37"/>
      <c r="AD81" s="37"/>
      <c r="AE81" s="37"/>
    </row>
    <row r="82" spans="1:31" s="2" customFormat="1" ht="12" customHeight="1">
      <c r="A82" s="37"/>
      <c r="B82" s="38"/>
      <c r="C82" s="32" t="s">
        <v>16</v>
      </c>
      <c r="D82" s="39"/>
      <c r="E82" s="39"/>
      <c r="F82" s="39"/>
      <c r="G82" s="39"/>
      <c r="H82" s="39"/>
      <c r="I82" s="39"/>
      <c r="J82" s="39"/>
      <c r="K82" s="39"/>
      <c r="L82" s="109"/>
      <c r="S82" s="37"/>
      <c r="T82" s="37"/>
      <c r="U82" s="37"/>
      <c r="V82" s="37"/>
      <c r="W82" s="37"/>
      <c r="X82" s="37"/>
      <c r="Y82" s="37"/>
      <c r="Z82" s="37"/>
      <c r="AA82" s="37"/>
      <c r="AB82" s="37"/>
      <c r="AC82" s="37"/>
      <c r="AD82" s="37"/>
      <c r="AE82" s="37"/>
    </row>
    <row r="83" spans="1:31" s="2" customFormat="1" ht="16.5" customHeight="1">
      <c r="A83" s="37"/>
      <c r="B83" s="38"/>
      <c r="C83" s="39"/>
      <c r="D83" s="39"/>
      <c r="E83" s="387" t="str">
        <f>E7</f>
        <v>Opravy Tyršovy ulice, Benešov</v>
      </c>
      <c r="F83" s="388"/>
      <c r="G83" s="388"/>
      <c r="H83" s="388"/>
      <c r="I83" s="39"/>
      <c r="J83" s="39"/>
      <c r="K83" s="39"/>
      <c r="L83" s="109"/>
      <c r="S83" s="37"/>
      <c r="T83" s="37"/>
      <c r="U83" s="37"/>
      <c r="V83" s="37"/>
      <c r="W83" s="37"/>
      <c r="X83" s="37"/>
      <c r="Y83" s="37"/>
      <c r="Z83" s="37"/>
      <c r="AA83" s="37"/>
      <c r="AB83" s="37"/>
      <c r="AC83" s="37"/>
      <c r="AD83" s="37"/>
      <c r="AE83" s="37"/>
    </row>
    <row r="84" spans="1:31" s="2" customFormat="1" ht="12" customHeight="1">
      <c r="A84" s="37"/>
      <c r="B84" s="38"/>
      <c r="C84" s="32" t="s">
        <v>87</v>
      </c>
      <c r="D84" s="39"/>
      <c r="E84" s="39"/>
      <c r="F84" s="39"/>
      <c r="G84" s="39"/>
      <c r="H84" s="39"/>
      <c r="I84" s="39"/>
      <c r="J84" s="39"/>
      <c r="K84" s="39"/>
      <c r="L84" s="109"/>
      <c r="S84" s="37"/>
      <c r="T84" s="37"/>
      <c r="U84" s="37"/>
      <c r="V84" s="37"/>
      <c r="W84" s="37"/>
      <c r="X84" s="37"/>
      <c r="Y84" s="37"/>
      <c r="Z84" s="37"/>
      <c r="AA84" s="37"/>
      <c r="AB84" s="37"/>
      <c r="AC84" s="37"/>
      <c r="AD84" s="37"/>
      <c r="AE84" s="37"/>
    </row>
    <row r="85" spans="1:31" s="2" customFormat="1" ht="16.5" customHeight="1">
      <c r="A85" s="37"/>
      <c r="B85" s="38"/>
      <c r="C85" s="39"/>
      <c r="D85" s="39"/>
      <c r="E85" s="356" t="str">
        <f>E9</f>
        <v>SO.20 - OPRAVA STAVBY</v>
      </c>
      <c r="F85" s="386"/>
      <c r="G85" s="386"/>
      <c r="H85" s="386"/>
      <c r="I85" s="39"/>
      <c r="J85" s="39"/>
      <c r="K85" s="39"/>
      <c r="L85" s="109"/>
      <c r="S85" s="37"/>
      <c r="T85" s="37"/>
      <c r="U85" s="37"/>
      <c r="V85" s="37"/>
      <c r="W85" s="37"/>
      <c r="X85" s="37"/>
      <c r="Y85" s="37"/>
      <c r="Z85" s="37"/>
      <c r="AA85" s="37"/>
      <c r="AB85" s="37"/>
      <c r="AC85" s="37"/>
      <c r="AD85" s="37"/>
      <c r="AE85" s="37"/>
    </row>
    <row r="86" spans="1:31" s="2" customFormat="1" ht="6.95" customHeight="1">
      <c r="A86" s="37"/>
      <c r="B86" s="38"/>
      <c r="C86" s="39"/>
      <c r="D86" s="39"/>
      <c r="E86" s="39"/>
      <c r="F86" s="39"/>
      <c r="G86" s="39"/>
      <c r="H86" s="39"/>
      <c r="I86" s="39"/>
      <c r="J86" s="39"/>
      <c r="K86" s="39"/>
      <c r="L86" s="109"/>
      <c r="S86" s="37"/>
      <c r="T86" s="37"/>
      <c r="U86" s="37"/>
      <c r="V86" s="37"/>
      <c r="W86" s="37"/>
      <c r="X86" s="37"/>
      <c r="Y86" s="37"/>
      <c r="Z86" s="37"/>
      <c r="AA86" s="37"/>
      <c r="AB86" s="37"/>
      <c r="AC86" s="37"/>
      <c r="AD86" s="37"/>
      <c r="AE86" s="37"/>
    </row>
    <row r="87" spans="1:31" s="2" customFormat="1" ht="12" customHeight="1">
      <c r="A87" s="37"/>
      <c r="B87" s="38"/>
      <c r="C87" s="32" t="s">
        <v>21</v>
      </c>
      <c r="D87" s="39"/>
      <c r="E87" s="39"/>
      <c r="F87" s="30" t="str">
        <f>F12</f>
        <v xml:space="preserve"> Tyršova ulice, Benešov</v>
      </c>
      <c r="G87" s="39"/>
      <c r="H87" s="39"/>
      <c r="I87" s="32" t="s">
        <v>23</v>
      </c>
      <c r="J87" s="62" t="str">
        <f>IF(J12="","",J12)</f>
        <v>12. 7. 2021</v>
      </c>
      <c r="K87" s="39"/>
      <c r="L87" s="109"/>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109"/>
      <c r="S88" s="37"/>
      <c r="T88" s="37"/>
      <c r="U88" s="37"/>
      <c r="V88" s="37"/>
      <c r="W88" s="37"/>
      <c r="X88" s="37"/>
      <c r="Y88" s="37"/>
      <c r="Z88" s="37"/>
      <c r="AA88" s="37"/>
      <c r="AB88" s="37"/>
      <c r="AC88" s="37"/>
      <c r="AD88" s="37"/>
      <c r="AE88" s="37"/>
    </row>
    <row r="89" spans="1:31" s="2" customFormat="1" ht="25.7" customHeight="1">
      <c r="A89" s="37"/>
      <c r="B89" s="38"/>
      <c r="C89" s="32" t="s">
        <v>25</v>
      </c>
      <c r="D89" s="39"/>
      <c r="E89" s="39"/>
      <c r="F89" s="30" t="str">
        <f>E15</f>
        <v>Město Benešov, Masarykovo náměstí 100, 256 01 Bene</v>
      </c>
      <c r="G89" s="39"/>
      <c r="H89" s="39"/>
      <c r="I89" s="32" t="s">
        <v>31</v>
      </c>
      <c r="J89" s="35" t="str">
        <f>E21</f>
        <v>JVA ARCHITEKTI S.R.O.</v>
      </c>
      <c r="K89" s="39"/>
      <c r="L89" s="109"/>
      <c r="S89" s="37"/>
      <c r="T89" s="37"/>
      <c r="U89" s="37"/>
      <c r="V89" s="37"/>
      <c r="W89" s="37"/>
      <c r="X89" s="37"/>
      <c r="Y89" s="37"/>
      <c r="Z89" s="37"/>
      <c r="AA89" s="37"/>
      <c r="AB89" s="37"/>
      <c r="AC89" s="37"/>
      <c r="AD89" s="37"/>
      <c r="AE89" s="37"/>
    </row>
    <row r="90" spans="1:31" s="2" customFormat="1" ht="15.2" customHeight="1">
      <c r="A90" s="37"/>
      <c r="B90" s="38"/>
      <c r="C90" s="32" t="s">
        <v>29</v>
      </c>
      <c r="D90" s="39"/>
      <c r="E90" s="39"/>
      <c r="F90" s="30" t="str">
        <f>IF(E18="","",E18)</f>
        <v>Vyplň údaj</v>
      </c>
      <c r="G90" s="39"/>
      <c r="H90" s="39"/>
      <c r="I90" s="32" t="s">
        <v>34</v>
      </c>
      <c r="J90" s="35" t="str">
        <f>E24</f>
        <v>Michal Jirka</v>
      </c>
      <c r="K90" s="39"/>
      <c r="L90" s="109"/>
      <c r="S90" s="37"/>
      <c r="T90" s="37"/>
      <c r="U90" s="37"/>
      <c r="V90" s="37"/>
      <c r="W90" s="37"/>
      <c r="X90" s="37"/>
      <c r="Y90" s="37"/>
      <c r="Z90" s="37"/>
      <c r="AA90" s="37"/>
      <c r="AB90" s="37"/>
      <c r="AC90" s="37"/>
      <c r="AD90" s="37"/>
      <c r="AE90" s="37"/>
    </row>
    <row r="91" spans="1:31" s="2" customFormat="1" ht="10.35" customHeight="1">
      <c r="A91" s="37"/>
      <c r="B91" s="38"/>
      <c r="C91" s="39"/>
      <c r="D91" s="39"/>
      <c r="E91" s="39"/>
      <c r="F91" s="39"/>
      <c r="G91" s="39"/>
      <c r="H91" s="39"/>
      <c r="I91" s="39"/>
      <c r="J91" s="39"/>
      <c r="K91" s="39"/>
      <c r="L91" s="109"/>
      <c r="S91" s="37"/>
      <c r="T91" s="37"/>
      <c r="U91" s="37"/>
      <c r="V91" s="37"/>
      <c r="W91" s="37"/>
      <c r="X91" s="37"/>
      <c r="Y91" s="37"/>
      <c r="Z91" s="37"/>
      <c r="AA91" s="37"/>
      <c r="AB91" s="37"/>
      <c r="AC91" s="37"/>
      <c r="AD91" s="37"/>
      <c r="AE91" s="37"/>
    </row>
    <row r="92" spans="1:31" s="11" customFormat="1" ht="29.25" customHeight="1">
      <c r="A92" s="149"/>
      <c r="B92" s="150"/>
      <c r="C92" s="151" t="s">
        <v>108</v>
      </c>
      <c r="D92" s="152" t="s">
        <v>57</v>
      </c>
      <c r="E92" s="152" t="s">
        <v>53</v>
      </c>
      <c r="F92" s="152" t="s">
        <v>54</v>
      </c>
      <c r="G92" s="152" t="s">
        <v>109</v>
      </c>
      <c r="H92" s="152" t="s">
        <v>110</v>
      </c>
      <c r="I92" s="152" t="s">
        <v>111</v>
      </c>
      <c r="J92" s="152" t="s">
        <v>91</v>
      </c>
      <c r="K92" s="153" t="s">
        <v>112</v>
      </c>
      <c r="L92" s="154"/>
      <c r="M92" s="71" t="s">
        <v>19</v>
      </c>
      <c r="N92" s="72" t="s">
        <v>42</v>
      </c>
      <c r="O92" s="72" t="s">
        <v>113</v>
      </c>
      <c r="P92" s="72" t="s">
        <v>114</v>
      </c>
      <c r="Q92" s="72" t="s">
        <v>115</v>
      </c>
      <c r="R92" s="72" t="s">
        <v>116</v>
      </c>
      <c r="S92" s="72" t="s">
        <v>117</v>
      </c>
      <c r="T92" s="73" t="s">
        <v>118</v>
      </c>
      <c r="U92" s="149"/>
      <c r="V92" s="149"/>
      <c r="W92" s="149"/>
      <c r="X92" s="149"/>
      <c r="Y92" s="149"/>
      <c r="Z92" s="149"/>
      <c r="AA92" s="149"/>
      <c r="AB92" s="149"/>
      <c r="AC92" s="149"/>
      <c r="AD92" s="149"/>
      <c r="AE92" s="149"/>
    </row>
    <row r="93" spans="1:63" s="2" customFormat="1" ht="22.9" customHeight="1">
      <c r="A93" s="37"/>
      <c r="B93" s="38"/>
      <c r="C93" s="78" t="s">
        <v>119</v>
      </c>
      <c r="D93" s="39"/>
      <c r="E93" s="39"/>
      <c r="F93" s="39"/>
      <c r="G93" s="39"/>
      <c r="H93" s="39"/>
      <c r="I93" s="39"/>
      <c r="J93" s="155">
        <f>BK93</f>
        <v>0</v>
      </c>
      <c r="K93" s="39"/>
      <c r="L93" s="42"/>
      <c r="M93" s="74"/>
      <c r="N93" s="156"/>
      <c r="O93" s="75"/>
      <c r="P93" s="157">
        <f>P94+P363</f>
        <v>0</v>
      </c>
      <c r="Q93" s="75"/>
      <c r="R93" s="157">
        <f>R94+R363</f>
        <v>183.3997584362189</v>
      </c>
      <c r="S93" s="75"/>
      <c r="T93" s="158">
        <f>T94+T363</f>
        <v>510.925273</v>
      </c>
      <c r="U93" s="37"/>
      <c r="V93" s="37"/>
      <c r="W93" s="37"/>
      <c r="X93" s="37"/>
      <c r="Y93" s="37"/>
      <c r="Z93" s="37"/>
      <c r="AA93" s="37"/>
      <c r="AB93" s="37"/>
      <c r="AC93" s="37"/>
      <c r="AD93" s="37"/>
      <c r="AE93" s="37"/>
      <c r="AT93" s="20" t="s">
        <v>71</v>
      </c>
      <c r="AU93" s="20" t="s">
        <v>92</v>
      </c>
      <c r="BK93" s="159">
        <f>BK94+BK363</f>
        <v>0</v>
      </c>
    </row>
    <row r="94" spans="2:63" s="12" customFormat="1" ht="25.9" customHeight="1">
      <c r="B94" s="160"/>
      <c r="C94" s="161"/>
      <c r="D94" s="162" t="s">
        <v>71</v>
      </c>
      <c r="E94" s="163" t="s">
        <v>120</v>
      </c>
      <c r="F94" s="163" t="s">
        <v>121</v>
      </c>
      <c r="G94" s="161"/>
      <c r="H94" s="161"/>
      <c r="I94" s="164"/>
      <c r="J94" s="165">
        <f>BK94</f>
        <v>0</v>
      </c>
      <c r="K94" s="161"/>
      <c r="L94" s="166"/>
      <c r="M94" s="167"/>
      <c r="N94" s="168"/>
      <c r="O94" s="168"/>
      <c r="P94" s="169">
        <f>P95+P156+P199+P212+P237</f>
        <v>0</v>
      </c>
      <c r="Q94" s="168"/>
      <c r="R94" s="169">
        <f>R95+R156+R199+R212+R237</f>
        <v>168.5370768603849</v>
      </c>
      <c r="S94" s="168"/>
      <c r="T94" s="170">
        <f>T95+T156+T199+T212+T237</f>
        <v>510.925273</v>
      </c>
      <c r="AR94" s="171" t="s">
        <v>80</v>
      </c>
      <c r="AT94" s="172" t="s">
        <v>71</v>
      </c>
      <c r="AU94" s="172" t="s">
        <v>72</v>
      </c>
      <c r="AY94" s="171" t="s">
        <v>122</v>
      </c>
      <c r="BK94" s="173">
        <f>BK95+BK156+BK199+BK212+BK237</f>
        <v>0</v>
      </c>
    </row>
    <row r="95" spans="2:63" s="12" customFormat="1" ht="22.9" customHeight="1">
      <c r="B95" s="160"/>
      <c r="C95" s="161"/>
      <c r="D95" s="162" t="s">
        <v>71</v>
      </c>
      <c r="E95" s="174" t="s">
        <v>80</v>
      </c>
      <c r="F95" s="174" t="s">
        <v>123</v>
      </c>
      <c r="G95" s="161"/>
      <c r="H95" s="161"/>
      <c r="I95" s="164"/>
      <c r="J95" s="175">
        <f>BK95</f>
        <v>0</v>
      </c>
      <c r="K95" s="161"/>
      <c r="L95" s="166"/>
      <c r="M95" s="167"/>
      <c r="N95" s="168"/>
      <c r="O95" s="168"/>
      <c r="P95" s="169">
        <f>SUM(P96:P155)</f>
        <v>0</v>
      </c>
      <c r="Q95" s="168"/>
      <c r="R95" s="169">
        <f>SUM(R96:R155)</f>
        <v>0</v>
      </c>
      <c r="S95" s="168"/>
      <c r="T95" s="170">
        <f>SUM(T96:T155)</f>
        <v>510.925273</v>
      </c>
      <c r="AR95" s="171" t="s">
        <v>80</v>
      </c>
      <c r="AT95" s="172" t="s">
        <v>71</v>
      </c>
      <c r="AU95" s="172" t="s">
        <v>80</v>
      </c>
      <c r="AY95" s="171" t="s">
        <v>122</v>
      </c>
      <c r="BK95" s="173">
        <f>SUM(BK96:BK155)</f>
        <v>0</v>
      </c>
    </row>
    <row r="96" spans="1:65" s="2" customFormat="1" ht="16.5" customHeight="1">
      <c r="A96" s="37"/>
      <c r="B96" s="38"/>
      <c r="C96" s="176" t="s">
        <v>80</v>
      </c>
      <c r="D96" s="176" t="s">
        <v>124</v>
      </c>
      <c r="E96" s="177" t="s">
        <v>125</v>
      </c>
      <c r="F96" s="178" t="s">
        <v>126</v>
      </c>
      <c r="G96" s="179" t="s">
        <v>127</v>
      </c>
      <c r="H96" s="180">
        <v>7.313</v>
      </c>
      <c r="I96" s="181"/>
      <c r="J96" s="182">
        <f>ROUND(I96*H96,2)</f>
        <v>0</v>
      </c>
      <c r="K96" s="178" t="s">
        <v>128</v>
      </c>
      <c r="L96" s="42"/>
      <c r="M96" s="183" t="s">
        <v>19</v>
      </c>
      <c r="N96" s="184" t="s">
        <v>43</v>
      </c>
      <c r="O96" s="67"/>
      <c r="P96" s="185">
        <f>O96*H96</f>
        <v>0</v>
      </c>
      <c r="Q96" s="185">
        <v>0</v>
      </c>
      <c r="R96" s="185">
        <f>Q96*H96</f>
        <v>0</v>
      </c>
      <c r="S96" s="185">
        <v>0.281</v>
      </c>
      <c r="T96" s="186">
        <f>S96*H96</f>
        <v>2.0549530000000003</v>
      </c>
      <c r="U96" s="37"/>
      <c r="V96" s="37"/>
      <c r="W96" s="37"/>
      <c r="X96" s="37"/>
      <c r="Y96" s="37"/>
      <c r="Z96" s="37"/>
      <c r="AA96" s="37"/>
      <c r="AB96" s="37"/>
      <c r="AC96" s="37"/>
      <c r="AD96" s="37"/>
      <c r="AE96" s="37"/>
      <c r="AR96" s="187" t="s">
        <v>129</v>
      </c>
      <c r="AT96" s="187" t="s">
        <v>124</v>
      </c>
      <c r="AU96" s="187" t="s">
        <v>82</v>
      </c>
      <c r="AY96" s="20" t="s">
        <v>122</v>
      </c>
      <c r="BE96" s="188">
        <f>IF(N96="základní",J96,0)</f>
        <v>0</v>
      </c>
      <c r="BF96" s="188">
        <f>IF(N96="snížená",J96,0)</f>
        <v>0</v>
      </c>
      <c r="BG96" s="188">
        <f>IF(N96="zákl. přenesená",J96,0)</f>
        <v>0</v>
      </c>
      <c r="BH96" s="188">
        <f>IF(N96="sníž. přenesená",J96,0)</f>
        <v>0</v>
      </c>
      <c r="BI96" s="188">
        <f>IF(N96="nulová",J96,0)</f>
        <v>0</v>
      </c>
      <c r="BJ96" s="20" t="s">
        <v>80</v>
      </c>
      <c r="BK96" s="188">
        <f>ROUND(I96*H96,2)</f>
        <v>0</v>
      </c>
      <c r="BL96" s="20" t="s">
        <v>129</v>
      </c>
      <c r="BM96" s="187" t="s">
        <v>130</v>
      </c>
    </row>
    <row r="97" spans="1:47" s="2" customFormat="1" ht="19.5">
      <c r="A97" s="37"/>
      <c r="B97" s="38"/>
      <c r="C97" s="39"/>
      <c r="D97" s="189" t="s">
        <v>131</v>
      </c>
      <c r="E97" s="39"/>
      <c r="F97" s="190" t="s">
        <v>132</v>
      </c>
      <c r="G97" s="39"/>
      <c r="H97" s="39"/>
      <c r="I97" s="191"/>
      <c r="J97" s="39"/>
      <c r="K97" s="39"/>
      <c r="L97" s="42"/>
      <c r="M97" s="192"/>
      <c r="N97" s="193"/>
      <c r="O97" s="67"/>
      <c r="P97" s="67"/>
      <c r="Q97" s="67"/>
      <c r="R97" s="67"/>
      <c r="S97" s="67"/>
      <c r="T97" s="68"/>
      <c r="U97" s="37"/>
      <c r="V97" s="37"/>
      <c r="W97" s="37"/>
      <c r="X97" s="37"/>
      <c r="Y97" s="37"/>
      <c r="Z97" s="37"/>
      <c r="AA97" s="37"/>
      <c r="AB97" s="37"/>
      <c r="AC97" s="37"/>
      <c r="AD97" s="37"/>
      <c r="AE97" s="37"/>
      <c r="AT97" s="20" t="s">
        <v>131</v>
      </c>
      <c r="AU97" s="20" t="s">
        <v>82</v>
      </c>
    </row>
    <row r="98" spans="1:47" s="2" customFormat="1" ht="126.75">
      <c r="A98" s="37"/>
      <c r="B98" s="38"/>
      <c r="C98" s="39"/>
      <c r="D98" s="189" t="s">
        <v>133</v>
      </c>
      <c r="E98" s="39"/>
      <c r="F98" s="194" t="s">
        <v>134</v>
      </c>
      <c r="G98" s="39"/>
      <c r="H98" s="39"/>
      <c r="I98" s="191"/>
      <c r="J98" s="39"/>
      <c r="K98" s="39"/>
      <c r="L98" s="42"/>
      <c r="M98" s="192"/>
      <c r="N98" s="193"/>
      <c r="O98" s="67"/>
      <c r="P98" s="67"/>
      <c r="Q98" s="67"/>
      <c r="R98" s="67"/>
      <c r="S98" s="67"/>
      <c r="T98" s="68"/>
      <c r="U98" s="37"/>
      <c r="V98" s="37"/>
      <c r="W98" s="37"/>
      <c r="X98" s="37"/>
      <c r="Y98" s="37"/>
      <c r="Z98" s="37"/>
      <c r="AA98" s="37"/>
      <c r="AB98" s="37"/>
      <c r="AC98" s="37"/>
      <c r="AD98" s="37"/>
      <c r="AE98" s="37"/>
      <c r="AT98" s="20" t="s">
        <v>133</v>
      </c>
      <c r="AU98" s="20" t="s">
        <v>82</v>
      </c>
    </row>
    <row r="99" spans="2:51" s="13" customFormat="1" ht="12">
      <c r="B99" s="195"/>
      <c r="C99" s="196"/>
      <c r="D99" s="189" t="s">
        <v>135</v>
      </c>
      <c r="E99" s="197" t="s">
        <v>19</v>
      </c>
      <c r="F99" s="198" t="s">
        <v>136</v>
      </c>
      <c r="G99" s="196"/>
      <c r="H99" s="197" t="s">
        <v>19</v>
      </c>
      <c r="I99" s="199"/>
      <c r="J99" s="196"/>
      <c r="K99" s="196"/>
      <c r="L99" s="200"/>
      <c r="M99" s="201"/>
      <c r="N99" s="202"/>
      <c r="O99" s="202"/>
      <c r="P99" s="202"/>
      <c r="Q99" s="202"/>
      <c r="R99" s="202"/>
      <c r="S99" s="202"/>
      <c r="T99" s="203"/>
      <c r="AT99" s="204" t="s">
        <v>135</v>
      </c>
      <c r="AU99" s="204" t="s">
        <v>82</v>
      </c>
      <c r="AV99" s="13" t="s">
        <v>80</v>
      </c>
      <c r="AW99" s="13" t="s">
        <v>33</v>
      </c>
      <c r="AX99" s="13" t="s">
        <v>72</v>
      </c>
      <c r="AY99" s="204" t="s">
        <v>122</v>
      </c>
    </row>
    <row r="100" spans="2:51" s="14" customFormat="1" ht="12">
      <c r="B100" s="205"/>
      <c r="C100" s="206"/>
      <c r="D100" s="189" t="s">
        <v>135</v>
      </c>
      <c r="E100" s="207" t="s">
        <v>19</v>
      </c>
      <c r="F100" s="208" t="s">
        <v>137</v>
      </c>
      <c r="G100" s="206"/>
      <c r="H100" s="209">
        <v>7.313</v>
      </c>
      <c r="I100" s="210"/>
      <c r="J100" s="206"/>
      <c r="K100" s="206"/>
      <c r="L100" s="211"/>
      <c r="M100" s="212"/>
      <c r="N100" s="213"/>
      <c r="O100" s="213"/>
      <c r="P100" s="213"/>
      <c r="Q100" s="213"/>
      <c r="R100" s="213"/>
      <c r="S100" s="213"/>
      <c r="T100" s="214"/>
      <c r="AT100" s="215" t="s">
        <v>135</v>
      </c>
      <c r="AU100" s="215" t="s">
        <v>82</v>
      </c>
      <c r="AV100" s="14" t="s">
        <v>82</v>
      </c>
      <c r="AW100" s="14" t="s">
        <v>33</v>
      </c>
      <c r="AX100" s="14" t="s">
        <v>72</v>
      </c>
      <c r="AY100" s="215" t="s">
        <v>122</v>
      </c>
    </row>
    <row r="101" spans="2:51" s="15" customFormat="1" ht="12">
      <c r="B101" s="216"/>
      <c r="C101" s="217"/>
      <c r="D101" s="189" t="s">
        <v>135</v>
      </c>
      <c r="E101" s="218" t="s">
        <v>19</v>
      </c>
      <c r="F101" s="219" t="s">
        <v>138</v>
      </c>
      <c r="G101" s="217"/>
      <c r="H101" s="220">
        <v>7.313</v>
      </c>
      <c r="I101" s="221"/>
      <c r="J101" s="217"/>
      <c r="K101" s="217"/>
      <c r="L101" s="222"/>
      <c r="M101" s="223"/>
      <c r="N101" s="224"/>
      <c r="O101" s="224"/>
      <c r="P101" s="224"/>
      <c r="Q101" s="224"/>
      <c r="R101" s="224"/>
      <c r="S101" s="224"/>
      <c r="T101" s="225"/>
      <c r="AT101" s="226" t="s">
        <v>135</v>
      </c>
      <c r="AU101" s="226" t="s">
        <v>82</v>
      </c>
      <c r="AV101" s="15" t="s">
        <v>129</v>
      </c>
      <c r="AW101" s="15" t="s">
        <v>33</v>
      </c>
      <c r="AX101" s="15" t="s">
        <v>80</v>
      </c>
      <c r="AY101" s="226" t="s">
        <v>122</v>
      </c>
    </row>
    <row r="102" spans="1:65" s="2" customFormat="1" ht="16.5" customHeight="1">
      <c r="A102" s="37"/>
      <c r="B102" s="38"/>
      <c r="C102" s="176" t="s">
        <v>82</v>
      </c>
      <c r="D102" s="176" t="s">
        <v>124</v>
      </c>
      <c r="E102" s="177" t="s">
        <v>139</v>
      </c>
      <c r="F102" s="178" t="s">
        <v>140</v>
      </c>
      <c r="G102" s="179" t="s">
        <v>127</v>
      </c>
      <c r="H102" s="180">
        <v>1745.126</v>
      </c>
      <c r="I102" s="181"/>
      <c r="J102" s="182">
        <f>ROUND(I102*H102,2)</f>
        <v>0</v>
      </c>
      <c r="K102" s="178" t="s">
        <v>128</v>
      </c>
      <c r="L102" s="42"/>
      <c r="M102" s="183" t="s">
        <v>19</v>
      </c>
      <c r="N102" s="184" t="s">
        <v>43</v>
      </c>
      <c r="O102" s="67"/>
      <c r="P102" s="185">
        <f>O102*H102</f>
        <v>0</v>
      </c>
      <c r="Q102" s="185">
        <v>0</v>
      </c>
      <c r="R102" s="185">
        <f>Q102*H102</f>
        <v>0</v>
      </c>
      <c r="S102" s="185">
        <v>0.235</v>
      </c>
      <c r="T102" s="186">
        <f>S102*H102</f>
        <v>410.10461</v>
      </c>
      <c r="U102" s="37"/>
      <c r="V102" s="37"/>
      <c r="W102" s="37"/>
      <c r="X102" s="37"/>
      <c r="Y102" s="37"/>
      <c r="Z102" s="37"/>
      <c r="AA102" s="37"/>
      <c r="AB102" s="37"/>
      <c r="AC102" s="37"/>
      <c r="AD102" s="37"/>
      <c r="AE102" s="37"/>
      <c r="AR102" s="187" t="s">
        <v>129</v>
      </c>
      <c r="AT102" s="187" t="s">
        <v>124</v>
      </c>
      <c r="AU102" s="187" t="s">
        <v>82</v>
      </c>
      <c r="AY102" s="20" t="s">
        <v>122</v>
      </c>
      <c r="BE102" s="188">
        <f>IF(N102="základní",J102,0)</f>
        <v>0</v>
      </c>
      <c r="BF102" s="188">
        <f>IF(N102="snížená",J102,0)</f>
        <v>0</v>
      </c>
      <c r="BG102" s="188">
        <f>IF(N102="zákl. přenesená",J102,0)</f>
        <v>0</v>
      </c>
      <c r="BH102" s="188">
        <f>IF(N102="sníž. přenesená",J102,0)</f>
        <v>0</v>
      </c>
      <c r="BI102" s="188">
        <f>IF(N102="nulová",J102,0)</f>
        <v>0</v>
      </c>
      <c r="BJ102" s="20" t="s">
        <v>80</v>
      </c>
      <c r="BK102" s="188">
        <f>ROUND(I102*H102,2)</f>
        <v>0</v>
      </c>
      <c r="BL102" s="20" t="s">
        <v>129</v>
      </c>
      <c r="BM102" s="187" t="s">
        <v>141</v>
      </c>
    </row>
    <row r="103" spans="1:47" s="2" customFormat="1" ht="19.5">
      <c r="A103" s="37"/>
      <c r="B103" s="38"/>
      <c r="C103" s="39"/>
      <c r="D103" s="189" t="s">
        <v>131</v>
      </c>
      <c r="E103" s="39"/>
      <c r="F103" s="190" t="s">
        <v>142</v>
      </c>
      <c r="G103" s="39"/>
      <c r="H103" s="39"/>
      <c r="I103" s="191"/>
      <c r="J103" s="39"/>
      <c r="K103" s="39"/>
      <c r="L103" s="42"/>
      <c r="M103" s="192"/>
      <c r="N103" s="193"/>
      <c r="O103" s="67"/>
      <c r="P103" s="67"/>
      <c r="Q103" s="67"/>
      <c r="R103" s="67"/>
      <c r="S103" s="67"/>
      <c r="T103" s="68"/>
      <c r="U103" s="37"/>
      <c r="V103" s="37"/>
      <c r="W103" s="37"/>
      <c r="X103" s="37"/>
      <c r="Y103" s="37"/>
      <c r="Z103" s="37"/>
      <c r="AA103" s="37"/>
      <c r="AB103" s="37"/>
      <c r="AC103" s="37"/>
      <c r="AD103" s="37"/>
      <c r="AE103" s="37"/>
      <c r="AT103" s="20" t="s">
        <v>131</v>
      </c>
      <c r="AU103" s="20" t="s">
        <v>82</v>
      </c>
    </row>
    <row r="104" spans="1:47" s="2" customFormat="1" ht="126.75">
      <c r="A104" s="37"/>
      <c r="B104" s="38"/>
      <c r="C104" s="39"/>
      <c r="D104" s="189" t="s">
        <v>133</v>
      </c>
      <c r="E104" s="39"/>
      <c r="F104" s="194" t="s">
        <v>134</v>
      </c>
      <c r="G104" s="39"/>
      <c r="H104" s="39"/>
      <c r="I104" s="191"/>
      <c r="J104" s="39"/>
      <c r="K104" s="39"/>
      <c r="L104" s="42"/>
      <c r="M104" s="192"/>
      <c r="N104" s="193"/>
      <c r="O104" s="67"/>
      <c r="P104" s="67"/>
      <c r="Q104" s="67"/>
      <c r="R104" s="67"/>
      <c r="S104" s="67"/>
      <c r="T104" s="68"/>
      <c r="U104" s="37"/>
      <c r="V104" s="37"/>
      <c r="W104" s="37"/>
      <c r="X104" s="37"/>
      <c r="Y104" s="37"/>
      <c r="Z104" s="37"/>
      <c r="AA104" s="37"/>
      <c r="AB104" s="37"/>
      <c r="AC104" s="37"/>
      <c r="AD104" s="37"/>
      <c r="AE104" s="37"/>
      <c r="AT104" s="20" t="s">
        <v>133</v>
      </c>
      <c r="AU104" s="20" t="s">
        <v>82</v>
      </c>
    </row>
    <row r="105" spans="2:51" s="13" customFormat="1" ht="12">
      <c r="B105" s="195"/>
      <c r="C105" s="196"/>
      <c r="D105" s="189" t="s">
        <v>135</v>
      </c>
      <c r="E105" s="197" t="s">
        <v>19</v>
      </c>
      <c r="F105" s="198" t="s">
        <v>143</v>
      </c>
      <c r="G105" s="196"/>
      <c r="H105" s="197" t="s">
        <v>19</v>
      </c>
      <c r="I105" s="199"/>
      <c r="J105" s="196"/>
      <c r="K105" s="196"/>
      <c r="L105" s="200"/>
      <c r="M105" s="201"/>
      <c r="N105" s="202"/>
      <c r="O105" s="202"/>
      <c r="P105" s="202"/>
      <c r="Q105" s="202"/>
      <c r="R105" s="202"/>
      <c r="S105" s="202"/>
      <c r="T105" s="203"/>
      <c r="AT105" s="204" t="s">
        <v>135</v>
      </c>
      <c r="AU105" s="204" t="s">
        <v>82</v>
      </c>
      <c r="AV105" s="13" t="s">
        <v>80</v>
      </c>
      <c r="AW105" s="13" t="s">
        <v>33</v>
      </c>
      <c r="AX105" s="13" t="s">
        <v>72</v>
      </c>
      <c r="AY105" s="204" t="s">
        <v>122</v>
      </c>
    </row>
    <row r="106" spans="2:51" s="14" customFormat="1" ht="12">
      <c r="B106" s="205"/>
      <c r="C106" s="206"/>
      <c r="D106" s="189" t="s">
        <v>135</v>
      </c>
      <c r="E106" s="207" t="s">
        <v>19</v>
      </c>
      <c r="F106" s="208" t="s">
        <v>144</v>
      </c>
      <c r="G106" s="206"/>
      <c r="H106" s="209">
        <v>1047.204</v>
      </c>
      <c r="I106" s="210"/>
      <c r="J106" s="206"/>
      <c r="K106" s="206"/>
      <c r="L106" s="211"/>
      <c r="M106" s="212"/>
      <c r="N106" s="213"/>
      <c r="O106" s="213"/>
      <c r="P106" s="213"/>
      <c r="Q106" s="213"/>
      <c r="R106" s="213"/>
      <c r="S106" s="213"/>
      <c r="T106" s="214"/>
      <c r="AT106" s="215" t="s">
        <v>135</v>
      </c>
      <c r="AU106" s="215" t="s">
        <v>82</v>
      </c>
      <c r="AV106" s="14" t="s">
        <v>82</v>
      </c>
      <c r="AW106" s="14" t="s">
        <v>33</v>
      </c>
      <c r="AX106" s="14" t="s">
        <v>72</v>
      </c>
      <c r="AY106" s="215" t="s">
        <v>122</v>
      </c>
    </row>
    <row r="107" spans="2:51" s="13" customFormat="1" ht="12">
      <c r="B107" s="195"/>
      <c r="C107" s="196"/>
      <c r="D107" s="189" t="s">
        <v>135</v>
      </c>
      <c r="E107" s="197" t="s">
        <v>19</v>
      </c>
      <c r="F107" s="198" t="s">
        <v>145</v>
      </c>
      <c r="G107" s="196"/>
      <c r="H107" s="197" t="s">
        <v>19</v>
      </c>
      <c r="I107" s="199"/>
      <c r="J107" s="196"/>
      <c r="K107" s="196"/>
      <c r="L107" s="200"/>
      <c r="M107" s="201"/>
      <c r="N107" s="202"/>
      <c r="O107" s="202"/>
      <c r="P107" s="202"/>
      <c r="Q107" s="202"/>
      <c r="R107" s="202"/>
      <c r="S107" s="202"/>
      <c r="T107" s="203"/>
      <c r="AT107" s="204" t="s">
        <v>135</v>
      </c>
      <c r="AU107" s="204" t="s">
        <v>82</v>
      </c>
      <c r="AV107" s="13" t="s">
        <v>80</v>
      </c>
      <c r="AW107" s="13" t="s">
        <v>33</v>
      </c>
      <c r="AX107" s="13" t="s">
        <v>72</v>
      </c>
      <c r="AY107" s="204" t="s">
        <v>122</v>
      </c>
    </row>
    <row r="108" spans="2:51" s="14" customFormat="1" ht="12">
      <c r="B108" s="205"/>
      <c r="C108" s="206"/>
      <c r="D108" s="189" t="s">
        <v>135</v>
      </c>
      <c r="E108" s="207" t="s">
        <v>19</v>
      </c>
      <c r="F108" s="208" t="s">
        <v>146</v>
      </c>
      <c r="G108" s="206"/>
      <c r="H108" s="209">
        <v>439.485</v>
      </c>
      <c r="I108" s="210"/>
      <c r="J108" s="206"/>
      <c r="K108" s="206"/>
      <c r="L108" s="211"/>
      <c r="M108" s="212"/>
      <c r="N108" s="213"/>
      <c r="O108" s="213"/>
      <c r="P108" s="213"/>
      <c r="Q108" s="213"/>
      <c r="R108" s="213"/>
      <c r="S108" s="213"/>
      <c r="T108" s="214"/>
      <c r="AT108" s="215" t="s">
        <v>135</v>
      </c>
      <c r="AU108" s="215" t="s">
        <v>82</v>
      </c>
      <c r="AV108" s="14" t="s">
        <v>82</v>
      </c>
      <c r="AW108" s="14" t="s">
        <v>33</v>
      </c>
      <c r="AX108" s="14" t="s">
        <v>72</v>
      </c>
      <c r="AY108" s="215" t="s">
        <v>122</v>
      </c>
    </row>
    <row r="109" spans="2:51" s="13" customFormat="1" ht="12">
      <c r="B109" s="195"/>
      <c r="C109" s="196"/>
      <c r="D109" s="189" t="s">
        <v>135</v>
      </c>
      <c r="E109" s="197" t="s">
        <v>19</v>
      </c>
      <c r="F109" s="198" t="s">
        <v>147</v>
      </c>
      <c r="G109" s="196"/>
      <c r="H109" s="197" t="s">
        <v>19</v>
      </c>
      <c r="I109" s="199"/>
      <c r="J109" s="196"/>
      <c r="K109" s="196"/>
      <c r="L109" s="200"/>
      <c r="M109" s="201"/>
      <c r="N109" s="202"/>
      <c r="O109" s="202"/>
      <c r="P109" s="202"/>
      <c r="Q109" s="202"/>
      <c r="R109" s="202"/>
      <c r="S109" s="202"/>
      <c r="T109" s="203"/>
      <c r="AT109" s="204" t="s">
        <v>135</v>
      </c>
      <c r="AU109" s="204" t="s">
        <v>82</v>
      </c>
      <c r="AV109" s="13" t="s">
        <v>80</v>
      </c>
      <c r="AW109" s="13" t="s">
        <v>33</v>
      </c>
      <c r="AX109" s="13" t="s">
        <v>72</v>
      </c>
      <c r="AY109" s="204" t="s">
        <v>122</v>
      </c>
    </row>
    <row r="110" spans="2:51" s="14" customFormat="1" ht="12">
      <c r="B110" s="205"/>
      <c r="C110" s="206"/>
      <c r="D110" s="189" t="s">
        <v>135</v>
      </c>
      <c r="E110" s="207" t="s">
        <v>19</v>
      </c>
      <c r="F110" s="208" t="s">
        <v>148</v>
      </c>
      <c r="G110" s="206"/>
      <c r="H110" s="209">
        <v>179.56</v>
      </c>
      <c r="I110" s="210"/>
      <c r="J110" s="206"/>
      <c r="K110" s="206"/>
      <c r="L110" s="211"/>
      <c r="M110" s="212"/>
      <c r="N110" s="213"/>
      <c r="O110" s="213"/>
      <c r="P110" s="213"/>
      <c r="Q110" s="213"/>
      <c r="R110" s="213"/>
      <c r="S110" s="213"/>
      <c r="T110" s="214"/>
      <c r="AT110" s="215" t="s">
        <v>135</v>
      </c>
      <c r="AU110" s="215" t="s">
        <v>82</v>
      </c>
      <c r="AV110" s="14" t="s">
        <v>82</v>
      </c>
      <c r="AW110" s="14" t="s">
        <v>33</v>
      </c>
      <c r="AX110" s="14" t="s">
        <v>72</v>
      </c>
      <c r="AY110" s="215" t="s">
        <v>122</v>
      </c>
    </row>
    <row r="111" spans="2:51" s="13" customFormat="1" ht="12">
      <c r="B111" s="195"/>
      <c r="C111" s="196"/>
      <c r="D111" s="189" t="s">
        <v>135</v>
      </c>
      <c r="E111" s="197" t="s">
        <v>19</v>
      </c>
      <c r="F111" s="198" t="s">
        <v>149</v>
      </c>
      <c r="G111" s="196"/>
      <c r="H111" s="197" t="s">
        <v>19</v>
      </c>
      <c r="I111" s="199"/>
      <c r="J111" s="196"/>
      <c r="K111" s="196"/>
      <c r="L111" s="200"/>
      <c r="M111" s="201"/>
      <c r="N111" s="202"/>
      <c r="O111" s="202"/>
      <c r="P111" s="202"/>
      <c r="Q111" s="202"/>
      <c r="R111" s="202"/>
      <c r="S111" s="202"/>
      <c r="T111" s="203"/>
      <c r="AT111" s="204" t="s">
        <v>135</v>
      </c>
      <c r="AU111" s="204" t="s">
        <v>82</v>
      </c>
      <c r="AV111" s="13" t="s">
        <v>80</v>
      </c>
      <c r="AW111" s="13" t="s">
        <v>33</v>
      </c>
      <c r="AX111" s="13" t="s">
        <v>72</v>
      </c>
      <c r="AY111" s="204" t="s">
        <v>122</v>
      </c>
    </row>
    <row r="112" spans="2:51" s="14" customFormat="1" ht="12">
      <c r="B112" s="205"/>
      <c r="C112" s="206"/>
      <c r="D112" s="189" t="s">
        <v>135</v>
      </c>
      <c r="E112" s="207" t="s">
        <v>19</v>
      </c>
      <c r="F112" s="208" t="s">
        <v>150</v>
      </c>
      <c r="G112" s="206"/>
      <c r="H112" s="209">
        <v>38.132</v>
      </c>
      <c r="I112" s="210"/>
      <c r="J112" s="206"/>
      <c r="K112" s="206"/>
      <c r="L112" s="211"/>
      <c r="M112" s="212"/>
      <c r="N112" s="213"/>
      <c r="O112" s="213"/>
      <c r="P112" s="213"/>
      <c r="Q112" s="213"/>
      <c r="R112" s="213"/>
      <c r="S112" s="213"/>
      <c r="T112" s="214"/>
      <c r="AT112" s="215" t="s">
        <v>135</v>
      </c>
      <c r="AU112" s="215" t="s">
        <v>82</v>
      </c>
      <c r="AV112" s="14" t="s">
        <v>82</v>
      </c>
      <c r="AW112" s="14" t="s">
        <v>33</v>
      </c>
      <c r="AX112" s="14" t="s">
        <v>72</v>
      </c>
      <c r="AY112" s="215" t="s">
        <v>122</v>
      </c>
    </row>
    <row r="113" spans="2:51" s="13" customFormat="1" ht="12">
      <c r="B113" s="195"/>
      <c r="C113" s="196"/>
      <c r="D113" s="189" t="s">
        <v>135</v>
      </c>
      <c r="E113" s="197" t="s">
        <v>19</v>
      </c>
      <c r="F113" s="198" t="s">
        <v>151</v>
      </c>
      <c r="G113" s="196"/>
      <c r="H113" s="197" t="s">
        <v>19</v>
      </c>
      <c r="I113" s="199"/>
      <c r="J113" s="196"/>
      <c r="K113" s="196"/>
      <c r="L113" s="200"/>
      <c r="M113" s="201"/>
      <c r="N113" s="202"/>
      <c r="O113" s="202"/>
      <c r="P113" s="202"/>
      <c r="Q113" s="202"/>
      <c r="R113" s="202"/>
      <c r="S113" s="202"/>
      <c r="T113" s="203"/>
      <c r="AT113" s="204" t="s">
        <v>135</v>
      </c>
      <c r="AU113" s="204" t="s">
        <v>82</v>
      </c>
      <c r="AV113" s="13" t="s">
        <v>80</v>
      </c>
      <c r="AW113" s="13" t="s">
        <v>33</v>
      </c>
      <c r="AX113" s="13" t="s">
        <v>72</v>
      </c>
      <c r="AY113" s="204" t="s">
        <v>122</v>
      </c>
    </row>
    <row r="114" spans="2:51" s="14" customFormat="1" ht="12">
      <c r="B114" s="205"/>
      <c r="C114" s="206"/>
      <c r="D114" s="189" t="s">
        <v>135</v>
      </c>
      <c r="E114" s="207" t="s">
        <v>19</v>
      </c>
      <c r="F114" s="208" t="s">
        <v>152</v>
      </c>
      <c r="G114" s="206"/>
      <c r="H114" s="209">
        <v>4.999</v>
      </c>
      <c r="I114" s="210"/>
      <c r="J114" s="206"/>
      <c r="K114" s="206"/>
      <c r="L114" s="211"/>
      <c r="M114" s="212"/>
      <c r="N114" s="213"/>
      <c r="O114" s="213"/>
      <c r="P114" s="213"/>
      <c r="Q114" s="213"/>
      <c r="R114" s="213"/>
      <c r="S114" s="213"/>
      <c r="T114" s="214"/>
      <c r="AT114" s="215" t="s">
        <v>135</v>
      </c>
      <c r="AU114" s="215" t="s">
        <v>82</v>
      </c>
      <c r="AV114" s="14" t="s">
        <v>82</v>
      </c>
      <c r="AW114" s="14" t="s">
        <v>33</v>
      </c>
      <c r="AX114" s="14" t="s">
        <v>72</v>
      </c>
      <c r="AY114" s="215" t="s">
        <v>122</v>
      </c>
    </row>
    <row r="115" spans="2:51" s="13" customFormat="1" ht="12">
      <c r="B115" s="195"/>
      <c r="C115" s="196"/>
      <c r="D115" s="189" t="s">
        <v>135</v>
      </c>
      <c r="E115" s="197" t="s">
        <v>19</v>
      </c>
      <c r="F115" s="198" t="s">
        <v>153</v>
      </c>
      <c r="G115" s="196"/>
      <c r="H115" s="197" t="s">
        <v>19</v>
      </c>
      <c r="I115" s="199"/>
      <c r="J115" s="196"/>
      <c r="K115" s="196"/>
      <c r="L115" s="200"/>
      <c r="M115" s="201"/>
      <c r="N115" s="202"/>
      <c r="O115" s="202"/>
      <c r="P115" s="202"/>
      <c r="Q115" s="202"/>
      <c r="R115" s="202"/>
      <c r="S115" s="202"/>
      <c r="T115" s="203"/>
      <c r="AT115" s="204" t="s">
        <v>135</v>
      </c>
      <c r="AU115" s="204" t="s">
        <v>82</v>
      </c>
      <c r="AV115" s="13" t="s">
        <v>80</v>
      </c>
      <c r="AW115" s="13" t="s">
        <v>33</v>
      </c>
      <c r="AX115" s="13" t="s">
        <v>72</v>
      </c>
      <c r="AY115" s="204" t="s">
        <v>122</v>
      </c>
    </row>
    <row r="116" spans="2:51" s="14" customFormat="1" ht="12">
      <c r="B116" s="205"/>
      <c r="C116" s="206"/>
      <c r="D116" s="189" t="s">
        <v>135</v>
      </c>
      <c r="E116" s="207" t="s">
        <v>19</v>
      </c>
      <c r="F116" s="208" t="s">
        <v>154</v>
      </c>
      <c r="G116" s="206"/>
      <c r="H116" s="209">
        <v>2.5</v>
      </c>
      <c r="I116" s="210"/>
      <c r="J116" s="206"/>
      <c r="K116" s="206"/>
      <c r="L116" s="211"/>
      <c r="M116" s="212"/>
      <c r="N116" s="213"/>
      <c r="O116" s="213"/>
      <c r="P116" s="213"/>
      <c r="Q116" s="213"/>
      <c r="R116" s="213"/>
      <c r="S116" s="213"/>
      <c r="T116" s="214"/>
      <c r="AT116" s="215" t="s">
        <v>135</v>
      </c>
      <c r="AU116" s="215" t="s">
        <v>82</v>
      </c>
      <c r="AV116" s="14" t="s">
        <v>82</v>
      </c>
      <c r="AW116" s="14" t="s">
        <v>33</v>
      </c>
      <c r="AX116" s="14" t="s">
        <v>72</v>
      </c>
      <c r="AY116" s="215" t="s">
        <v>122</v>
      </c>
    </row>
    <row r="117" spans="2:51" s="13" customFormat="1" ht="12">
      <c r="B117" s="195"/>
      <c r="C117" s="196"/>
      <c r="D117" s="189" t="s">
        <v>135</v>
      </c>
      <c r="E117" s="197" t="s">
        <v>19</v>
      </c>
      <c r="F117" s="198" t="s">
        <v>155</v>
      </c>
      <c r="G117" s="196"/>
      <c r="H117" s="197" t="s">
        <v>19</v>
      </c>
      <c r="I117" s="199"/>
      <c r="J117" s="196"/>
      <c r="K117" s="196"/>
      <c r="L117" s="200"/>
      <c r="M117" s="201"/>
      <c r="N117" s="202"/>
      <c r="O117" s="202"/>
      <c r="P117" s="202"/>
      <c r="Q117" s="202"/>
      <c r="R117" s="202"/>
      <c r="S117" s="202"/>
      <c r="T117" s="203"/>
      <c r="AT117" s="204" t="s">
        <v>135</v>
      </c>
      <c r="AU117" s="204" t="s">
        <v>82</v>
      </c>
      <c r="AV117" s="13" t="s">
        <v>80</v>
      </c>
      <c r="AW117" s="13" t="s">
        <v>33</v>
      </c>
      <c r="AX117" s="13" t="s">
        <v>72</v>
      </c>
      <c r="AY117" s="204" t="s">
        <v>122</v>
      </c>
    </row>
    <row r="118" spans="2:51" s="14" customFormat="1" ht="12">
      <c r="B118" s="205"/>
      <c r="C118" s="206"/>
      <c r="D118" s="189" t="s">
        <v>135</v>
      </c>
      <c r="E118" s="207" t="s">
        <v>19</v>
      </c>
      <c r="F118" s="208" t="s">
        <v>156</v>
      </c>
      <c r="G118" s="206"/>
      <c r="H118" s="209">
        <v>18.284</v>
      </c>
      <c r="I118" s="210"/>
      <c r="J118" s="206"/>
      <c r="K118" s="206"/>
      <c r="L118" s="211"/>
      <c r="M118" s="212"/>
      <c r="N118" s="213"/>
      <c r="O118" s="213"/>
      <c r="P118" s="213"/>
      <c r="Q118" s="213"/>
      <c r="R118" s="213"/>
      <c r="S118" s="213"/>
      <c r="T118" s="214"/>
      <c r="AT118" s="215" t="s">
        <v>135</v>
      </c>
      <c r="AU118" s="215" t="s">
        <v>82</v>
      </c>
      <c r="AV118" s="14" t="s">
        <v>82</v>
      </c>
      <c r="AW118" s="14" t="s">
        <v>33</v>
      </c>
      <c r="AX118" s="14" t="s">
        <v>72</v>
      </c>
      <c r="AY118" s="215" t="s">
        <v>122</v>
      </c>
    </row>
    <row r="119" spans="2:51" s="13" customFormat="1" ht="12">
      <c r="B119" s="195"/>
      <c r="C119" s="196"/>
      <c r="D119" s="189" t="s">
        <v>135</v>
      </c>
      <c r="E119" s="197" t="s">
        <v>19</v>
      </c>
      <c r="F119" s="198" t="s">
        <v>157</v>
      </c>
      <c r="G119" s="196"/>
      <c r="H119" s="197" t="s">
        <v>19</v>
      </c>
      <c r="I119" s="199"/>
      <c r="J119" s="196"/>
      <c r="K119" s="196"/>
      <c r="L119" s="200"/>
      <c r="M119" s="201"/>
      <c r="N119" s="202"/>
      <c r="O119" s="202"/>
      <c r="P119" s="202"/>
      <c r="Q119" s="202"/>
      <c r="R119" s="202"/>
      <c r="S119" s="202"/>
      <c r="T119" s="203"/>
      <c r="AT119" s="204" t="s">
        <v>135</v>
      </c>
      <c r="AU119" s="204" t="s">
        <v>82</v>
      </c>
      <c r="AV119" s="13" t="s">
        <v>80</v>
      </c>
      <c r="AW119" s="13" t="s">
        <v>33</v>
      </c>
      <c r="AX119" s="13" t="s">
        <v>72</v>
      </c>
      <c r="AY119" s="204" t="s">
        <v>122</v>
      </c>
    </row>
    <row r="120" spans="2:51" s="14" customFormat="1" ht="12">
      <c r="B120" s="205"/>
      <c r="C120" s="206"/>
      <c r="D120" s="189" t="s">
        <v>135</v>
      </c>
      <c r="E120" s="207" t="s">
        <v>19</v>
      </c>
      <c r="F120" s="208" t="s">
        <v>158</v>
      </c>
      <c r="G120" s="206"/>
      <c r="H120" s="209">
        <v>14.962</v>
      </c>
      <c r="I120" s="210"/>
      <c r="J120" s="206"/>
      <c r="K120" s="206"/>
      <c r="L120" s="211"/>
      <c r="M120" s="212"/>
      <c r="N120" s="213"/>
      <c r="O120" s="213"/>
      <c r="P120" s="213"/>
      <c r="Q120" s="213"/>
      <c r="R120" s="213"/>
      <c r="S120" s="213"/>
      <c r="T120" s="214"/>
      <c r="AT120" s="215" t="s">
        <v>135</v>
      </c>
      <c r="AU120" s="215" t="s">
        <v>82</v>
      </c>
      <c r="AV120" s="14" t="s">
        <v>82</v>
      </c>
      <c r="AW120" s="14" t="s">
        <v>33</v>
      </c>
      <c r="AX120" s="14" t="s">
        <v>72</v>
      </c>
      <c r="AY120" s="215" t="s">
        <v>122</v>
      </c>
    </row>
    <row r="121" spans="2:51" s="15" customFormat="1" ht="12">
      <c r="B121" s="216"/>
      <c r="C121" s="217"/>
      <c r="D121" s="189" t="s">
        <v>135</v>
      </c>
      <c r="E121" s="218" t="s">
        <v>19</v>
      </c>
      <c r="F121" s="219" t="s">
        <v>138</v>
      </c>
      <c r="G121" s="217"/>
      <c r="H121" s="220">
        <v>1745.126</v>
      </c>
      <c r="I121" s="221"/>
      <c r="J121" s="217"/>
      <c r="K121" s="217"/>
      <c r="L121" s="222"/>
      <c r="M121" s="223"/>
      <c r="N121" s="224"/>
      <c r="O121" s="224"/>
      <c r="P121" s="224"/>
      <c r="Q121" s="224"/>
      <c r="R121" s="224"/>
      <c r="S121" s="224"/>
      <c r="T121" s="225"/>
      <c r="AT121" s="226" t="s">
        <v>135</v>
      </c>
      <c r="AU121" s="226" t="s">
        <v>82</v>
      </c>
      <c r="AV121" s="15" t="s">
        <v>129</v>
      </c>
      <c r="AW121" s="15" t="s">
        <v>33</v>
      </c>
      <c r="AX121" s="15" t="s">
        <v>80</v>
      </c>
      <c r="AY121" s="226" t="s">
        <v>122</v>
      </c>
    </row>
    <row r="122" spans="1:65" s="2" customFormat="1" ht="16.5" customHeight="1">
      <c r="A122" s="37"/>
      <c r="B122" s="38"/>
      <c r="C122" s="176" t="s">
        <v>159</v>
      </c>
      <c r="D122" s="176" t="s">
        <v>124</v>
      </c>
      <c r="E122" s="177" t="s">
        <v>160</v>
      </c>
      <c r="F122" s="178" t="s">
        <v>161</v>
      </c>
      <c r="G122" s="179" t="s">
        <v>127</v>
      </c>
      <c r="H122" s="180">
        <v>37.813</v>
      </c>
      <c r="I122" s="181"/>
      <c r="J122" s="182">
        <f>ROUND(I122*H122,2)</f>
        <v>0</v>
      </c>
      <c r="K122" s="178" t="s">
        <v>128</v>
      </c>
      <c r="L122" s="42"/>
      <c r="M122" s="183" t="s">
        <v>19</v>
      </c>
      <c r="N122" s="184" t="s">
        <v>43</v>
      </c>
      <c r="O122" s="67"/>
      <c r="P122" s="185">
        <f>O122*H122</f>
        <v>0</v>
      </c>
      <c r="Q122" s="185">
        <v>0</v>
      </c>
      <c r="R122" s="185">
        <f>Q122*H122</f>
        <v>0</v>
      </c>
      <c r="S122" s="185">
        <v>0.17</v>
      </c>
      <c r="T122" s="186">
        <f>S122*H122</f>
        <v>6.428210000000001</v>
      </c>
      <c r="U122" s="37"/>
      <c r="V122" s="37"/>
      <c r="W122" s="37"/>
      <c r="X122" s="37"/>
      <c r="Y122" s="37"/>
      <c r="Z122" s="37"/>
      <c r="AA122" s="37"/>
      <c r="AB122" s="37"/>
      <c r="AC122" s="37"/>
      <c r="AD122" s="37"/>
      <c r="AE122" s="37"/>
      <c r="AR122" s="187" t="s">
        <v>129</v>
      </c>
      <c r="AT122" s="187" t="s">
        <v>124</v>
      </c>
      <c r="AU122" s="187" t="s">
        <v>82</v>
      </c>
      <c r="AY122" s="20" t="s">
        <v>122</v>
      </c>
      <c r="BE122" s="188">
        <f>IF(N122="základní",J122,0)</f>
        <v>0</v>
      </c>
      <c r="BF122" s="188">
        <f>IF(N122="snížená",J122,0)</f>
        <v>0</v>
      </c>
      <c r="BG122" s="188">
        <f>IF(N122="zákl. přenesená",J122,0)</f>
        <v>0</v>
      </c>
      <c r="BH122" s="188">
        <f>IF(N122="sníž. přenesená",J122,0)</f>
        <v>0</v>
      </c>
      <c r="BI122" s="188">
        <f>IF(N122="nulová",J122,0)</f>
        <v>0</v>
      </c>
      <c r="BJ122" s="20" t="s">
        <v>80</v>
      </c>
      <c r="BK122" s="188">
        <f>ROUND(I122*H122,2)</f>
        <v>0</v>
      </c>
      <c r="BL122" s="20" t="s">
        <v>129</v>
      </c>
      <c r="BM122" s="187" t="s">
        <v>162</v>
      </c>
    </row>
    <row r="123" spans="1:47" s="2" customFormat="1" ht="19.5">
      <c r="A123" s="37"/>
      <c r="B123" s="38"/>
      <c r="C123" s="39"/>
      <c r="D123" s="189" t="s">
        <v>131</v>
      </c>
      <c r="E123" s="39"/>
      <c r="F123" s="190" t="s">
        <v>163</v>
      </c>
      <c r="G123" s="39"/>
      <c r="H123" s="39"/>
      <c r="I123" s="191"/>
      <c r="J123" s="39"/>
      <c r="K123" s="39"/>
      <c r="L123" s="42"/>
      <c r="M123" s="192"/>
      <c r="N123" s="193"/>
      <c r="O123" s="67"/>
      <c r="P123" s="67"/>
      <c r="Q123" s="67"/>
      <c r="R123" s="67"/>
      <c r="S123" s="67"/>
      <c r="T123" s="68"/>
      <c r="U123" s="37"/>
      <c r="V123" s="37"/>
      <c r="W123" s="37"/>
      <c r="X123" s="37"/>
      <c r="Y123" s="37"/>
      <c r="Z123" s="37"/>
      <c r="AA123" s="37"/>
      <c r="AB123" s="37"/>
      <c r="AC123" s="37"/>
      <c r="AD123" s="37"/>
      <c r="AE123" s="37"/>
      <c r="AT123" s="20" t="s">
        <v>131</v>
      </c>
      <c r="AU123" s="20" t="s">
        <v>82</v>
      </c>
    </row>
    <row r="124" spans="1:47" s="2" customFormat="1" ht="175.5">
      <c r="A124" s="37"/>
      <c r="B124" s="38"/>
      <c r="C124" s="39"/>
      <c r="D124" s="189" t="s">
        <v>133</v>
      </c>
      <c r="E124" s="39"/>
      <c r="F124" s="194" t="s">
        <v>164</v>
      </c>
      <c r="G124" s="39"/>
      <c r="H124" s="39"/>
      <c r="I124" s="191"/>
      <c r="J124" s="39"/>
      <c r="K124" s="39"/>
      <c r="L124" s="42"/>
      <c r="M124" s="192"/>
      <c r="N124" s="193"/>
      <c r="O124" s="67"/>
      <c r="P124" s="67"/>
      <c r="Q124" s="67"/>
      <c r="R124" s="67"/>
      <c r="S124" s="67"/>
      <c r="T124" s="68"/>
      <c r="U124" s="37"/>
      <c r="V124" s="37"/>
      <c r="W124" s="37"/>
      <c r="X124" s="37"/>
      <c r="Y124" s="37"/>
      <c r="Z124" s="37"/>
      <c r="AA124" s="37"/>
      <c r="AB124" s="37"/>
      <c r="AC124" s="37"/>
      <c r="AD124" s="37"/>
      <c r="AE124" s="37"/>
      <c r="AT124" s="20" t="s">
        <v>133</v>
      </c>
      <c r="AU124" s="20" t="s">
        <v>82</v>
      </c>
    </row>
    <row r="125" spans="2:51" s="13" customFormat="1" ht="12">
      <c r="B125" s="195"/>
      <c r="C125" s="196"/>
      <c r="D125" s="189" t="s">
        <v>135</v>
      </c>
      <c r="E125" s="197" t="s">
        <v>19</v>
      </c>
      <c r="F125" s="198" t="s">
        <v>165</v>
      </c>
      <c r="G125" s="196"/>
      <c r="H125" s="197" t="s">
        <v>19</v>
      </c>
      <c r="I125" s="199"/>
      <c r="J125" s="196"/>
      <c r="K125" s="196"/>
      <c r="L125" s="200"/>
      <c r="M125" s="201"/>
      <c r="N125" s="202"/>
      <c r="O125" s="202"/>
      <c r="P125" s="202"/>
      <c r="Q125" s="202"/>
      <c r="R125" s="202"/>
      <c r="S125" s="202"/>
      <c r="T125" s="203"/>
      <c r="AT125" s="204" t="s">
        <v>135</v>
      </c>
      <c r="AU125" s="204" t="s">
        <v>82</v>
      </c>
      <c r="AV125" s="13" t="s">
        <v>80</v>
      </c>
      <c r="AW125" s="13" t="s">
        <v>33</v>
      </c>
      <c r="AX125" s="13" t="s">
        <v>72</v>
      </c>
      <c r="AY125" s="204" t="s">
        <v>122</v>
      </c>
    </row>
    <row r="126" spans="2:51" s="14" customFormat="1" ht="12">
      <c r="B126" s="205"/>
      <c r="C126" s="206"/>
      <c r="D126" s="189" t="s">
        <v>135</v>
      </c>
      <c r="E126" s="207" t="s">
        <v>19</v>
      </c>
      <c r="F126" s="208" t="s">
        <v>166</v>
      </c>
      <c r="G126" s="206"/>
      <c r="H126" s="209">
        <v>23.75</v>
      </c>
      <c r="I126" s="210"/>
      <c r="J126" s="206"/>
      <c r="K126" s="206"/>
      <c r="L126" s="211"/>
      <c r="M126" s="212"/>
      <c r="N126" s="213"/>
      <c r="O126" s="213"/>
      <c r="P126" s="213"/>
      <c r="Q126" s="213"/>
      <c r="R126" s="213"/>
      <c r="S126" s="213"/>
      <c r="T126" s="214"/>
      <c r="AT126" s="215" t="s">
        <v>135</v>
      </c>
      <c r="AU126" s="215" t="s">
        <v>82</v>
      </c>
      <c r="AV126" s="14" t="s">
        <v>82</v>
      </c>
      <c r="AW126" s="14" t="s">
        <v>33</v>
      </c>
      <c r="AX126" s="14" t="s">
        <v>72</v>
      </c>
      <c r="AY126" s="215" t="s">
        <v>122</v>
      </c>
    </row>
    <row r="127" spans="2:51" s="13" customFormat="1" ht="12">
      <c r="B127" s="195"/>
      <c r="C127" s="196"/>
      <c r="D127" s="189" t="s">
        <v>135</v>
      </c>
      <c r="E127" s="197" t="s">
        <v>19</v>
      </c>
      <c r="F127" s="198" t="s">
        <v>167</v>
      </c>
      <c r="G127" s="196"/>
      <c r="H127" s="197" t="s">
        <v>19</v>
      </c>
      <c r="I127" s="199"/>
      <c r="J127" s="196"/>
      <c r="K127" s="196"/>
      <c r="L127" s="200"/>
      <c r="M127" s="201"/>
      <c r="N127" s="202"/>
      <c r="O127" s="202"/>
      <c r="P127" s="202"/>
      <c r="Q127" s="202"/>
      <c r="R127" s="202"/>
      <c r="S127" s="202"/>
      <c r="T127" s="203"/>
      <c r="AT127" s="204" t="s">
        <v>135</v>
      </c>
      <c r="AU127" s="204" t="s">
        <v>82</v>
      </c>
      <c r="AV127" s="13" t="s">
        <v>80</v>
      </c>
      <c r="AW127" s="13" t="s">
        <v>33</v>
      </c>
      <c r="AX127" s="13" t="s">
        <v>72</v>
      </c>
      <c r="AY127" s="204" t="s">
        <v>122</v>
      </c>
    </row>
    <row r="128" spans="2:51" s="14" customFormat="1" ht="12">
      <c r="B128" s="205"/>
      <c r="C128" s="206"/>
      <c r="D128" s="189" t="s">
        <v>135</v>
      </c>
      <c r="E128" s="207" t="s">
        <v>19</v>
      </c>
      <c r="F128" s="208" t="s">
        <v>168</v>
      </c>
      <c r="G128" s="206"/>
      <c r="H128" s="209">
        <v>14.063</v>
      </c>
      <c r="I128" s="210"/>
      <c r="J128" s="206"/>
      <c r="K128" s="206"/>
      <c r="L128" s="211"/>
      <c r="M128" s="212"/>
      <c r="N128" s="213"/>
      <c r="O128" s="213"/>
      <c r="P128" s="213"/>
      <c r="Q128" s="213"/>
      <c r="R128" s="213"/>
      <c r="S128" s="213"/>
      <c r="T128" s="214"/>
      <c r="AT128" s="215" t="s">
        <v>135</v>
      </c>
      <c r="AU128" s="215" t="s">
        <v>82</v>
      </c>
      <c r="AV128" s="14" t="s">
        <v>82</v>
      </c>
      <c r="AW128" s="14" t="s">
        <v>33</v>
      </c>
      <c r="AX128" s="14" t="s">
        <v>72</v>
      </c>
      <c r="AY128" s="215" t="s">
        <v>122</v>
      </c>
    </row>
    <row r="129" spans="2:51" s="15" customFormat="1" ht="12">
      <c r="B129" s="216"/>
      <c r="C129" s="217"/>
      <c r="D129" s="189" t="s">
        <v>135</v>
      </c>
      <c r="E129" s="218" t="s">
        <v>19</v>
      </c>
      <c r="F129" s="219" t="s">
        <v>138</v>
      </c>
      <c r="G129" s="217"/>
      <c r="H129" s="220">
        <v>37.813</v>
      </c>
      <c r="I129" s="221"/>
      <c r="J129" s="217"/>
      <c r="K129" s="217"/>
      <c r="L129" s="222"/>
      <c r="M129" s="223"/>
      <c r="N129" s="224"/>
      <c r="O129" s="224"/>
      <c r="P129" s="224"/>
      <c r="Q129" s="224"/>
      <c r="R129" s="224"/>
      <c r="S129" s="224"/>
      <c r="T129" s="225"/>
      <c r="AT129" s="226" t="s">
        <v>135</v>
      </c>
      <c r="AU129" s="226" t="s">
        <v>82</v>
      </c>
      <c r="AV129" s="15" t="s">
        <v>129</v>
      </c>
      <c r="AW129" s="15" t="s">
        <v>33</v>
      </c>
      <c r="AX129" s="15" t="s">
        <v>80</v>
      </c>
      <c r="AY129" s="226" t="s">
        <v>122</v>
      </c>
    </row>
    <row r="130" spans="1:65" s="2" customFormat="1" ht="16.5" customHeight="1">
      <c r="A130" s="37"/>
      <c r="B130" s="38"/>
      <c r="C130" s="176" t="s">
        <v>129</v>
      </c>
      <c r="D130" s="176" t="s">
        <v>124</v>
      </c>
      <c r="E130" s="177" t="s">
        <v>169</v>
      </c>
      <c r="F130" s="178" t="s">
        <v>170</v>
      </c>
      <c r="G130" s="179" t="s">
        <v>127</v>
      </c>
      <c r="H130" s="180">
        <v>45</v>
      </c>
      <c r="I130" s="181"/>
      <c r="J130" s="182">
        <f>ROUND(I130*H130,2)</f>
        <v>0</v>
      </c>
      <c r="K130" s="178" t="s">
        <v>128</v>
      </c>
      <c r="L130" s="42"/>
      <c r="M130" s="183" t="s">
        <v>19</v>
      </c>
      <c r="N130" s="184" t="s">
        <v>43</v>
      </c>
      <c r="O130" s="67"/>
      <c r="P130" s="185">
        <f>O130*H130</f>
        <v>0</v>
      </c>
      <c r="Q130" s="185">
        <v>0</v>
      </c>
      <c r="R130" s="185">
        <f>Q130*H130</f>
        <v>0</v>
      </c>
      <c r="S130" s="185">
        <v>0.58</v>
      </c>
      <c r="T130" s="186">
        <f>S130*H130</f>
        <v>26.099999999999998</v>
      </c>
      <c r="U130" s="37"/>
      <c r="V130" s="37"/>
      <c r="W130" s="37"/>
      <c r="X130" s="37"/>
      <c r="Y130" s="37"/>
      <c r="Z130" s="37"/>
      <c r="AA130" s="37"/>
      <c r="AB130" s="37"/>
      <c r="AC130" s="37"/>
      <c r="AD130" s="37"/>
      <c r="AE130" s="37"/>
      <c r="AR130" s="187" t="s">
        <v>129</v>
      </c>
      <c r="AT130" s="187" t="s">
        <v>124</v>
      </c>
      <c r="AU130" s="187" t="s">
        <v>82</v>
      </c>
      <c r="AY130" s="20" t="s">
        <v>122</v>
      </c>
      <c r="BE130" s="188">
        <f>IF(N130="základní",J130,0)</f>
        <v>0</v>
      </c>
      <c r="BF130" s="188">
        <f>IF(N130="snížená",J130,0)</f>
        <v>0</v>
      </c>
      <c r="BG130" s="188">
        <f>IF(N130="zákl. přenesená",J130,0)</f>
        <v>0</v>
      </c>
      <c r="BH130" s="188">
        <f>IF(N130="sníž. přenesená",J130,0)</f>
        <v>0</v>
      </c>
      <c r="BI130" s="188">
        <f>IF(N130="nulová",J130,0)</f>
        <v>0</v>
      </c>
      <c r="BJ130" s="20" t="s">
        <v>80</v>
      </c>
      <c r="BK130" s="188">
        <f>ROUND(I130*H130,2)</f>
        <v>0</v>
      </c>
      <c r="BL130" s="20" t="s">
        <v>129</v>
      </c>
      <c r="BM130" s="187" t="s">
        <v>171</v>
      </c>
    </row>
    <row r="131" spans="1:47" s="2" customFormat="1" ht="19.5">
      <c r="A131" s="37"/>
      <c r="B131" s="38"/>
      <c r="C131" s="39"/>
      <c r="D131" s="189" t="s">
        <v>131</v>
      </c>
      <c r="E131" s="39"/>
      <c r="F131" s="190" t="s">
        <v>172</v>
      </c>
      <c r="G131" s="39"/>
      <c r="H131" s="39"/>
      <c r="I131" s="191"/>
      <c r="J131" s="39"/>
      <c r="K131" s="39"/>
      <c r="L131" s="42"/>
      <c r="M131" s="192"/>
      <c r="N131" s="193"/>
      <c r="O131" s="67"/>
      <c r="P131" s="67"/>
      <c r="Q131" s="67"/>
      <c r="R131" s="67"/>
      <c r="S131" s="67"/>
      <c r="T131" s="68"/>
      <c r="U131" s="37"/>
      <c r="V131" s="37"/>
      <c r="W131" s="37"/>
      <c r="X131" s="37"/>
      <c r="Y131" s="37"/>
      <c r="Z131" s="37"/>
      <c r="AA131" s="37"/>
      <c r="AB131" s="37"/>
      <c r="AC131" s="37"/>
      <c r="AD131" s="37"/>
      <c r="AE131" s="37"/>
      <c r="AT131" s="20" t="s">
        <v>131</v>
      </c>
      <c r="AU131" s="20" t="s">
        <v>82</v>
      </c>
    </row>
    <row r="132" spans="1:47" s="2" customFormat="1" ht="175.5">
      <c r="A132" s="37"/>
      <c r="B132" s="38"/>
      <c r="C132" s="39"/>
      <c r="D132" s="189" t="s">
        <v>133</v>
      </c>
      <c r="E132" s="39"/>
      <c r="F132" s="194" t="s">
        <v>164</v>
      </c>
      <c r="G132" s="39"/>
      <c r="H132" s="39"/>
      <c r="I132" s="191"/>
      <c r="J132" s="39"/>
      <c r="K132" s="39"/>
      <c r="L132" s="42"/>
      <c r="M132" s="192"/>
      <c r="N132" s="193"/>
      <c r="O132" s="67"/>
      <c r="P132" s="67"/>
      <c r="Q132" s="67"/>
      <c r="R132" s="67"/>
      <c r="S132" s="67"/>
      <c r="T132" s="68"/>
      <c r="U132" s="37"/>
      <c r="V132" s="37"/>
      <c r="W132" s="37"/>
      <c r="X132" s="37"/>
      <c r="Y132" s="37"/>
      <c r="Z132" s="37"/>
      <c r="AA132" s="37"/>
      <c r="AB132" s="37"/>
      <c r="AC132" s="37"/>
      <c r="AD132" s="37"/>
      <c r="AE132" s="37"/>
      <c r="AT132" s="20" t="s">
        <v>133</v>
      </c>
      <c r="AU132" s="20" t="s">
        <v>82</v>
      </c>
    </row>
    <row r="133" spans="2:51" s="13" customFormat="1" ht="12">
      <c r="B133" s="195"/>
      <c r="C133" s="196"/>
      <c r="D133" s="189" t="s">
        <v>135</v>
      </c>
      <c r="E133" s="197" t="s">
        <v>19</v>
      </c>
      <c r="F133" s="198" t="s">
        <v>173</v>
      </c>
      <c r="G133" s="196"/>
      <c r="H133" s="197" t="s">
        <v>19</v>
      </c>
      <c r="I133" s="199"/>
      <c r="J133" s="196"/>
      <c r="K133" s="196"/>
      <c r="L133" s="200"/>
      <c r="M133" s="201"/>
      <c r="N133" s="202"/>
      <c r="O133" s="202"/>
      <c r="P133" s="202"/>
      <c r="Q133" s="202"/>
      <c r="R133" s="202"/>
      <c r="S133" s="202"/>
      <c r="T133" s="203"/>
      <c r="AT133" s="204" t="s">
        <v>135</v>
      </c>
      <c r="AU133" s="204" t="s">
        <v>82</v>
      </c>
      <c r="AV133" s="13" t="s">
        <v>80</v>
      </c>
      <c r="AW133" s="13" t="s">
        <v>33</v>
      </c>
      <c r="AX133" s="13" t="s">
        <v>72</v>
      </c>
      <c r="AY133" s="204" t="s">
        <v>122</v>
      </c>
    </row>
    <row r="134" spans="2:51" s="14" customFormat="1" ht="12">
      <c r="B134" s="205"/>
      <c r="C134" s="206"/>
      <c r="D134" s="189" t="s">
        <v>135</v>
      </c>
      <c r="E134" s="207" t="s">
        <v>19</v>
      </c>
      <c r="F134" s="208" t="s">
        <v>174</v>
      </c>
      <c r="G134" s="206"/>
      <c r="H134" s="209">
        <v>40</v>
      </c>
      <c r="I134" s="210"/>
      <c r="J134" s="206"/>
      <c r="K134" s="206"/>
      <c r="L134" s="211"/>
      <c r="M134" s="212"/>
      <c r="N134" s="213"/>
      <c r="O134" s="213"/>
      <c r="P134" s="213"/>
      <c r="Q134" s="213"/>
      <c r="R134" s="213"/>
      <c r="S134" s="213"/>
      <c r="T134" s="214"/>
      <c r="AT134" s="215" t="s">
        <v>135</v>
      </c>
      <c r="AU134" s="215" t="s">
        <v>82</v>
      </c>
      <c r="AV134" s="14" t="s">
        <v>82</v>
      </c>
      <c r="AW134" s="14" t="s">
        <v>33</v>
      </c>
      <c r="AX134" s="14" t="s">
        <v>72</v>
      </c>
      <c r="AY134" s="215" t="s">
        <v>122</v>
      </c>
    </row>
    <row r="135" spans="2:51" s="13" customFormat="1" ht="12">
      <c r="B135" s="195"/>
      <c r="C135" s="196"/>
      <c r="D135" s="189" t="s">
        <v>135</v>
      </c>
      <c r="E135" s="197" t="s">
        <v>19</v>
      </c>
      <c r="F135" s="198" t="s">
        <v>175</v>
      </c>
      <c r="G135" s="196"/>
      <c r="H135" s="197" t="s">
        <v>19</v>
      </c>
      <c r="I135" s="199"/>
      <c r="J135" s="196"/>
      <c r="K135" s="196"/>
      <c r="L135" s="200"/>
      <c r="M135" s="201"/>
      <c r="N135" s="202"/>
      <c r="O135" s="202"/>
      <c r="P135" s="202"/>
      <c r="Q135" s="202"/>
      <c r="R135" s="202"/>
      <c r="S135" s="202"/>
      <c r="T135" s="203"/>
      <c r="AT135" s="204" t="s">
        <v>135</v>
      </c>
      <c r="AU135" s="204" t="s">
        <v>82</v>
      </c>
      <c r="AV135" s="13" t="s">
        <v>80</v>
      </c>
      <c r="AW135" s="13" t="s">
        <v>33</v>
      </c>
      <c r="AX135" s="13" t="s">
        <v>72</v>
      </c>
      <c r="AY135" s="204" t="s">
        <v>122</v>
      </c>
    </row>
    <row r="136" spans="2:51" s="14" customFormat="1" ht="12">
      <c r="B136" s="205"/>
      <c r="C136" s="206"/>
      <c r="D136" s="189" t="s">
        <v>135</v>
      </c>
      <c r="E136" s="207" t="s">
        <v>19</v>
      </c>
      <c r="F136" s="208" t="s">
        <v>176</v>
      </c>
      <c r="G136" s="206"/>
      <c r="H136" s="209">
        <v>5</v>
      </c>
      <c r="I136" s="210"/>
      <c r="J136" s="206"/>
      <c r="K136" s="206"/>
      <c r="L136" s="211"/>
      <c r="M136" s="212"/>
      <c r="N136" s="213"/>
      <c r="O136" s="213"/>
      <c r="P136" s="213"/>
      <c r="Q136" s="213"/>
      <c r="R136" s="213"/>
      <c r="S136" s="213"/>
      <c r="T136" s="214"/>
      <c r="AT136" s="215" t="s">
        <v>135</v>
      </c>
      <c r="AU136" s="215" t="s">
        <v>82</v>
      </c>
      <c r="AV136" s="14" t="s">
        <v>82</v>
      </c>
      <c r="AW136" s="14" t="s">
        <v>33</v>
      </c>
      <c r="AX136" s="14" t="s">
        <v>72</v>
      </c>
      <c r="AY136" s="215" t="s">
        <v>122</v>
      </c>
    </row>
    <row r="137" spans="2:51" s="15" customFormat="1" ht="12">
      <c r="B137" s="216"/>
      <c r="C137" s="217"/>
      <c r="D137" s="189" t="s">
        <v>135</v>
      </c>
      <c r="E137" s="218" t="s">
        <v>19</v>
      </c>
      <c r="F137" s="219" t="s">
        <v>138</v>
      </c>
      <c r="G137" s="217"/>
      <c r="H137" s="220">
        <v>45</v>
      </c>
      <c r="I137" s="221"/>
      <c r="J137" s="217"/>
      <c r="K137" s="217"/>
      <c r="L137" s="222"/>
      <c r="M137" s="223"/>
      <c r="N137" s="224"/>
      <c r="O137" s="224"/>
      <c r="P137" s="224"/>
      <c r="Q137" s="224"/>
      <c r="R137" s="224"/>
      <c r="S137" s="224"/>
      <c r="T137" s="225"/>
      <c r="AT137" s="226" t="s">
        <v>135</v>
      </c>
      <c r="AU137" s="226" t="s">
        <v>82</v>
      </c>
      <c r="AV137" s="15" t="s">
        <v>129</v>
      </c>
      <c r="AW137" s="15" t="s">
        <v>33</v>
      </c>
      <c r="AX137" s="15" t="s">
        <v>80</v>
      </c>
      <c r="AY137" s="226" t="s">
        <v>122</v>
      </c>
    </row>
    <row r="138" spans="1:65" s="2" customFormat="1" ht="16.5" customHeight="1">
      <c r="A138" s="37"/>
      <c r="B138" s="38"/>
      <c r="C138" s="176" t="s">
        <v>177</v>
      </c>
      <c r="D138" s="176" t="s">
        <v>124</v>
      </c>
      <c r="E138" s="177" t="s">
        <v>178</v>
      </c>
      <c r="F138" s="178" t="s">
        <v>179</v>
      </c>
      <c r="G138" s="179" t="s">
        <v>127</v>
      </c>
      <c r="H138" s="180">
        <v>56.25</v>
      </c>
      <c r="I138" s="181"/>
      <c r="J138" s="182">
        <f>ROUND(I138*H138,2)</f>
        <v>0</v>
      </c>
      <c r="K138" s="178" t="s">
        <v>128</v>
      </c>
      <c r="L138" s="42"/>
      <c r="M138" s="183" t="s">
        <v>19</v>
      </c>
      <c r="N138" s="184" t="s">
        <v>43</v>
      </c>
      <c r="O138" s="67"/>
      <c r="P138" s="185">
        <f>O138*H138</f>
        <v>0</v>
      </c>
      <c r="Q138" s="185">
        <v>0</v>
      </c>
      <c r="R138" s="185">
        <f>Q138*H138</f>
        <v>0</v>
      </c>
      <c r="S138" s="185">
        <v>0.75</v>
      </c>
      <c r="T138" s="186">
        <f>S138*H138</f>
        <v>42.1875</v>
      </c>
      <c r="U138" s="37"/>
      <c r="V138" s="37"/>
      <c r="W138" s="37"/>
      <c r="X138" s="37"/>
      <c r="Y138" s="37"/>
      <c r="Z138" s="37"/>
      <c r="AA138" s="37"/>
      <c r="AB138" s="37"/>
      <c r="AC138" s="37"/>
      <c r="AD138" s="37"/>
      <c r="AE138" s="37"/>
      <c r="AR138" s="187" t="s">
        <v>129</v>
      </c>
      <c r="AT138" s="187" t="s">
        <v>124</v>
      </c>
      <c r="AU138" s="187" t="s">
        <v>82</v>
      </c>
      <c r="AY138" s="20" t="s">
        <v>122</v>
      </c>
      <c r="BE138" s="188">
        <f>IF(N138="základní",J138,0)</f>
        <v>0</v>
      </c>
      <c r="BF138" s="188">
        <f>IF(N138="snížená",J138,0)</f>
        <v>0</v>
      </c>
      <c r="BG138" s="188">
        <f>IF(N138="zákl. přenesená",J138,0)</f>
        <v>0</v>
      </c>
      <c r="BH138" s="188">
        <f>IF(N138="sníž. přenesená",J138,0)</f>
        <v>0</v>
      </c>
      <c r="BI138" s="188">
        <f>IF(N138="nulová",J138,0)</f>
        <v>0</v>
      </c>
      <c r="BJ138" s="20" t="s">
        <v>80</v>
      </c>
      <c r="BK138" s="188">
        <f>ROUND(I138*H138,2)</f>
        <v>0</v>
      </c>
      <c r="BL138" s="20" t="s">
        <v>129</v>
      </c>
      <c r="BM138" s="187" t="s">
        <v>180</v>
      </c>
    </row>
    <row r="139" spans="1:47" s="2" customFormat="1" ht="19.5">
      <c r="A139" s="37"/>
      <c r="B139" s="38"/>
      <c r="C139" s="39"/>
      <c r="D139" s="189" t="s">
        <v>131</v>
      </c>
      <c r="E139" s="39"/>
      <c r="F139" s="190" t="s">
        <v>181</v>
      </c>
      <c r="G139" s="39"/>
      <c r="H139" s="39"/>
      <c r="I139" s="191"/>
      <c r="J139" s="39"/>
      <c r="K139" s="39"/>
      <c r="L139" s="42"/>
      <c r="M139" s="192"/>
      <c r="N139" s="193"/>
      <c r="O139" s="67"/>
      <c r="P139" s="67"/>
      <c r="Q139" s="67"/>
      <c r="R139" s="67"/>
      <c r="S139" s="67"/>
      <c r="T139" s="68"/>
      <c r="U139" s="37"/>
      <c r="V139" s="37"/>
      <c r="W139" s="37"/>
      <c r="X139" s="37"/>
      <c r="Y139" s="37"/>
      <c r="Z139" s="37"/>
      <c r="AA139" s="37"/>
      <c r="AB139" s="37"/>
      <c r="AC139" s="37"/>
      <c r="AD139" s="37"/>
      <c r="AE139" s="37"/>
      <c r="AT139" s="20" t="s">
        <v>131</v>
      </c>
      <c r="AU139" s="20" t="s">
        <v>82</v>
      </c>
    </row>
    <row r="140" spans="1:47" s="2" customFormat="1" ht="175.5">
      <c r="A140" s="37"/>
      <c r="B140" s="38"/>
      <c r="C140" s="39"/>
      <c r="D140" s="189" t="s">
        <v>133</v>
      </c>
      <c r="E140" s="39"/>
      <c r="F140" s="194" t="s">
        <v>164</v>
      </c>
      <c r="G140" s="39"/>
      <c r="H140" s="39"/>
      <c r="I140" s="191"/>
      <c r="J140" s="39"/>
      <c r="K140" s="39"/>
      <c r="L140" s="42"/>
      <c r="M140" s="192"/>
      <c r="N140" s="193"/>
      <c r="O140" s="67"/>
      <c r="P140" s="67"/>
      <c r="Q140" s="67"/>
      <c r="R140" s="67"/>
      <c r="S140" s="67"/>
      <c r="T140" s="68"/>
      <c r="U140" s="37"/>
      <c r="V140" s="37"/>
      <c r="W140" s="37"/>
      <c r="X140" s="37"/>
      <c r="Y140" s="37"/>
      <c r="Z140" s="37"/>
      <c r="AA140" s="37"/>
      <c r="AB140" s="37"/>
      <c r="AC140" s="37"/>
      <c r="AD140" s="37"/>
      <c r="AE140" s="37"/>
      <c r="AT140" s="20" t="s">
        <v>133</v>
      </c>
      <c r="AU140" s="20" t="s">
        <v>82</v>
      </c>
    </row>
    <row r="141" spans="2:51" s="13" customFormat="1" ht="12">
      <c r="B141" s="195"/>
      <c r="C141" s="196"/>
      <c r="D141" s="189" t="s">
        <v>135</v>
      </c>
      <c r="E141" s="197" t="s">
        <v>19</v>
      </c>
      <c r="F141" s="198" t="s">
        <v>182</v>
      </c>
      <c r="G141" s="196"/>
      <c r="H141" s="197" t="s">
        <v>19</v>
      </c>
      <c r="I141" s="199"/>
      <c r="J141" s="196"/>
      <c r="K141" s="196"/>
      <c r="L141" s="200"/>
      <c r="M141" s="201"/>
      <c r="N141" s="202"/>
      <c r="O141" s="202"/>
      <c r="P141" s="202"/>
      <c r="Q141" s="202"/>
      <c r="R141" s="202"/>
      <c r="S141" s="202"/>
      <c r="T141" s="203"/>
      <c r="AT141" s="204" t="s">
        <v>135</v>
      </c>
      <c r="AU141" s="204" t="s">
        <v>82</v>
      </c>
      <c r="AV141" s="13" t="s">
        <v>80</v>
      </c>
      <c r="AW141" s="13" t="s">
        <v>33</v>
      </c>
      <c r="AX141" s="13" t="s">
        <v>72</v>
      </c>
      <c r="AY141" s="204" t="s">
        <v>122</v>
      </c>
    </row>
    <row r="142" spans="2:51" s="14" customFormat="1" ht="12">
      <c r="B142" s="205"/>
      <c r="C142" s="206"/>
      <c r="D142" s="189" t="s">
        <v>135</v>
      </c>
      <c r="E142" s="207" t="s">
        <v>19</v>
      </c>
      <c r="F142" s="208" t="s">
        <v>183</v>
      </c>
      <c r="G142" s="206"/>
      <c r="H142" s="209">
        <v>56.25</v>
      </c>
      <c r="I142" s="210"/>
      <c r="J142" s="206"/>
      <c r="K142" s="206"/>
      <c r="L142" s="211"/>
      <c r="M142" s="212"/>
      <c r="N142" s="213"/>
      <c r="O142" s="213"/>
      <c r="P142" s="213"/>
      <c r="Q142" s="213"/>
      <c r="R142" s="213"/>
      <c r="S142" s="213"/>
      <c r="T142" s="214"/>
      <c r="AT142" s="215" t="s">
        <v>135</v>
      </c>
      <c r="AU142" s="215" t="s">
        <v>82</v>
      </c>
      <c r="AV142" s="14" t="s">
        <v>82</v>
      </c>
      <c r="AW142" s="14" t="s">
        <v>33</v>
      </c>
      <c r="AX142" s="14" t="s">
        <v>72</v>
      </c>
      <c r="AY142" s="215" t="s">
        <v>122</v>
      </c>
    </row>
    <row r="143" spans="2:51" s="15" customFormat="1" ht="12">
      <c r="B143" s="216"/>
      <c r="C143" s="217"/>
      <c r="D143" s="189" t="s">
        <v>135</v>
      </c>
      <c r="E143" s="218" t="s">
        <v>19</v>
      </c>
      <c r="F143" s="219" t="s">
        <v>138</v>
      </c>
      <c r="G143" s="217"/>
      <c r="H143" s="220">
        <v>56.25</v>
      </c>
      <c r="I143" s="221"/>
      <c r="J143" s="217"/>
      <c r="K143" s="217"/>
      <c r="L143" s="222"/>
      <c r="M143" s="223"/>
      <c r="N143" s="224"/>
      <c r="O143" s="224"/>
      <c r="P143" s="224"/>
      <c r="Q143" s="224"/>
      <c r="R143" s="224"/>
      <c r="S143" s="224"/>
      <c r="T143" s="225"/>
      <c r="AT143" s="226" t="s">
        <v>135</v>
      </c>
      <c r="AU143" s="226" t="s">
        <v>82</v>
      </c>
      <c r="AV143" s="15" t="s">
        <v>129</v>
      </c>
      <c r="AW143" s="15" t="s">
        <v>33</v>
      </c>
      <c r="AX143" s="15" t="s">
        <v>80</v>
      </c>
      <c r="AY143" s="226" t="s">
        <v>122</v>
      </c>
    </row>
    <row r="144" spans="1:65" s="2" customFormat="1" ht="16.5" customHeight="1">
      <c r="A144" s="37"/>
      <c r="B144" s="38"/>
      <c r="C144" s="176" t="s">
        <v>184</v>
      </c>
      <c r="D144" s="176" t="s">
        <v>124</v>
      </c>
      <c r="E144" s="177" t="s">
        <v>185</v>
      </c>
      <c r="F144" s="178" t="s">
        <v>186</v>
      </c>
      <c r="G144" s="179" t="s">
        <v>127</v>
      </c>
      <c r="H144" s="180">
        <v>3.125</v>
      </c>
      <c r="I144" s="181"/>
      <c r="J144" s="182">
        <f>ROUND(I144*H144,2)</f>
        <v>0</v>
      </c>
      <c r="K144" s="178" t="s">
        <v>128</v>
      </c>
      <c r="L144" s="42"/>
      <c r="M144" s="183" t="s">
        <v>19</v>
      </c>
      <c r="N144" s="184" t="s">
        <v>43</v>
      </c>
      <c r="O144" s="67"/>
      <c r="P144" s="185">
        <f>O144*H144</f>
        <v>0</v>
      </c>
      <c r="Q144" s="185">
        <v>0</v>
      </c>
      <c r="R144" s="185">
        <f>Q144*H144</f>
        <v>0</v>
      </c>
      <c r="S144" s="185">
        <v>0.316</v>
      </c>
      <c r="T144" s="186">
        <f>S144*H144</f>
        <v>0.9875</v>
      </c>
      <c r="U144" s="37"/>
      <c r="V144" s="37"/>
      <c r="W144" s="37"/>
      <c r="X144" s="37"/>
      <c r="Y144" s="37"/>
      <c r="Z144" s="37"/>
      <c r="AA144" s="37"/>
      <c r="AB144" s="37"/>
      <c r="AC144" s="37"/>
      <c r="AD144" s="37"/>
      <c r="AE144" s="37"/>
      <c r="AR144" s="187" t="s">
        <v>129</v>
      </c>
      <c r="AT144" s="187" t="s">
        <v>124</v>
      </c>
      <c r="AU144" s="187" t="s">
        <v>82</v>
      </c>
      <c r="AY144" s="20" t="s">
        <v>122</v>
      </c>
      <c r="BE144" s="188">
        <f>IF(N144="základní",J144,0)</f>
        <v>0</v>
      </c>
      <c r="BF144" s="188">
        <f>IF(N144="snížená",J144,0)</f>
        <v>0</v>
      </c>
      <c r="BG144" s="188">
        <f>IF(N144="zákl. přenesená",J144,0)</f>
        <v>0</v>
      </c>
      <c r="BH144" s="188">
        <f>IF(N144="sníž. přenesená",J144,0)</f>
        <v>0</v>
      </c>
      <c r="BI144" s="188">
        <f>IF(N144="nulová",J144,0)</f>
        <v>0</v>
      </c>
      <c r="BJ144" s="20" t="s">
        <v>80</v>
      </c>
      <c r="BK144" s="188">
        <f>ROUND(I144*H144,2)</f>
        <v>0</v>
      </c>
      <c r="BL144" s="20" t="s">
        <v>129</v>
      </c>
      <c r="BM144" s="187" t="s">
        <v>187</v>
      </c>
    </row>
    <row r="145" spans="1:47" s="2" customFormat="1" ht="19.5">
      <c r="A145" s="37"/>
      <c r="B145" s="38"/>
      <c r="C145" s="39"/>
      <c r="D145" s="189" t="s">
        <v>131</v>
      </c>
      <c r="E145" s="39"/>
      <c r="F145" s="190" t="s">
        <v>188</v>
      </c>
      <c r="G145" s="39"/>
      <c r="H145" s="39"/>
      <c r="I145" s="191"/>
      <c r="J145" s="39"/>
      <c r="K145" s="39"/>
      <c r="L145" s="42"/>
      <c r="M145" s="192"/>
      <c r="N145" s="193"/>
      <c r="O145" s="67"/>
      <c r="P145" s="67"/>
      <c r="Q145" s="67"/>
      <c r="R145" s="67"/>
      <c r="S145" s="67"/>
      <c r="T145" s="68"/>
      <c r="U145" s="37"/>
      <c r="V145" s="37"/>
      <c r="W145" s="37"/>
      <c r="X145" s="37"/>
      <c r="Y145" s="37"/>
      <c r="Z145" s="37"/>
      <c r="AA145" s="37"/>
      <c r="AB145" s="37"/>
      <c r="AC145" s="37"/>
      <c r="AD145" s="37"/>
      <c r="AE145" s="37"/>
      <c r="AT145" s="20" t="s">
        <v>131</v>
      </c>
      <c r="AU145" s="20" t="s">
        <v>82</v>
      </c>
    </row>
    <row r="146" spans="1:47" s="2" customFormat="1" ht="175.5">
      <c r="A146" s="37"/>
      <c r="B146" s="38"/>
      <c r="C146" s="39"/>
      <c r="D146" s="189" t="s">
        <v>133</v>
      </c>
      <c r="E146" s="39"/>
      <c r="F146" s="194" t="s">
        <v>164</v>
      </c>
      <c r="G146" s="39"/>
      <c r="H146" s="39"/>
      <c r="I146" s="191"/>
      <c r="J146" s="39"/>
      <c r="K146" s="39"/>
      <c r="L146" s="42"/>
      <c r="M146" s="192"/>
      <c r="N146" s="193"/>
      <c r="O146" s="67"/>
      <c r="P146" s="67"/>
      <c r="Q146" s="67"/>
      <c r="R146" s="67"/>
      <c r="S146" s="67"/>
      <c r="T146" s="68"/>
      <c r="U146" s="37"/>
      <c r="V146" s="37"/>
      <c r="W146" s="37"/>
      <c r="X146" s="37"/>
      <c r="Y146" s="37"/>
      <c r="Z146" s="37"/>
      <c r="AA146" s="37"/>
      <c r="AB146" s="37"/>
      <c r="AC146" s="37"/>
      <c r="AD146" s="37"/>
      <c r="AE146" s="37"/>
      <c r="AT146" s="20" t="s">
        <v>133</v>
      </c>
      <c r="AU146" s="20" t="s">
        <v>82</v>
      </c>
    </row>
    <row r="147" spans="2:51" s="14" customFormat="1" ht="12">
      <c r="B147" s="205"/>
      <c r="C147" s="206"/>
      <c r="D147" s="189" t="s">
        <v>135</v>
      </c>
      <c r="E147" s="207" t="s">
        <v>19</v>
      </c>
      <c r="F147" s="208" t="s">
        <v>189</v>
      </c>
      <c r="G147" s="206"/>
      <c r="H147" s="209">
        <v>3.125</v>
      </c>
      <c r="I147" s="210"/>
      <c r="J147" s="206"/>
      <c r="K147" s="206"/>
      <c r="L147" s="211"/>
      <c r="M147" s="212"/>
      <c r="N147" s="213"/>
      <c r="O147" s="213"/>
      <c r="P147" s="213"/>
      <c r="Q147" s="213"/>
      <c r="R147" s="213"/>
      <c r="S147" s="213"/>
      <c r="T147" s="214"/>
      <c r="AT147" s="215" t="s">
        <v>135</v>
      </c>
      <c r="AU147" s="215" t="s">
        <v>82</v>
      </c>
      <c r="AV147" s="14" t="s">
        <v>82</v>
      </c>
      <c r="AW147" s="14" t="s">
        <v>33</v>
      </c>
      <c r="AX147" s="14" t="s">
        <v>80</v>
      </c>
      <c r="AY147" s="215" t="s">
        <v>122</v>
      </c>
    </row>
    <row r="148" spans="1:65" s="2" customFormat="1" ht="16.5" customHeight="1">
      <c r="A148" s="37"/>
      <c r="B148" s="38"/>
      <c r="C148" s="176" t="s">
        <v>190</v>
      </c>
      <c r="D148" s="176" t="s">
        <v>124</v>
      </c>
      <c r="E148" s="177" t="s">
        <v>191</v>
      </c>
      <c r="F148" s="178" t="s">
        <v>192</v>
      </c>
      <c r="G148" s="179" t="s">
        <v>193</v>
      </c>
      <c r="H148" s="180">
        <v>112.5</v>
      </c>
      <c r="I148" s="181"/>
      <c r="J148" s="182">
        <f>ROUND(I148*H148,2)</f>
        <v>0</v>
      </c>
      <c r="K148" s="178" t="s">
        <v>128</v>
      </c>
      <c r="L148" s="42"/>
      <c r="M148" s="183" t="s">
        <v>19</v>
      </c>
      <c r="N148" s="184" t="s">
        <v>43</v>
      </c>
      <c r="O148" s="67"/>
      <c r="P148" s="185">
        <f>O148*H148</f>
        <v>0</v>
      </c>
      <c r="Q148" s="185">
        <v>0</v>
      </c>
      <c r="R148" s="185">
        <f>Q148*H148</f>
        <v>0</v>
      </c>
      <c r="S148" s="185">
        <v>0.205</v>
      </c>
      <c r="T148" s="186">
        <f>S148*H148</f>
        <v>23.0625</v>
      </c>
      <c r="U148" s="37"/>
      <c r="V148" s="37"/>
      <c r="W148" s="37"/>
      <c r="X148" s="37"/>
      <c r="Y148" s="37"/>
      <c r="Z148" s="37"/>
      <c r="AA148" s="37"/>
      <c r="AB148" s="37"/>
      <c r="AC148" s="37"/>
      <c r="AD148" s="37"/>
      <c r="AE148" s="37"/>
      <c r="AR148" s="187" t="s">
        <v>129</v>
      </c>
      <c r="AT148" s="187" t="s">
        <v>124</v>
      </c>
      <c r="AU148" s="187" t="s">
        <v>82</v>
      </c>
      <c r="AY148" s="20" t="s">
        <v>122</v>
      </c>
      <c r="BE148" s="188">
        <f>IF(N148="základní",J148,0)</f>
        <v>0</v>
      </c>
      <c r="BF148" s="188">
        <f>IF(N148="snížená",J148,0)</f>
        <v>0</v>
      </c>
      <c r="BG148" s="188">
        <f>IF(N148="zákl. přenesená",J148,0)</f>
        <v>0</v>
      </c>
      <c r="BH148" s="188">
        <f>IF(N148="sníž. přenesená",J148,0)</f>
        <v>0</v>
      </c>
      <c r="BI148" s="188">
        <f>IF(N148="nulová",J148,0)</f>
        <v>0</v>
      </c>
      <c r="BJ148" s="20" t="s">
        <v>80</v>
      </c>
      <c r="BK148" s="188">
        <f>ROUND(I148*H148,2)</f>
        <v>0</v>
      </c>
      <c r="BL148" s="20" t="s">
        <v>129</v>
      </c>
      <c r="BM148" s="187" t="s">
        <v>194</v>
      </c>
    </row>
    <row r="149" spans="1:47" s="2" customFormat="1" ht="19.5">
      <c r="A149" s="37"/>
      <c r="B149" s="38"/>
      <c r="C149" s="39"/>
      <c r="D149" s="189" t="s">
        <v>131</v>
      </c>
      <c r="E149" s="39"/>
      <c r="F149" s="190" t="s">
        <v>195</v>
      </c>
      <c r="G149" s="39"/>
      <c r="H149" s="39"/>
      <c r="I149" s="191"/>
      <c r="J149" s="39"/>
      <c r="K149" s="39"/>
      <c r="L149" s="42"/>
      <c r="M149" s="192"/>
      <c r="N149" s="193"/>
      <c r="O149" s="67"/>
      <c r="P149" s="67"/>
      <c r="Q149" s="67"/>
      <c r="R149" s="67"/>
      <c r="S149" s="67"/>
      <c r="T149" s="68"/>
      <c r="U149" s="37"/>
      <c r="V149" s="37"/>
      <c r="W149" s="37"/>
      <c r="X149" s="37"/>
      <c r="Y149" s="37"/>
      <c r="Z149" s="37"/>
      <c r="AA149" s="37"/>
      <c r="AB149" s="37"/>
      <c r="AC149" s="37"/>
      <c r="AD149" s="37"/>
      <c r="AE149" s="37"/>
      <c r="AT149" s="20" t="s">
        <v>131</v>
      </c>
      <c r="AU149" s="20" t="s">
        <v>82</v>
      </c>
    </row>
    <row r="150" spans="1:47" s="2" customFormat="1" ht="136.5">
      <c r="A150" s="37"/>
      <c r="B150" s="38"/>
      <c r="C150" s="39"/>
      <c r="D150" s="189" t="s">
        <v>133</v>
      </c>
      <c r="E150" s="39"/>
      <c r="F150" s="194" t="s">
        <v>196</v>
      </c>
      <c r="G150" s="39"/>
      <c r="H150" s="39"/>
      <c r="I150" s="191"/>
      <c r="J150" s="39"/>
      <c r="K150" s="39"/>
      <c r="L150" s="42"/>
      <c r="M150" s="192"/>
      <c r="N150" s="193"/>
      <c r="O150" s="67"/>
      <c r="P150" s="67"/>
      <c r="Q150" s="67"/>
      <c r="R150" s="67"/>
      <c r="S150" s="67"/>
      <c r="T150" s="68"/>
      <c r="U150" s="37"/>
      <c r="V150" s="37"/>
      <c r="W150" s="37"/>
      <c r="X150" s="37"/>
      <c r="Y150" s="37"/>
      <c r="Z150" s="37"/>
      <c r="AA150" s="37"/>
      <c r="AB150" s="37"/>
      <c r="AC150" s="37"/>
      <c r="AD150" s="37"/>
      <c r="AE150" s="37"/>
      <c r="AT150" s="20" t="s">
        <v>133</v>
      </c>
      <c r="AU150" s="20" t="s">
        <v>82</v>
      </c>
    </row>
    <row r="151" spans="2:51" s="13" customFormat="1" ht="12">
      <c r="B151" s="195"/>
      <c r="C151" s="196"/>
      <c r="D151" s="189" t="s">
        <v>135</v>
      </c>
      <c r="E151" s="197" t="s">
        <v>19</v>
      </c>
      <c r="F151" s="198" t="s">
        <v>165</v>
      </c>
      <c r="G151" s="196"/>
      <c r="H151" s="197" t="s">
        <v>19</v>
      </c>
      <c r="I151" s="199"/>
      <c r="J151" s="196"/>
      <c r="K151" s="196"/>
      <c r="L151" s="200"/>
      <c r="M151" s="201"/>
      <c r="N151" s="202"/>
      <c r="O151" s="202"/>
      <c r="P151" s="202"/>
      <c r="Q151" s="202"/>
      <c r="R151" s="202"/>
      <c r="S151" s="202"/>
      <c r="T151" s="203"/>
      <c r="AT151" s="204" t="s">
        <v>135</v>
      </c>
      <c r="AU151" s="204" t="s">
        <v>82</v>
      </c>
      <c r="AV151" s="13" t="s">
        <v>80</v>
      </c>
      <c r="AW151" s="13" t="s">
        <v>33</v>
      </c>
      <c r="AX151" s="13" t="s">
        <v>72</v>
      </c>
      <c r="AY151" s="204" t="s">
        <v>122</v>
      </c>
    </row>
    <row r="152" spans="2:51" s="14" customFormat="1" ht="12">
      <c r="B152" s="205"/>
      <c r="C152" s="206"/>
      <c r="D152" s="189" t="s">
        <v>135</v>
      </c>
      <c r="E152" s="207" t="s">
        <v>19</v>
      </c>
      <c r="F152" s="208" t="s">
        <v>197</v>
      </c>
      <c r="G152" s="206"/>
      <c r="H152" s="209">
        <v>75</v>
      </c>
      <c r="I152" s="210"/>
      <c r="J152" s="206"/>
      <c r="K152" s="206"/>
      <c r="L152" s="211"/>
      <c r="M152" s="212"/>
      <c r="N152" s="213"/>
      <c r="O152" s="213"/>
      <c r="P152" s="213"/>
      <c r="Q152" s="213"/>
      <c r="R152" s="213"/>
      <c r="S152" s="213"/>
      <c r="T152" s="214"/>
      <c r="AT152" s="215" t="s">
        <v>135</v>
      </c>
      <c r="AU152" s="215" t="s">
        <v>82</v>
      </c>
      <c r="AV152" s="14" t="s">
        <v>82</v>
      </c>
      <c r="AW152" s="14" t="s">
        <v>33</v>
      </c>
      <c r="AX152" s="14" t="s">
        <v>72</v>
      </c>
      <c r="AY152" s="215" t="s">
        <v>122</v>
      </c>
    </row>
    <row r="153" spans="2:51" s="13" customFormat="1" ht="12">
      <c r="B153" s="195"/>
      <c r="C153" s="196"/>
      <c r="D153" s="189" t="s">
        <v>135</v>
      </c>
      <c r="E153" s="197" t="s">
        <v>19</v>
      </c>
      <c r="F153" s="198" t="s">
        <v>167</v>
      </c>
      <c r="G153" s="196"/>
      <c r="H153" s="197" t="s">
        <v>19</v>
      </c>
      <c r="I153" s="199"/>
      <c r="J153" s="196"/>
      <c r="K153" s="196"/>
      <c r="L153" s="200"/>
      <c r="M153" s="201"/>
      <c r="N153" s="202"/>
      <c r="O153" s="202"/>
      <c r="P153" s="202"/>
      <c r="Q153" s="202"/>
      <c r="R153" s="202"/>
      <c r="S153" s="202"/>
      <c r="T153" s="203"/>
      <c r="AT153" s="204" t="s">
        <v>135</v>
      </c>
      <c r="AU153" s="204" t="s">
        <v>82</v>
      </c>
      <c r="AV153" s="13" t="s">
        <v>80</v>
      </c>
      <c r="AW153" s="13" t="s">
        <v>33</v>
      </c>
      <c r="AX153" s="13" t="s">
        <v>72</v>
      </c>
      <c r="AY153" s="204" t="s">
        <v>122</v>
      </c>
    </row>
    <row r="154" spans="2:51" s="14" customFormat="1" ht="12">
      <c r="B154" s="205"/>
      <c r="C154" s="206"/>
      <c r="D154" s="189" t="s">
        <v>135</v>
      </c>
      <c r="E154" s="207" t="s">
        <v>19</v>
      </c>
      <c r="F154" s="208" t="s">
        <v>198</v>
      </c>
      <c r="G154" s="206"/>
      <c r="H154" s="209">
        <v>37.5</v>
      </c>
      <c r="I154" s="210"/>
      <c r="J154" s="206"/>
      <c r="K154" s="206"/>
      <c r="L154" s="211"/>
      <c r="M154" s="212"/>
      <c r="N154" s="213"/>
      <c r="O154" s="213"/>
      <c r="P154" s="213"/>
      <c r="Q154" s="213"/>
      <c r="R154" s="213"/>
      <c r="S154" s="213"/>
      <c r="T154" s="214"/>
      <c r="AT154" s="215" t="s">
        <v>135</v>
      </c>
      <c r="AU154" s="215" t="s">
        <v>82</v>
      </c>
      <c r="AV154" s="14" t="s">
        <v>82</v>
      </c>
      <c r="AW154" s="14" t="s">
        <v>33</v>
      </c>
      <c r="AX154" s="14" t="s">
        <v>72</v>
      </c>
      <c r="AY154" s="215" t="s">
        <v>122</v>
      </c>
    </row>
    <row r="155" spans="2:51" s="15" customFormat="1" ht="12">
      <c r="B155" s="216"/>
      <c r="C155" s="217"/>
      <c r="D155" s="189" t="s">
        <v>135</v>
      </c>
      <c r="E155" s="218" t="s">
        <v>19</v>
      </c>
      <c r="F155" s="219" t="s">
        <v>138</v>
      </c>
      <c r="G155" s="217"/>
      <c r="H155" s="220">
        <v>112.5</v>
      </c>
      <c r="I155" s="221"/>
      <c r="J155" s="217"/>
      <c r="K155" s="217"/>
      <c r="L155" s="222"/>
      <c r="M155" s="223"/>
      <c r="N155" s="224"/>
      <c r="O155" s="224"/>
      <c r="P155" s="224"/>
      <c r="Q155" s="224"/>
      <c r="R155" s="224"/>
      <c r="S155" s="224"/>
      <c r="T155" s="225"/>
      <c r="AT155" s="226" t="s">
        <v>135</v>
      </c>
      <c r="AU155" s="226" t="s">
        <v>82</v>
      </c>
      <c r="AV155" s="15" t="s">
        <v>129</v>
      </c>
      <c r="AW155" s="15" t="s">
        <v>33</v>
      </c>
      <c r="AX155" s="15" t="s">
        <v>80</v>
      </c>
      <c r="AY155" s="226" t="s">
        <v>122</v>
      </c>
    </row>
    <row r="156" spans="2:63" s="12" customFormat="1" ht="22.9" customHeight="1">
      <c r="B156" s="160"/>
      <c r="C156" s="161"/>
      <c r="D156" s="162" t="s">
        <v>71</v>
      </c>
      <c r="E156" s="174" t="s">
        <v>82</v>
      </c>
      <c r="F156" s="174" t="s">
        <v>199</v>
      </c>
      <c r="G156" s="161"/>
      <c r="H156" s="161"/>
      <c r="I156" s="164"/>
      <c r="J156" s="175">
        <f>BK156</f>
        <v>0</v>
      </c>
      <c r="K156" s="161"/>
      <c r="L156" s="166"/>
      <c r="M156" s="167"/>
      <c r="N156" s="168"/>
      <c r="O156" s="168"/>
      <c r="P156" s="169">
        <f>SUM(P157:P198)</f>
        <v>0</v>
      </c>
      <c r="Q156" s="168"/>
      <c r="R156" s="169">
        <f>SUM(R157:R198)</f>
        <v>5.8720500741349</v>
      </c>
      <c r="S156" s="168"/>
      <c r="T156" s="170">
        <f>SUM(T157:T198)</f>
        <v>0</v>
      </c>
      <c r="AR156" s="171" t="s">
        <v>80</v>
      </c>
      <c r="AT156" s="172" t="s">
        <v>71</v>
      </c>
      <c r="AU156" s="172" t="s">
        <v>80</v>
      </c>
      <c r="AY156" s="171" t="s">
        <v>122</v>
      </c>
      <c r="BK156" s="173">
        <f>SUM(BK157:BK198)</f>
        <v>0</v>
      </c>
    </row>
    <row r="157" spans="1:65" s="2" customFormat="1" ht="16.5" customHeight="1">
      <c r="A157" s="37"/>
      <c r="B157" s="38"/>
      <c r="C157" s="176" t="s">
        <v>200</v>
      </c>
      <c r="D157" s="176" t="s">
        <v>124</v>
      </c>
      <c r="E157" s="177" t="s">
        <v>201</v>
      </c>
      <c r="F157" s="178" t="s">
        <v>202</v>
      </c>
      <c r="G157" s="179" t="s">
        <v>203</v>
      </c>
      <c r="H157" s="180">
        <v>0.625</v>
      </c>
      <c r="I157" s="181"/>
      <c r="J157" s="182">
        <f>ROUND(I157*H157,2)</f>
        <v>0</v>
      </c>
      <c r="K157" s="178" t="s">
        <v>128</v>
      </c>
      <c r="L157" s="42"/>
      <c r="M157" s="183" t="s">
        <v>19</v>
      </c>
      <c r="N157" s="184" t="s">
        <v>43</v>
      </c>
      <c r="O157" s="67"/>
      <c r="P157" s="185">
        <f>O157*H157</f>
        <v>0</v>
      </c>
      <c r="Q157" s="185">
        <v>1.63</v>
      </c>
      <c r="R157" s="185">
        <f>Q157*H157</f>
        <v>1.0187499999999998</v>
      </c>
      <c r="S157" s="185">
        <v>0</v>
      </c>
      <c r="T157" s="186">
        <f>S157*H157</f>
        <v>0</v>
      </c>
      <c r="U157" s="37"/>
      <c r="V157" s="37"/>
      <c r="W157" s="37"/>
      <c r="X157" s="37"/>
      <c r="Y157" s="37"/>
      <c r="Z157" s="37"/>
      <c r="AA157" s="37"/>
      <c r="AB157" s="37"/>
      <c r="AC157" s="37"/>
      <c r="AD157" s="37"/>
      <c r="AE157" s="37"/>
      <c r="AR157" s="187" t="s">
        <v>129</v>
      </c>
      <c r="AT157" s="187" t="s">
        <v>124</v>
      </c>
      <c r="AU157" s="187" t="s">
        <v>82</v>
      </c>
      <c r="AY157" s="20" t="s">
        <v>122</v>
      </c>
      <c r="BE157" s="188">
        <f>IF(N157="základní",J157,0)</f>
        <v>0</v>
      </c>
      <c r="BF157" s="188">
        <f>IF(N157="snížená",J157,0)</f>
        <v>0</v>
      </c>
      <c r="BG157" s="188">
        <f>IF(N157="zákl. přenesená",J157,0)</f>
        <v>0</v>
      </c>
      <c r="BH157" s="188">
        <f>IF(N157="sníž. přenesená",J157,0)</f>
        <v>0</v>
      </c>
      <c r="BI157" s="188">
        <f>IF(N157="nulová",J157,0)</f>
        <v>0</v>
      </c>
      <c r="BJ157" s="20" t="s">
        <v>80</v>
      </c>
      <c r="BK157" s="188">
        <f>ROUND(I157*H157,2)</f>
        <v>0</v>
      </c>
      <c r="BL157" s="20" t="s">
        <v>129</v>
      </c>
      <c r="BM157" s="187" t="s">
        <v>204</v>
      </c>
    </row>
    <row r="158" spans="1:47" s="2" customFormat="1" ht="19.5">
      <c r="A158" s="37"/>
      <c r="B158" s="38"/>
      <c r="C158" s="39"/>
      <c r="D158" s="189" t="s">
        <v>131</v>
      </c>
      <c r="E158" s="39"/>
      <c r="F158" s="190" t="s">
        <v>205</v>
      </c>
      <c r="G158" s="39"/>
      <c r="H158" s="39"/>
      <c r="I158" s="191"/>
      <c r="J158" s="39"/>
      <c r="K158" s="39"/>
      <c r="L158" s="42"/>
      <c r="M158" s="192"/>
      <c r="N158" s="193"/>
      <c r="O158" s="67"/>
      <c r="P158" s="67"/>
      <c r="Q158" s="67"/>
      <c r="R158" s="67"/>
      <c r="S158" s="67"/>
      <c r="T158" s="68"/>
      <c r="U158" s="37"/>
      <c r="V158" s="37"/>
      <c r="W158" s="37"/>
      <c r="X158" s="37"/>
      <c r="Y158" s="37"/>
      <c r="Z158" s="37"/>
      <c r="AA158" s="37"/>
      <c r="AB158" s="37"/>
      <c r="AC158" s="37"/>
      <c r="AD158" s="37"/>
      <c r="AE158" s="37"/>
      <c r="AT158" s="20" t="s">
        <v>131</v>
      </c>
      <c r="AU158" s="20" t="s">
        <v>82</v>
      </c>
    </row>
    <row r="159" spans="1:47" s="2" customFormat="1" ht="68.25">
      <c r="A159" s="37"/>
      <c r="B159" s="38"/>
      <c r="C159" s="39"/>
      <c r="D159" s="189" t="s">
        <v>133</v>
      </c>
      <c r="E159" s="39"/>
      <c r="F159" s="194" t="s">
        <v>206</v>
      </c>
      <c r="G159" s="39"/>
      <c r="H159" s="39"/>
      <c r="I159" s="191"/>
      <c r="J159" s="39"/>
      <c r="K159" s="39"/>
      <c r="L159" s="42"/>
      <c r="M159" s="192"/>
      <c r="N159" s="193"/>
      <c r="O159" s="67"/>
      <c r="P159" s="67"/>
      <c r="Q159" s="67"/>
      <c r="R159" s="67"/>
      <c r="S159" s="67"/>
      <c r="T159" s="68"/>
      <c r="U159" s="37"/>
      <c r="V159" s="37"/>
      <c r="W159" s="37"/>
      <c r="X159" s="37"/>
      <c r="Y159" s="37"/>
      <c r="Z159" s="37"/>
      <c r="AA159" s="37"/>
      <c r="AB159" s="37"/>
      <c r="AC159" s="37"/>
      <c r="AD159" s="37"/>
      <c r="AE159" s="37"/>
      <c r="AT159" s="20" t="s">
        <v>133</v>
      </c>
      <c r="AU159" s="20" t="s">
        <v>82</v>
      </c>
    </row>
    <row r="160" spans="2:51" s="13" customFormat="1" ht="12">
      <c r="B160" s="195"/>
      <c r="C160" s="196"/>
      <c r="D160" s="189" t="s">
        <v>135</v>
      </c>
      <c r="E160" s="197" t="s">
        <v>19</v>
      </c>
      <c r="F160" s="198" t="s">
        <v>182</v>
      </c>
      <c r="G160" s="196"/>
      <c r="H160" s="197" t="s">
        <v>19</v>
      </c>
      <c r="I160" s="199"/>
      <c r="J160" s="196"/>
      <c r="K160" s="196"/>
      <c r="L160" s="200"/>
      <c r="M160" s="201"/>
      <c r="N160" s="202"/>
      <c r="O160" s="202"/>
      <c r="P160" s="202"/>
      <c r="Q160" s="202"/>
      <c r="R160" s="202"/>
      <c r="S160" s="202"/>
      <c r="T160" s="203"/>
      <c r="AT160" s="204" t="s">
        <v>135</v>
      </c>
      <c r="AU160" s="204" t="s">
        <v>82</v>
      </c>
      <c r="AV160" s="13" t="s">
        <v>80</v>
      </c>
      <c r="AW160" s="13" t="s">
        <v>33</v>
      </c>
      <c r="AX160" s="13" t="s">
        <v>72</v>
      </c>
      <c r="AY160" s="204" t="s">
        <v>122</v>
      </c>
    </row>
    <row r="161" spans="2:51" s="14" customFormat="1" ht="12">
      <c r="B161" s="205"/>
      <c r="C161" s="206"/>
      <c r="D161" s="189" t="s">
        <v>135</v>
      </c>
      <c r="E161" s="207" t="s">
        <v>19</v>
      </c>
      <c r="F161" s="208" t="s">
        <v>207</v>
      </c>
      <c r="G161" s="206"/>
      <c r="H161" s="209">
        <v>0.625</v>
      </c>
      <c r="I161" s="210"/>
      <c r="J161" s="206"/>
      <c r="K161" s="206"/>
      <c r="L161" s="211"/>
      <c r="M161" s="212"/>
      <c r="N161" s="213"/>
      <c r="O161" s="213"/>
      <c r="P161" s="213"/>
      <c r="Q161" s="213"/>
      <c r="R161" s="213"/>
      <c r="S161" s="213"/>
      <c r="T161" s="214"/>
      <c r="AT161" s="215" t="s">
        <v>135</v>
      </c>
      <c r="AU161" s="215" t="s">
        <v>82</v>
      </c>
      <c r="AV161" s="14" t="s">
        <v>82</v>
      </c>
      <c r="AW161" s="14" t="s">
        <v>33</v>
      </c>
      <c r="AX161" s="14" t="s">
        <v>72</v>
      </c>
      <c r="AY161" s="215" t="s">
        <v>122</v>
      </c>
    </row>
    <row r="162" spans="2:51" s="15" customFormat="1" ht="12">
      <c r="B162" s="216"/>
      <c r="C162" s="217"/>
      <c r="D162" s="189" t="s">
        <v>135</v>
      </c>
      <c r="E162" s="218" t="s">
        <v>19</v>
      </c>
      <c r="F162" s="219" t="s">
        <v>138</v>
      </c>
      <c r="G162" s="217"/>
      <c r="H162" s="220">
        <v>0.625</v>
      </c>
      <c r="I162" s="221"/>
      <c r="J162" s="217"/>
      <c r="K162" s="217"/>
      <c r="L162" s="222"/>
      <c r="M162" s="223"/>
      <c r="N162" s="224"/>
      <c r="O162" s="224"/>
      <c r="P162" s="224"/>
      <c r="Q162" s="224"/>
      <c r="R162" s="224"/>
      <c r="S162" s="224"/>
      <c r="T162" s="225"/>
      <c r="AT162" s="226" t="s">
        <v>135</v>
      </c>
      <c r="AU162" s="226" t="s">
        <v>82</v>
      </c>
      <c r="AV162" s="15" t="s">
        <v>129</v>
      </c>
      <c r="AW162" s="15" t="s">
        <v>33</v>
      </c>
      <c r="AX162" s="15" t="s">
        <v>80</v>
      </c>
      <c r="AY162" s="226" t="s">
        <v>122</v>
      </c>
    </row>
    <row r="163" spans="1:65" s="2" customFormat="1" ht="16.5" customHeight="1">
      <c r="A163" s="37"/>
      <c r="B163" s="38"/>
      <c r="C163" s="176" t="s">
        <v>208</v>
      </c>
      <c r="D163" s="176" t="s">
        <v>124</v>
      </c>
      <c r="E163" s="177" t="s">
        <v>209</v>
      </c>
      <c r="F163" s="178" t="s">
        <v>210</v>
      </c>
      <c r="G163" s="179" t="s">
        <v>127</v>
      </c>
      <c r="H163" s="180">
        <v>18.75</v>
      </c>
      <c r="I163" s="181"/>
      <c r="J163" s="182">
        <f>ROUND(I163*H163,2)</f>
        <v>0</v>
      </c>
      <c r="K163" s="178" t="s">
        <v>128</v>
      </c>
      <c r="L163" s="42"/>
      <c r="M163" s="183" t="s">
        <v>19</v>
      </c>
      <c r="N163" s="184" t="s">
        <v>43</v>
      </c>
      <c r="O163" s="67"/>
      <c r="P163" s="185">
        <f>O163*H163</f>
        <v>0</v>
      </c>
      <c r="Q163" s="185">
        <v>0.00016694</v>
      </c>
      <c r="R163" s="185">
        <f>Q163*H163</f>
        <v>0.003130125</v>
      </c>
      <c r="S163" s="185">
        <v>0</v>
      </c>
      <c r="T163" s="186">
        <f>S163*H163</f>
        <v>0</v>
      </c>
      <c r="U163" s="37"/>
      <c r="V163" s="37"/>
      <c r="W163" s="37"/>
      <c r="X163" s="37"/>
      <c r="Y163" s="37"/>
      <c r="Z163" s="37"/>
      <c r="AA163" s="37"/>
      <c r="AB163" s="37"/>
      <c r="AC163" s="37"/>
      <c r="AD163" s="37"/>
      <c r="AE163" s="37"/>
      <c r="AR163" s="187" t="s">
        <v>129</v>
      </c>
      <c r="AT163" s="187" t="s">
        <v>124</v>
      </c>
      <c r="AU163" s="187" t="s">
        <v>82</v>
      </c>
      <c r="AY163" s="20" t="s">
        <v>122</v>
      </c>
      <c r="BE163" s="188">
        <f>IF(N163="základní",J163,0)</f>
        <v>0</v>
      </c>
      <c r="BF163" s="188">
        <f>IF(N163="snížená",J163,0)</f>
        <v>0</v>
      </c>
      <c r="BG163" s="188">
        <f>IF(N163="zákl. přenesená",J163,0)</f>
        <v>0</v>
      </c>
      <c r="BH163" s="188">
        <f>IF(N163="sníž. přenesená",J163,0)</f>
        <v>0</v>
      </c>
      <c r="BI163" s="188">
        <f>IF(N163="nulová",J163,0)</f>
        <v>0</v>
      </c>
      <c r="BJ163" s="20" t="s">
        <v>80</v>
      </c>
      <c r="BK163" s="188">
        <f>ROUND(I163*H163,2)</f>
        <v>0</v>
      </c>
      <c r="BL163" s="20" t="s">
        <v>129</v>
      </c>
      <c r="BM163" s="187" t="s">
        <v>211</v>
      </c>
    </row>
    <row r="164" spans="1:47" s="2" customFormat="1" ht="12">
      <c r="A164" s="37"/>
      <c r="B164" s="38"/>
      <c r="C164" s="39"/>
      <c r="D164" s="189" t="s">
        <v>131</v>
      </c>
      <c r="E164" s="39"/>
      <c r="F164" s="190" t="s">
        <v>212</v>
      </c>
      <c r="G164" s="39"/>
      <c r="H164" s="39"/>
      <c r="I164" s="191"/>
      <c r="J164" s="39"/>
      <c r="K164" s="39"/>
      <c r="L164" s="42"/>
      <c r="M164" s="192"/>
      <c r="N164" s="193"/>
      <c r="O164" s="67"/>
      <c r="P164" s="67"/>
      <c r="Q164" s="67"/>
      <c r="R164" s="67"/>
      <c r="S164" s="67"/>
      <c r="T164" s="68"/>
      <c r="U164" s="37"/>
      <c r="V164" s="37"/>
      <c r="W164" s="37"/>
      <c r="X164" s="37"/>
      <c r="Y164" s="37"/>
      <c r="Z164" s="37"/>
      <c r="AA164" s="37"/>
      <c r="AB164" s="37"/>
      <c r="AC164" s="37"/>
      <c r="AD164" s="37"/>
      <c r="AE164" s="37"/>
      <c r="AT164" s="20" t="s">
        <v>131</v>
      </c>
      <c r="AU164" s="20" t="s">
        <v>82</v>
      </c>
    </row>
    <row r="165" spans="1:47" s="2" customFormat="1" ht="185.25">
      <c r="A165" s="37"/>
      <c r="B165" s="38"/>
      <c r="C165" s="39"/>
      <c r="D165" s="189" t="s">
        <v>133</v>
      </c>
      <c r="E165" s="39"/>
      <c r="F165" s="194" t="s">
        <v>213</v>
      </c>
      <c r="G165" s="39"/>
      <c r="H165" s="39"/>
      <c r="I165" s="191"/>
      <c r="J165" s="39"/>
      <c r="K165" s="39"/>
      <c r="L165" s="42"/>
      <c r="M165" s="192"/>
      <c r="N165" s="193"/>
      <c r="O165" s="67"/>
      <c r="P165" s="67"/>
      <c r="Q165" s="67"/>
      <c r="R165" s="67"/>
      <c r="S165" s="67"/>
      <c r="T165" s="68"/>
      <c r="U165" s="37"/>
      <c r="V165" s="37"/>
      <c r="W165" s="37"/>
      <c r="X165" s="37"/>
      <c r="Y165" s="37"/>
      <c r="Z165" s="37"/>
      <c r="AA165" s="37"/>
      <c r="AB165" s="37"/>
      <c r="AC165" s="37"/>
      <c r="AD165" s="37"/>
      <c r="AE165" s="37"/>
      <c r="AT165" s="20" t="s">
        <v>133</v>
      </c>
      <c r="AU165" s="20" t="s">
        <v>82</v>
      </c>
    </row>
    <row r="166" spans="2:51" s="13" customFormat="1" ht="12">
      <c r="B166" s="195"/>
      <c r="C166" s="196"/>
      <c r="D166" s="189" t="s">
        <v>135</v>
      </c>
      <c r="E166" s="197" t="s">
        <v>19</v>
      </c>
      <c r="F166" s="198" t="s">
        <v>182</v>
      </c>
      <c r="G166" s="196"/>
      <c r="H166" s="197" t="s">
        <v>19</v>
      </c>
      <c r="I166" s="199"/>
      <c r="J166" s="196"/>
      <c r="K166" s="196"/>
      <c r="L166" s="200"/>
      <c r="M166" s="201"/>
      <c r="N166" s="202"/>
      <c r="O166" s="202"/>
      <c r="P166" s="202"/>
      <c r="Q166" s="202"/>
      <c r="R166" s="202"/>
      <c r="S166" s="202"/>
      <c r="T166" s="203"/>
      <c r="AT166" s="204" t="s">
        <v>135</v>
      </c>
      <c r="AU166" s="204" t="s">
        <v>82</v>
      </c>
      <c r="AV166" s="13" t="s">
        <v>80</v>
      </c>
      <c r="AW166" s="13" t="s">
        <v>33</v>
      </c>
      <c r="AX166" s="13" t="s">
        <v>72</v>
      </c>
      <c r="AY166" s="204" t="s">
        <v>122</v>
      </c>
    </row>
    <row r="167" spans="2:51" s="14" customFormat="1" ht="12">
      <c r="B167" s="205"/>
      <c r="C167" s="206"/>
      <c r="D167" s="189" t="s">
        <v>135</v>
      </c>
      <c r="E167" s="207" t="s">
        <v>19</v>
      </c>
      <c r="F167" s="208" t="s">
        <v>214</v>
      </c>
      <c r="G167" s="206"/>
      <c r="H167" s="209">
        <v>18.75</v>
      </c>
      <c r="I167" s="210"/>
      <c r="J167" s="206"/>
      <c r="K167" s="206"/>
      <c r="L167" s="211"/>
      <c r="M167" s="212"/>
      <c r="N167" s="213"/>
      <c r="O167" s="213"/>
      <c r="P167" s="213"/>
      <c r="Q167" s="213"/>
      <c r="R167" s="213"/>
      <c r="S167" s="213"/>
      <c r="T167" s="214"/>
      <c r="AT167" s="215" t="s">
        <v>135</v>
      </c>
      <c r="AU167" s="215" t="s">
        <v>82</v>
      </c>
      <c r="AV167" s="14" t="s">
        <v>82</v>
      </c>
      <c r="AW167" s="14" t="s">
        <v>33</v>
      </c>
      <c r="AX167" s="14" t="s">
        <v>72</v>
      </c>
      <c r="AY167" s="215" t="s">
        <v>122</v>
      </c>
    </row>
    <row r="168" spans="2:51" s="15" customFormat="1" ht="12">
      <c r="B168" s="216"/>
      <c r="C168" s="217"/>
      <c r="D168" s="189" t="s">
        <v>135</v>
      </c>
      <c r="E168" s="218" t="s">
        <v>19</v>
      </c>
      <c r="F168" s="219" t="s">
        <v>138</v>
      </c>
      <c r="G168" s="217"/>
      <c r="H168" s="220">
        <v>18.75</v>
      </c>
      <c r="I168" s="221"/>
      <c r="J168" s="217"/>
      <c r="K168" s="217"/>
      <c r="L168" s="222"/>
      <c r="M168" s="223"/>
      <c r="N168" s="224"/>
      <c r="O168" s="224"/>
      <c r="P168" s="224"/>
      <c r="Q168" s="224"/>
      <c r="R168" s="224"/>
      <c r="S168" s="224"/>
      <c r="T168" s="225"/>
      <c r="AT168" s="226" t="s">
        <v>135</v>
      </c>
      <c r="AU168" s="226" t="s">
        <v>82</v>
      </c>
      <c r="AV168" s="15" t="s">
        <v>129</v>
      </c>
      <c r="AW168" s="15" t="s">
        <v>33</v>
      </c>
      <c r="AX168" s="15" t="s">
        <v>80</v>
      </c>
      <c r="AY168" s="226" t="s">
        <v>122</v>
      </c>
    </row>
    <row r="169" spans="1:65" s="2" customFormat="1" ht="16.5" customHeight="1">
      <c r="A169" s="37"/>
      <c r="B169" s="38"/>
      <c r="C169" s="227" t="s">
        <v>215</v>
      </c>
      <c r="D169" s="227" t="s">
        <v>216</v>
      </c>
      <c r="E169" s="228" t="s">
        <v>217</v>
      </c>
      <c r="F169" s="229" t="s">
        <v>218</v>
      </c>
      <c r="G169" s="230" t="s">
        <v>127</v>
      </c>
      <c r="H169" s="231">
        <v>20.625</v>
      </c>
      <c r="I169" s="232"/>
      <c r="J169" s="233">
        <f>ROUND(I169*H169,2)</f>
        <v>0</v>
      </c>
      <c r="K169" s="229" t="s">
        <v>128</v>
      </c>
      <c r="L169" s="234"/>
      <c r="M169" s="235" t="s">
        <v>19</v>
      </c>
      <c r="N169" s="236" t="s">
        <v>43</v>
      </c>
      <c r="O169" s="67"/>
      <c r="P169" s="185">
        <f>O169*H169</f>
        <v>0</v>
      </c>
      <c r="Q169" s="185">
        <v>0.0005</v>
      </c>
      <c r="R169" s="185">
        <f>Q169*H169</f>
        <v>0.0103125</v>
      </c>
      <c r="S169" s="185">
        <v>0</v>
      </c>
      <c r="T169" s="186">
        <f>S169*H169</f>
        <v>0</v>
      </c>
      <c r="U169" s="37"/>
      <c r="V169" s="37"/>
      <c r="W169" s="37"/>
      <c r="X169" s="37"/>
      <c r="Y169" s="37"/>
      <c r="Z169" s="37"/>
      <c r="AA169" s="37"/>
      <c r="AB169" s="37"/>
      <c r="AC169" s="37"/>
      <c r="AD169" s="37"/>
      <c r="AE169" s="37"/>
      <c r="AR169" s="187" t="s">
        <v>200</v>
      </c>
      <c r="AT169" s="187" t="s">
        <v>216</v>
      </c>
      <c r="AU169" s="187" t="s">
        <v>82</v>
      </c>
      <c r="AY169" s="20" t="s">
        <v>122</v>
      </c>
      <c r="BE169" s="188">
        <f>IF(N169="základní",J169,0)</f>
        <v>0</v>
      </c>
      <c r="BF169" s="188">
        <f>IF(N169="snížená",J169,0)</f>
        <v>0</v>
      </c>
      <c r="BG169" s="188">
        <f>IF(N169="zákl. přenesená",J169,0)</f>
        <v>0</v>
      </c>
      <c r="BH169" s="188">
        <f>IF(N169="sníž. přenesená",J169,0)</f>
        <v>0</v>
      </c>
      <c r="BI169" s="188">
        <f>IF(N169="nulová",J169,0)</f>
        <v>0</v>
      </c>
      <c r="BJ169" s="20" t="s">
        <v>80</v>
      </c>
      <c r="BK169" s="188">
        <f>ROUND(I169*H169,2)</f>
        <v>0</v>
      </c>
      <c r="BL169" s="20" t="s">
        <v>129</v>
      </c>
      <c r="BM169" s="187" t="s">
        <v>219</v>
      </c>
    </row>
    <row r="170" spans="1:47" s="2" customFormat="1" ht="12">
      <c r="A170" s="37"/>
      <c r="B170" s="38"/>
      <c r="C170" s="39"/>
      <c r="D170" s="189" t="s">
        <v>131</v>
      </c>
      <c r="E170" s="39"/>
      <c r="F170" s="190" t="s">
        <v>218</v>
      </c>
      <c r="G170" s="39"/>
      <c r="H170" s="39"/>
      <c r="I170" s="191"/>
      <c r="J170" s="39"/>
      <c r="K170" s="39"/>
      <c r="L170" s="42"/>
      <c r="M170" s="192"/>
      <c r="N170" s="193"/>
      <c r="O170" s="67"/>
      <c r="P170" s="67"/>
      <c r="Q170" s="67"/>
      <c r="R170" s="67"/>
      <c r="S170" s="67"/>
      <c r="T170" s="68"/>
      <c r="U170" s="37"/>
      <c r="V170" s="37"/>
      <c r="W170" s="37"/>
      <c r="X170" s="37"/>
      <c r="Y170" s="37"/>
      <c r="Z170" s="37"/>
      <c r="AA170" s="37"/>
      <c r="AB170" s="37"/>
      <c r="AC170" s="37"/>
      <c r="AD170" s="37"/>
      <c r="AE170" s="37"/>
      <c r="AT170" s="20" t="s">
        <v>131</v>
      </c>
      <c r="AU170" s="20" t="s">
        <v>82</v>
      </c>
    </row>
    <row r="171" spans="2:51" s="13" customFormat="1" ht="12">
      <c r="B171" s="195"/>
      <c r="C171" s="196"/>
      <c r="D171" s="189" t="s">
        <v>135</v>
      </c>
      <c r="E171" s="197" t="s">
        <v>19</v>
      </c>
      <c r="F171" s="198" t="s">
        <v>182</v>
      </c>
      <c r="G171" s="196"/>
      <c r="H171" s="197" t="s">
        <v>19</v>
      </c>
      <c r="I171" s="199"/>
      <c r="J171" s="196"/>
      <c r="K171" s="196"/>
      <c r="L171" s="200"/>
      <c r="M171" s="201"/>
      <c r="N171" s="202"/>
      <c r="O171" s="202"/>
      <c r="P171" s="202"/>
      <c r="Q171" s="202"/>
      <c r="R171" s="202"/>
      <c r="S171" s="202"/>
      <c r="T171" s="203"/>
      <c r="AT171" s="204" t="s">
        <v>135</v>
      </c>
      <c r="AU171" s="204" t="s">
        <v>82</v>
      </c>
      <c r="AV171" s="13" t="s">
        <v>80</v>
      </c>
      <c r="AW171" s="13" t="s">
        <v>33</v>
      </c>
      <c r="AX171" s="13" t="s">
        <v>72</v>
      </c>
      <c r="AY171" s="204" t="s">
        <v>122</v>
      </c>
    </row>
    <row r="172" spans="2:51" s="14" customFormat="1" ht="12">
      <c r="B172" s="205"/>
      <c r="C172" s="206"/>
      <c r="D172" s="189" t="s">
        <v>135</v>
      </c>
      <c r="E172" s="207" t="s">
        <v>19</v>
      </c>
      <c r="F172" s="208" t="s">
        <v>214</v>
      </c>
      <c r="G172" s="206"/>
      <c r="H172" s="209">
        <v>18.75</v>
      </c>
      <c r="I172" s="210"/>
      <c r="J172" s="206"/>
      <c r="K172" s="206"/>
      <c r="L172" s="211"/>
      <c r="M172" s="212"/>
      <c r="N172" s="213"/>
      <c r="O172" s="213"/>
      <c r="P172" s="213"/>
      <c r="Q172" s="213"/>
      <c r="R172" s="213"/>
      <c r="S172" s="213"/>
      <c r="T172" s="214"/>
      <c r="AT172" s="215" t="s">
        <v>135</v>
      </c>
      <c r="AU172" s="215" t="s">
        <v>82</v>
      </c>
      <c r="AV172" s="14" t="s">
        <v>82</v>
      </c>
      <c r="AW172" s="14" t="s">
        <v>33</v>
      </c>
      <c r="AX172" s="14" t="s">
        <v>72</v>
      </c>
      <c r="AY172" s="215" t="s">
        <v>122</v>
      </c>
    </row>
    <row r="173" spans="2:51" s="15" customFormat="1" ht="12">
      <c r="B173" s="216"/>
      <c r="C173" s="217"/>
      <c r="D173" s="189" t="s">
        <v>135</v>
      </c>
      <c r="E173" s="218" t="s">
        <v>19</v>
      </c>
      <c r="F173" s="219" t="s">
        <v>138</v>
      </c>
      <c r="G173" s="217"/>
      <c r="H173" s="220">
        <v>18.75</v>
      </c>
      <c r="I173" s="221"/>
      <c r="J173" s="217"/>
      <c r="K173" s="217"/>
      <c r="L173" s="222"/>
      <c r="M173" s="223"/>
      <c r="N173" s="224"/>
      <c r="O173" s="224"/>
      <c r="P173" s="224"/>
      <c r="Q173" s="224"/>
      <c r="R173" s="224"/>
      <c r="S173" s="224"/>
      <c r="T173" s="225"/>
      <c r="AT173" s="226" t="s">
        <v>135</v>
      </c>
      <c r="AU173" s="226" t="s">
        <v>82</v>
      </c>
      <c r="AV173" s="15" t="s">
        <v>129</v>
      </c>
      <c r="AW173" s="15" t="s">
        <v>33</v>
      </c>
      <c r="AX173" s="15" t="s">
        <v>80</v>
      </c>
      <c r="AY173" s="226" t="s">
        <v>122</v>
      </c>
    </row>
    <row r="174" spans="2:51" s="14" customFormat="1" ht="12">
      <c r="B174" s="205"/>
      <c r="C174" s="206"/>
      <c r="D174" s="189" t="s">
        <v>135</v>
      </c>
      <c r="E174" s="206"/>
      <c r="F174" s="208" t="s">
        <v>220</v>
      </c>
      <c r="G174" s="206"/>
      <c r="H174" s="209">
        <v>20.625</v>
      </c>
      <c r="I174" s="210"/>
      <c r="J174" s="206"/>
      <c r="K174" s="206"/>
      <c r="L174" s="211"/>
      <c r="M174" s="212"/>
      <c r="N174" s="213"/>
      <c r="O174" s="213"/>
      <c r="P174" s="213"/>
      <c r="Q174" s="213"/>
      <c r="R174" s="213"/>
      <c r="S174" s="213"/>
      <c r="T174" s="214"/>
      <c r="AT174" s="215" t="s">
        <v>135</v>
      </c>
      <c r="AU174" s="215" t="s">
        <v>82</v>
      </c>
      <c r="AV174" s="14" t="s">
        <v>82</v>
      </c>
      <c r="AW174" s="14" t="s">
        <v>4</v>
      </c>
      <c r="AX174" s="14" t="s">
        <v>80</v>
      </c>
      <c r="AY174" s="215" t="s">
        <v>122</v>
      </c>
    </row>
    <row r="175" spans="1:65" s="2" customFormat="1" ht="24">
      <c r="A175" s="37"/>
      <c r="B175" s="38"/>
      <c r="C175" s="176" t="s">
        <v>221</v>
      </c>
      <c r="D175" s="176" t="s">
        <v>124</v>
      </c>
      <c r="E175" s="177" t="s">
        <v>222</v>
      </c>
      <c r="F175" s="178" t="s">
        <v>223</v>
      </c>
      <c r="G175" s="179" t="s">
        <v>193</v>
      </c>
      <c r="H175" s="180">
        <v>21.5</v>
      </c>
      <c r="I175" s="181"/>
      <c r="J175" s="182">
        <f>ROUND(I175*H175,2)</f>
        <v>0</v>
      </c>
      <c r="K175" s="178" t="s">
        <v>128</v>
      </c>
      <c r="L175" s="42"/>
      <c r="M175" s="183" t="s">
        <v>19</v>
      </c>
      <c r="N175" s="184" t="s">
        <v>43</v>
      </c>
      <c r="O175" s="67"/>
      <c r="P175" s="185">
        <f>O175*H175</f>
        <v>0</v>
      </c>
      <c r="Q175" s="185">
        <v>0.2043978</v>
      </c>
      <c r="R175" s="185">
        <f>Q175*H175</f>
        <v>4.3945527</v>
      </c>
      <c r="S175" s="185">
        <v>0</v>
      </c>
      <c r="T175" s="186">
        <f>S175*H175</f>
        <v>0</v>
      </c>
      <c r="U175" s="37"/>
      <c r="V175" s="37"/>
      <c r="W175" s="37"/>
      <c r="X175" s="37"/>
      <c r="Y175" s="37"/>
      <c r="Z175" s="37"/>
      <c r="AA175" s="37"/>
      <c r="AB175" s="37"/>
      <c r="AC175" s="37"/>
      <c r="AD175" s="37"/>
      <c r="AE175" s="37"/>
      <c r="AR175" s="187" t="s">
        <v>129</v>
      </c>
      <c r="AT175" s="187" t="s">
        <v>124</v>
      </c>
      <c r="AU175" s="187" t="s">
        <v>82</v>
      </c>
      <c r="AY175" s="20" t="s">
        <v>122</v>
      </c>
      <c r="BE175" s="188">
        <f>IF(N175="základní",J175,0)</f>
        <v>0</v>
      </c>
      <c r="BF175" s="188">
        <f>IF(N175="snížená",J175,0)</f>
        <v>0</v>
      </c>
      <c r="BG175" s="188">
        <f>IF(N175="zákl. přenesená",J175,0)</f>
        <v>0</v>
      </c>
      <c r="BH175" s="188">
        <f>IF(N175="sníž. přenesená",J175,0)</f>
        <v>0</v>
      </c>
      <c r="BI175" s="188">
        <f>IF(N175="nulová",J175,0)</f>
        <v>0</v>
      </c>
      <c r="BJ175" s="20" t="s">
        <v>80</v>
      </c>
      <c r="BK175" s="188">
        <f>ROUND(I175*H175,2)</f>
        <v>0</v>
      </c>
      <c r="BL175" s="20" t="s">
        <v>129</v>
      </c>
      <c r="BM175" s="187" t="s">
        <v>224</v>
      </c>
    </row>
    <row r="176" spans="1:47" s="2" customFormat="1" ht="19.5">
      <c r="A176" s="37"/>
      <c r="B176" s="38"/>
      <c r="C176" s="39"/>
      <c r="D176" s="189" t="s">
        <v>131</v>
      </c>
      <c r="E176" s="39"/>
      <c r="F176" s="190" t="s">
        <v>225</v>
      </c>
      <c r="G176" s="39"/>
      <c r="H176" s="39"/>
      <c r="I176" s="191"/>
      <c r="J176" s="39"/>
      <c r="K176" s="39"/>
      <c r="L176" s="42"/>
      <c r="M176" s="192"/>
      <c r="N176" s="193"/>
      <c r="O176" s="67"/>
      <c r="P176" s="67"/>
      <c r="Q176" s="67"/>
      <c r="R176" s="67"/>
      <c r="S176" s="67"/>
      <c r="T176" s="68"/>
      <c r="U176" s="37"/>
      <c r="V176" s="37"/>
      <c r="W176" s="37"/>
      <c r="X176" s="37"/>
      <c r="Y176" s="37"/>
      <c r="Z176" s="37"/>
      <c r="AA176" s="37"/>
      <c r="AB176" s="37"/>
      <c r="AC176" s="37"/>
      <c r="AD176" s="37"/>
      <c r="AE176" s="37"/>
      <c r="AT176" s="20" t="s">
        <v>131</v>
      </c>
      <c r="AU176" s="20" t="s">
        <v>82</v>
      </c>
    </row>
    <row r="177" spans="1:47" s="2" customFormat="1" ht="97.5">
      <c r="A177" s="37"/>
      <c r="B177" s="38"/>
      <c r="C177" s="39"/>
      <c r="D177" s="189" t="s">
        <v>133</v>
      </c>
      <c r="E177" s="39"/>
      <c r="F177" s="194" t="s">
        <v>226</v>
      </c>
      <c r="G177" s="39"/>
      <c r="H177" s="39"/>
      <c r="I177" s="191"/>
      <c r="J177" s="39"/>
      <c r="K177" s="39"/>
      <c r="L177" s="42"/>
      <c r="M177" s="192"/>
      <c r="N177" s="193"/>
      <c r="O177" s="67"/>
      <c r="P177" s="67"/>
      <c r="Q177" s="67"/>
      <c r="R177" s="67"/>
      <c r="S177" s="67"/>
      <c r="T177" s="68"/>
      <c r="U177" s="37"/>
      <c r="V177" s="37"/>
      <c r="W177" s="37"/>
      <c r="X177" s="37"/>
      <c r="Y177" s="37"/>
      <c r="Z177" s="37"/>
      <c r="AA177" s="37"/>
      <c r="AB177" s="37"/>
      <c r="AC177" s="37"/>
      <c r="AD177" s="37"/>
      <c r="AE177" s="37"/>
      <c r="AT177" s="20" t="s">
        <v>133</v>
      </c>
      <c r="AU177" s="20" t="s">
        <v>82</v>
      </c>
    </row>
    <row r="178" spans="2:51" s="13" customFormat="1" ht="12">
      <c r="B178" s="195"/>
      <c r="C178" s="196"/>
      <c r="D178" s="189" t="s">
        <v>135</v>
      </c>
      <c r="E178" s="197" t="s">
        <v>19</v>
      </c>
      <c r="F178" s="198" t="s">
        <v>182</v>
      </c>
      <c r="G178" s="196"/>
      <c r="H178" s="197" t="s">
        <v>19</v>
      </c>
      <c r="I178" s="199"/>
      <c r="J178" s="196"/>
      <c r="K178" s="196"/>
      <c r="L178" s="200"/>
      <c r="M178" s="201"/>
      <c r="N178" s="202"/>
      <c r="O178" s="202"/>
      <c r="P178" s="202"/>
      <c r="Q178" s="202"/>
      <c r="R178" s="202"/>
      <c r="S178" s="202"/>
      <c r="T178" s="203"/>
      <c r="AT178" s="204" t="s">
        <v>135</v>
      </c>
      <c r="AU178" s="204" t="s">
        <v>82</v>
      </c>
      <c r="AV178" s="13" t="s">
        <v>80</v>
      </c>
      <c r="AW178" s="13" t="s">
        <v>33</v>
      </c>
      <c r="AX178" s="13" t="s">
        <v>72</v>
      </c>
      <c r="AY178" s="204" t="s">
        <v>122</v>
      </c>
    </row>
    <row r="179" spans="2:51" s="14" customFormat="1" ht="12">
      <c r="B179" s="205"/>
      <c r="C179" s="206"/>
      <c r="D179" s="189" t="s">
        <v>135</v>
      </c>
      <c r="E179" s="207" t="s">
        <v>19</v>
      </c>
      <c r="F179" s="208" t="s">
        <v>227</v>
      </c>
      <c r="G179" s="206"/>
      <c r="H179" s="209">
        <v>21.5</v>
      </c>
      <c r="I179" s="210"/>
      <c r="J179" s="206"/>
      <c r="K179" s="206"/>
      <c r="L179" s="211"/>
      <c r="M179" s="212"/>
      <c r="N179" s="213"/>
      <c r="O179" s="213"/>
      <c r="P179" s="213"/>
      <c r="Q179" s="213"/>
      <c r="R179" s="213"/>
      <c r="S179" s="213"/>
      <c r="T179" s="214"/>
      <c r="AT179" s="215" t="s">
        <v>135</v>
      </c>
      <c r="AU179" s="215" t="s">
        <v>82</v>
      </c>
      <c r="AV179" s="14" t="s">
        <v>82</v>
      </c>
      <c r="AW179" s="14" t="s">
        <v>33</v>
      </c>
      <c r="AX179" s="14" t="s">
        <v>72</v>
      </c>
      <c r="AY179" s="215" t="s">
        <v>122</v>
      </c>
    </row>
    <row r="180" spans="2:51" s="15" customFormat="1" ht="12">
      <c r="B180" s="216"/>
      <c r="C180" s="217"/>
      <c r="D180" s="189" t="s">
        <v>135</v>
      </c>
      <c r="E180" s="218" t="s">
        <v>19</v>
      </c>
      <c r="F180" s="219" t="s">
        <v>138</v>
      </c>
      <c r="G180" s="217"/>
      <c r="H180" s="220">
        <v>21.5</v>
      </c>
      <c r="I180" s="221"/>
      <c r="J180" s="217"/>
      <c r="K180" s="217"/>
      <c r="L180" s="222"/>
      <c r="M180" s="223"/>
      <c r="N180" s="224"/>
      <c r="O180" s="224"/>
      <c r="P180" s="224"/>
      <c r="Q180" s="224"/>
      <c r="R180" s="224"/>
      <c r="S180" s="224"/>
      <c r="T180" s="225"/>
      <c r="AT180" s="226" t="s">
        <v>135</v>
      </c>
      <c r="AU180" s="226" t="s">
        <v>82</v>
      </c>
      <c r="AV180" s="15" t="s">
        <v>129</v>
      </c>
      <c r="AW180" s="15" t="s">
        <v>33</v>
      </c>
      <c r="AX180" s="15" t="s">
        <v>80</v>
      </c>
      <c r="AY180" s="226" t="s">
        <v>122</v>
      </c>
    </row>
    <row r="181" spans="1:65" s="2" customFormat="1" ht="16.5" customHeight="1">
      <c r="A181" s="37"/>
      <c r="B181" s="38"/>
      <c r="C181" s="176" t="s">
        <v>228</v>
      </c>
      <c r="D181" s="176" t="s">
        <v>124</v>
      </c>
      <c r="E181" s="177" t="s">
        <v>229</v>
      </c>
      <c r="F181" s="178" t="s">
        <v>230</v>
      </c>
      <c r="G181" s="179" t="s">
        <v>193</v>
      </c>
      <c r="H181" s="180">
        <v>21.5</v>
      </c>
      <c r="I181" s="181"/>
      <c r="J181" s="182">
        <f>ROUND(I181*H181,2)</f>
        <v>0</v>
      </c>
      <c r="K181" s="178" t="s">
        <v>128</v>
      </c>
      <c r="L181" s="42"/>
      <c r="M181" s="183" t="s">
        <v>19</v>
      </c>
      <c r="N181" s="184" t="s">
        <v>43</v>
      </c>
      <c r="O181" s="67"/>
      <c r="P181" s="185">
        <f>O181*H181</f>
        <v>0</v>
      </c>
      <c r="Q181" s="185">
        <v>9.9E-05</v>
      </c>
      <c r="R181" s="185">
        <f>Q181*H181</f>
        <v>0.0021284999999999997</v>
      </c>
      <c r="S181" s="185">
        <v>0</v>
      </c>
      <c r="T181" s="186">
        <f>S181*H181</f>
        <v>0</v>
      </c>
      <c r="U181" s="37"/>
      <c r="V181" s="37"/>
      <c r="W181" s="37"/>
      <c r="X181" s="37"/>
      <c r="Y181" s="37"/>
      <c r="Z181" s="37"/>
      <c r="AA181" s="37"/>
      <c r="AB181" s="37"/>
      <c r="AC181" s="37"/>
      <c r="AD181" s="37"/>
      <c r="AE181" s="37"/>
      <c r="AR181" s="187" t="s">
        <v>129</v>
      </c>
      <c r="AT181" s="187" t="s">
        <v>124</v>
      </c>
      <c r="AU181" s="187" t="s">
        <v>82</v>
      </c>
      <c r="AY181" s="20" t="s">
        <v>122</v>
      </c>
      <c r="BE181" s="188">
        <f>IF(N181="základní",J181,0)</f>
        <v>0</v>
      </c>
      <c r="BF181" s="188">
        <f>IF(N181="snížená",J181,0)</f>
        <v>0</v>
      </c>
      <c r="BG181" s="188">
        <f>IF(N181="zákl. přenesená",J181,0)</f>
        <v>0</v>
      </c>
      <c r="BH181" s="188">
        <f>IF(N181="sníž. přenesená",J181,0)</f>
        <v>0</v>
      </c>
      <c r="BI181" s="188">
        <f>IF(N181="nulová",J181,0)</f>
        <v>0</v>
      </c>
      <c r="BJ181" s="20" t="s">
        <v>80</v>
      </c>
      <c r="BK181" s="188">
        <f>ROUND(I181*H181,2)</f>
        <v>0</v>
      </c>
      <c r="BL181" s="20" t="s">
        <v>129</v>
      </c>
      <c r="BM181" s="187" t="s">
        <v>231</v>
      </c>
    </row>
    <row r="182" spans="1:47" s="2" customFormat="1" ht="12">
      <c r="A182" s="37"/>
      <c r="B182" s="38"/>
      <c r="C182" s="39"/>
      <c r="D182" s="189" t="s">
        <v>131</v>
      </c>
      <c r="E182" s="39"/>
      <c r="F182" s="190" t="s">
        <v>230</v>
      </c>
      <c r="G182" s="39"/>
      <c r="H182" s="39"/>
      <c r="I182" s="191"/>
      <c r="J182" s="39"/>
      <c r="K182" s="39"/>
      <c r="L182" s="42"/>
      <c r="M182" s="192"/>
      <c r="N182" s="193"/>
      <c r="O182" s="67"/>
      <c r="P182" s="67"/>
      <c r="Q182" s="67"/>
      <c r="R182" s="67"/>
      <c r="S182" s="67"/>
      <c r="T182" s="68"/>
      <c r="U182" s="37"/>
      <c r="V182" s="37"/>
      <c r="W182" s="37"/>
      <c r="X182" s="37"/>
      <c r="Y182" s="37"/>
      <c r="Z182" s="37"/>
      <c r="AA182" s="37"/>
      <c r="AB182" s="37"/>
      <c r="AC182" s="37"/>
      <c r="AD182" s="37"/>
      <c r="AE182" s="37"/>
      <c r="AT182" s="20" t="s">
        <v>131</v>
      </c>
      <c r="AU182" s="20" t="s">
        <v>82</v>
      </c>
    </row>
    <row r="183" spans="1:47" s="2" customFormat="1" ht="39">
      <c r="A183" s="37"/>
      <c r="B183" s="38"/>
      <c r="C183" s="39"/>
      <c r="D183" s="189" t="s">
        <v>133</v>
      </c>
      <c r="E183" s="39"/>
      <c r="F183" s="194" t="s">
        <v>232</v>
      </c>
      <c r="G183" s="39"/>
      <c r="H183" s="39"/>
      <c r="I183" s="191"/>
      <c r="J183" s="39"/>
      <c r="K183" s="39"/>
      <c r="L183" s="42"/>
      <c r="M183" s="192"/>
      <c r="N183" s="193"/>
      <c r="O183" s="67"/>
      <c r="P183" s="67"/>
      <c r="Q183" s="67"/>
      <c r="R183" s="67"/>
      <c r="S183" s="67"/>
      <c r="T183" s="68"/>
      <c r="U183" s="37"/>
      <c r="V183" s="37"/>
      <c r="W183" s="37"/>
      <c r="X183" s="37"/>
      <c r="Y183" s="37"/>
      <c r="Z183" s="37"/>
      <c r="AA183" s="37"/>
      <c r="AB183" s="37"/>
      <c r="AC183" s="37"/>
      <c r="AD183" s="37"/>
      <c r="AE183" s="37"/>
      <c r="AT183" s="20" t="s">
        <v>133</v>
      </c>
      <c r="AU183" s="20" t="s">
        <v>82</v>
      </c>
    </row>
    <row r="184" spans="2:51" s="13" customFormat="1" ht="12">
      <c r="B184" s="195"/>
      <c r="C184" s="196"/>
      <c r="D184" s="189" t="s">
        <v>135</v>
      </c>
      <c r="E184" s="197" t="s">
        <v>19</v>
      </c>
      <c r="F184" s="198" t="s">
        <v>182</v>
      </c>
      <c r="G184" s="196"/>
      <c r="H184" s="197" t="s">
        <v>19</v>
      </c>
      <c r="I184" s="199"/>
      <c r="J184" s="196"/>
      <c r="K184" s="196"/>
      <c r="L184" s="200"/>
      <c r="M184" s="201"/>
      <c r="N184" s="202"/>
      <c r="O184" s="202"/>
      <c r="P184" s="202"/>
      <c r="Q184" s="202"/>
      <c r="R184" s="202"/>
      <c r="S184" s="202"/>
      <c r="T184" s="203"/>
      <c r="AT184" s="204" t="s">
        <v>135</v>
      </c>
      <c r="AU184" s="204" t="s">
        <v>82</v>
      </c>
      <c r="AV184" s="13" t="s">
        <v>80</v>
      </c>
      <c r="AW184" s="13" t="s">
        <v>33</v>
      </c>
      <c r="AX184" s="13" t="s">
        <v>72</v>
      </c>
      <c r="AY184" s="204" t="s">
        <v>122</v>
      </c>
    </row>
    <row r="185" spans="2:51" s="14" customFormat="1" ht="12">
      <c r="B185" s="205"/>
      <c r="C185" s="206"/>
      <c r="D185" s="189" t="s">
        <v>135</v>
      </c>
      <c r="E185" s="207" t="s">
        <v>19</v>
      </c>
      <c r="F185" s="208" t="s">
        <v>227</v>
      </c>
      <c r="G185" s="206"/>
      <c r="H185" s="209">
        <v>21.5</v>
      </c>
      <c r="I185" s="210"/>
      <c r="J185" s="206"/>
      <c r="K185" s="206"/>
      <c r="L185" s="211"/>
      <c r="M185" s="212"/>
      <c r="N185" s="213"/>
      <c r="O185" s="213"/>
      <c r="P185" s="213"/>
      <c r="Q185" s="213"/>
      <c r="R185" s="213"/>
      <c r="S185" s="213"/>
      <c r="T185" s="214"/>
      <c r="AT185" s="215" t="s">
        <v>135</v>
      </c>
      <c r="AU185" s="215" t="s">
        <v>82</v>
      </c>
      <c r="AV185" s="14" t="s">
        <v>82</v>
      </c>
      <c r="AW185" s="14" t="s">
        <v>33</v>
      </c>
      <c r="AX185" s="14" t="s">
        <v>72</v>
      </c>
      <c r="AY185" s="215" t="s">
        <v>122</v>
      </c>
    </row>
    <row r="186" spans="2:51" s="15" customFormat="1" ht="12">
      <c r="B186" s="216"/>
      <c r="C186" s="217"/>
      <c r="D186" s="189" t="s">
        <v>135</v>
      </c>
      <c r="E186" s="218" t="s">
        <v>19</v>
      </c>
      <c r="F186" s="219" t="s">
        <v>138</v>
      </c>
      <c r="G186" s="217"/>
      <c r="H186" s="220">
        <v>21.5</v>
      </c>
      <c r="I186" s="221"/>
      <c r="J186" s="217"/>
      <c r="K186" s="217"/>
      <c r="L186" s="222"/>
      <c r="M186" s="223"/>
      <c r="N186" s="224"/>
      <c r="O186" s="224"/>
      <c r="P186" s="224"/>
      <c r="Q186" s="224"/>
      <c r="R186" s="224"/>
      <c r="S186" s="224"/>
      <c r="T186" s="225"/>
      <c r="AT186" s="226" t="s">
        <v>135</v>
      </c>
      <c r="AU186" s="226" t="s">
        <v>82</v>
      </c>
      <c r="AV186" s="15" t="s">
        <v>129</v>
      </c>
      <c r="AW186" s="15" t="s">
        <v>33</v>
      </c>
      <c r="AX186" s="15" t="s">
        <v>80</v>
      </c>
      <c r="AY186" s="226" t="s">
        <v>122</v>
      </c>
    </row>
    <row r="187" spans="1:65" s="2" customFormat="1" ht="16.5" customHeight="1">
      <c r="A187" s="37"/>
      <c r="B187" s="38"/>
      <c r="C187" s="176" t="s">
        <v>233</v>
      </c>
      <c r="D187" s="176" t="s">
        <v>124</v>
      </c>
      <c r="E187" s="177" t="s">
        <v>234</v>
      </c>
      <c r="F187" s="178" t="s">
        <v>235</v>
      </c>
      <c r="G187" s="179" t="s">
        <v>236</v>
      </c>
      <c r="H187" s="180">
        <v>0.417</v>
      </c>
      <c r="I187" s="181"/>
      <c r="J187" s="182">
        <f>ROUND(I187*H187,2)</f>
        <v>0</v>
      </c>
      <c r="K187" s="178" t="s">
        <v>128</v>
      </c>
      <c r="L187" s="42"/>
      <c r="M187" s="183" t="s">
        <v>19</v>
      </c>
      <c r="N187" s="184" t="s">
        <v>43</v>
      </c>
      <c r="O187" s="67"/>
      <c r="P187" s="185">
        <f>O187*H187</f>
        <v>0</v>
      </c>
      <c r="Q187" s="185">
        <v>1.0627727797</v>
      </c>
      <c r="R187" s="185">
        <f>Q187*H187</f>
        <v>0.44317624913489995</v>
      </c>
      <c r="S187" s="185">
        <v>0</v>
      </c>
      <c r="T187" s="186">
        <f>S187*H187</f>
        <v>0</v>
      </c>
      <c r="U187" s="37"/>
      <c r="V187" s="37"/>
      <c r="W187" s="37"/>
      <c r="X187" s="37"/>
      <c r="Y187" s="37"/>
      <c r="Z187" s="37"/>
      <c r="AA187" s="37"/>
      <c r="AB187" s="37"/>
      <c r="AC187" s="37"/>
      <c r="AD187" s="37"/>
      <c r="AE187" s="37"/>
      <c r="AR187" s="187" t="s">
        <v>129</v>
      </c>
      <c r="AT187" s="187" t="s">
        <v>124</v>
      </c>
      <c r="AU187" s="187" t="s">
        <v>82</v>
      </c>
      <c r="AY187" s="20" t="s">
        <v>122</v>
      </c>
      <c r="BE187" s="188">
        <f>IF(N187="základní",J187,0)</f>
        <v>0</v>
      </c>
      <c r="BF187" s="188">
        <f>IF(N187="snížená",J187,0)</f>
        <v>0</v>
      </c>
      <c r="BG187" s="188">
        <f>IF(N187="zákl. přenesená",J187,0)</f>
        <v>0</v>
      </c>
      <c r="BH187" s="188">
        <f>IF(N187="sníž. přenesená",J187,0)</f>
        <v>0</v>
      </c>
      <c r="BI187" s="188">
        <f>IF(N187="nulová",J187,0)</f>
        <v>0</v>
      </c>
      <c r="BJ187" s="20" t="s">
        <v>80</v>
      </c>
      <c r="BK187" s="188">
        <f>ROUND(I187*H187,2)</f>
        <v>0</v>
      </c>
      <c r="BL187" s="20" t="s">
        <v>129</v>
      </c>
      <c r="BM187" s="187" t="s">
        <v>237</v>
      </c>
    </row>
    <row r="188" spans="1:47" s="2" customFormat="1" ht="12">
      <c r="A188" s="37"/>
      <c r="B188" s="38"/>
      <c r="C188" s="39"/>
      <c r="D188" s="189" t="s">
        <v>131</v>
      </c>
      <c r="E188" s="39"/>
      <c r="F188" s="190" t="s">
        <v>238</v>
      </c>
      <c r="G188" s="39"/>
      <c r="H188" s="39"/>
      <c r="I188" s="191"/>
      <c r="J188" s="39"/>
      <c r="K188" s="39"/>
      <c r="L188" s="42"/>
      <c r="M188" s="192"/>
      <c r="N188" s="193"/>
      <c r="O188" s="67"/>
      <c r="P188" s="67"/>
      <c r="Q188" s="67"/>
      <c r="R188" s="67"/>
      <c r="S188" s="67"/>
      <c r="T188" s="68"/>
      <c r="U188" s="37"/>
      <c r="V188" s="37"/>
      <c r="W188" s="37"/>
      <c r="X188" s="37"/>
      <c r="Y188" s="37"/>
      <c r="Z188" s="37"/>
      <c r="AA188" s="37"/>
      <c r="AB188" s="37"/>
      <c r="AC188" s="37"/>
      <c r="AD188" s="37"/>
      <c r="AE188" s="37"/>
      <c r="AT188" s="20" t="s">
        <v>131</v>
      </c>
      <c r="AU188" s="20" t="s">
        <v>82</v>
      </c>
    </row>
    <row r="189" spans="1:47" s="2" customFormat="1" ht="29.25">
      <c r="A189" s="37"/>
      <c r="B189" s="38"/>
      <c r="C189" s="39"/>
      <c r="D189" s="189" t="s">
        <v>133</v>
      </c>
      <c r="E189" s="39"/>
      <c r="F189" s="194" t="s">
        <v>239</v>
      </c>
      <c r="G189" s="39"/>
      <c r="H189" s="39"/>
      <c r="I189" s="191"/>
      <c r="J189" s="39"/>
      <c r="K189" s="39"/>
      <c r="L189" s="42"/>
      <c r="M189" s="192"/>
      <c r="N189" s="193"/>
      <c r="O189" s="67"/>
      <c r="P189" s="67"/>
      <c r="Q189" s="67"/>
      <c r="R189" s="67"/>
      <c r="S189" s="67"/>
      <c r="T189" s="68"/>
      <c r="U189" s="37"/>
      <c r="V189" s="37"/>
      <c r="W189" s="37"/>
      <c r="X189" s="37"/>
      <c r="Y189" s="37"/>
      <c r="Z189" s="37"/>
      <c r="AA189" s="37"/>
      <c r="AB189" s="37"/>
      <c r="AC189" s="37"/>
      <c r="AD189" s="37"/>
      <c r="AE189" s="37"/>
      <c r="AT189" s="20" t="s">
        <v>133</v>
      </c>
      <c r="AU189" s="20" t="s">
        <v>82</v>
      </c>
    </row>
    <row r="190" spans="2:51" s="13" customFormat="1" ht="12">
      <c r="B190" s="195"/>
      <c r="C190" s="196"/>
      <c r="D190" s="189" t="s">
        <v>135</v>
      </c>
      <c r="E190" s="197" t="s">
        <v>19</v>
      </c>
      <c r="F190" s="198" t="s">
        <v>173</v>
      </c>
      <c r="G190" s="196"/>
      <c r="H190" s="197" t="s">
        <v>19</v>
      </c>
      <c r="I190" s="199"/>
      <c r="J190" s="196"/>
      <c r="K190" s="196"/>
      <c r="L190" s="200"/>
      <c r="M190" s="201"/>
      <c r="N190" s="202"/>
      <c r="O190" s="202"/>
      <c r="P190" s="202"/>
      <c r="Q190" s="202"/>
      <c r="R190" s="202"/>
      <c r="S190" s="202"/>
      <c r="T190" s="203"/>
      <c r="AT190" s="204" t="s">
        <v>135</v>
      </c>
      <c r="AU190" s="204" t="s">
        <v>82</v>
      </c>
      <c r="AV190" s="13" t="s">
        <v>80</v>
      </c>
      <c r="AW190" s="13" t="s">
        <v>33</v>
      </c>
      <c r="AX190" s="13" t="s">
        <v>72</v>
      </c>
      <c r="AY190" s="204" t="s">
        <v>122</v>
      </c>
    </row>
    <row r="191" spans="2:51" s="13" customFormat="1" ht="12">
      <c r="B191" s="195"/>
      <c r="C191" s="196"/>
      <c r="D191" s="189" t="s">
        <v>135</v>
      </c>
      <c r="E191" s="197" t="s">
        <v>19</v>
      </c>
      <c r="F191" s="198" t="s">
        <v>240</v>
      </c>
      <c r="G191" s="196"/>
      <c r="H191" s="197" t="s">
        <v>19</v>
      </c>
      <c r="I191" s="199"/>
      <c r="J191" s="196"/>
      <c r="K191" s="196"/>
      <c r="L191" s="200"/>
      <c r="M191" s="201"/>
      <c r="N191" s="202"/>
      <c r="O191" s="202"/>
      <c r="P191" s="202"/>
      <c r="Q191" s="202"/>
      <c r="R191" s="202"/>
      <c r="S191" s="202"/>
      <c r="T191" s="203"/>
      <c r="AT191" s="204" t="s">
        <v>135</v>
      </c>
      <c r="AU191" s="204" t="s">
        <v>82</v>
      </c>
      <c r="AV191" s="13" t="s">
        <v>80</v>
      </c>
      <c r="AW191" s="13" t="s">
        <v>33</v>
      </c>
      <c r="AX191" s="13" t="s">
        <v>72</v>
      </c>
      <c r="AY191" s="204" t="s">
        <v>122</v>
      </c>
    </row>
    <row r="192" spans="2:51" s="14" customFormat="1" ht="12">
      <c r="B192" s="205"/>
      <c r="C192" s="206"/>
      <c r="D192" s="189" t="s">
        <v>135</v>
      </c>
      <c r="E192" s="207" t="s">
        <v>19</v>
      </c>
      <c r="F192" s="208" t="s">
        <v>241</v>
      </c>
      <c r="G192" s="206"/>
      <c r="H192" s="209">
        <v>0.371</v>
      </c>
      <c r="I192" s="210"/>
      <c r="J192" s="206"/>
      <c r="K192" s="206"/>
      <c r="L192" s="211"/>
      <c r="M192" s="212"/>
      <c r="N192" s="213"/>
      <c r="O192" s="213"/>
      <c r="P192" s="213"/>
      <c r="Q192" s="213"/>
      <c r="R192" s="213"/>
      <c r="S192" s="213"/>
      <c r="T192" s="214"/>
      <c r="AT192" s="215" t="s">
        <v>135</v>
      </c>
      <c r="AU192" s="215" t="s">
        <v>82</v>
      </c>
      <c r="AV192" s="14" t="s">
        <v>82</v>
      </c>
      <c r="AW192" s="14" t="s">
        <v>33</v>
      </c>
      <c r="AX192" s="14" t="s">
        <v>72</v>
      </c>
      <c r="AY192" s="215" t="s">
        <v>122</v>
      </c>
    </row>
    <row r="193" spans="2:51" s="16" customFormat="1" ht="12">
      <c r="B193" s="237"/>
      <c r="C193" s="238"/>
      <c r="D193" s="189" t="s">
        <v>135</v>
      </c>
      <c r="E193" s="239" t="s">
        <v>19</v>
      </c>
      <c r="F193" s="240" t="s">
        <v>242</v>
      </c>
      <c r="G193" s="238"/>
      <c r="H193" s="241">
        <v>0.371</v>
      </c>
      <c r="I193" s="242"/>
      <c r="J193" s="238"/>
      <c r="K193" s="238"/>
      <c r="L193" s="243"/>
      <c r="M193" s="244"/>
      <c r="N193" s="245"/>
      <c r="O193" s="245"/>
      <c r="P193" s="245"/>
      <c r="Q193" s="245"/>
      <c r="R193" s="245"/>
      <c r="S193" s="245"/>
      <c r="T193" s="246"/>
      <c r="AT193" s="247" t="s">
        <v>135</v>
      </c>
      <c r="AU193" s="247" t="s">
        <v>82</v>
      </c>
      <c r="AV193" s="16" t="s">
        <v>159</v>
      </c>
      <c r="AW193" s="16" t="s">
        <v>33</v>
      </c>
      <c r="AX193" s="16" t="s">
        <v>72</v>
      </c>
      <c r="AY193" s="247" t="s">
        <v>122</v>
      </c>
    </row>
    <row r="194" spans="2:51" s="13" customFormat="1" ht="12">
      <c r="B194" s="195"/>
      <c r="C194" s="196"/>
      <c r="D194" s="189" t="s">
        <v>135</v>
      </c>
      <c r="E194" s="197" t="s">
        <v>19</v>
      </c>
      <c r="F194" s="198" t="s">
        <v>175</v>
      </c>
      <c r="G194" s="196"/>
      <c r="H194" s="197" t="s">
        <v>19</v>
      </c>
      <c r="I194" s="199"/>
      <c r="J194" s="196"/>
      <c r="K194" s="196"/>
      <c r="L194" s="200"/>
      <c r="M194" s="201"/>
      <c r="N194" s="202"/>
      <c r="O194" s="202"/>
      <c r="P194" s="202"/>
      <c r="Q194" s="202"/>
      <c r="R194" s="202"/>
      <c r="S194" s="202"/>
      <c r="T194" s="203"/>
      <c r="AT194" s="204" t="s">
        <v>135</v>
      </c>
      <c r="AU194" s="204" t="s">
        <v>82</v>
      </c>
      <c r="AV194" s="13" t="s">
        <v>80</v>
      </c>
      <c r="AW194" s="13" t="s">
        <v>33</v>
      </c>
      <c r="AX194" s="13" t="s">
        <v>72</v>
      </c>
      <c r="AY194" s="204" t="s">
        <v>122</v>
      </c>
    </row>
    <row r="195" spans="2:51" s="13" customFormat="1" ht="12">
      <c r="B195" s="195"/>
      <c r="C195" s="196"/>
      <c r="D195" s="189" t="s">
        <v>135</v>
      </c>
      <c r="E195" s="197" t="s">
        <v>19</v>
      </c>
      <c r="F195" s="198" t="s">
        <v>240</v>
      </c>
      <c r="G195" s="196"/>
      <c r="H195" s="197" t="s">
        <v>19</v>
      </c>
      <c r="I195" s="199"/>
      <c r="J195" s="196"/>
      <c r="K195" s="196"/>
      <c r="L195" s="200"/>
      <c r="M195" s="201"/>
      <c r="N195" s="202"/>
      <c r="O195" s="202"/>
      <c r="P195" s="202"/>
      <c r="Q195" s="202"/>
      <c r="R195" s="202"/>
      <c r="S195" s="202"/>
      <c r="T195" s="203"/>
      <c r="AT195" s="204" t="s">
        <v>135</v>
      </c>
      <c r="AU195" s="204" t="s">
        <v>82</v>
      </c>
      <c r="AV195" s="13" t="s">
        <v>80</v>
      </c>
      <c r="AW195" s="13" t="s">
        <v>33</v>
      </c>
      <c r="AX195" s="13" t="s">
        <v>72</v>
      </c>
      <c r="AY195" s="204" t="s">
        <v>122</v>
      </c>
    </row>
    <row r="196" spans="2:51" s="14" customFormat="1" ht="12">
      <c r="B196" s="205"/>
      <c r="C196" s="206"/>
      <c r="D196" s="189" t="s">
        <v>135</v>
      </c>
      <c r="E196" s="207" t="s">
        <v>19</v>
      </c>
      <c r="F196" s="208" t="s">
        <v>243</v>
      </c>
      <c r="G196" s="206"/>
      <c r="H196" s="209">
        <v>0.046</v>
      </c>
      <c r="I196" s="210"/>
      <c r="J196" s="206"/>
      <c r="K196" s="206"/>
      <c r="L196" s="211"/>
      <c r="M196" s="212"/>
      <c r="N196" s="213"/>
      <c r="O196" s="213"/>
      <c r="P196" s="213"/>
      <c r="Q196" s="213"/>
      <c r="R196" s="213"/>
      <c r="S196" s="213"/>
      <c r="T196" s="214"/>
      <c r="AT196" s="215" t="s">
        <v>135</v>
      </c>
      <c r="AU196" s="215" t="s">
        <v>82</v>
      </c>
      <c r="AV196" s="14" t="s">
        <v>82</v>
      </c>
      <c r="AW196" s="14" t="s">
        <v>33</v>
      </c>
      <c r="AX196" s="14" t="s">
        <v>72</v>
      </c>
      <c r="AY196" s="215" t="s">
        <v>122</v>
      </c>
    </row>
    <row r="197" spans="2:51" s="16" customFormat="1" ht="12">
      <c r="B197" s="237"/>
      <c r="C197" s="238"/>
      <c r="D197" s="189" t="s">
        <v>135</v>
      </c>
      <c r="E197" s="239" t="s">
        <v>19</v>
      </c>
      <c r="F197" s="240" t="s">
        <v>242</v>
      </c>
      <c r="G197" s="238"/>
      <c r="H197" s="241">
        <v>0.046</v>
      </c>
      <c r="I197" s="242"/>
      <c r="J197" s="238"/>
      <c r="K197" s="238"/>
      <c r="L197" s="243"/>
      <c r="M197" s="244"/>
      <c r="N197" s="245"/>
      <c r="O197" s="245"/>
      <c r="P197" s="245"/>
      <c r="Q197" s="245"/>
      <c r="R197" s="245"/>
      <c r="S197" s="245"/>
      <c r="T197" s="246"/>
      <c r="AT197" s="247" t="s">
        <v>135</v>
      </c>
      <c r="AU197" s="247" t="s">
        <v>82</v>
      </c>
      <c r="AV197" s="16" t="s">
        <v>159</v>
      </c>
      <c r="AW197" s="16" t="s">
        <v>33</v>
      </c>
      <c r="AX197" s="16" t="s">
        <v>72</v>
      </c>
      <c r="AY197" s="247" t="s">
        <v>122</v>
      </c>
    </row>
    <row r="198" spans="2:51" s="15" customFormat="1" ht="12">
      <c r="B198" s="216"/>
      <c r="C198" s="217"/>
      <c r="D198" s="189" t="s">
        <v>135</v>
      </c>
      <c r="E198" s="218" t="s">
        <v>19</v>
      </c>
      <c r="F198" s="219" t="s">
        <v>138</v>
      </c>
      <c r="G198" s="217"/>
      <c r="H198" s="220">
        <v>0.417</v>
      </c>
      <c r="I198" s="221"/>
      <c r="J198" s="217"/>
      <c r="K198" s="217"/>
      <c r="L198" s="222"/>
      <c r="M198" s="223"/>
      <c r="N198" s="224"/>
      <c r="O198" s="224"/>
      <c r="P198" s="224"/>
      <c r="Q198" s="224"/>
      <c r="R198" s="224"/>
      <c r="S198" s="224"/>
      <c r="T198" s="225"/>
      <c r="AT198" s="226" t="s">
        <v>135</v>
      </c>
      <c r="AU198" s="226" t="s">
        <v>82</v>
      </c>
      <c r="AV198" s="15" t="s">
        <v>129</v>
      </c>
      <c r="AW198" s="15" t="s">
        <v>33</v>
      </c>
      <c r="AX198" s="15" t="s">
        <v>80</v>
      </c>
      <c r="AY198" s="226" t="s">
        <v>122</v>
      </c>
    </row>
    <row r="199" spans="2:63" s="12" customFormat="1" ht="22.9" customHeight="1">
      <c r="B199" s="160"/>
      <c r="C199" s="161"/>
      <c r="D199" s="162" t="s">
        <v>71</v>
      </c>
      <c r="E199" s="174" t="s">
        <v>129</v>
      </c>
      <c r="F199" s="174" t="s">
        <v>244</v>
      </c>
      <c r="G199" s="161"/>
      <c r="H199" s="161"/>
      <c r="I199" s="164"/>
      <c r="J199" s="175">
        <f>BK199</f>
        <v>0</v>
      </c>
      <c r="K199" s="161"/>
      <c r="L199" s="166"/>
      <c r="M199" s="167"/>
      <c r="N199" s="168"/>
      <c r="O199" s="168"/>
      <c r="P199" s="169">
        <f>SUM(P200:P211)</f>
        <v>0</v>
      </c>
      <c r="Q199" s="168"/>
      <c r="R199" s="169">
        <f>SUM(R200:R211)</f>
        <v>7.333105000000001</v>
      </c>
      <c r="S199" s="168"/>
      <c r="T199" s="170">
        <f>SUM(T200:T211)</f>
        <v>0</v>
      </c>
      <c r="AR199" s="171" t="s">
        <v>80</v>
      </c>
      <c r="AT199" s="172" t="s">
        <v>71</v>
      </c>
      <c r="AU199" s="172" t="s">
        <v>80</v>
      </c>
      <c r="AY199" s="171" t="s">
        <v>122</v>
      </c>
      <c r="BK199" s="173">
        <f>SUM(BK200:BK211)</f>
        <v>0</v>
      </c>
    </row>
    <row r="200" spans="1:65" s="2" customFormat="1" ht="16.5" customHeight="1">
      <c r="A200" s="37"/>
      <c r="B200" s="38"/>
      <c r="C200" s="176" t="s">
        <v>245</v>
      </c>
      <c r="D200" s="176" t="s">
        <v>124</v>
      </c>
      <c r="E200" s="177" t="s">
        <v>246</v>
      </c>
      <c r="F200" s="178" t="s">
        <v>247</v>
      </c>
      <c r="G200" s="179" t="s">
        <v>127</v>
      </c>
      <c r="H200" s="180">
        <v>25</v>
      </c>
      <c r="I200" s="181"/>
      <c r="J200" s="182">
        <f>ROUND(I200*H200,2)</f>
        <v>0</v>
      </c>
      <c r="K200" s="178" t="s">
        <v>128</v>
      </c>
      <c r="L200" s="42"/>
      <c r="M200" s="183" t="s">
        <v>19</v>
      </c>
      <c r="N200" s="184" t="s">
        <v>43</v>
      </c>
      <c r="O200" s="67"/>
      <c r="P200" s="185">
        <f>O200*H200</f>
        <v>0</v>
      </c>
      <c r="Q200" s="185">
        <v>0.1805072</v>
      </c>
      <c r="R200" s="185">
        <f>Q200*H200</f>
        <v>4.5126800000000005</v>
      </c>
      <c r="S200" s="185">
        <v>0</v>
      </c>
      <c r="T200" s="186">
        <f>S200*H200</f>
        <v>0</v>
      </c>
      <c r="U200" s="37"/>
      <c r="V200" s="37"/>
      <c r="W200" s="37"/>
      <c r="X200" s="37"/>
      <c r="Y200" s="37"/>
      <c r="Z200" s="37"/>
      <c r="AA200" s="37"/>
      <c r="AB200" s="37"/>
      <c r="AC200" s="37"/>
      <c r="AD200" s="37"/>
      <c r="AE200" s="37"/>
      <c r="AR200" s="187" t="s">
        <v>129</v>
      </c>
      <c r="AT200" s="187" t="s">
        <v>124</v>
      </c>
      <c r="AU200" s="187" t="s">
        <v>82</v>
      </c>
      <c r="AY200" s="20" t="s">
        <v>122</v>
      </c>
      <c r="BE200" s="188">
        <f>IF(N200="základní",J200,0)</f>
        <v>0</v>
      </c>
      <c r="BF200" s="188">
        <f>IF(N200="snížená",J200,0)</f>
        <v>0</v>
      </c>
      <c r="BG200" s="188">
        <f>IF(N200="zákl. přenesená",J200,0)</f>
        <v>0</v>
      </c>
      <c r="BH200" s="188">
        <f>IF(N200="sníž. přenesená",J200,0)</f>
        <v>0</v>
      </c>
      <c r="BI200" s="188">
        <f>IF(N200="nulová",J200,0)</f>
        <v>0</v>
      </c>
      <c r="BJ200" s="20" t="s">
        <v>80</v>
      </c>
      <c r="BK200" s="188">
        <f>ROUND(I200*H200,2)</f>
        <v>0</v>
      </c>
      <c r="BL200" s="20" t="s">
        <v>129</v>
      </c>
      <c r="BM200" s="187" t="s">
        <v>248</v>
      </c>
    </row>
    <row r="201" spans="1:47" s="2" customFormat="1" ht="12">
      <c r="A201" s="37"/>
      <c r="B201" s="38"/>
      <c r="C201" s="39"/>
      <c r="D201" s="189" t="s">
        <v>131</v>
      </c>
      <c r="E201" s="39"/>
      <c r="F201" s="190" t="s">
        <v>249</v>
      </c>
      <c r="G201" s="39"/>
      <c r="H201" s="39"/>
      <c r="I201" s="191"/>
      <c r="J201" s="39"/>
      <c r="K201" s="39"/>
      <c r="L201" s="42"/>
      <c r="M201" s="192"/>
      <c r="N201" s="193"/>
      <c r="O201" s="67"/>
      <c r="P201" s="67"/>
      <c r="Q201" s="67"/>
      <c r="R201" s="67"/>
      <c r="S201" s="67"/>
      <c r="T201" s="68"/>
      <c r="U201" s="37"/>
      <c r="V201" s="37"/>
      <c r="W201" s="37"/>
      <c r="X201" s="37"/>
      <c r="Y201" s="37"/>
      <c r="Z201" s="37"/>
      <c r="AA201" s="37"/>
      <c r="AB201" s="37"/>
      <c r="AC201" s="37"/>
      <c r="AD201" s="37"/>
      <c r="AE201" s="37"/>
      <c r="AT201" s="20" t="s">
        <v>131</v>
      </c>
      <c r="AU201" s="20" t="s">
        <v>82</v>
      </c>
    </row>
    <row r="202" spans="1:47" s="2" customFormat="1" ht="156">
      <c r="A202" s="37"/>
      <c r="B202" s="38"/>
      <c r="C202" s="39"/>
      <c r="D202" s="189" t="s">
        <v>133</v>
      </c>
      <c r="E202" s="39"/>
      <c r="F202" s="194" t="s">
        <v>250</v>
      </c>
      <c r="G202" s="39"/>
      <c r="H202" s="39"/>
      <c r="I202" s="191"/>
      <c r="J202" s="39"/>
      <c r="K202" s="39"/>
      <c r="L202" s="42"/>
      <c r="M202" s="192"/>
      <c r="N202" s="193"/>
      <c r="O202" s="67"/>
      <c r="P202" s="67"/>
      <c r="Q202" s="67"/>
      <c r="R202" s="67"/>
      <c r="S202" s="67"/>
      <c r="T202" s="68"/>
      <c r="U202" s="37"/>
      <c r="V202" s="37"/>
      <c r="W202" s="37"/>
      <c r="X202" s="37"/>
      <c r="Y202" s="37"/>
      <c r="Z202" s="37"/>
      <c r="AA202" s="37"/>
      <c r="AB202" s="37"/>
      <c r="AC202" s="37"/>
      <c r="AD202" s="37"/>
      <c r="AE202" s="37"/>
      <c r="AT202" s="20" t="s">
        <v>133</v>
      </c>
      <c r="AU202" s="20" t="s">
        <v>82</v>
      </c>
    </row>
    <row r="203" spans="2:51" s="13" customFormat="1" ht="12">
      <c r="B203" s="195"/>
      <c r="C203" s="196"/>
      <c r="D203" s="189" t="s">
        <v>135</v>
      </c>
      <c r="E203" s="197" t="s">
        <v>19</v>
      </c>
      <c r="F203" s="198" t="s">
        <v>182</v>
      </c>
      <c r="G203" s="196"/>
      <c r="H203" s="197" t="s">
        <v>19</v>
      </c>
      <c r="I203" s="199"/>
      <c r="J203" s="196"/>
      <c r="K203" s="196"/>
      <c r="L203" s="200"/>
      <c r="M203" s="201"/>
      <c r="N203" s="202"/>
      <c r="O203" s="202"/>
      <c r="P203" s="202"/>
      <c r="Q203" s="202"/>
      <c r="R203" s="202"/>
      <c r="S203" s="202"/>
      <c r="T203" s="203"/>
      <c r="AT203" s="204" t="s">
        <v>135</v>
      </c>
      <c r="AU203" s="204" t="s">
        <v>82</v>
      </c>
      <c r="AV203" s="13" t="s">
        <v>80</v>
      </c>
      <c r="AW203" s="13" t="s">
        <v>33</v>
      </c>
      <c r="AX203" s="13" t="s">
        <v>72</v>
      </c>
      <c r="AY203" s="204" t="s">
        <v>122</v>
      </c>
    </row>
    <row r="204" spans="2:51" s="14" customFormat="1" ht="12">
      <c r="B204" s="205"/>
      <c r="C204" s="206"/>
      <c r="D204" s="189" t="s">
        <v>135</v>
      </c>
      <c r="E204" s="207" t="s">
        <v>19</v>
      </c>
      <c r="F204" s="208" t="s">
        <v>251</v>
      </c>
      <c r="G204" s="206"/>
      <c r="H204" s="209">
        <v>25</v>
      </c>
      <c r="I204" s="210"/>
      <c r="J204" s="206"/>
      <c r="K204" s="206"/>
      <c r="L204" s="211"/>
      <c r="M204" s="212"/>
      <c r="N204" s="213"/>
      <c r="O204" s="213"/>
      <c r="P204" s="213"/>
      <c r="Q204" s="213"/>
      <c r="R204" s="213"/>
      <c r="S204" s="213"/>
      <c r="T204" s="214"/>
      <c r="AT204" s="215" t="s">
        <v>135</v>
      </c>
      <c r="AU204" s="215" t="s">
        <v>82</v>
      </c>
      <c r="AV204" s="14" t="s">
        <v>82</v>
      </c>
      <c r="AW204" s="14" t="s">
        <v>33</v>
      </c>
      <c r="AX204" s="14" t="s">
        <v>72</v>
      </c>
      <c r="AY204" s="215" t="s">
        <v>122</v>
      </c>
    </row>
    <row r="205" spans="2:51" s="15" customFormat="1" ht="12">
      <c r="B205" s="216"/>
      <c r="C205" s="217"/>
      <c r="D205" s="189" t="s">
        <v>135</v>
      </c>
      <c r="E205" s="218" t="s">
        <v>19</v>
      </c>
      <c r="F205" s="219" t="s">
        <v>138</v>
      </c>
      <c r="G205" s="217"/>
      <c r="H205" s="220">
        <v>25</v>
      </c>
      <c r="I205" s="221"/>
      <c r="J205" s="217"/>
      <c r="K205" s="217"/>
      <c r="L205" s="222"/>
      <c r="M205" s="223"/>
      <c r="N205" s="224"/>
      <c r="O205" s="224"/>
      <c r="P205" s="224"/>
      <c r="Q205" s="224"/>
      <c r="R205" s="224"/>
      <c r="S205" s="224"/>
      <c r="T205" s="225"/>
      <c r="AT205" s="226" t="s">
        <v>135</v>
      </c>
      <c r="AU205" s="226" t="s">
        <v>82</v>
      </c>
      <c r="AV205" s="15" t="s">
        <v>129</v>
      </c>
      <c r="AW205" s="15" t="s">
        <v>33</v>
      </c>
      <c r="AX205" s="15" t="s">
        <v>80</v>
      </c>
      <c r="AY205" s="226" t="s">
        <v>122</v>
      </c>
    </row>
    <row r="206" spans="1:65" s="2" customFormat="1" ht="16.5" customHeight="1">
      <c r="A206" s="37"/>
      <c r="B206" s="38"/>
      <c r="C206" s="176" t="s">
        <v>8</v>
      </c>
      <c r="D206" s="176" t="s">
        <v>124</v>
      </c>
      <c r="E206" s="177" t="s">
        <v>252</v>
      </c>
      <c r="F206" s="178" t="s">
        <v>253</v>
      </c>
      <c r="G206" s="179" t="s">
        <v>127</v>
      </c>
      <c r="H206" s="180">
        <v>125</v>
      </c>
      <c r="I206" s="181"/>
      <c r="J206" s="182">
        <f>ROUND(I206*H206,2)</f>
        <v>0</v>
      </c>
      <c r="K206" s="178" t="s">
        <v>128</v>
      </c>
      <c r="L206" s="42"/>
      <c r="M206" s="183" t="s">
        <v>19</v>
      </c>
      <c r="N206" s="184" t="s">
        <v>43</v>
      </c>
      <c r="O206" s="67"/>
      <c r="P206" s="185">
        <f>O206*H206</f>
        <v>0</v>
      </c>
      <c r="Q206" s="185">
        <v>0.0225634</v>
      </c>
      <c r="R206" s="185">
        <f>Q206*H206</f>
        <v>2.820425</v>
      </c>
      <c r="S206" s="185">
        <v>0</v>
      </c>
      <c r="T206" s="186">
        <f>S206*H206</f>
        <v>0</v>
      </c>
      <c r="U206" s="37"/>
      <c r="V206" s="37"/>
      <c r="W206" s="37"/>
      <c r="X206" s="37"/>
      <c r="Y206" s="37"/>
      <c r="Z206" s="37"/>
      <c r="AA206" s="37"/>
      <c r="AB206" s="37"/>
      <c r="AC206" s="37"/>
      <c r="AD206" s="37"/>
      <c r="AE206" s="37"/>
      <c r="AR206" s="187" t="s">
        <v>129</v>
      </c>
      <c r="AT206" s="187" t="s">
        <v>124</v>
      </c>
      <c r="AU206" s="187" t="s">
        <v>82</v>
      </c>
      <c r="AY206" s="20" t="s">
        <v>122</v>
      </c>
      <c r="BE206" s="188">
        <f>IF(N206="základní",J206,0)</f>
        <v>0</v>
      </c>
      <c r="BF206" s="188">
        <f>IF(N206="snížená",J206,0)</f>
        <v>0</v>
      </c>
      <c r="BG206" s="188">
        <f>IF(N206="zákl. přenesená",J206,0)</f>
        <v>0</v>
      </c>
      <c r="BH206" s="188">
        <f>IF(N206="sníž. přenesená",J206,0)</f>
        <v>0</v>
      </c>
      <c r="BI206" s="188">
        <f>IF(N206="nulová",J206,0)</f>
        <v>0</v>
      </c>
      <c r="BJ206" s="20" t="s">
        <v>80</v>
      </c>
      <c r="BK206" s="188">
        <f>ROUND(I206*H206,2)</f>
        <v>0</v>
      </c>
      <c r="BL206" s="20" t="s">
        <v>129</v>
      </c>
      <c r="BM206" s="187" t="s">
        <v>254</v>
      </c>
    </row>
    <row r="207" spans="1:47" s="2" customFormat="1" ht="19.5">
      <c r="A207" s="37"/>
      <c r="B207" s="38"/>
      <c r="C207" s="39"/>
      <c r="D207" s="189" t="s">
        <v>131</v>
      </c>
      <c r="E207" s="39"/>
      <c r="F207" s="190" t="s">
        <v>255</v>
      </c>
      <c r="G207" s="39"/>
      <c r="H207" s="39"/>
      <c r="I207" s="191"/>
      <c r="J207" s="39"/>
      <c r="K207" s="39"/>
      <c r="L207" s="42"/>
      <c r="M207" s="192"/>
      <c r="N207" s="193"/>
      <c r="O207" s="67"/>
      <c r="P207" s="67"/>
      <c r="Q207" s="67"/>
      <c r="R207" s="67"/>
      <c r="S207" s="67"/>
      <c r="T207" s="68"/>
      <c r="U207" s="37"/>
      <c r="V207" s="37"/>
      <c r="W207" s="37"/>
      <c r="X207" s="37"/>
      <c r="Y207" s="37"/>
      <c r="Z207" s="37"/>
      <c r="AA207" s="37"/>
      <c r="AB207" s="37"/>
      <c r="AC207" s="37"/>
      <c r="AD207" s="37"/>
      <c r="AE207" s="37"/>
      <c r="AT207" s="20" t="s">
        <v>131</v>
      </c>
      <c r="AU207" s="20" t="s">
        <v>82</v>
      </c>
    </row>
    <row r="208" spans="1:47" s="2" customFormat="1" ht="156">
      <c r="A208" s="37"/>
      <c r="B208" s="38"/>
      <c r="C208" s="39"/>
      <c r="D208" s="189" t="s">
        <v>133</v>
      </c>
      <c r="E208" s="39"/>
      <c r="F208" s="194" t="s">
        <v>250</v>
      </c>
      <c r="G208" s="39"/>
      <c r="H208" s="39"/>
      <c r="I208" s="191"/>
      <c r="J208" s="39"/>
      <c r="K208" s="39"/>
      <c r="L208" s="42"/>
      <c r="M208" s="192"/>
      <c r="N208" s="193"/>
      <c r="O208" s="67"/>
      <c r="P208" s="67"/>
      <c r="Q208" s="67"/>
      <c r="R208" s="67"/>
      <c r="S208" s="67"/>
      <c r="T208" s="68"/>
      <c r="U208" s="37"/>
      <c r="V208" s="37"/>
      <c r="W208" s="37"/>
      <c r="X208" s="37"/>
      <c r="Y208" s="37"/>
      <c r="Z208" s="37"/>
      <c r="AA208" s="37"/>
      <c r="AB208" s="37"/>
      <c r="AC208" s="37"/>
      <c r="AD208" s="37"/>
      <c r="AE208" s="37"/>
      <c r="AT208" s="20" t="s">
        <v>133</v>
      </c>
      <c r="AU208" s="20" t="s">
        <v>82</v>
      </c>
    </row>
    <row r="209" spans="2:51" s="13" customFormat="1" ht="12">
      <c r="B209" s="195"/>
      <c r="C209" s="196"/>
      <c r="D209" s="189" t="s">
        <v>135</v>
      </c>
      <c r="E209" s="197" t="s">
        <v>19</v>
      </c>
      <c r="F209" s="198" t="s">
        <v>182</v>
      </c>
      <c r="G209" s="196"/>
      <c r="H209" s="197" t="s">
        <v>19</v>
      </c>
      <c r="I209" s="199"/>
      <c r="J209" s="196"/>
      <c r="K209" s="196"/>
      <c r="L209" s="200"/>
      <c r="M209" s="201"/>
      <c r="N209" s="202"/>
      <c r="O209" s="202"/>
      <c r="P209" s="202"/>
      <c r="Q209" s="202"/>
      <c r="R209" s="202"/>
      <c r="S209" s="202"/>
      <c r="T209" s="203"/>
      <c r="AT209" s="204" t="s">
        <v>135</v>
      </c>
      <c r="AU209" s="204" t="s">
        <v>82</v>
      </c>
      <c r="AV209" s="13" t="s">
        <v>80</v>
      </c>
      <c r="AW209" s="13" t="s">
        <v>33</v>
      </c>
      <c r="AX209" s="13" t="s">
        <v>72</v>
      </c>
      <c r="AY209" s="204" t="s">
        <v>122</v>
      </c>
    </row>
    <row r="210" spans="2:51" s="14" customFormat="1" ht="12">
      <c r="B210" s="205"/>
      <c r="C210" s="206"/>
      <c r="D210" s="189" t="s">
        <v>135</v>
      </c>
      <c r="E210" s="207" t="s">
        <v>19</v>
      </c>
      <c r="F210" s="208" t="s">
        <v>256</v>
      </c>
      <c r="G210" s="206"/>
      <c r="H210" s="209">
        <v>125</v>
      </c>
      <c r="I210" s="210"/>
      <c r="J210" s="206"/>
      <c r="K210" s="206"/>
      <c r="L210" s="211"/>
      <c r="M210" s="212"/>
      <c r="N210" s="213"/>
      <c r="O210" s="213"/>
      <c r="P210" s="213"/>
      <c r="Q210" s="213"/>
      <c r="R210" s="213"/>
      <c r="S210" s="213"/>
      <c r="T210" s="214"/>
      <c r="AT210" s="215" t="s">
        <v>135</v>
      </c>
      <c r="AU210" s="215" t="s">
        <v>82</v>
      </c>
      <c r="AV210" s="14" t="s">
        <v>82</v>
      </c>
      <c r="AW210" s="14" t="s">
        <v>33</v>
      </c>
      <c r="AX210" s="14" t="s">
        <v>72</v>
      </c>
      <c r="AY210" s="215" t="s">
        <v>122</v>
      </c>
    </row>
    <row r="211" spans="2:51" s="15" customFormat="1" ht="12">
      <c r="B211" s="216"/>
      <c r="C211" s="217"/>
      <c r="D211" s="189" t="s">
        <v>135</v>
      </c>
      <c r="E211" s="218" t="s">
        <v>19</v>
      </c>
      <c r="F211" s="219" t="s">
        <v>138</v>
      </c>
      <c r="G211" s="217"/>
      <c r="H211" s="220">
        <v>125</v>
      </c>
      <c r="I211" s="221"/>
      <c r="J211" s="217"/>
      <c r="K211" s="217"/>
      <c r="L211" s="222"/>
      <c r="M211" s="223"/>
      <c r="N211" s="224"/>
      <c r="O211" s="224"/>
      <c r="P211" s="224"/>
      <c r="Q211" s="224"/>
      <c r="R211" s="224"/>
      <c r="S211" s="224"/>
      <c r="T211" s="225"/>
      <c r="AT211" s="226" t="s">
        <v>135</v>
      </c>
      <c r="AU211" s="226" t="s">
        <v>82</v>
      </c>
      <c r="AV211" s="15" t="s">
        <v>129</v>
      </c>
      <c r="AW211" s="15" t="s">
        <v>33</v>
      </c>
      <c r="AX211" s="15" t="s">
        <v>80</v>
      </c>
      <c r="AY211" s="226" t="s">
        <v>122</v>
      </c>
    </row>
    <row r="212" spans="2:63" s="12" customFormat="1" ht="22.9" customHeight="1">
      <c r="B212" s="160"/>
      <c r="C212" s="161"/>
      <c r="D212" s="162" t="s">
        <v>71</v>
      </c>
      <c r="E212" s="174" t="s">
        <v>177</v>
      </c>
      <c r="F212" s="174" t="s">
        <v>257</v>
      </c>
      <c r="G212" s="161"/>
      <c r="H212" s="161"/>
      <c r="I212" s="164"/>
      <c r="J212" s="175">
        <f>BK212</f>
        <v>0</v>
      </c>
      <c r="K212" s="161"/>
      <c r="L212" s="166"/>
      <c r="M212" s="167"/>
      <c r="N212" s="168"/>
      <c r="O212" s="168"/>
      <c r="P212" s="169">
        <f>SUM(P213:P236)</f>
        <v>0</v>
      </c>
      <c r="Q212" s="168"/>
      <c r="R212" s="169">
        <f>SUM(R213:R236)</f>
        <v>65.353699465</v>
      </c>
      <c r="S212" s="168"/>
      <c r="T212" s="170">
        <f>SUM(T213:T236)</f>
        <v>0</v>
      </c>
      <c r="AR212" s="171" t="s">
        <v>80</v>
      </c>
      <c r="AT212" s="172" t="s">
        <v>71</v>
      </c>
      <c r="AU212" s="172" t="s">
        <v>80</v>
      </c>
      <c r="AY212" s="171" t="s">
        <v>122</v>
      </c>
      <c r="BK212" s="173">
        <f>SUM(BK213:BK236)</f>
        <v>0</v>
      </c>
    </row>
    <row r="213" spans="1:65" s="2" customFormat="1" ht="16.5" customHeight="1">
      <c r="A213" s="37"/>
      <c r="B213" s="38"/>
      <c r="C213" s="176" t="s">
        <v>258</v>
      </c>
      <c r="D213" s="176" t="s">
        <v>124</v>
      </c>
      <c r="E213" s="177" t="s">
        <v>259</v>
      </c>
      <c r="F213" s="178" t="s">
        <v>260</v>
      </c>
      <c r="G213" s="179" t="s">
        <v>127</v>
      </c>
      <c r="H213" s="180">
        <v>35.625</v>
      </c>
      <c r="I213" s="181"/>
      <c r="J213" s="182">
        <f>ROUND(I213*H213,2)</f>
        <v>0</v>
      </c>
      <c r="K213" s="178" t="s">
        <v>128</v>
      </c>
      <c r="L213" s="42"/>
      <c r="M213" s="183" t="s">
        <v>19</v>
      </c>
      <c r="N213" s="184" t="s">
        <v>43</v>
      </c>
      <c r="O213" s="67"/>
      <c r="P213" s="185">
        <f>O213*H213</f>
        <v>0</v>
      </c>
      <c r="Q213" s="185">
        <v>0.23</v>
      </c>
      <c r="R213" s="185">
        <f>Q213*H213</f>
        <v>8.19375</v>
      </c>
      <c r="S213" s="185">
        <v>0</v>
      </c>
      <c r="T213" s="186">
        <f>S213*H213</f>
        <v>0</v>
      </c>
      <c r="U213" s="37"/>
      <c r="V213" s="37"/>
      <c r="W213" s="37"/>
      <c r="X213" s="37"/>
      <c r="Y213" s="37"/>
      <c r="Z213" s="37"/>
      <c r="AA213" s="37"/>
      <c r="AB213" s="37"/>
      <c r="AC213" s="37"/>
      <c r="AD213" s="37"/>
      <c r="AE213" s="37"/>
      <c r="AR213" s="187" t="s">
        <v>129</v>
      </c>
      <c r="AT213" s="187" t="s">
        <v>124</v>
      </c>
      <c r="AU213" s="187" t="s">
        <v>82</v>
      </c>
      <c r="AY213" s="20" t="s">
        <v>122</v>
      </c>
      <c r="BE213" s="188">
        <f>IF(N213="základní",J213,0)</f>
        <v>0</v>
      </c>
      <c r="BF213" s="188">
        <f>IF(N213="snížená",J213,0)</f>
        <v>0</v>
      </c>
      <c r="BG213" s="188">
        <f>IF(N213="zákl. přenesená",J213,0)</f>
        <v>0</v>
      </c>
      <c r="BH213" s="188">
        <f>IF(N213="sníž. přenesená",J213,0)</f>
        <v>0</v>
      </c>
      <c r="BI213" s="188">
        <f>IF(N213="nulová",J213,0)</f>
        <v>0</v>
      </c>
      <c r="BJ213" s="20" t="s">
        <v>80</v>
      </c>
      <c r="BK213" s="188">
        <f>ROUND(I213*H213,2)</f>
        <v>0</v>
      </c>
      <c r="BL213" s="20" t="s">
        <v>129</v>
      </c>
      <c r="BM213" s="187" t="s">
        <v>261</v>
      </c>
    </row>
    <row r="214" spans="1:47" s="2" customFormat="1" ht="12">
      <c r="A214" s="37"/>
      <c r="B214" s="38"/>
      <c r="C214" s="39"/>
      <c r="D214" s="189" t="s">
        <v>131</v>
      </c>
      <c r="E214" s="39"/>
      <c r="F214" s="190" t="s">
        <v>262</v>
      </c>
      <c r="G214" s="39"/>
      <c r="H214" s="39"/>
      <c r="I214" s="191"/>
      <c r="J214" s="39"/>
      <c r="K214" s="39"/>
      <c r="L214" s="42"/>
      <c r="M214" s="192"/>
      <c r="N214" s="193"/>
      <c r="O214" s="67"/>
      <c r="P214" s="67"/>
      <c r="Q214" s="67"/>
      <c r="R214" s="67"/>
      <c r="S214" s="67"/>
      <c r="T214" s="68"/>
      <c r="U214" s="37"/>
      <c r="V214" s="37"/>
      <c r="W214" s="37"/>
      <c r="X214" s="37"/>
      <c r="Y214" s="37"/>
      <c r="Z214" s="37"/>
      <c r="AA214" s="37"/>
      <c r="AB214" s="37"/>
      <c r="AC214" s="37"/>
      <c r="AD214" s="37"/>
      <c r="AE214" s="37"/>
      <c r="AT214" s="20" t="s">
        <v>131</v>
      </c>
      <c r="AU214" s="20" t="s">
        <v>82</v>
      </c>
    </row>
    <row r="215" spans="2:51" s="13" customFormat="1" ht="12">
      <c r="B215" s="195"/>
      <c r="C215" s="196"/>
      <c r="D215" s="189" t="s">
        <v>135</v>
      </c>
      <c r="E215" s="197" t="s">
        <v>19</v>
      </c>
      <c r="F215" s="198" t="s">
        <v>165</v>
      </c>
      <c r="G215" s="196"/>
      <c r="H215" s="197" t="s">
        <v>19</v>
      </c>
      <c r="I215" s="199"/>
      <c r="J215" s="196"/>
      <c r="K215" s="196"/>
      <c r="L215" s="200"/>
      <c r="M215" s="201"/>
      <c r="N215" s="202"/>
      <c r="O215" s="202"/>
      <c r="P215" s="202"/>
      <c r="Q215" s="202"/>
      <c r="R215" s="202"/>
      <c r="S215" s="202"/>
      <c r="T215" s="203"/>
      <c r="AT215" s="204" t="s">
        <v>135</v>
      </c>
      <c r="AU215" s="204" t="s">
        <v>82</v>
      </c>
      <c r="AV215" s="13" t="s">
        <v>80</v>
      </c>
      <c r="AW215" s="13" t="s">
        <v>33</v>
      </c>
      <c r="AX215" s="13" t="s">
        <v>72</v>
      </c>
      <c r="AY215" s="204" t="s">
        <v>122</v>
      </c>
    </row>
    <row r="216" spans="2:51" s="14" customFormat="1" ht="12">
      <c r="B216" s="205"/>
      <c r="C216" s="206"/>
      <c r="D216" s="189" t="s">
        <v>135</v>
      </c>
      <c r="E216" s="207" t="s">
        <v>19</v>
      </c>
      <c r="F216" s="208" t="s">
        <v>263</v>
      </c>
      <c r="G216" s="206"/>
      <c r="H216" s="209">
        <v>23.75</v>
      </c>
      <c r="I216" s="210"/>
      <c r="J216" s="206"/>
      <c r="K216" s="206"/>
      <c r="L216" s="211"/>
      <c r="M216" s="212"/>
      <c r="N216" s="213"/>
      <c r="O216" s="213"/>
      <c r="P216" s="213"/>
      <c r="Q216" s="213"/>
      <c r="R216" s="213"/>
      <c r="S216" s="213"/>
      <c r="T216" s="214"/>
      <c r="AT216" s="215" t="s">
        <v>135</v>
      </c>
      <c r="AU216" s="215" t="s">
        <v>82</v>
      </c>
      <c r="AV216" s="14" t="s">
        <v>82</v>
      </c>
      <c r="AW216" s="14" t="s">
        <v>33</v>
      </c>
      <c r="AX216" s="14" t="s">
        <v>72</v>
      </c>
      <c r="AY216" s="215" t="s">
        <v>122</v>
      </c>
    </row>
    <row r="217" spans="2:51" s="13" customFormat="1" ht="12">
      <c r="B217" s="195"/>
      <c r="C217" s="196"/>
      <c r="D217" s="189" t="s">
        <v>135</v>
      </c>
      <c r="E217" s="197" t="s">
        <v>19</v>
      </c>
      <c r="F217" s="198" t="s">
        <v>167</v>
      </c>
      <c r="G217" s="196"/>
      <c r="H217" s="197" t="s">
        <v>19</v>
      </c>
      <c r="I217" s="199"/>
      <c r="J217" s="196"/>
      <c r="K217" s="196"/>
      <c r="L217" s="200"/>
      <c r="M217" s="201"/>
      <c r="N217" s="202"/>
      <c r="O217" s="202"/>
      <c r="P217" s="202"/>
      <c r="Q217" s="202"/>
      <c r="R217" s="202"/>
      <c r="S217" s="202"/>
      <c r="T217" s="203"/>
      <c r="AT217" s="204" t="s">
        <v>135</v>
      </c>
      <c r="AU217" s="204" t="s">
        <v>82</v>
      </c>
      <c r="AV217" s="13" t="s">
        <v>80</v>
      </c>
      <c r="AW217" s="13" t="s">
        <v>33</v>
      </c>
      <c r="AX217" s="13" t="s">
        <v>72</v>
      </c>
      <c r="AY217" s="204" t="s">
        <v>122</v>
      </c>
    </row>
    <row r="218" spans="2:51" s="14" customFormat="1" ht="12">
      <c r="B218" s="205"/>
      <c r="C218" s="206"/>
      <c r="D218" s="189" t="s">
        <v>135</v>
      </c>
      <c r="E218" s="207" t="s">
        <v>19</v>
      </c>
      <c r="F218" s="208" t="s">
        <v>264</v>
      </c>
      <c r="G218" s="206"/>
      <c r="H218" s="209">
        <v>11.875</v>
      </c>
      <c r="I218" s="210"/>
      <c r="J218" s="206"/>
      <c r="K218" s="206"/>
      <c r="L218" s="211"/>
      <c r="M218" s="212"/>
      <c r="N218" s="213"/>
      <c r="O218" s="213"/>
      <c r="P218" s="213"/>
      <c r="Q218" s="213"/>
      <c r="R218" s="213"/>
      <c r="S218" s="213"/>
      <c r="T218" s="214"/>
      <c r="AT218" s="215" t="s">
        <v>135</v>
      </c>
      <c r="AU218" s="215" t="s">
        <v>82</v>
      </c>
      <c r="AV218" s="14" t="s">
        <v>82</v>
      </c>
      <c r="AW218" s="14" t="s">
        <v>33</v>
      </c>
      <c r="AX218" s="14" t="s">
        <v>72</v>
      </c>
      <c r="AY218" s="215" t="s">
        <v>122</v>
      </c>
    </row>
    <row r="219" spans="2:51" s="15" customFormat="1" ht="12">
      <c r="B219" s="216"/>
      <c r="C219" s="217"/>
      <c r="D219" s="189" t="s">
        <v>135</v>
      </c>
      <c r="E219" s="218" t="s">
        <v>19</v>
      </c>
      <c r="F219" s="219" t="s">
        <v>138</v>
      </c>
      <c r="G219" s="217"/>
      <c r="H219" s="220">
        <v>35.625</v>
      </c>
      <c r="I219" s="221"/>
      <c r="J219" s="217"/>
      <c r="K219" s="217"/>
      <c r="L219" s="222"/>
      <c r="M219" s="223"/>
      <c r="N219" s="224"/>
      <c r="O219" s="224"/>
      <c r="P219" s="224"/>
      <c r="Q219" s="224"/>
      <c r="R219" s="224"/>
      <c r="S219" s="224"/>
      <c r="T219" s="225"/>
      <c r="AT219" s="226" t="s">
        <v>135</v>
      </c>
      <c r="AU219" s="226" t="s">
        <v>82</v>
      </c>
      <c r="AV219" s="15" t="s">
        <v>129</v>
      </c>
      <c r="AW219" s="15" t="s">
        <v>33</v>
      </c>
      <c r="AX219" s="15" t="s">
        <v>80</v>
      </c>
      <c r="AY219" s="226" t="s">
        <v>122</v>
      </c>
    </row>
    <row r="220" spans="1:65" s="2" customFormat="1" ht="16.5" customHeight="1">
      <c r="A220" s="37"/>
      <c r="B220" s="38"/>
      <c r="C220" s="176" t="s">
        <v>265</v>
      </c>
      <c r="D220" s="176" t="s">
        <v>124</v>
      </c>
      <c r="E220" s="177" t="s">
        <v>266</v>
      </c>
      <c r="F220" s="178" t="s">
        <v>267</v>
      </c>
      <c r="G220" s="179" t="s">
        <v>127</v>
      </c>
      <c r="H220" s="180">
        <v>56.25</v>
      </c>
      <c r="I220" s="181"/>
      <c r="J220" s="182">
        <f>ROUND(I220*H220,2)</f>
        <v>0</v>
      </c>
      <c r="K220" s="178" t="s">
        <v>128</v>
      </c>
      <c r="L220" s="42"/>
      <c r="M220" s="183" t="s">
        <v>19</v>
      </c>
      <c r="N220" s="184" t="s">
        <v>43</v>
      </c>
      <c r="O220" s="67"/>
      <c r="P220" s="185">
        <f>O220*H220</f>
        <v>0</v>
      </c>
      <c r="Q220" s="185">
        <v>0.345</v>
      </c>
      <c r="R220" s="185">
        <f>Q220*H220</f>
        <v>19.40625</v>
      </c>
      <c r="S220" s="185">
        <v>0</v>
      </c>
      <c r="T220" s="186">
        <f>S220*H220</f>
        <v>0</v>
      </c>
      <c r="U220" s="37"/>
      <c r="V220" s="37"/>
      <c r="W220" s="37"/>
      <c r="X220" s="37"/>
      <c r="Y220" s="37"/>
      <c r="Z220" s="37"/>
      <c r="AA220" s="37"/>
      <c r="AB220" s="37"/>
      <c r="AC220" s="37"/>
      <c r="AD220" s="37"/>
      <c r="AE220" s="37"/>
      <c r="AR220" s="187" t="s">
        <v>129</v>
      </c>
      <c r="AT220" s="187" t="s">
        <v>124</v>
      </c>
      <c r="AU220" s="187" t="s">
        <v>82</v>
      </c>
      <c r="AY220" s="20" t="s">
        <v>122</v>
      </c>
      <c r="BE220" s="188">
        <f>IF(N220="základní",J220,0)</f>
        <v>0</v>
      </c>
      <c r="BF220" s="188">
        <f>IF(N220="snížená",J220,0)</f>
        <v>0</v>
      </c>
      <c r="BG220" s="188">
        <f>IF(N220="zákl. přenesená",J220,0)</f>
        <v>0</v>
      </c>
      <c r="BH220" s="188">
        <f>IF(N220="sníž. přenesená",J220,0)</f>
        <v>0</v>
      </c>
      <c r="BI220" s="188">
        <f>IF(N220="nulová",J220,0)</f>
        <v>0</v>
      </c>
      <c r="BJ220" s="20" t="s">
        <v>80</v>
      </c>
      <c r="BK220" s="188">
        <f>ROUND(I220*H220,2)</f>
        <v>0</v>
      </c>
      <c r="BL220" s="20" t="s">
        <v>129</v>
      </c>
      <c r="BM220" s="187" t="s">
        <v>268</v>
      </c>
    </row>
    <row r="221" spans="1:47" s="2" customFormat="1" ht="12">
      <c r="A221" s="37"/>
      <c r="B221" s="38"/>
      <c r="C221" s="39"/>
      <c r="D221" s="189" t="s">
        <v>131</v>
      </c>
      <c r="E221" s="39"/>
      <c r="F221" s="190" t="s">
        <v>269</v>
      </c>
      <c r="G221" s="39"/>
      <c r="H221" s="39"/>
      <c r="I221" s="191"/>
      <c r="J221" s="39"/>
      <c r="K221" s="39"/>
      <c r="L221" s="42"/>
      <c r="M221" s="192"/>
      <c r="N221" s="193"/>
      <c r="O221" s="67"/>
      <c r="P221" s="67"/>
      <c r="Q221" s="67"/>
      <c r="R221" s="67"/>
      <c r="S221" s="67"/>
      <c r="T221" s="68"/>
      <c r="U221" s="37"/>
      <c r="V221" s="37"/>
      <c r="W221" s="37"/>
      <c r="X221" s="37"/>
      <c r="Y221" s="37"/>
      <c r="Z221" s="37"/>
      <c r="AA221" s="37"/>
      <c r="AB221" s="37"/>
      <c r="AC221" s="37"/>
      <c r="AD221" s="37"/>
      <c r="AE221" s="37"/>
      <c r="AT221" s="20" t="s">
        <v>131</v>
      </c>
      <c r="AU221" s="20" t="s">
        <v>82</v>
      </c>
    </row>
    <row r="222" spans="2:51" s="13" customFormat="1" ht="12">
      <c r="B222" s="195"/>
      <c r="C222" s="196"/>
      <c r="D222" s="189" t="s">
        <v>135</v>
      </c>
      <c r="E222" s="197" t="s">
        <v>19</v>
      </c>
      <c r="F222" s="198" t="s">
        <v>182</v>
      </c>
      <c r="G222" s="196"/>
      <c r="H222" s="197" t="s">
        <v>19</v>
      </c>
      <c r="I222" s="199"/>
      <c r="J222" s="196"/>
      <c r="K222" s="196"/>
      <c r="L222" s="200"/>
      <c r="M222" s="201"/>
      <c r="N222" s="202"/>
      <c r="O222" s="202"/>
      <c r="P222" s="202"/>
      <c r="Q222" s="202"/>
      <c r="R222" s="202"/>
      <c r="S222" s="202"/>
      <c r="T222" s="203"/>
      <c r="AT222" s="204" t="s">
        <v>135</v>
      </c>
      <c r="AU222" s="204" t="s">
        <v>82</v>
      </c>
      <c r="AV222" s="13" t="s">
        <v>80</v>
      </c>
      <c r="AW222" s="13" t="s">
        <v>33</v>
      </c>
      <c r="AX222" s="13" t="s">
        <v>72</v>
      </c>
      <c r="AY222" s="204" t="s">
        <v>122</v>
      </c>
    </row>
    <row r="223" spans="2:51" s="14" customFormat="1" ht="12">
      <c r="B223" s="205"/>
      <c r="C223" s="206"/>
      <c r="D223" s="189" t="s">
        <v>135</v>
      </c>
      <c r="E223" s="207" t="s">
        <v>19</v>
      </c>
      <c r="F223" s="208" t="s">
        <v>183</v>
      </c>
      <c r="G223" s="206"/>
      <c r="H223" s="209">
        <v>56.25</v>
      </c>
      <c r="I223" s="210"/>
      <c r="J223" s="206"/>
      <c r="K223" s="206"/>
      <c r="L223" s="211"/>
      <c r="M223" s="212"/>
      <c r="N223" s="213"/>
      <c r="O223" s="213"/>
      <c r="P223" s="213"/>
      <c r="Q223" s="213"/>
      <c r="R223" s="213"/>
      <c r="S223" s="213"/>
      <c r="T223" s="214"/>
      <c r="AT223" s="215" t="s">
        <v>135</v>
      </c>
      <c r="AU223" s="215" t="s">
        <v>82</v>
      </c>
      <c r="AV223" s="14" t="s">
        <v>82</v>
      </c>
      <c r="AW223" s="14" t="s">
        <v>33</v>
      </c>
      <c r="AX223" s="14" t="s">
        <v>72</v>
      </c>
      <c r="AY223" s="215" t="s">
        <v>122</v>
      </c>
    </row>
    <row r="224" spans="2:51" s="15" customFormat="1" ht="12">
      <c r="B224" s="216"/>
      <c r="C224" s="217"/>
      <c r="D224" s="189" t="s">
        <v>135</v>
      </c>
      <c r="E224" s="218" t="s">
        <v>19</v>
      </c>
      <c r="F224" s="219" t="s">
        <v>138</v>
      </c>
      <c r="G224" s="217"/>
      <c r="H224" s="220">
        <v>56.25</v>
      </c>
      <c r="I224" s="221"/>
      <c r="J224" s="217"/>
      <c r="K224" s="217"/>
      <c r="L224" s="222"/>
      <c r="M224" s="223"/>
      <c r="N224" s="224"/>
      <c r="O224" s="224"/>
      <c r="P224" s="224"/>
      <c r="Q224" s="224"/>
      <c r="R224" s="224"/>
      <c r="S224" s="224"/>
      <c r="T224" s="225"/>
      <c r="AT224" s="226" t="s">
        <v>135</v>
      </c>
      <c r="AU224" s="226" t="s">
        <v>82</v>
      </c>
      <c r="AV224" s="15" t="s">
        <v>129</v>
      </c>
      <c r="AW224" s="15" t="s">
        <v>33</v>
      </c>
      <c r="AX224" s="15" t="s">
        <v>80</v>
      </c>
      <c r="AY224" s="226" t="s">
        <v>122</v>
      </c>
    </row>
    <row r="225" spans="1:65" s="2" customFormat="1" ht="16.5" customHeight="1">
      <c r="A225" s="37"/>
      <c r="B225" s="38"/>
      <c r="C225" s="176" t="s">
        <v>270</v>
      </c>
      <c r="D225" s="176" t="s">
        <v>124</v>
      </c>
      <c r="E225" s="177" t="s">
        <v>271</v>
      </c>
      <c r="F225" s="178" t="s">
        <v>272</v>
      </c>
      <c r="G225" s="179" t="s">
        <v>127</v>
      </c>
      <c r="H225" s="180">
        <v>56.25</v>
      </c>
      <c r="I225" s="181"/>
      <c r="J225" s="182">
        <f>ROUND(I225*H225,2)</f>
        <v>0</v>
      </c>
      <c r="K225" s="178" t="s">
        <v>273</v>
      </c>
      <c r="L225" s="42"/>
      <c r="M225" s="183" t="s">
        <v>19</v>
      </c>
      <c r="N225" s="184" t="s">
        <v>43</v>
      </c>
      <c r="O225" s="67"/>
      <c r="P225" s="185">
        <f>O225*H225</f>
        <v>0</v>
      </c>
      <c r="Q225" s="185">
        <v>0.63857</v>
      </c>
      <c r="R225" s="185">
        <f>Q225*H225</f>
        <v>35.9195625</v>
      </c>
      <c r="S225" s="185">
        <v>0</v>
      </c>
      <c r="T225" s="186">
        <f>S225*H225</f>
        <v>0</v>
      </c>
      <c r="U225" s="37"/>
      <c r="V225" s="37"/>
      <c r="W225" s="37"/>
      <c r="X225" s="37"/>
      <c r="Y225" s="37"/>
      <c r="Z225" s="37"/>
      <c r="AA225" s="37"/>
      <c r="AB225" s="37"/>
      <c r="AC225" s="37"/>
      <c r="AD225" s="37"/>
      <c r="AE225" s="37"/>
      <c r="AR225" s="187" t="s">
        <v>129</v>
      </c>
      <c r="AT225" s="187" t="s">
        <v>124</v>
      </c>
      <c r="AU225" s="187" t="s">
        <v>82</v>
      </c>
      <c r="AY225" s="20" t="s">
        <v>122</v>
      </c>
      <c r="BE225" s="188">
        <f>IF(N225="základní",J225,0)</f>
        <v>0</v>
      </c>
      <c r="BF225" s="188">
        <f>IF(N225="snížená",J225,0)</f>
        <v>0</v>
      </c>
      <c r="BG225" s="188">
        <f>IF(N225="zákl. přenesená",J225,0)</f>
        <v>0</v>
      </c>
      <c r="BH225" s="188">
        <f>IF(N225="sníž. přenesená",J225,0)</f>
        <v>0</v>
      </c>
      <c r="BI225" s="188">
        <f>IF(N225="nulová",J225,0)</f>
        <v>0</v>
      </c>
      <c r="BJ225" s="20" t="s">
        <v>80</v>
      </c>
      <c r="BK225" s="188">
        <f>ROUND(I225*H225,2)</f>
        <v>0</v>
      </c>
      <c r="BL225" s="20" t="s">
        <v>129</v>
      </c>
      <c r="BM225" s="187" t="s">
        <v>274</v>
      </c>
    </row>
    <row r="226" spans="1:47" s="2" customFormat="1" ht="12">
      <c r="A226" s="37"/>
      <c r="B226" s="38"/>
      <c r="C226" s="39"/>
      <c r="D226" s="189" t="s">
        <v>131</v>
      </c>
      <c r="E226" s="39"/>
      <c r="F226" s="190" t="s">
        <v>275</v>
      </c>
      <c r="G226" s="39"/>
      <c r="H226" s="39"/>
      <c r="I226" s="191"/>
      <c r="J226" s="39"/>
      <c r="K226" s="39"/>
      <c r="L226" s="42"/>
      <c r="M226" s="192"/>
      <c r="N226" s="193"/>
      <c r="O226" s="67"/>
      <c r="P226" s="67"/>
      <c r="Q226" s="67"/>
      <c r="R226" s="67"/>
      <c r="S226" s="67"/>
      <c r="T226" s="68"/>
      <c r="U226" s="37"/>
      <c r="V226" s="37"/>
      <c r="W226" s="37"/>
      <c r="X226" s="37"/>
      <c r="Y226" s="37"/>
      <c r="Z226" s="37"/>
      <c r="AA226" s="37"/>
      <c r="AB226" s="37"/>
      <c r="AC226" s="37"/>
      <c r="AD226" s="37"/>
      <c r="AE226" s="37"/>
      <c r="AT226" s="20" t="s">
        <v>131</v>
      </c>
      <c r="AU226" s="20" t="s">
        <v>82</v>
      </c>
    </row>
    <row r="227" spans="1:47" s="2" customFormat="1" ht="87.75">
      <c r="A227" s="37"/>
      <c r="B227" s="38"/>
      <c r="C227" s="39"/>
      <c r="D227" s="189" t="s">
        <v>133</v>
      </c>
      <c r="E227" s="39"/>
      <c r="F227" s="194" t="s">
        <v>276</v>
      </c>
      <c r="G227" s="39"/>
      <c r="H227" s="39"/>
      <c r="I227" s="191"/>
      <c r="J227" s="39"/>
      <c r="K227" s="39"/>
      <c r="L227" s="42"/>
      <c r="M227" s="192"/>
      <c r="N227" s="193"/>
      <c r="O227" s="67"/>
      <c r="P227" s="67"/>
      <c r="Q227" s="67"/>
      <c r="R227" s="67"/>
      <c r="S227" s="67"/>
      <c r="T227" s="68"/>
      <c r="U227" s="37"/>
      <c r="V227" s="37"/>
      <c r="W227" s="37"/>
      <c r="X227" s="37"/>
      <c r="Y227" s="37"/>
      <c r="Z227" s="37"/>
      <c r="AA227" s="37"/>
      <c r="AB227" s="37"/>
      <c r="AC227" s="37"/>
      <c r="AD227" s="37"/>
      <c r="AE227" s="37"/>
      <c r="AT227" s="20" t="s">
        <v>133</v>
      </c>
      <c r="AU227" s="20" t="s">
        <v>82</v>
      </c>
    </row>
    <row r="228" spans="2:51" s="13" customFormat="1" ht="12">
      <c r="B228" s="195"/>
      <c r="C228" s="196"/>
      <c r="D228" s="189" t="s">
        <v>135</v>
      </c>
      <c r="E228" s="197" t="s">
        <v>19</v>
      </c>
      <c r="F228" s="198" t="s">
        <v>182</v>
      </c>
      <c r="G228" s="196"/>
      <c r="H228" s="197" t="s">
        <v>19</v>
      </c>
      <c r="I228" s="199"/>
      <c r="J228" s="196"/>
      <c r="K228" s="196"/>
      <c r="L228" s="200"/>
      <c r="M228" s="201"/>
      <c r="N228" s="202"/>
      <c r="O228" s="202"/>
      <c r="P228" s="202"/>
      <c r="Q228" s="202"/>
      <c r="R228" s="202"/>
      <c r="S228" s="202"/>
      <c r="T228" s="203"/>
      <c r="AT228" s="204" t="s">
        <v>135</v>
      </c>
      <c r="AU228" s="204" t="s">
        <v>82</v>
      </c>
      <c r="AV228" s="13" t="s">
        <v>80</v>
      </c>
      <c r="AW228" s="13" t="s">
        <v>33</v>
      </c>
      <c r="AX228" s="13" t="s">
        <v>72</v>
      </c>
      <c r="AY228" s="204" t="s">
        <v>122</v>
      </c>
    </row>
    <row r="229" spans="2:51" s="14" customFormat="1" ht="12">
      <c r="B229" s="205"/>
      <c r="C229" s="206"/>
      <c r="D229" s="189" t="s">
        <v>135</v>
      </c>
      <c r="E229" s="207" t="s">
        <v>19</v>
      </c>
      <c r="F229" s="208" t="s">
        <v>183</v>
      </c>
      <c r="G229" s="206"/>
      <c r="H229" s="209">
        <v>56.25</v>
      </c>
      <c r="I229" s="210"/>
      <c r="J229" s="206"/>
      <c r="K229" s="206"/>
      <c r="L229" s="211"/>
      <c r="M229" s="212"/>
      <c r="N229" s="213"/>
      <c r="O229" s="213"/>
      <c r="P229" s="213"/>
      <c r="Q229" s="213"/>
      <c r="R229" s="213"/>
      <c r="S229" s="213"/>
      <c r="T229" s="214"/>
      <c r="AT229" s="215" t="s">
        <v>135</v>
      </c>
      <c r="AU229" s="215" t="s">
        <v>82</v>
      </c>
      <c r="AV229" s="14" t="s">
        <v>82</v>
      </c>
      <c r="AW229" s="14" t="s">
        <v>33</v>
      </c>
      <c r="AX229" s="14" t="s">
        <v>72</v>
      </c>
      <c r="AY229" s="215" t="s">
        <v>122</v>
      </c>
    </row>
    <row r="230" spans="2:51" s="15" customFormat="1" ht="12">
      <c r="B230" s="216"/>
      <c r="C230" s="217"/>
      <c r="D230" s="189" t="s">
        <v>135</v>
      </c>
      <c r="E230" s="218" t="s">
        <v>19</v>
      </c>
      <c r="F230" s="219" t="s">
        <v>138</v>
      </c>
      <c r="G230" s="217"/>
      <c r="H230" s="220">
        <v>56.25</v>
      </c>
      <c r="I230" s="221"/>
      <c r="J230" s="217"/>
      <c r="K230" s="217"/>
      <c r="L230" s="222"/>
      <c r="M230" s="223"/>
      <c r="N230" s="224"/>
      <c r="O230" s="224"/>
      <c r="P230" s="224"/>
      <c r="Q230" s="224"/>
      <c r="R230" s="224"/>
      <c r="S230" s="224"/>
      <c r="T230" s="225"/>
      <c r="AT230" s="226" t="s">
        <v>135</v>
      </c>
      <c r="AU230" s="226" t="s">
        <v>82</v>
      </c>
      <c r="AV230" s="15" t="s">
        <v>129</v>
      </c>
      <c r="AW230" s="15" t="s">
        <v>33</v>
      </c>
      <c r="AX230" s="15" t="s">
        <v>80</v>
      </c>
      <c r="AY230" s="226" t="s">
        <v>122</v>
      </c>
    </row>
    <row r="231" spans="1:65" s="2" customFormat="1" ht="16.5" customHeight="1">
      <c r="A231" s="37"/>
      <c r="B231" s="38"/>
      <c r="C231" s="176" t="s">
        <v>277</v>
      </c>
      <c r="D231" s="176" t="s">
        <v>124</v>
      </c>
      <c r="E231" s="177" t="s">
        <v>278</v>
      </c>
      <c r="F231" s="178" t="s">
        <v>279</v>
      </c>
      <c r="G231" s="179" t="s">
        <v>127</v>
      </c>
      <c r="H231" s="180">
        <v>7.313</v>
      </c>
      <c r="I231" s="181"/>
      <c r="J231" s="182">
        <f>ROUND(I231*H231,2)</f>
        <v>0</v>
      </c>
      <c r="K231" s="178" t="s">
        <v>128</v>
      </c>
      <c r="L231" s="42"/>
      <c r="M231" s="183" t="s">
        <v>19</v>
      </c>
      <c r="N231" s="184" t="s">
        <v>43</v>
      </c>
      <c r="O231" s="67"/>
      <c r="P231" s="185">
        <f>O231*H231</f>
        <v>0</v>
      </c>
      <c r="Q231" s="185">
        <v>0.250805</v>
      </c>
      <c r="R231" s="185">
        <f>Q231*H231</f>
        <v>1.834136965</v>
      </c>
      <c r="S231" s="185">
        <v>0</v>
      </c>
      <c r="T231" s="186">
        <f>S231*H231</f>
        <v>0</v>
      </c>
      <c r="U231" s="37"/>
      <c r="V231" s="37"/>
      <c r="W231" s="37"/>
      <c r="X231" s="37"/>
      <c r="Y231" s="37"/>
      <c r="Z231" s="37"/>
      <c r="AA231" s="37"/>
      <c r="AB231" s="37"/>
      <c r="AC231" s="37"/>
      <c r="AD231" s="37"/>
      <c r="AE231" s="37"/>
      <c r="AR231" s="187" t="s">
        <v>129</v>
      </c>
      <c r="AT231" s="187" t="s">
        <v>124</v>
      </c>
      <c r="AU231" s="187" t="s">
        <v>82</v>
      </c>
      <c r="AY231" s="20" t="s">
        <v>122</v>
      </c>
      <c r="BE231" s="188">
        <f>IF(N231="základní",J231,0)</f>
        <v>0</v>
      </c>
      <c r="BF231" s="188">
        <f>IF(N231="snížená",J231,0)</f>
        <v>0</v>
      </c>
      <c r="BG231" s="188">
        <f>IF(N231="zákl. přenesená",J231,0)</f>
        <v>0</v>
      </c>
      <c r="BH231" s="188">
        <f>IF(N231="sníž. přenesená",J231,0)</f>
        <v>0</v>
      </c>
      <c r="BI231" s="188">
        <f>IF(N231="nulová",J231,0)</f>
        <v>0</v>
      </c>
      <c r="BJ231" s="20" t="s">
        <v>80</v>
      </c>
      <c r="BK231" s="188">
        <f>ROUND(I231*H231,2)</f>
        <v>0</v>
      </c>
      <c r="BL231" s="20" t="s">
        <v>129</v>
      </c>
      <c r="BM231" s="187" t="s">
        <v>280</v>
      </c>
    </row>
    <row r="232" spans="1:47" s="2" customFormat="1" ht="19.5">
      <c r="A232" s="37"/>
      <c r="B232" s="38"/>
      <c r="C232" s="39"/>
      <c r="D232" s="189" t="s">
        <v>131</v>
      </c>
      <c r="E232" s="39"/>
      <c r="F232" s="190" t="s">
        <v>281</v>
      </c>
      <c r="G232" s="39"/>
      <c r="H232" s="39"/>
      <c r="I232" s="191"/>
      <c r="J232" s="39"/>
      <c r="K232" s="39"/>
      <c r="L232" s="42"/>
      <c r="M232" s="192"/>
      <c r="N232" s="193"/>
      <c r="O232" s="67"/>
      <c r="P232" s="67"/>
      <c r="Q232" s="67"/>
      <c r="R232" s="67"/>
      <c r="S232" s="67"/>
      <c r="T232" s="68"/>
      <c r="U232" s="37"/>
      <c r="V232" s="37"/>
      <c r="W232" s="37"/>
      <c r="X232" s="37"/>
      <c r="Y232" s="37"/>
      <c r="Z232" s="37"/>
      <c r="AA232" s="37"/>
      <c r="AB232" s="37"/>
      <c r="AC232" s="37"/>
      <c r="AD232" s="37"/>
      <c r="AE232" s="37"/>
      <c r="AT232" s="20" t="s">
        <v>131</v>
      </c>
      <c r="AU232" s="20" t="s">
        <v>82</v>
      </c>
    </row>
    <row r="233" spans="1:47" s="2" customFormat="1" ht="58.5">
      <c r="A233" s="37"/>
      <c r="B233" s="38"/>
      <c r="C233" s="39"/>
      <c r="D233" s="189" t="s">
        <v>133</v>
      </c>
      <c r="E233" s="39"/>
      <c r="F233" s="194" t="s">
        <v>282</v>
      </c>
      <c r="G233" s="39"/>
      <c r="H233" s="39"/>
      <c r="I233" s="191"/>
      <c r="J233" s="39"/>
      <c r="K233" s="39"/>
      <c r="L233" s="42"/>
      <c r="M233" s="192"/>
      <c r="N233" s="193"/>
      <c r="O233" s="67"/>
      <c r="P233" s="67"/>
      <c r="Q233" s="67"/>
      <c r="R233" s="67"/>
      <c r="S233" s="67"/>
      <c r="T233" s="68"/>
      <c r="U233" s="37"/>
      <c r="V233" s="37"/>
      <c r="W233" s="37"/>
      <c r="X233" s="37"/>
      <c r="Y233" s="37"/>
      <c r="Z233" s="37"/>
      <c r="AA233" s="37"/>
      <c r="AB233" s="37"/>
      <c r="AC233" s="37"/>
      <c r="AD233" s="37"/>
      <c r="AE233" s="37"/>
      <c r="AT233" s="20" t="s">
        <v>133</v>
      </c>
      <c r="AU233" s="20" t="s">
        <v>82</v>
      </c>
    </row>
    <row r="234" spans="2:51" s="13" customFormat="1" ht="12">
      <c r="B234" s="195"/>
      <c r="C234" s="196"/>
      <c r="D234" s="189" t="s">
        <v>135</v>
      </c>
      <c r="E234" s="197" t="s">
        <v>19</v>
      </c>
      <c r="F234" s="198" t="s">
        <v>136</v>
      </c>
      <c r="G234" s="196"/>
      <c r="H234" s="197" t="s">
        <v>19</v>
      </c>
      <c r="I234" s="199"/>
      <c r="J234" s="196"/>
      <c r="K234" s="196"/>
      <c r="L234" s="200"/>
      <c r="M234" s="201"/>
      <c r="N234" s="202"/>
      <c r="O234" s="202"/>
      <c r="P234" s="202"/>
      <c r="Q234" s="202"/>
      <c r="R234" s="202"/>
      <c r="S234" s="202"/>
      <c r="T234" s="203"/>
      <c r="AT234" s="204" t="s">
        <v>135</v>
      </c>
      <c r="AU234" s="204" t="s">
        <v>82</v>
      </c>
      <c r="AV234" s="13" t="s">
        <v>80</v>
      </c>
      <c r="AW234" s="13" t="s">
        <v>33</v>
      </c>
      <c r="AX234" s="13" t="s">
        <v>72</v>
      </c>
      <c r="AY234" s="204" t="s">
        <v>122</v>
      </c>
    </row>
    <row r="235" spans="2:51" s="14" customFormat="1" ht="12">
      <c r="B235" s="205"/>
      <c r="C235" s="206"/>
      <c r="D235" s="189" t="s">
        <v>135</v>
      </c>
      <c r="E235" s="207" t="s">
        <v>19</v>
      </c>
      <c r="F235" s="208" t="s">
        <v>137</v>
      </c>
      <c r="G235" s="206"/>
      <c r="H235" s="209">
        <v>7.313</v>
      </c>
      <c r="I235" s="210"/>
      <c r="J235" s="206"/>
      <c r="K235" s="206"/>
      <c r="L235" s="211"/>
      <c r="M235" s="212"/>
      <c r="N235" s="213"/>
      <c r="O235" s="213"/>
      <c r="P235" s="213"/>
      <c r="Q235" s="213"/>
      <c r="R235" s="213"/>
      <c r="S235" s="213"/>
      <c r="T235" s="214"/>
      <c r="AT235" s="215" t="s">
        <v>135</v>
      </c>
      <c r="AU235" s="215" t="s">
        <v>82</v>
      </c>
      <c r="AV235" s="14" t="s">
        <v>82</v>
      </c>
      <c r="AW235" s="14" t="s">
        <v>33</v>
      </c>
      <c r="AX235" s="14" t="s">
        <v>72</v>
      </c>
      <c r="AY235" s="215" t="s">
        <v>122</v>
      </c>
    </row>
    <row r="236" spans="2:51" s="15" customFormat="1" ht="12">
      <c r="B236" s="216"/>
      <c r="C236" s="217"/>
      <c r="D236" s="189" t="s">
        <v>135</v>
      </c>
      <c r="E236" s="218" t="s">
        <v>19</v>
      </c>
      <c r="F236" s="219" t="s">
        <v>138</v>
      </c>
      <c r="G236" s="217"/>
      <c r="H236" s="220">
        <v>7.313</v>
      </c>
      <c r="I236" s="221"/>
      <c r="J236" s="217"/>
      <c r="K236" s="217"/>
      <c r="L236" s="222"/>
      <c r="M236" s="223"/>
      <c r="N236" s="224"/>
      <c r="O236" s="224"/>
      <c r="P236" s="224"/>
      <c r="Q236" s="224"/>
      <c r="R236" s="224"/>
      <c r="S236" s="224"/>
      <c r="T236" s="225"/>
      <c r="AT236" s="226" t="s">
        <v>135</v>
      </c>
      <c r="AU236" s="226" t="s">
        <v>82</v>
      </c>
      <c r="AV236" s="15" t="s">
        <v>129</v>
      </c>
      <c r="AW236" s="15" t="s">
        <v>33</v>
      </c>
      <c r="AX236" s="15" t="s">
        <v>80</v>
      </c>
      <c r="AY236" s="226" t="s">
        <v>122</v>
      </c>
    </row>
    <row r="237" spans="2:63" s="12" customFormat="1" ht="22.9" customHeight="1">
      <c r="B237" s="160"/>
      <c r="C237" s="161"/>
      <c r="D237" s="162" t="s">
        <v>71</v>
      </c>
      <c r="E237" s="174" t="s">
        <v>208</v>
      </c>
      <c r="F237" s="174" t="s">
        <v>283</v>
      </c>
      <c r="G237" s="161"/>
      <c r="H237" s="161"/>
      <c r="I237" s="164"/>
      <c r="J237" s="175">
        <f>BK237</f>
        <v>0</v>
      </c>
      <c r="K237" s="161"/>
      <c r="L237" s="166"/>
      <c r="M237" s="167"/>
      <c r="N237" s="168"/>
      <c r="O237" s="168"/>
      <c r="P237" s="169">
        <f>P238+P301+P307+P326</f>
        <v>0</v>
      </c>
      <c r="Q237" s="168"/>
      <c r="R237" s="169">
        <f>R238+R301+R307+R326</f>
        <v>89.97822232124999</v>
      </c>
      <c r="S237" s="168"/>
      <c r="T237" s="170">
        <f>T238+T301+T307+T326</f>
        <v>0</v>
      </c>
      <c r="AR237" s="171" t="s">
        <v>80</v>
      </c>
      <c r="AT237" s="172" t="s">
        <v>71</v>
      </c>
      <c r="AU237" s="172" t="s">
        <v>80</v>
      </c>
      <c r="AY237" s="171" t="s">
        <v>122</v>
      </c>
      <c r="BK237" s="173">
        <f>BK238+BK301+BK307+BK326</f>
        <v>0</v>
      </c>
    </row>
    <row r="238" spans="2:63" s="12" customFormat="1" ht="20.85" customHeight="1">
      <c r="B238" s="160"/>
      <c r="C238" s="161"/>
      <c r="D238" s="162" t="s">
        <v>71</v>
      </c>
      <c r="E238" s="174" t="s">
        <v>284</v>
      </c>
      <c r="F238" s="174" t="s">
        <v>285</v>
      </c>
      <c r="G238" s="161"/>
      <c r="H238" s="161"/>
      <c r="I238" s="164"/>
      <c r="J238" s="175">
        <f>BK238</f>
        <v>0</v>
      </c>
      <c r="K238" s="161"/>
      <c r="L238" s="166"/>
      <c r="M238" s="167"/>
      <c r="N238" s="168"/>
      <c r="O238" s="168"/>
      <c r="P238" s="169">
        <f>SUM(P239:P300)</f>
        <v>0</v>
      </c>
      <c r="Q238" s="168"/>
      <c r="R238" s="169">
        <f>SUM(R239:R300)</f>
        <v>88.04816794624999</v>
      </c>
      <c r="S238" s="168"/>
      <c r="T238" s="170">
        <f>SUM(T239:T300)</f>
        <v>0</v>
      </c>
      <c r="AR238" s="171" t="s">
        <v>80</v>
      </c>
      <c r="AT238" s="172" t="s">
        <v>71</v>
      </c>
      <c r="AU238" s="172" t="s">
        <v>82</v>
      </c>
      <c r="AY238" s="171" t="s">
        <v>122</v>
      </c>
      <c r="BK238" s="173">
        <f>SUM(BK239:BK300)</f>
        <v>0</v>
      </c>
    </row>
    <row r="239" spans="1:65" s="2" customFormat="1" ht="16.5" customHeight="1">
      <c r="A239" s="37"/>
      <c r="B239" s="38"/>
      <c r="C239" s="176" t="s">
        <v>286</v>
      </c>
      <c r="D239" s="176" t="s">
        <v>124</v>
      </c>
      <c r="E239" s="177" t="s">
        <v>287</v>
      </c>
      <c r="F239" s="178" t="s">
        <v>288</v>
      </c>
      <c r="G239" s="179" t="s">
        <v>193</v>
      </c>
      <c r="H239" s="180">
        <v>100</v>
      </c>
      <c r="I239" s="181"/>
      <c r="J239" s="182">
        <f>ROUND(I239*H239,2)</f>
        <v>0</v>
      </c>
      <c r="K239" s="178" t="s">
        <v>128</v>
      </c>
      <c r="L239" s="42"/>
      <c r="M239" s="183" t="s">
        <v>19</v>
      </c>
      <c r="N239" s="184" t="s">
        <v>43</v>
      </c>
      <c r="O239" s="67"/>
      <c r="P239" s="185">
        <f>O239*H239</f>
        <v>0</v>
      </c>
      <c r="Q239" s="185">
        <v>0.1406696</v>
      </c>
      <c r="R239" s="185">
        <f>Q239*H239</f>
        <v>14.06696</v>
      </c>
      <c r="S239" s="185">
        <v>0</v>
      </c>
      <c r="T239" s="186">
        <f>S239*H239</f>
        <v>0</v>
      </c>
      <c r="U239" s="37"/>
      <c r="V239" s="37"/>
      <c r="W239" s="37"/>
      <c r="X239" s="37"/>
      <c r="Y239" s="37"/>
      <c r="Z239" s="37"/>
      <c r="AA239" s="37"/>
      <c r="AB239" s="37"/>
      <c r="AC239" s="37"/>
      <c r="AD239" s="37"/>
      <c r="AE239" s="37"/>
      <c r="AR239" s="187" t="s">
        <v>129</v>
      </c>
      <c r="AT239" s="187" t="s">
        <v>124</v>
      </c>
      <c r="AU239" s="187" t="s">
        <v>159</v>
      </c>
      <c r="AY239" s="20" t="s">
        <v>122</v>
      </c>
      <c r="BE239" s="188">
        <f>IF(N239="základní",J239,0)</f>
        <v>0</v>
      </c>
      <c r="BF239" s="188">
        <f>IF(N239="snížená",J239,0)</f>
        <v>0</v>
      </c>
      <c r="BG239" s="188">
        <f>IF(N239="zákl. přenesená",J239,0)</f>
        <v>0</v>
      </c>
      <c r="BH239" s="188">
        <f>IF(N239="sníž. přenesená",J239,0)</f>
        <v>0</v>
      </c>
      <c r="BI239" s="188">
        <f>IF(N239="nulová",J239,0)</f>
        <v>0</v>
      </c>
      <c r="BJ239" s="20" t="s">
        <v>80</v>
      </c>
      <c r="BK239" s="188">
        <f>ROUND(I239*H239,2)</f>
        <v>0</v>
      </c>
      <c r="BL239" s="20" t="s">
        <v>129</v>
      </c>
      <c r="BM239" s="187" t="s">
        <v>289</v>
      </c>
    </row>
    <row r="240" spans="1:47" s="2" customFormat="1" ht="19.5">
      <c r="A240" s="37"/>
      <c r="B240" s="38"/>
      <c r="C240" s="39"/>
      <c r="D240" s="189" t="s">
        <v>131</v>
      </c>
      <c r="E240" s="39"/>
      <c r="F240" s="190" t="s">
        <v>290</v>
      </c>
      <c r="G240" s="39"/>
      <c r="H240" s="39"/>
      <c r="I240" s="191"/>
      <c r="J240" s="39"/>
      <c r="K240" s="39"/>
      <c r="L240" s="42"/>
      <c r="M240" s="192"/>
      <c r="N240" s="193"/>
      <c r="O240" s="67"/>
      <c r="P240" s="67"/>
      <c r="Q240" s="67"/>
      <c r="R240" s="67"/>
      <c r="S240" s="67"/>
      <c r="T240" s="68"/>
      <c r="U240" s="37"/>
      <c r="V240" s="37"/>
      <c r="W240" s="37"/>
      <c r="X240" s="37"/>
      <c r="Y240" s="37"/>
      <c r="Z240" s="37"/>
      <c r="AA240" s="37"/>
      <c r="AB240" s="37"/>
      <c r="AC240" s="37"/>
      <c r="AD240" s="37"/>
      <c r="AE240" s="37"/>
      <c r="AT240" s="20" t="s">
        <v>131</v>
      </c>
      <c r="AU240" s="20" t="s">
        <v>159</v>
      </c>
    </row>
    <row r="241" spans="1:47" s="2" customFormat="1" ht="97.5">
      <c r="A241" s="37"/>
      <c r="B241" s="38"/>
      <c r="C241" s="39"/>
      <c r="D241" s="189" t="s">
        <v>133</v>
      </c>
      <c r="E241" s="39"/>
      <c r="F241" s="194" t="s">
        <v>291</v>
      </c>
      <c r="G241" s="39"/>
      <c r="H241" s="39"/>
      <c r="I241" s="191"/>
      <c r="J241" s="39"/>
      <c r="K241" s="39"/>
      <c r="L241" s="42"/>
      <c r="M241" s="192"/>
      <c r="N241" s="193"/>
      <c r="O241" s="67"/>
      <c r="P241" s="67"/>
      <c r="Q241" s="67"/>
      <c r="R241" s="67"/>
      <c r="S241" s="67"/>
      <c r="T241" s="68"/>
      <c r="U241" s="37"/>
      <c r="V241" s="37"/>
      <c r="W241" s="37"/>
      <c r="X241" s="37"/>
      <c r="Y241" s="37"/>
      <c r="Z241" s="37"/>
      <c r="AA241" s="37"/>
      <c r="AB241" s="37"/>
      <c r="AC241" s="37"/>
      <c r="AD241" s="37"/>
      <c r="AE241" s="37"/>
      <c r="AT241" s="20" t="s">
        <v>133</v>
      </c>
      <c r="AU241" s="20" t="s">
        <v>159</v>
      </c>
    </row>
    <row r="242" spans="2:51" s="13" customFormat="1" ht="12">
      <c r="B242" s="195"/>
      <c r="C242" s="196"/>
      <c r="D242" s="189" t="s">
        <v>135</v>
      </c>
      <c r="E242" s="197" t="s">
        <v>19</v>
      </c>
      <c r="F242" s="198" t="s">
        <v>173</v>
      </c>
      <c r="G242" s="196"/>
      <c r="H242" s="197" t="s">
        <v>19</v>
      </c>
      <c r="I242" s="199"/>
      <c r="J242" s="196"/>
      <c r="K242" s="196"/>
      <c r="L242" s="200"/>
      <c r="M242" s="201"/>
      <c r="N242" s="202"/>
      <c r="O242" s="202"/>
      <c r="P242" s="202"/>
      <c r="Q242" s="202"/>
      <c r="R242" s="202"/>
      <c r="S242" s="202"/>
      <c r="T242" s="203"/>
      <c r="AT242" s="204" t="s">
        <v>135</v>
      </c>
      <c r="AU242" s="204" t="s">
        <v>159</v>
      </c>
      <c r="AV242" s="13" t="s">
        <v>80</v>
      </c>
      <c r="AW242" s="13" t="s">
        <v>33</v>
      </c>
      <c r="AX242" s="13" t="s">
        <v>72</v>
      </c>
      <c r="AY242" s="204" t="s">
        <v>122</v>
      </c>
    </row>
    <row r="243" spans="2:51" s="14" customFormat="1" ht="12">
      <c r="B243" s="205"/>
      <c r="C243" s="206"/>
      <c r="D243" s="189" t="s">
        <v>135</v>
      </c>
      <c r="E243" s="207" t="s">
        <v>19</v>
      </c>
      <c r="F243" s="208" t="s">
        <v>292</v>
      </c>
      <c r="G243" s="206"/>
      <c r="H243" s="209">
        <v>100</v>
      </c>
      <c r="I243" s="210"/>
      <c r="J243" s="206"/>
      <c r="K243" s="206"/>
      <c r="L243" s="211"/>
      <c r="M243" s="212"/>
      <c r="N243" s="213"/>
      <c r="O243" s="213"/>
      <c r="P243" s="213"/>
      <c r="Q243" s="213"/>
      <c r="R243" s="213"/>
      <c r="S243" s="213"/>
      <c r="T243" s="214"/>
      <c r="AT243" s="215" t="s">
        <v>135</v>
      </c>
      <c r="AU243" s="215" t="s">
        <v>159</v>
      </c>
      <c r="AV243" s="14" t="s">
        <v>82</v>
      </c>
      <c r="AW243" s="14" t="s">
        <v>33</v>
      </c>
      <c r="AX243" s="14" t="s">
        <v>72</v>
      </c>
      <c r="AY243" s="215" t="s">
        <v>122</v>
      </c>
    </row>
    <row r="244" spans="2:51" s="15" customFormat="1" ht="12">
      <c r="B244" s="216"/>
      <c r="C244" s="217"/>
      <c r="D244" s="189" t="s">
        <v>135</v>
      </c>
      <c r="E244" s="218" t="s">
        <v>19</v>
      </c>
      <c r="F244" s="219" t="s">
        <v>138</v>
      </c>
      <c r="G244" s="217"/>
      <c r="H244" s="220">
        <v>100</v>
      </c>
      <c r="I244" s="221"/>
      <c r="J244" s="217"/>
      <c r="K244" s="217"/>
      <c r="L244" s="222"/>
      <c r="M244" s="223"/>
      <c r="N244" s="224"/>
      <c r="O244" s="224"/>
      <c r="P244" s="224"/>
      <c r="Q244" s="224"/>
      <c r="R244" s="224"/>
      <c r="S244" s="224"/>
      <c r="T244" s="225"/>
      <c r="AT244" s="226" t="s">
        <v>135</v>
      </c>
      <c r="AU244" s="226" t="s">
        <v>159</v>
      </c>
      <c r="AV244" s="15" t="s">
        <v>129</v>
      </c>
      <c r="AW244" s="15" t="s">
        <v>33</v>
      </c>
      <c r="AX244" s="15" t="s">
        <v>80</v>
      </c>
      <c r="AY244" s="226" t="s">
        <v>122</v>
      </c>
    </row>
    <row r="245" spans="1:65" s="2" customFormat="1" ht="16.5" customHeight="1">
      <c r="A245" s="37"/>
      <c r="B245" s="38"/>
      <c r="C245" s="227" t="s">
        <v>7</v>
      </c>
      <c r="D245" s="227" t="s">
        <v>216</v>
      </c>
      <c r="E245" s="228" t="s">
        <v>293</v>
      </c>
      <c r="F245" s="229" t="s">
        <v>294</v>
      </c>
      <c r="G245" s="230" t="s">
        <v>193</v>
      </c>
      <c r="H245" s="231">
        <v>105</v>
      </c>
      <c r="I245" s="232"/>
      <c r="J245" s="233">
        <f>ROUND(I245*H245,2)</f>
        <v>0</v>
      </c>
      <c r="K245" s="229" t="s">
        <v>128</v>
      </c>
      <c r="L245" s="234"/>
      <c r="M245" s="235" t="s">
        <v>19</v>
      </c>
      <c r="N245" s="236" t="s">
        <v>43</v>
      </c>
      <c r="O245" s="67"/>
      <c r="P245" s="185">
        <f>O245*H245</f>
        <v>0</v>
      </c>
      <c r="Q245" s="185">
        <v>0.104</v>
      </c>
      <c r="R245" s="185">
        <f>Q245*H245</f>
        <v>10.92</v>
      </c>
      <c r="S245" s="185">
        <v>0</v>
      </c>
      <c r="T245" s="186">
        <f>S245*H245</f>
        <v>0</v>
      </c>
      <c r="U245" s="37"/>
      <c r="V245" s="37"/>
      <c r="W245" s="37"/>
      <c r="X245" s="37"/>
      <c r="Y245" s="37"/>
      <c r="Z245" s="37"/>
      <c r="AA245" s="37"/>
      <c r="AB245" s="37"/>
      <c r="AC245" s="37"/>
      <c r="AD245" s="37"/>
      <c r="AE245" s="37"/>
      <c r="AR245" s="187" t="s">
        <v>200</v>
      </c>
      <c r="AT245" s="187" t="s">
        <v>216</v>
      </c>
      <c r="AU245" s="187" t="s">
        <v>159</v>
      </c>
      <c r="AY245" s="20" t="s">
        <v>122</v>
      </c>
      <c r="BE245" s="188">
        <f>IF(N245="základní",J245,0)</f>
        <v>0</v>
      </c>
      <c r="BF245" s="188">
        <f>IF(N245="snížená",J245,0)</f>
        <v>0</v>
      </c>
      <c r="BG245" s="188">
        <f>IF(N245="zákl. přenesená",J245,0)</f>
        <v>0</v>
      </c>
      <c r="BH245" s="188">
        <f>IF(N245="sníž. přenesená",J245,0)</f>
        <v>0</v>
      </c>
      <c r="BI245" s="188">
        <f>IF(N245="nulová",J245,0)</f>
        <v>0</v>
      </c>
      <c r="BJ245" s="20" t="s">
        <v>80</v>
      </c>
      <c r="BK245" s="188">
        <f>ROUND(I245*H245,2)</f>
        <v>0</v>
      </c>
      <c r="BL245" s="20" t="s">
        <v>129</v>
      </c>
      <c r="BM245" s="187" t="s">
        <v>295</v>
      </c>
    </row>
    <row r="246" spans="1:47" s="2" customFormat="1" ht="12">
      <c r="A246" s="37"/>
      <c r="B246" s="38"/>
      <c r="C246" s="39"/>
      <c r="D246" s="189" t="s">
        <v>131</v>
      </c>
      <c r="E246" s="39"/>
      <c r="F246" s="190" t="s">
        <v>294</v>
      </c>
      <c r="G246" s="39"/>
      <c r="H246" s="39"/>
      <c r="I246" s="191"/>
      <c r="J246" s="39"/>
      <c r="K246" s="39"/>
      <c r="L246" s="42"/>
      <c r="M246" s="192"/>
      <c r="N246" s="193"/>
      <c r="O246" s="67"/>
      <c r="P246" s="67"/>
      <c r="Q246" s="67"/>
      <c r="R246" s="67"/>
      <c r="S246" s="67"/>
      <c r="T246" s="68"/>
      <c r="U246" s="37"/>
      <c r="V246" s="37"/>
      <c r="W246" s="37"/>
      <c r="X246" s="37"/>
      <c r="Y246" s="37"/>
      <c r="Z246" s="37"/>
      <c r="AA246" s="37"/>
      <c r="AB246" s="37"/>
      <c r="AC246" s="37"/>
      <c r="AD246" s="37"/>
      <c r="AE246" s="37"/>
      <c r="AT246" s="20" t="s">
        <v>131</v>
      </c>
      <c r="AU246" s="20" t="s">
        <v>159</v>
      </c>
    </row>
    <row r="247" spans="2:51" s="13" customFormat="1" ht="12">
      <c r="B247" s="195"/>
      <c r="C247" s="196"/>
      <c r="D247" s="189" t="s">
        <v>135</v>
      </c>
      <c r="E247" s="197" t="s">
        <v>19</v>
      </c>
      <c r="F247" s="198" t="s">
        <v>173</v>
      </c>
      <c r="G247" s="196"/>
      <c r="H247" s="197" t="s">
        <v>19</v>
      </c>
      <c r="I247" s="199"/>
      <c r="J247" s="196"/>
      <c r="K247" s="196"/>
      <c r="L247" s="200"/>
      <c r="M247" s="201"/>
      <c r="N247" s="202"/>
      <c r="O247" s="202"/>
      <c r="P247" s="202"/>
      <c r="Q247" s="202"/>
      <c r="R247" s="202"/>
      <c r="S247" s="202"/>
      <c r="T247" s="203"/>
      <c r="AT247" s="204" t="s">
        <v>135</v>
      </c>
      <c r="AU247" s="204" t="s">
        <v>159</v>
      </c>
      <c r="AV247" s="13" t="s">
        <v>80</v>
      </c>
      <c r="AW247" s="13" t="s">
        <v>33</v>
      </c>
      <c r="AX247" s="13" t="s">
        <v>72</v>
      </c>
      <c r="AY247" s="204" t="s">
        <v>122</v>
      </c>
    </row>
    <row r="248" spans="2:51" s="14" customFormat="1" ht="12">
      <c r="B248" s="205"/>
      <c r="C248" s="206"/>
      <c r="D248" s="189" t="s">
        <v>135</v>
      </c>
      <c r="E248" s="207" t="s">
        <v>19</v>
      </c>
      <c r="F248" s="208" t="s">
        <v>292</v>
      </c>
      <c r="G248" s="206"/>
      <c r="H248" s="209">
        <v>100</v>
      </c>
      <c r="I248" s="210"/>
      <c r="J248" s="206"/>
      <c r="K248" s="206"/>
      <c r="L248" s="211"/>
      <c r="M248" s="212"/>
      <c r="N248" s="213"/>
      <c r="O248" s="213"/>
      <c r="P248" s="213"/>
      <c r="Q248" s="213"/>
      <c r="R248" s="213"/>
      <c r="S248" s="213"/>
      <c r="T248" s="214"/>
      <c r="AT248" s="215" t="s">
        <v>135</v>
      </c>
      <c r="AU248" s="215" t="s">
        <v>159</v>
      </c>
      <c r="AV248" s="14" t="s">
        <v>82</v>
      </c>
      <c r="AW248" s="14" t="s">
        <v>33</v>
      </c>
      <c r="AX248" s="14" t="s">
        <v>72</v>
      </c>
      <c r="AY248" s="215" t="s">
        <v>122</v>
      </c>
    </row>
    <row r="249" spans="2:51" s="15" customFormat="1" ht="12">
      <c r="B249" s="216"/>
      <c r="C249" s="217"/>
      <c r="D249" s="189" t="s">
        <v>135</v>
      </c>
      <c r="E249" s="218" t="s">
        <v>19</v>
      </c>
      <c r="F249" s="219" t="s">
        <v>138</v>
      </c>
      <c r="G249" s="217"/>
      <c r="H249" s="220">
        <v>100</v>
      </c>
      <c r="I249" s="221"/>
      <c r="J249" s="217"/>
      <c r="K249" s="217"/>
      <c r="L249" s="222"/>
      <c r="M249" s="223"/>
      <c r="N249" s="224"/>
      <c r="O249" s="224"/>
      <c r="P249" s="224"/>
      <c r="Q249" s="224"/>
      <c r="R249" s="224"/>
      <c r="S249" s="224"/>
      <c r="T249" s="225"/>
      <c r="AT249" s="226" t="s">
        <v>135</v>
      </c>
      <c r="AU249" s="226" t="s">
        <v>159</v>
      </c>
      <c r="AV249" s="15" t="s">
        <v>129</v>
      </c>
      <c r="AW249" s="15" t="s">
        <v>33</v>
      </c>
      <c r="AX249" s="15" t="s">
        <v>80</v>
      </c>
      <c r="AY249" s="226" t="s">
        <v>122</v>
      </c>
    </row>
    <row r="250" spans="2:51" s="14" customFormat="1" ht="12">
      <c r="B250" s="205"/>
      <c r="C250" s="206"/>
      <c r="D250" s="189" t="s">
        <v>135</v>
      </c>
      <c r="E250" s="206"/>
      <c r="F250" s="208" t="s">
        <v>296</v>
      </c>
      <c r="G250" s="206"/>
      <c r="H250" s="209">
        <v>105</v>
      </c>
      <c r="I250" s="210"/>
      <c r="J250" s="206"/>
      <c r="K250" s="206"/>
      <c r="L250" s="211"/>
      <c r="M250" s="212"/>
      <c r="N250" s="213"/>
      <c r="O250" s="213"/>
      <c r="P250" s="213"/>
      <c r="Q250" s="213"/>
      <c r="R250" s="213"/>
      <c r="S250" s="213"/>
      <c r="T250" s="214"/>
      <c r="AT250" s="215" t="s">
        <v>135</v>
      </c>
      <c r="AU250" s="215" t="s">
        <v>159</v>
      </c>
      <c r="AV250" s="14" t="s">
        <v>82</v>
      </c>
      <c r="AW250" s="14" t="s">
        <v>4</v>
      </c>
      <c r="AX250" s="14" t="s">
        <v>80</v>
      </c>
      <c r="AY250" s="215" t="s">
        <v>122</v>
      </c>
    </row>
    <row r="251" spans="1:65" s="2" customFormat="1" ht="16.5" customHeight="1">
      <c r="A251" s="37"/>
      <c r="B251" s="38"/>
      <c r="C251" s="176" t="s">
        <v>297</v>
      </c>
      <c r="D251" s="176" t="s">
        <v>124</v>
      </c>
      <c r="E251" s="177" t="s">
        <v>287</v>
      </c>
      <c r="F251" s="178" t="s">
        <v>288</v>
      </c>
      <c r="G251" s="179" t="s">
        <v>193</v>
      </c>
      <c r="H251" s="180">
        <v>131.25</v>
      </c>
      <c r="I251" s="181"/>
      <c r="J251" s="182">
        <f>ROUND(I251*H251,2)</f>
        <v>0</v>
      </c>
      <c r="K251" s="178" t="s">
        <v>128</v>
      </c>
      <c r="L251" s="42"/>
      <c r="M251" s="183" t="s">
        <v>19</v>
      </c>
      <c r="N251" s="184" t="s">
        <v>43</v>
      </c>
      <c r="O251" s="67"/>
      <c r="P251" s="185">
        <f>O251*H251</f>
        <v>0</v>
      </c>
      <c r="Q251" s="185">
        <v>0.1406696</v>
      </c>
      <c r="R251" s="185">
        <f>Q251*H251</f>
        <v>18.462885</v>
      </c>
      <c r="S251" s="185">
        <v>0</v>
      </c>
      <c r="T251" s="186">
        <f>S251*H251</f>
        <v>0</v>
      </c>
      <c r="U251" s="37"/>
      <c r="V251" s="37"/>
      <c r="W251" s="37"/>
      <c r="X251" s="37"/>
      <c r="Y251" s="37"/>
      <c r="Z251" s="37"/>
      <c r="AA251" s="37"/>
      <c r="AB251" s="37"/>
      <c r="AC251" s="37"/>
      <c r="AD251" s="37"/>
      <c r="AE251" s="37"/>
      <c r="AR251" s="187" t="s">
        <v>129</v>
      </c>
      <c r="AT251" s="187" t="s">
        <v>124</v>
      </c>
      <c r="AU251" s="187" t="s">
        <v>159</v>
      </c>
      <c r="AY251" s="20" t="s">
        <v>122</v>
      </c>
      <c r="BE251" s="188">
        <f>IF(N251="základní",J251,0)</f>
        <v>0</v>
      </c>
      <c r="BF251" s="188">
        <f>IF(N251="snížená",J251,0)</f>
        <v>0</v>
      </c>
      <c r="BG251" s="188">
        <f>IF(N251="zákl. přenesená",J251,0)</f>
        <v>0</v>
      </c>
      <c r="BH251" s="188">
        <f>IF(N251="sníž. přenesená",J251,0)</f>
        <v>0</v>
      </c>
      <c r="BI251" s="188">
        <f>IF(N251="nulová",J251,0)</f>
        <v>0</v>
      </c>
      <c r="BJ251" s="20" t="s">
        <v>80</v>
      </c>
      <c r="BK251" s="188">
        <f>ROUND(I251*H251,2)</f>
        <v>0</v>
      </c>
      <c r="BL251" s="20" t="s">
        <v>129</v>
      </c>
      <c r="BM251" s="187" t="s">
        <v>298</v>
      </c>
    </row>
    <row r="252" spans="1:47" s="2" customFormat="1" ht="19.5">
      <c r="A252" s="37"/>
      <c r="B252" s="38"/>
      <c r="C252" s="39"/>
      <c r="D252" s="189" t="s">
        <v>131</v>
      </c>
      <c r="E252" s="39"/>
      <c r="F252" s="190" t="s">
        <v>290</v>
      </c>
      <c r="G252" s="39"/>
      <c r="H252" s="39"/>
      <c r="I252" s="191"/>
      <c r="J252" s="39"/>
      <c r="K252" s="39"/>
      <c r="L252" s="42"/>
      <c r="M252" s="192"/>
      <c r="N252" s="193"/>
      <c r="O252" s="67"/>
      <c r="P252" s="67"/>
      <c r="Q252" s="67"/>
      <c r="R252" s="67"/>
      <c r="S252" s="67"/>
      <c r="T252" s="68"/>
      <c r="U252" s="37"/>
      <c r="V252" s="37"/>
      <c r="W252" s="37"/>
      <c r="X252" s="37"/>
      <c r="Y252" s="37"/>
      <c r="Z252" s="37"/>
      <c r="AA252" s="37"/>
      <c r="AB252" s="37"/>
      <c r="AC252" s="37"/>
      <c r="AD252" s="37"/>
      <c r="AE252" s="37"/>
      <c r="AT252" s="20" t="s">
        <v>131</v>
      </c>
      <c r="AU252" s="20" t="s">
        <v>159</v>
      </c>
    </row>
    <row r="253" spans="1:47" s="2" customFormat="1" ht="97.5">
      <c r="A253" s="37"/>
      <c r="B253" s="38"/>
      <c r="C253" s="39"/>
      <c r="D253" s="189" t="s">
        <v>133</v>
      </c>
      <c r="E253" s="39"/>
      <c r="F253" s="194" t="s">
        <v>291</v>
      </c>
      <c r="G253" s="39"/>
      <c r="H253" s="39"/>
      <c r="I253" s="191"/>
      <c r="J253" s="39"/>
      <c r="K253" s="39"/>
      <c r="L253" s="42"/>
      <c r="M253" s="192"/>
      <c r="N253" s="193"/>
      <c r="O253" s="67"/>
      <c r="P253" s="67"/>
      <c r="Q253" s="67"/>
      <c r="R253" s="67"/>
      <c r="S253" s="67"/>
      <c r="T253" s="68"/>
      <c r="U253" s="37"/>
      <c r="V253" s="37"/>
      <c r="W253" s="37"/>
      <c r="X253" s="37"/>
      <c r="Y253" s="37"/>
      <c r="Z253" s="37"/>
      <c r="AA253" s="37"/>
      <c r="AB253" s="37"/>
      <c r="AC253" s="37"/>
      <c r="AD253" s="37"/>
      <c r="AE253" s="37"/>
      <c r="AT253" s="20" t="s">
        <v>133</v>
      </c>
      <c r="AU253" s="20" t="s">
        <v>159</v>
      </c>
    </row>
    <row r="254" spans="2:51" s="13" customFormat="1" ht="12">
      <c r="B254" s="195"/>
      <c r="C254" s="196"/>
      <c r="D254" s="189" t="s">
        <v>135</v>
      </c>
      <c r="E254" s="197" t="s">
        <v>19</v>
      </c>
      <c r="F254" s="198" t="s">
        <v>175</v>
      </c>
      <c r="G254" s="196"/>
      <c r="H254" s="197" t="s">
        <v>19</v>
      </c>
      <c r="I254" s="199"/>
      <c r="J254" s="196"/>
      <c r="K254" s="196"/>
      <c r="L254" s="200"/>
      <c r="M254" s="201"/>
      <c r="N254" s="202"/>
      <c r="O254" s="202"/>
      <c r="P254" s="202"/>
      <c r="Q254" s="202"/>
      <c r="R254" s="202"/>
      <c r="S254" s="202"/>
      <c r="T254" s="203"/>
      <c r="AT254" s="204" t="s">
        <v>135</v>
      </c>
      <c r="AU254" s="204" t="s">
        <v>159</v>
      </c>
      <c r="AV254" s="13" t="s">
        <v>80</v>
      </c>
      <c r="AW254" s="13" t="s">
        <v>33</v>
      </c>
      <c r="AX254" s="13" t="s">
        <v>72</v>
      </c>
      <c r="AY254" s="204" t="s">
        <v>122</v>
      </c>
    </row>
    <row r="255" spans="2:51" s="14" customFormat="1" ht="12">
      <c r="B255" s="205"/>
      <c r="C255" s="206"/>
      <c r="D255" s="189" t="s">
        <v>135</v>
      </c>
      <c r="E255" s="207" t="s">
        <v>19</v>
      </c>
      <c r="F255" s="208" t="s">
        <v>299</v>
      </c>
      <c r="G255" s="206"/>
      <c r="H255" s="209">
        <v>12.5</v>
      </c>
      <c r="I255" s="210"/>
      <c r="J255" s="206"/>
      <c r="K255" s="206"/>
      <c r="L255" s="211"/>
      <c r="M255" s="212"/>
      <c r="N255" s="213"/>
      <c r="O255" s="213"/>
      <c r="P255" s="213"/>
      <c r="Q255" s="213"/>
      <c r="R255" s="213"/>
      <c r="S255" s="213"/>
      <c r="T255" s="214"/>
      <c r="AT255" s="215" t="s">
        <v>135</v>
      </c>
      <c r="AU255" s="215" t="s">
        <v>159</v>
      </c>
      <c r="AV255" s="14" t="s">
        <v>82</v>
      </c>
      <c r="AW255" s="14" t="s">
        <v>33</v>
      </c>
      <c r="AX255" s="14" t="s">
        <v>72</v>
      </c>
      <c r="AY255" s="215" t="s">
        <v>122</v>
      </c>
    </row>
    <row r="256" spans="2:51" s="13" customFormat="1" ht="12">
      <c r="B256" s="195"/>
      <c r="C256" s="196"/>
      <c r="D256" s="189" t="s">
        <v>135</v>
      </c>
      <c r="E256" s="197" t="s">
        <v>19</v>
      </c>
      <c r="F256" s="198" t="s">
        <v>167</v>
      </c>
      <c r="G256" s="196"/>
      <c r="H256" s="197" t="s">
        <v>19</v>
      </c>
      <c r="I256" s="199"/>
      <c r="J256" s="196"/>
      <c r="K256" s="196"/>
      <c r="L256" s="200"/>
      <c r="M256" s="201"/>
      <c r="N256" s="202"/>
      <c r="O256" s="202"/>
      <c r="P256" s="202"/>
      <c r="Q256" s="202"/>
      <c r="R256" s="202"/>
      <c r="S256" s="202"/>
      <c r="T256" s="203"/>
      <c r="AT256" s="204" t="s">
        <v>135</v>
      </c>
      <c r="AU256" s="204" t="s">
        <v>159</v>
      </c>
      <c r="AV256" s="13" t="s">
        <v>80</v>
      </c>
      <c r="AW256" s="13" t="s">
        <v>33</v>
      </c>
      <c r="AX256" s="13" t="s">
        <v>72</v>
      </c>
      <c r="AY256" s="204" t="s">
        <v>122</v>
      </c>
    </row>
    <row r="257" spans="2:51" s="14" customFormat="1" ht="12">
      <c r="B257" s="205"/>
      <c r="C257" s="206"/>
      <c r="D257" s="189" t="s">
        <v>135</v>
      </c>
      <c r="E257" s="207" t="s">
        <v>19</v>
      </c>
      <c r="F257" s="208" t="s">
        <v>300</v>
      </c>
      <c r="G257" s="206"/>
      <c r="H257" s="209">
        <v>43.75</v>
      </c>
      <c r="I257" s="210"/>
      <c r="J257" s="206"/>
      <c r="K257" s="206"/>
      <c r="L257" s="211"/>
      <c r="M257" s="212"/>
      <c r="N257" s="213"/>
      <c r="O257" s="213"/>
      <c r="P257" s="213"/>
      <c r="Q257" s="213"/>
      <c r="R257" s="213"/>
      <c r="S257" s="213"/>
      <c r="T257" s="214"/>
      <c r="AT257" s="215" t="s">
        <v>135</v>
      </c>
      <c r="AU257" s="215" t="s">
        <v>159</v>
      </c>
      <c r="AV257" s="14" t="s">
        <v>82</v>
      </c>
      <c r="AW257" s="14" t="s">
        <v>33</v>
      </c>
      <c r="AX257" s="14" t="s">
        <v>72</v>
      </c>
      <c r="AY257" s="215" t="s">
        <v>122</v>
      </c>
    </row>
    <row r="258" spans="2:51" s="13" customFormat="1" ht="12">
      <c r="B258" s="195"/>
      <c r="C258" s="196"/>
      <c r="D258" s="189" t="s">
        <v>135</v>
      </c>
      <c r="E258" s="197" t="s">
        <v>19</v>
      </c>
      <c r="F258" s="198" t="s">
        <v>165</v>
      </c>
      <c r="G258" s="196"/>
      <c r="H258" s="197" t="s">
        <v>19</v>
      </c>
      <c r="I258" s="199"/>
      <c r="J258" s="196"/>
      <c r="K258" s="196"/>
      <c r="L258" s="200"/>
      <c r="M258" s="201"/>
      <c r="N258" s="202"/>
      <c r="O258" s="202"/>
      <c r="P258" s="202"/>
      <c r="Q258" s="202"/>
      <c r="R258" s="202"/>
      <c r="S258" s="202"/>
      <c r="T258" s="203"/>
      <c r="AT258" s="204" t="s">
        <v>135</v>
      </c>
      <c r="AU258" s="204" t="s">
        <v>159</v>
      </c>
      <c r="AV258" s="13" t="s">
        <v>80</v>
      </c>
      <c r="AW258" s="13" t="s">
        <v>33</v>
      </c>
      <c r="AX258" s="13" t="s">
        <v>72</v>
      </c>
      <c r="AY258" s="204" t="s">
        <v>122</v>
      </c>
    </row>
    <row r="259" spans="2:51" s="14" customFormat="1" ht="12">
      <c r="B259" s="205"/>
      <c r="C259" s="206"/>
      <c r="D259" s="189" t="s">
        <v>135</v>
      </c>
      <c r="E259" s="207" t="s">
        <v>19</v>
      </c>
      <c r="F259" s="208" t="s">
        <v>197</v>
      </c>
      <c r="G259" s="206"/>
      <c r="H259" s="209">
        <v>75</v>
      </c>
      <c r="I259" s="210"/>
      <c r="J259" s="206"/>
      <c r="K259" s="206"/>
      <c r="L259" s="211"/>
      <c r="M259" s="212"/>
      <c r="N259" s="213"/>
      <c r="O259" s="213"/>
      <c r="P259" s="213"/>
      <c r="Q259" s="213"/>
      <c r="R259" s="213"/>
      <c r="S259" s="213"/>
      <c r="T259" s="214"/>
      <c r="AT259" s="215" t="s">
        <v>135</v>
      </c>
      <c r="AU259" s="215" t="s">
        <v>159</v>
      </c>
      <c r="AV259" s="14" t="s">
        <v>82</v>
      </c>
      <c r="AW259" s="14" t="s">
        <v>33</v>
      </c>
      <c r="AX259" s="14" t="s">
        <v>72</v>
      </c>
      <c r="AY259" s="215" t="s">
        <v>122</v>
      </c>
    </row>
    <row r="260" spans="2:51" s="15" customFormat="1" ht="12">
      <c r="B260" s="216"/>
      <c r="C260" s="217"/>
      <c r="D260" s="189" t="s">
        <v>135</v>
      </c>
      <c r="E260" s="218" t="s">
        <v>19</v>
      </c>
      <c r="F260" s="219" t="s">
        <v>138</v>
      </c>
      <c r="G260" s="217"/>
      <c r="H260" s="220">
        <v>131.25</v>
      </c>
      <c r="I260" s="221"/>
      <c r="J260" s="217"/>
      <c r="K260" s="217"/>
      <c r="L260" s="222"/>
      <c r="M260" s="223"/>
      <c r="N260" s="224"/>
      <c r="O260" s="224"/>
      <c r="P260" s="224"/>
      <c r="Q260" s="224"/>
      <c r="R260" s="224"/>
      <c r="S260" s="224"/>
      <c r="T260" s="225"/>
      <c r="AT260" s="226" t="s">
        <v>135</v>
      </c>
      <c r="AU260" s="226" t="s">
        <v>159</v>
      </c>
      <c r="AV260" s="15" t="s">
        <v>129</v>
      </c>
      <c r="AW260" s="15" t="s">
        <v>33</v>
      </c>
      <c r="AX260" s="15" t="s">
        <v>80</v>
      </c>
      <c r="AY260" s="226" t="s">
        <v>122</v>
      </c>
    </row>
    <row r="261" spans="1:65" s="2" customFormat="1" ht="16.5" customHeight="1">
      <c r="A261" s="37"/>
      <c r="B261" s="38"/>
      <c r="C261" s="227" t="s">
        <v>301</v>
      </c>
      <c r="D261" s="227" t="s">
        <v>216</v>
      </c>
      <c r="E261" s="228" t="s">
        <v>302</v>
      </c>
      <c r="F261" s="229" t="s">
        <v>303</v>
      </c>
      <c r="G261" s="230" t="s">
        <v>193</v>
      </c>
      <c r="H261" s="231">
        <v>137.813</v>
      </c>
      <c r="I261" s="232"/>
      <c r="J261" s="233">
        <f>ROUND(I261*H261,2)</f>
        <v>0</v>
      </c>
      <c r="K261" s="229" t="s">
        <v>128</v>
      </c>
      <c r="L261" s="234"/>
      <c r="M261" s="235" t="s">
        <v>19</v>
      </c>
      <c r="N261" s="236" t="s">
        <v>43</v>
      </c>
      <c r="O261" s="67"/>
      <c r="P261" s="185">
        <f>O261*H261</f>
        <v>0</v>
      </c>
      <c r="Q261" s="185">
        <v>0.125</v>
      </c>
      <c r="R261" s="185">
        <f>Q261*H261</f>
        <v>17.226625</v>
      </c>
      <c r="S261" s="185">
        <v>0</v>
      </c>
      <c r="T261" s="186">
        <f>S261*H261</f>
        <v>0</v>
      </c>
      <c r="U261" s="37"/>
      <c r="V261" s="37"/>
      <c r="W261" s="37"/>
      <c r="X261" s="37"/>
      <c r="Y261" s="37"/>
      <c r="Z261" s="37"/>
      <c r="AA261" s="37"/>
      <c r="AB261" s="37"/>
      <c r="AC261" s="37"/>
      <c r="AD261" s="37"/>
      <c r="AE261" s="37"/>
      <c r="AR261" s="187" t="s">
        <v>200</v>
      </c>
      <c r="AT261" s="187" t="s">
        <v>216</v>
      </c>
      <c r="AU261" s="187" t="s">
        <v>159</v>
      </c>
      <c r="AY261" s="20" t="s">
        <v>122</v>
      </c>
      <c r="BE261" s="188">
        <f>IF(N261="základní",J261,0)</f>
        <v>0</v>
      </c>
      <c r="BF261" s="188">
        <f>IF(N261="snížená",J261,0)</f>
        <v>0</v>
      </c>
      <c r="BG261" s="188">
        <f>IF(N261="zákl. přenesená",J261,0)</f>
        <v>0</v>
      </c>
      <c r="BH261" s="188">
        <f>IF(N261="sníž. přenesená",J261,0)</f>
        <v>0</v>
      </c>
      <c r="BI261" s="188">
        <f>IF(N261="nulová",J261,0)</f>
        <v>0</v>
      </c>
      <c r="BJ261" s="20" t="s">
        <v>80</v>
      </c>
      <c r="BK261" s="188">
        <f>ROUND(I261*H261,2)</f>
        <v>0</v>
      </c>
      <c r="BL261" s="20" t="s">
        <v>129</v>
      </c>
      <c r="BM261" s="187" t="s">
        <v>304</v>
      </c>
    </row>
    <row r="262" spans="1:47" s="2" customFormat="1" ht="12">
      <c r="A262" s="37"/>
      <c r="B262" s="38"/>
      <c r="C262" s="39"/>
      <c r="D262" s="189" t="s">
        <v>131</v>
      </c>
      <c r="E262" s="39"/>
      <c r="F262" s="190" t="s">
        <v>303</v>
      </c>
      <c r="G262" s="39"/>
      <c r="H262" s="39"/>
      <c r="I262" s="191"/>
      <c r="J262" s="39"/>
      <c r="K262" s="39"/>
      <c r="L262" s="42"/>
      <c r="M262" s="192"/>
      <c r="N262" s="193"/>
      <c r="O262" s="67"/>
      <c r="P262" s="67"/>
      <c r="Q262" s="67"/>
      <c r="R262" s="67"/>
      <c r="S262" s="67"/>
      <c r="T262" s="68"/>
      <c r="U262" s="37"/>
      <c r="V262" s="37"/>
      <c r="W262" s="37"/>
      <c r="X262" s="37"/>
      <c r="Y262" s="37"/>
      <c r="Z262" s="37"/>
      <c r="AA262" s="37"/>
      <c r="AB262" s="37"/>
      <c r="AC262" s="37"/>
      <c r="AD262" s="37"/>
      <c r="AE262" s="37"/>
      <c r="AT262" s="20" t="s">
        <v>131</v>
      </c>
      <c r="AU262" s="20" t="s">
        <v>159</v>
      </c>
    </row>
    <row r="263" spans="2:51" s="13" customFormat="1" ht="12">
      <c r="B263" s="195"/>
      <c r="C263" s="196"/>
      <c r="D263" s="189" t="s">
        <v>135</v>
      </c>
      <c r="E263" s="197" t="s">
        <v>19</v>
      </c>
      <c r="F263" s="198" t="s">
        <v>175</v>
      </c>
      <c r="G263" s="196"/>
      <c r="H263" s="197" t="s">
        <v>19</v>
      </c>
      <c r="I263" s="199"/>
      <c r="J263" s="196"/>
      <c r="K263" s="196"/>
      <c r="L263" s="200"/>
      <c r="M263" s="201"/>
      <c r="N263" s="202"/>
      <c r="O263" s="202"/>
      <c r="P263" s="202"/>
      <c r="Q263" s="202"/>
      <c r="R263" s="202"/>
      <c r="S263" s="202"/>
      <c r="T263" s="203"/>
      <c r="AT263" s="204" t="s">
        <v>135</v>
      </c>
      <c r="AU263" s="204" t="s">
        <v>159</v>
      </c>
      <c r="AV263" s="13" t="s">
        <v>80</v>
      </c>
      <c r="AW263" s="13" t="s">
        <v>33</v>
      </c>
      <c r="AX263" s="13" t="s">
        <v>72</v>
      </c>
      <c r="AY263" s="204" t="s">
        <v>122</v>
      </c>
    </row>
    <row r="264" spans="2:51" s="14" customFormat="1" ht="12">
      <c r="B264" s="205"/>
      <c r="C264" s="206"/>
      <c r="D264" s="189" t="s">
        <v>135</v>
      </c>
      <c r="E264" s="207" t="s">
        <v>19</v>
      </c>
      <c r="F264" s="208" t="s">
        <v>299</v>
      </c>
      <c r="G264" s="206"/>
      <c r="H264" s="209">
        <v>12.5</v>
      </c>
      <c r="I264" s="210"/>
      <c r="J264" s="206"/>
      <c r="K264" s="206"/>
      <c r="L264" s="211"/>
      <c r="M264" s="212"/>
      <c r="N264" s="213"/>
      <c r="O264" s="213"/>
      <c r="P264" s="213"/>
      <c r="Q264" s="213"/>
      <c r="R264" s="213"/>
      <c r="S264" s="213"/>
      <c r="T264" s="214"/>
      <c r="AT264" s="215" t="s">
        <v>135</v>
      </c>
      <c r="AU264" s="215" t="s">
        <v>159</v>
      </c>
      <c r="AV264" s="14" t="s">
        <v>82</v>
      </c>
      <c r="AW264" s="14" t="s">
        <v>33</v>
      </c>
      <c r="AX264" s="14" t="s">
        <v>72</v>
      </c>
      <c r="AY264" s="215" t="s">
        <v>122</v>
      </c>
    </row>
    <row r="265" spans="2:51" s="13" customFormat="1" ht="12">
      <c r="B265" s="195"/>
      <c r="C265" s="196"/>
      <c r="D265" s="189" t="s">
        <v>135</v>
      </c>
      <c r="E265" s="197" t="s">
        <v>19</v>
      </c>
      <c r="F265" s="198" t="s">
        <v>167</v>
      </c>
      <c r="G265" s="196"/>
      <c r="H265" s="197" t="s">
        <v>19</v>
      </c>
      <c r="I265" s="199"/>
      <c r="J265" s="196"/>
      <c r="K265" s="196"/>
      <c r="L265" s="200"/>
      <c r="M265" s="201"/>
      <c r="N265" s="202"/>
      <c r="O265" s="202"/>
      <c r="P265" s="202"/>
      <c r="Q265" s="202"/>
      <c r="R265" s="202"/>
      <c r="S265" s="202"/>
      <c r="T265" s="203"/>
      <c r="AT265" s="204" t="s">
        <v>135</v>
      </c>
      <c r="AU265" s="204" t="s">
        <v>159</v>
      </c>
      <c r="AV265" s="13" t="s">
        <v>80</v>
      </c>
      <c r="AW265" s="13" t="s">
        <v>33</v>
      </c>
      <c r="AX265" s="13" t="s">
        <v>72</v>
      </c>
      <c r="AY265" s="204" t="s">
        <v>122</v>
      </c>
    </row>
    <row r="266" spans="2:51" s="14" customFormat="1" ht="12">
      <c r="B266" s="205"/>
      <c r="C266" s="206"/>
      <c r="D266" s="189" t="s">
        <v>135</v>
      </c>
      <c r="E266" s="207" t="s">
        <v>19</v>
      </c>
      <c r="F266" s="208" t="s">
        <v>300</v>
      </c>
      <c r="G266" s="206"/>
      <c r="H266" s="209">
        <v>43.75</v>
      </c>
      <c r="I266" s="210"/>
      <c r="J266" s="206"/>
      <c r="K266" s="206"/>
      <c r="L266" s="211"/>
      <c r="M266" s="212"/>
      <c r="N266" s="213"/>
      <c r="O266" s="213"/>
      <c r="P266" s="213"/>
      <c r="Q266" s="213"/>
      <c r="R266" s="213"/>
      <c r="S266" s="213"/>
      <c r="T266" s="214"/>
      <c r="AT266" s="215" t="s">
        <v>135</v>
      </c>
      <c r="AU266" s="215" t="s">
        <v>159</v>
      </c>
      <c r="AV266" s="14" t="s">
        <v>82</v>
      </c>
      <c r="AW266" s="14" t="s">
        <v>33</v>
      </c>
      <c r="AX266" s="14" t="s">
        <v>72</v>
      </c>
      <c r="AY266" s="215" t="s">
        <v>122</v>
      </c>
    </row>
    <row r="267" spans="2:51" s="13" customFormat="1" ht="12">
      <c r="B267" s="195"/>
      <c r="C267" s="196"/>
      <c r="D267" s="189" t="s">
        <v>135</v>
      </c>
      <c r="E267" s="197" t="s">
        <v>19</v>
      </c>
      <c r="F267" s="198" t="s">
        <v>165</v>
      </c>
      <c r="G267" s="196"/>
      <c r="H267" s="197" t="s">
        <v>19</v>
      </c>
      <c r="I267" s="199"/>
      <c r="J267" s="196"/>
      <c r="K267" s="196"/>
      <c r="L267" s="200"/>
      <c r="M267" s="201"/>
      <c r="N267" s="202"/>
      <c r="O267" s="202"/>
      <c r="P267" s="202"/>
      <c r="Q267" s="202"/>
      <c r="R267" s="202"/>
      <c r="S267" s="202"/>
      <c r="T267" s="203"/>
      <c r="AT267" s="204" t="s">
        <v>135</v>
      </c>
      <c r="AU267" s="204" t="s">
        <v>159</v>
      </c>
      <c r="AV267" s="13" t="s">
        <v>80</v>
      </c>
      <c r="AW267" s="13" t="s">
        <v>33</v>
      </c>
      <c r="AX267" s="13" t="s">
        <v>72</v>
      </c>
      <c r="AY267" s="204" t="s">
        <v>122</v>
      </c>
    </row>
    <row r="268" spans="2:51" s="14" customFormat="1" ht="12">
      <c r="B268" s="205"/>
      <c r="C268" s="206"/>
      <c r="D268" s="189" t="s">
        <v>135</v>
      </c>
      <c r="E268" s="207" t="s">
        <v>19</v>
      </c>
      <c r="F268" s="208" t="s">
        <v>197</v>
      </c>
      <c r="G268" s="206"/>
      <c r="H268" s="209">
        <v>75</v>
      </c>
      <c r="I268" s="210"/>
      <c r="J268" s="206"/>
      <c r="K268" s="206"/>
      <c r="L268" s="211"/>
      <c r="M268" s="212"/>
      <c r="N268" s="213"/>
      <c r="O268" s="213"/>
      <c r="P268" s="213"/>
      <c r="Q268" s="213"/>
      <c r="R268" s="213"/>
      <c r="S268" s="213"/>
      <c r="T268" s="214"/>
      <c r="AT268" s="215" t="s">
        <v>135</v>
      </c>
      <c r="AU268" s="215" t="s">
        <v>159</v>
      </c>
      <c r="AV268" s="14" t="s">
        <v>82</v>
      </c>
      <c r="AW268" s="14" t="s">
        <v>33</v>
      </c>
      <c r="AX268" s="14" t="s">
        <v>72</v>
      </c>
      <c r="AY268" s="215" t="s">
        <v>122</v>
      </c>
    </row>
    <row r="269" spans="2:51" s="15" customFormat="1" ht="12">
      <c r="B269" s="216"/>
      <c r="C269" s="217"/>
      <c r="D269" s="189" t="s">
        <v>135</v>
      </c>
      <c r="E269" s="218" t="s">
        <v>19</v>
      </c>
      <c r="F269" s="219" t="s">
        <v>138</v>
      </c>
      <c r="G269" s="217"/>
      <c r="H269" s="220">
        <v>131.25</v>
      </c>
      <c r="I269" s="221"/>
      <c r="J269" s="217"/>
      <c r="K269" s="217"/>
      <c r="L269" s="222"/>
      <c r="M269" s="223"/>
      <c r="N269" s="224"/>
      <c r="O269" s="224"/>
      <c r="P269" s="224"/>
      <c r="Q269" s="224"/>
      <c r="R269" s="224"/>
      <c r="S269" s="224"/>
      <c r="T269" s="225"/>
      <c r="AT269" s="226" t="s">
        <v>135</v>
      </c>
      <c r="AU269" s="226" t="s">
        <v>159</v>
      </c>
      <c r="AV269" s="15" t="s">
        <v>129</v>
      </c>
      <c r="AW269" s="15" t="s">
        <v>33</v>
      </c>
      <c r="AX269" s="15" t="s">
        <v>80</v>
      </c>
      <c r="AY269" s="226" t="s">
        <v>122</v>
      </c>
    </row>
    <row r="270" spans="2:51" s="14" customFormat="1" ht="12">
      <c r="B270" s="205"/>
      <c r="C270" s="206"/>
      <c r="D270" s="189" t="s">
        <v>135</v>
      </c>
      <c r="E270" s="206"/>
      <c r="F270" s="208" t="s">
        <v>305</v>
      </c>
      <c r="G270" s="206"/>
      <c r="H270" s="209">
        <v>137.813</v>
      </c>
      <c r="I270" s="210"/>
      <c r="J270" s="206"/>
      <c r="K270" s="206"/>
      <c r="L270" s="211"/>
      <c r="M270" s="212"/>
      <c r="N270" s="213"/>
      <c r="O270" s="213"/>
      <c r="P270" s="213"/>
      <c r="Q270" s="213"/>
      <c r="R270" s="213"/>
      <c r="S270" s="213"/>
      <c r="T270" s="214"/>
      <c r="AT270" s="215" t="s">
        <v>135</v>
      </c>
      <c r="AU270" s="215" t="s">
        <v>159</v>
      </c>
      <c r="AV270" s="14" t="s">
        <v>82</v>
      </c>
      <c r="AW270" s="14" t="s">
        <v>4</v>
      </c>
      <c r="AX270" s="14" t="s">
        <v>80</v>
      </c>
      <c r="AY270" s="215" t="s">
        <v>122</v>
      </c>
    </row>
    <row r="271" spans="1:65" s="2" customFormat="1" ht="16.5" customHeight="1">
      <c r="A271" s="37"/>
      <c r="B271" s="38"/>
      <c r="C271" s="176" t="s">
        <v>306</v>
      </c>
      <c r="D271" s="176" t="s">
        <v>124</v>
      </c>
      <c r="E271" s="177" t="s">
        <v>307</v>
      </c>
      <c r="F271" s="178" t="s">
        <v>308</v>
      </c>
      <c r="G271" s="179" t="s">
        <v>203</v>
      </c>
      <c r="H271" s="180">
        <v>12.131</v>
      </c>
      <c r="I271" s="181"/>
      <c r="J271" s="182">
        <f>ROUND(I271*H271,2)</f>
        <v>0</v>
      </c>
      <c r="K271" s="178" t="s">
        <v>128</v>
      </c>
      <c r="L271" s="42"/>
      <c r="M271" s="183" t="s">
        <v>19</v>
      </c>
      <c r="N271" s="184" t="s">
        <v>43</v>
      </c>
      <c r="O271" s="67"/>
      <c r="P271" s="185">
        <f>O271*H271</f>
        <v>0</v>
      </c>
      <c r="Q271" s="185">
        <v>2.25634</v>
      </c>
      <c r="R271" s="185">
        <f>Q271*H271</f>
        <v>27.371660539999997</v>
      </c>
      <c r="S271" s="185">
        <v>0</v>
      </c>
      <c r="T271" s="186">
        <f>S271*H271</f>
        <v>0</v>
      </c>
      <c r="U271" s="37"/>
      <c r="V271" s="37"/>
      <c r="W271" s="37"/>
      <c r="X271" s="37"/>
      <c r="Y271" s="37"/>
      <c r="Z271" s="37"/>
      <c r="AA271" s="37"/>
      <c r="AB271" s="37"/>
      <c r="AC271" s="37"/>
      <c r="AD271" s="37"/>
      <c r="AE271" s="37"/>
      <c r="AR271" s="187" t="s">
        <v>129</v>
      </c>
      <c r="AT271" s="187" t="s">
        <v>124</v>
      </c>
      <c r="AU271" s="187" t="s">
        <v>159</v>
      </c>
      <c r="AY271" s="20" t="s">
        <v>122</v>
      </c>
      <c r="BE271" s="188">
        <f>IF(N271="základní",J271,0)</f>
        <v>0</v>
      </c>
      <c r="BF271" s="188">
        <f>IF(N271="snížená",J271,0)</f>
        <v>0</v>
      </c>
      <c r="BG271" s="188">
        <f>IF(N271="zákl. přenesená",J271,0)</f>
        <v>0</v>
      </c>
      <c r="BH271" s="188">
        <f>IF(N271="sníž. přenesená",J271,0)</f>
        <v>0</v>
      </c>
      <c r="BI271" s="188">
        <f>IF(N271="nulová",J271,0)</f>
        <v>0</v>
      </c>
      <c r="BJ271" s="20" t="s">
        <v>80</v>
      </c>
      <c r="BK271" s="188">
        <f>ROUND(I271*H271,2)</f>
        <v>0</v>
      </c>
      <c r="BL271" s="20" t="s">
        <v>129</v>
      </c>
      <c r="BM271" s="187" t="s">
        <v>309</v>
      </c>
    </row>
    <row r="272" spans="1:47" s="2" customFormat="1" ht="12">
      <c r="A272" s="37"/>
      <c r="B272" s="38"/>
      <c r="C272" s="39"/>
      <c r="D272" s="189" t="s">
        <v>131</v>
      </c>
      <c r="E272" s="39"/>
      <c r="F272" s="190" t="s">
        <v>310</v>
      </c>
      <c r="G272" s="39"/>
      <c r="H272" s="39"/>
      <c r="I272" s="191"/>
      <c r="J272" s="39"/>
      <c r="K272" s="39"/>
      <c r="L272" s="42"/>
      <c r="M272" s="192"/>
      <c r="N272" s="193"/>
      <c r="O272" s="67"/>
      <c r="P272" s="67"/>
      <c r="Q272" s="67"/>
      <c r="R272" s="67"/>
      <c r="S272" s="67"/>
      <c r="T272" s="68"/>
      <c r="U272" s="37"/>
      <c r="V272" s="37"/>
      <c r="W272" s="37"/>
      <c r="X272" s="37"/>
      <c r="Y272" s="37"/>
      <c r="Z272" s="37"/>
      <c r="AA272" s="37"/>
      <c r="AB272" s="37"/>
      <c r="AC272" s="37"/>
      <c r="AD272" s="37"/>
      <c r="AE272" s="37"/>
      <c r="AT272" s="20" t="s">
        <v>131</v>
      </c>
      <c r="AU272" s="20" t="s">
        <v>159</v>
      </c>
    </row>
    <row r="273" spans="2:51" s="13" customFormat="1" ht="12">
      <c r="B273" s="195"/>
      <c r="C273" s="196"/>
      <c r="D273" s="189" t="s">
        <v>135</v>
      </c>
      <c r="E273" s="197" t="s">
        <v>19</v>
      </c>
      <c r="F273" s="198" t="s">
        <v>173</v>
      </c>
      <c r="G273" s="196"/>
      <c r="H273" s="197" t="s">
        <v>19</v>
      </c>
      <c r="I273" s="199"/>
      <c r="J273" s="196"/>
      <c r="K273" s="196"/>
      <c r="L273" s="200"/>
      <c r="M273" s="201"/>
      <c r="N273" s="202"/>
      <c r="O273" s="202"/>
      <c r="P273" s="202"/>
      <c r="Q273" s="202"/>
      <c r="R273" s="202"/>
      <c r="S273" s="202"/>
      <c r="T273" s="203"/>
      <c r="AT273" s="204" t="s">
        <v>135</v>
      </c>
      <c r="AU273" s="204" t="s">
        <v>159</v>
      </c>
      <c r="AV273" s="13" t="s">
        <v>80</v>
      </c>
      <c r="AW273" s="13" t="s">
        <v>33</v>
      </c>
      <c r="AX273" s="13" t="s">
        <v>72</v>
      </c>
      <c r="AY273" s="204" t="s">
        <v>122</v>
      </c>
    </row>
    <row r="274" spans="2:51" s="13" customFormat="1" ht="22.5">
      <c r="B274" s="195"/>
      <c r="C274" s="196"/>
      <c r="D274" s="189" t="s">
        <v>135</v>
      </c>
      <c r="E274" s="197" t="s">
        <v>19</v>
      </c>
      <c r="F274" s="198" t="s">
        <v>311</v>
      </c>
      <c r="G274" s="196"/>
      <c r="H274" s="197" t="s">
        <v>19</v>
      </c>
      <c r="I274" s="199"/>
      <c r="J274" s="196"/>
      <c r="K274" s="196"/>
      <c r="L274" s="200"/>
      <c r="M274" s="201"/>
      <c r="N274" s="202"/>
      <c r="O274" s="202"/>
      <c r="P274" s="202"/>
      <c r="Q274" s="202"/>
      <c r="R274" s="202"/>
      <c r="S274" s="202"/>
      <c r="T274" s="203"/>
      <c r="AT274" s="204" t="s">
        <v>135</v>
      </c>
      <c r="AU274" s="204" t="s">
        <v>159</v>
      </c>
      <c r="AV274" s="13" t="s">
        <v>80</v>
      </c>
      <c r="AW274" s="13" t="s">
        <v>33</v>
      </c>
      <c r="AX274" s="13" t="s">
        <v>72</v>
      </c>
      <c r="AY274" s="204" t="s">
        <v>122</v>
      </c>
    </row>
    <row r="275" spans="2:51" s="14" customFormat="1" ht="12">
      <c r="B275" s="205"/>
      <c r="C275" s="206"/>
      <c r="D275" s="189" t="s">
        <v>135</v>
      </c>
      <c r="E275" s="207" t="s">
        <v>19</v>
      </c>
      <c r="F275" s="208" t="s">
        <v>312</v>
      </c>
      <c r="G275" s="206"/>
      <c r="H275" s="209">
        <v>6.15</v>
      </c>
      <c r="I275" s="210"/>
      <c r="J275" s="206"/>
      <c r="K275" s="206"/>
      <c r="L275" s="211"/>
      <c r="M275" s="212"/>
      <c r="N275" s="213"/>
      <c r="O275" s="213"/>
      <c r="P275" s="213"/>
      <c r="Q275" s="213"/>
      <c r="R275" s="213"/>
      <c r="S275" s="213"/>
      <c r="T275" s="214"/>
      <c r="AT275" s="215" t="s">
        <v>135</v>
      </c>
      <c r="AU275" s="215" t="s">
        <v>159</v>
      </c>
      <c r="AV275" s="14" t="s">
        <v>82</v>
      </c>
      <c r="AW275" s="14" t="s">
        <v>33</v>
      </c>
      <c r="AX275" s="14" t="s">
        <v>72</v>
      </c>
      <c r="AY275" s="215" t="s">
        <v>122</v>
      </c>
    </row>
    <row r="276" spans="2:51" s="16" customFormat="1" ht="12">
      <c r="B276" s="237"/>
      <c r="C276" s="238"/>
      <c r="D276" s="189" t="s">
        <v>135</v>
      </c>
      <c r="E276" s="239" t="s">
        <v>19</v>
      </c>
      <c r="F276" s="240" t="s">
        <v>242</v>
      </c>
      <c r="G276" s="238"/>
      <c r="H276" s="241">
        <v>6.15</v>
      </c>
      <c r="I276" s="242"/>
      <c r="J276" s="238"/>
      <c r="K276" s="238"/>
      <c r="L276" s="243"/>
      <c r="M276" s="244"/>
      <c r="N276" s="245"/>
      <c r="O276" s="245"/>
      <c r="P276" s="245"/>
      <c r="Q276" s="245"/>
      <c r="R276" s="245"/>
      <c r="S276" s="245"/>
      <c r="T276" s="246"/>
      <c r="AT276" s="247" t="s">
        <v>135</v>
      </c>
      <c r="AU276" s="247" t="s">
        <v>159</v>
      </c>
      <c r="AV276" s="16" t="s">
        <v>159</v>
      </c>
      <c r="AW276" s="16" t="s">
        <v>33</v>
      </c>
      <c r="AX276" s="16" t="s">
        <v>72</v>
      </c>
      <c r="AY276" s="247" t="s">
        <v>122</v>
      </c>
    </row>
    <row r="277" spans="2:51" s="13" customFormat="1" ht="12">
      <c r="B277" s="195"/>
      <c r="C277" s="196"/>
      <c r="D277" s="189" t="s">
        <v>135</v>
      </c>
      <c r="E277" s="197" t="s">
        <v>19</v>
      </c>
      <c r="F277" s="198" t="s">
        <v>175</v>
      </c>
      <c r="G277" s="196"/>
      <c r="H277" s="197" t="s">
        <v>19</v>
      </c>
      <c r="I277" s="199"/>
      <c r="J277" s="196"/>
      <c r="K277" s="196"/>
      <c r="L277" s="200"/>
      <c r="M277" s="201"/>
      <c r="N277" s="202"/>
      <c r="O277" s="202"/>
      <c r="P277" s="202"/>
      <c r="Q277" s="202"/>
      <c r="R277" s="202"/>
      <c r="S277" s="202"/>
      <c r="T277" s="203"/>
      <c r="AT277" s="204" t="s">
        <v>135</v>
      </c>
      <c r="AU277" s="204" t="s">
        <v>159</v>
      </c>
      <c r="AV277" s="13" t="s">
        <v>80</v>
      </c>
      <c r="AW277" s="13" t="s">
        <v>33</v>
      </c>
      <c r="AX277" s="13" t="s">
        <v>72</v>
      </c>
      <c r="AY277" s="204" t="s">
        <v>122</v>
      </c>
    </row>
    <row r="278" spans="2:51" s="13" customFormat="1" ht="22.5">
      <c r="B278" s="195"/>
      <c r="C278" s="196"/>
      <c r="D278" s="189" t="s">
        <v>135</v>
      </c>
      <c r="E278" s="197" t="s">
        <v>19</v>
      </c>
      <c r="F278" s="198" t="s">
        <v>311</v>
      </c>
      <c r="G278" s="196"/>
      <c r="H278" s="197" t="s">
        <v>19</v>
      </c>
      <c r="I278" s="199"/>
      <c r="J278" s="196"/>
      <c r="K278" s="196"/>
      <c r="L278" s="200"/>
      <c r="M278" s="201"/>
      <c r="N278" s="202"/>
      <c r="O278" s="202"/>
      <c r="P278" s="202"/>
      <c r="Q278" s="202"/>
      <c r="R278" s="202"/>
      <c r="S278" s="202"/>
      <c r="T278" s="203"/>
      <c r="AT278" s="204" t="s">
        <v>135</v>
      </c>
      <c r="AU278" s="204" t="s">
        <v>159</v>
      </c>
      <c r="AV278" s="13" t="s">
        <v>80</v>
      </c>
      <c r="AW278" s="13" t="s">
        <v>33</v>
      </c>
      <c r="AX278" s="13" t="s">
        <v>72</v>
      </c>
      <c r="AY278" s="204" t="s">
        <v>122</v>
      </c>
    </row>
    <row r="279" spans="2:51" s="14" customFormat="1" ht="12">
      <c r="B279" s="205"/>
      <c r="C279" s="206"/>
      <c r="D279" s="189" t="s">
        <v>135</v>
      </c>
      <c r="E279" s="207" t="s">
        <v>19</v>
      </c>
      <c r="F279" s="208" t="s">
        <v>313</v>
      </c>
      <c r="G279" s="206"/>
      <c r="H279" s="209">
        <v>0.788</v>
      </c>
      <c r="I279" s="210"/>
      <c r="J279" s="206"/>
      <c r="K279" s="206"/>
      <c r="L279" s="211"/>
      <c r="M279" s="212"/>
      <c r="N279" s="213"/>
      <c r="O279" s="213"/>
      <c r="P279" s="213"/>
      <c r="Q279" s="213"/>
      <c r="R279" s="213"/>
      <c r="S279" s="213"/>
      <c r="T279" s="214"/>
      <c r="AT279" s="215" t="s">
        <v>135</v>
      </c>
      <c r="AU279" s="215" t="s">
        <v>159</v>
      </c>
      <c r="AV279" s="14" t="s">
        <v>82</v>
      </c>
      <c r="AW279" s="14" t="s">
        <v>33</v>
      </c>
      <c r="AX279" s="14" t="s">
        <v>72</v>
      </c>
      <c r="AY279" s="215" t="s">
        <v>122</v>
      </c>
    </row>
    <row r="280" spans="2:51" s="16" customFormat="1" ht="12">
      <c r="B280" s="237"/>
      <c r="C280" s="238"/>
      <c r="D280" s="189" t="s">
        <v>135</v>
      </c>
      <c r="E280" s="239" t="s">
        <v>19</v>
      </c>
      <c r="F280" s="240" t="s">
        <v>242</v>
      </c>
      <c r="G280" s="238"/>
      <c r="H280" s="241">
        <v>0.788</v>
      </c>
      <c r="I280" s="242"/>
      <c r="J280" s="238"/>
      <c r="K280" s="238"/>
      <c r="L280" s="243"/>
      <c r="M280" s="244"/>
      <c r="N280" s="245"/>
      <c r="O280" s="245"/>
      <c r="P280" s="245"/>
      <c r="Q280" s="245"/>
      <c r="R280" s="245"/>
      <c r="S280" s="245"/>
      <c r="T280" s="246"/>
      <c r="AT280" s="247" t="s">
        <v>135</v>
      </c>
      <c r="AU280" s="247" t="s">
        <v>159</v>
      </c>
      <c r="AV280" s="16" t="s">
        <v>159</v>
      </c>
      <c r="AW280" s="16" t="s">
        <v>33</v>
      </c>
      <c r="AX280" s="16" t="s">
        <v>72</v>
      </c>
      <c r="AY280" s="247" t="s">
        <v>122</v>
      </c>
    </row>
    <row r="281" spans="2:51" s="13" customFormat="1" ht="12">
      <c r="B281" s="195"/>
      <c r="C281" s="196"/>
      <c r="D281" s="189" t="s">
        <v>135</v>
      </c>
      <c r="E281" s="197" t="s">
        <v>19</v>
      </c>
      <c r="F281" s="198" t="s">
        <v>165</v>
      </c>
      <c r="G281" s="196"/>
      <c r="H281" s="197" t="s">
        <v>19</v>
      </c>
      <c r="I281" s="199"/>
      <c r="J281" s="196"/>
      <c r="K281" s="196"/>
      <c r="L281" s="200"/>
      <c r="M281" s="201"/>
      <c r="N281" s="202"/>
      <c r="O281" s="202"/>
      <c r="P281" s="202"/>
      <c r="Q281" s="202"/>
      <c r="R281" s="202"/>
      <c r="S281" s="202"/>
      <c r="T281" s="203"/>
      <c r="AT281" s="204" t="s">
        <v>135</v>
      </c>
      <c r="AU281" s="204" t="s">
        <v>159</v>
      </c>
      <c r="AV281" s="13" t="s">
        <v>80</v>
      </c>
      <c r="AW281" s="13" t="s">
        <v>33</v>
      </c>
      <c r="AX281" s="13" t="s">
        <v>72</v>
      </c>
      <c r="AY281" s="204" t="s">
        <v>122</v>
      </c>
    </row>
    <row r="282" spans="2:51" s="13" customFormat="1" ht="22.5">
      <c r="B282" s="195"/>
      <c r="C282" s="196"/>
      <c r="D282" s="189" t="s">
        <v>135</v>
      </c>
      <c r="E282" s="197" t="s">
        <v>19</v>
      </c>
      <c r="F282" s="198" t="s">
        <v>311</v>
      </c>
      <c r="G282" s="196"/>
      <c r="H282" s="197" t="s">
        <v>19</v>
      </c>
      <c r="I282" s="199"/>
      <c r="J282" s="196"/>
      <c r="K282" s="196"/>
      <c r="L282" s="200"/>
      <c r="M282" s="201"/>
      <c r="N282" s="202"/>
      <c r="O282" s="202"/>
      <c r="P282" s="202"/>
      <c r="Q282" s="202"/>
      <c r="R282" s="202"/>
      <c r="S282" s="202"/>
      <c r="T282" s="203"/>
      <c r="AT282" s="204" t="s">
        <v>135</v>
      </c>
      <c r="AU282" s="204" t="s">
        <v>159</v>
      </c>
      <c r="AV282" s="13" t="s">
        <v>80</v>
      </c>
      <c r="AW282" s="13" t="s">
        <v>33</v>
      </c>
      <c r="AX282" s="13" t="s">
        <v>72</v>
      </c>
      <c r="AY282" s="204" t="s">
        <v>122</v>
      </c>
    </row>
    <row r="283" spans="2:51" s="14" customFormat="1" ht="12">
      <c r="B283" s="205"/>
      <c r="C283" s="206"/>
      <c r="D283" s="189" t="s">
        <v>135</v>
      </c>
      <c r="E283" s="207" t="s">
        <v>19</v>
      </c>
      <c r="F283" s="208" t="s">
        <v>314</v>
      </c>
      <c r="G283" s="206"/>
      <c r="H283" s="209">
        <v>3.975</v>
      </c>
      <c r="I283" s="210"/>
      <c r="J283" s="206"/>
      <c r="K283" s="206"/>
      <c r="L283" s="211"/>
      <c r="M283" s="212"/>
      <c r="N283" s="213"/>
      <c r="O283" s="213"/>
      <c r="P283" s="213"/>
      <c r="Q283" s="213"/>
      <c r="R283" s="213"/>
      <c r="S283" s="213"/>
      <c r="T283" s="214"/>
      <c r="AT283" s="215" t="s">
        <v>135</v>
      </c>
      <c r="AU283" s="215" t="s">
        <v>159</v>
      </c>
      <c r="AV283" s="14" t="s">
        <v>82</v>
      </c>
      <c r="AW283" s="14" t="s">
        <v>33</v>
      </c>
      <c r="AX283" s="14" t="s">
        <v>72</v>
      </c>
      <c r="AY283" s="215" t="s">
        <v>122</v>
      </c>
    </row>
    <row r="284" spans="2:51" s="16" customFormat="1" ht="12">
      <c r="B284" s="237"/>
      <c r="C284" s="238"/>
      <c r="D284" s="189" t="s">
        <v>135</v>
      </c>
      <c r="E284" s="239" t="s">
        <v>19</v>
      </c>
      <c r="F284" s="240" t="s">
        <v>242</v>
      </c>
      <c r="G284" s="238"/>
      <c r="H284" s="241">
        <v>3.975</v>
      </c>
      <c r="I284" s="242"/>
      <c r="J284" s="238"/>
      <c r="K284" s="238"/>
      <c r="L284" s="243"/>
      <c r="M284" s="244"/>
      <c r="N284" s="245"/>
      <c r="O284" s="245"/>
      <c r="P284" s="245"/>
      <c r="Q284" s="245"/>
      <c r="R284" s="245"/>
      <c r="S284" s="245"/>
      <c r="T284" s="246"/>
      <c r="AT284" s="247" t="s">
        <v>135</v>
      </c>
      <c r="AU284" s="247" t="s">
        <v>159</v>
      </c>
      <c r="AV284" s="16" t="s">
        <v>159</v>
      </c>
      <c r="AW284" s="16" t="s">
        <v>33</v>
      </c>
      <c r="AX284" s="16" t="s">
        <v>72</v>
      </c>
      <c r="AY284" s="247" t="s">
        <v>122</v>
      </c>
    </row>
    <row r="285" spans="2:51" s="13" customFormat="1" ht="12">
      <c r="B285" s="195"/>
      <c r="C285" s="196"/>
      <c r="D285" s="189" t="s">
        <v>135</v>
      </c>
      <c r="E285" s="197" t="s">
        <v>19</v>
      </c>
      <c r="F285" s="198" t="s">
        <v>167</v>
      </c>
      <c r="G285" s="196"/>
      <c r="H285" s="197" t="s">
        <v>19</v>
      </c>
      <c r="I285" s="199"/>
      <c r="J285" s="196"/>
      <c r="K285" s="196"/>
      <c r="L285" s="200"/>
      <c r="M285" s="201"/>
      <c r="N285" s="202"/>
      <c r="O285" s="202"/>
      <c r="P285" s="202"/>
      <c r="Q285" s="202"/>
      <c r="R285" s="202"/>
      <c r="S285" s="202"/>
      <c r="T285" s="203"/>
      <c r="AT285" s="204" t="s">
        <v>135</v>
      </c>
      <c r="AU285" s="204" t="s">
        <v>159</v>
      </c>
      <c r="AV285" s="13" t="s">
        <v>80</v>
      </c>
      <c r="AW285" s="13" t="s">
        <v>33</v>
      </c>
      <c r="AX285" s="13" t="s">
        <v>72</v>
      </c>
      <c r="AY285" s="204" t="s">
        <v>122</v>
      </c>
    </row>
    <row r="286" spans="2:51" s="13" customFormat="1" ht="22.5">
      <c r="B286" s="195"/>
      <c r="C286" s="196"/>
      <c r="D286" s="189" t="s">
        <v>135</v>
      </c>
      <c r="E286" s="197" t="s">
        <v>19</v>
      </c>
      <c r="F286" s="198" t="s">
        <v>311</v>
      </c>
      <c r="G286" s="196"/>
      <c r="H286" s="197" t="s">
        <v>19</v>
      </c>
      <c r="I286" s="199"/>
      <c r="J286" s="196"/>
      <c r="K286" s="196"/>
      <c r="L286" s="200"/>
      <c r="M286" s="201"/>
      <c r="N286" s="202"/>
      <c r="O286" s="202"/>
      <c r="P286" s="202"/>
      <c r="Q286" s="202"/>
      <c r="R286" s="202"/>
      <c r="S286" s="202"/>
      <c r="T286" s="203"/>
      <c r="AT286" s="204" t="s">
        <v>135</v>
      </c>
      <c r="AU286" s="204" t="s">
        <v>159</v>
      </c>
      <c r="AV286" s="13" t="s">
        <v>80</v>
      </c>
      <c r="AW286" s="13" t="s">
        <v>33</v>
      </c>
      <c r="AX286" s="13" t="s">
        <v>72</v>
      </c>
      <c r="AY286" s="204" t="s">
        <v>122</v>
      </c>
    </row>
    <row r="287" spans="2:51" s="14" customFormat="1" ht="12">
      <c r="B287" s="205"/>
      <c r="C287" s="206"/>
      <c r="D287" s="189" t="s">
        <v>135</v>
      </c>
      <c r="E287" s="207" t="s">
        <v>19</v>
      </c>
      <c r="F287" s="208" t="s">
        <v>315</v>
      </c>
      <c r="G287" s="206"/>
      <c r="H287" s="209">
        <v>1.094</v>
      </c>
      <c r="I287" s="210"/>
      <c r="J287" s="206"/>
      <c r="K287" s="206"/>
      <c r="L287" s="211"/>
      <c r="M287" s="212"/>
      <c r="N287" s="213"/>
      <c r="O287" s="213"/>
      <c r="P287" s="213"/>
      <c r="Q287" s="213"/>
      <c r="R287" s="213"/>
      <c r="S287" s="213"/>
      <c r="T287" s="214"/>
      <c r="AT287" s="215" t="s">
        <v>135</v>
      </c>
      <c r="AU287" s="215" t="s">
        <v>159</v>
      </c>
      <c r="AV287" s="14" t="s">
        <v>82</v>
      </c>
      <c r="AW287" s="14" t="s">
        <v>33</v>
      </c>
      <c r="AX287" s="14" t="s">
        <v>72</v>
      </c>
      <c r="AY287" s="215" t="s">
        <v>122</v>
      </c>
    </row>
    <row r="288" spans="2:51" s="14" customFormat="1" ht="12">
      <c r="B288" s="205"/>
      <c r="C288" s="206"/>
      <c r="D288" s="189" t="s">
        <v>135</v>
      </c>
      <c r="E288" s="207" t="s">
        <v>19</v>
      </c>
      <c r="F288" s="208" t="s">
        <v>316</v>
      </c>
      <c r="G288" s="206"/>
      <c r="H288" s="209">
        <v>2.228</v>
      </c>
      <c r="I288" s="210"/>
      <c r="J288" s="206"/>
      <c r="K288" s="206"/>
      <c r="L288" s="211"/>
      <c r="M288" s="212"/>
      <c r="N288" s="213"/>
      <c r="O288" s="213"/>
      <c r="P288" s="213"/>
      <c r="Q288" s="213"/>
      <c r="R288" s="213"/>
      <c r="S288" s="213"/>
      <c r="T288" s="214"/>
      <c r="AT288" s="215" t="s">
        <v>135</v>
      </c>
      <c r="AU288" s="215" t="s">
        <v>159</v>
      </c>
      <c r="AV288" s="14" t="s">
        <v>82</v>
      </c>
      <c r="AW288" s="14" t="s">
        <v>33</v>
      </c>
      <c r="AX288" s="14" t="s">
        <v>72</v>
      </c>
      <c r="AY288" s="215" t="s">
        <v>122</v>
      </c>
    </row>
    <row r="289" spans="2:51" s="14" customFormat="1" ht="12">
      <c r="B289" s="205"/>
      <c r="C289" s="206"/>
      <c r="D289" s="189" t="s">
        <v>135</v>
      </c>
      <c r="E289" s="207" t="s">
        <v>19</v>
      </c>
      <c r="F289" s="208" t="s">
        <v>317</v>
      </c>
      <c r="G289" s="206"/>
      <c r="H289" s="209">
        <v>0.565</v>
      </c>
      <c r="I289" s="210"/>
      <c r="J289" s="206"/>
      <c r="K289" s="206"/>
      <c r="L289" s="211"/>
      <c r="M289" s="212"/>
      <c r="N289" s="213"/>
      <c r="O289" s="213"/>
      <c r="P289" s="213"/>
      <c r="Q289" s="213"/>
      <c r="R289" s="213"/>
      <c r="S289" s="213"/>
      <c r="T289" s="214"/>
      <c r="AT289" s="215" t="s">
        <v>135</v>
      </c>
      <c r="AU289" s="215" t="s">
        <v>159</v>
      </c>
      <c r="AV289" s="14" t="s">
        <v>82</v>
      </c>
      <c r="AW289" s="14" t="s">
        <v>33</v>
      </c>
      <c r="AX289" s="14" t="s">
        <v>72</v>
      </c>
      <c r="AY289" s="215" t="s">
        <v>122</v>
      </c>
    </row>
    <row r="290" spans="2:51" s="14" customFormat="1" ht="12">
      <c r="B290" s="205"/>
      <c r="C290" s="206"/>
      <c r="D290" s="189" t="s">
        <v>135</v>
      </c>
      <c r="E290" s="207" t="s">
        <v>19</v>
      </c>
      <c r="F290" s="208" t="s">
        <v>318</v>
      </c>
      <c r="G290" s="206"/>
      <c r="H290" s="209">
        <v>-2.669</v>
      </c>
      <c r="I290" s="210"/>
      <c r="J290" s="206"/>
      <c r="K290" s="206"/>
      <c r="L290" s="211"/>
      <c r="M290" s="212"/>
      <c r="N290" s="213"/>
      <c r="O290" s="213"/>
      <c r="P290" s="213"/>
      <c r="Q290" s="213"/>
      <c r="R290" s="213"/>
      <c r="S290" s="213"/>
      <c r="T290" s="214"/>
      <c r="AT290" s="215" t="s">
        <v>135</v>
      </c>
      <c r="AU290" s="215" t="s">
        <v>159</v>
      </c>
      <c r="AV290" s="14" t="s">
        <v>82</v>
      </c>
      <c r="AW290" s="14" t="s">
        <v>33</v>
      </c>
      <c r="AX290" s="14" t="s">
        <v>72</v>
      </c>
      <c r="AY290" s="215" t="s">
        <v>122</v>
      </c>
    </row>
    <row r="291" spans="2:51" s="16" customFormat="1" ht="12">
      <c r="B291" s="237"/>
      <c r="C291" s="238"/>
      <c r="D291" s="189" t="s">
        <v>135</v>
      </c>
      <c r="E291" s="239" t="s">
        <v>19</v>
      </c>
      <c r="F291" s="240" t="s">
        <v>242</v>
      </c>
      <c r="G291" s="238"/>
      <c r="H291" s="241">
        <v>1.218</v>
      </c>
      <c r="I291" s="242"/>
      <c r="J291" s="238"/>
      <c r="K291" s="238"/>
      <c r="L291" s="243"/>
      <c r="M291" s="244"/>
      <c r="N291" s="245"/>
      <c r="O291" s="245"/>
      <c r="P291" s="245"/>
      <c r="Q291" s="245"/>
      <c r="R291" s="245"/>
      <c r="S291" s="245"/>
      <c r="T291" s="246"/>
      <c r="AT291" s="247" t="s">
        <v>135</v>
      </c>
      <c r="AU291" s="247" t="s">
        <v>159</v>
      </c>
      <c r="AV291" s="16" t="s">
        <v>159</v>
      </c>
      <c r="AW291" s="16" t="s">
        <v>33</v>
      </c>
      <c r="AX291" s="16" t="s">
        <v>72</v>
      </c>
      <c r="AY291" s="247" t="s">
        <v>122</v>
      </c>
    </row>
    <row r="292" spans="2:51" s="15" customFormat="1" ht="12">
      <c r="B292" s="216"/>
      <c r="C292" s="217"/>
      <c r="D292" s="189" t="s">
        <v>135</v>
      </c>
      <c r="E292" s="218" t="s">
        <v>19</v>
      </c>
      <c r="F292" s="219" t="s">
        <v>138</v>
      </c>
      <c r="G292" s="217"/>
      <c r="H292" s="220">
        <v>12.131</v>
      </c>
      <c r="I292" s="221"/>
      <c r="J292" s="217"/>
      <c r="K292" s="217"/>
      <c r="L292" s="222"/>
      <c r="M292" s="223"/>
      <c r="N292" s="224"/>
      <c r="O292" s="224"/>
      <c r="P292" s="224"/>
      <c r="Q292" s="224"/>
      <c r="R292" s="224"/>
      <c r="S292" s="224"/>
      <c r="T292" s="225"/>
      <c r="AT292" s="226" t="s">
        <v>135</v>
      </c>
      <c r="AU292" s="226" t="s">
        <v>159</v>
      </c>
      <c r="AV292" s="15" t="s">
        <v>129</v>
      </c>
      <c r="AW292" s="15" t="s">
        <v>33</v>
      </c>
      <c r="AX292" s="15" t="s">
        <v>80</v>
      </c>
      <c r="AY292" s="226" t="s">
        <v>122</v>
      </c>
    </row>
    <row r="293" spans="1:65" s="2" customFormat="1" ht="16.5" customHeight="1">
      <c r="A293" s="37"/>
      <c r="B293" s="38"/>
      <c r="C293" s="176" t="s">
        <v>319</v>
      </c>
      <c r="D293" s="176" t="s">
        <v>124</v>
      </c>
      <c r="E293" s="177" t="s">
        <v>320</v>
      </c>
      <c r="F293" s="178" t="s">
        <v>321</v>
      </c>
      <c r="G293" s="179" t="s">
        <v>193</v>
      </c>
      <c r="H293" s="180">
        <v>18.75</v>
      </c>
      <c r="I293" s="181"/>
      <c r="J293" s="182">
        <f>ROUND(I293*H293,2)</f>
        <v>0</v>
      </c>
      <c r="K293" s="178" t="s">
        <v>128</v>
      </c>
      <c r="L293" s="42"/>
      <c r="M293" s="183" t="s">
        <v>19</v>
      </c>
      <c r="N293" s="184" t="s">
        <v>43</v>
      </c>
      <c r="O293" s="67"/>
      <c r="P293" s="185">
        <f>O293*H293</f>
        <v>0</v>
      </c>
      <c r="Q293" s="185">
        <v>1.995E-06</v>
      </c>
      <c r="R293" s="185">
        <f>Q293*H293</f>
        <v>3.740625E-05</v>
      </c>
      <c r="S293" s="185">
        <v>0</v>
      </c>
      <c r="T293" s="186">
        <f>S293*H293</f>
        <v>0</v>
      </c>
      <c r="U293" s="37"/>
      <c r="V293" s="37"/>
      <c r="W293" s="37"/>
      <c r="X293" s="37"/>
      <c r="Y293" s="37"/>
      <c r="Z293" s="37"/>
      <c r="AA293" s="37"/>
      <c r="AB293" s="37"/>
      <c r="AC293" s="37"/>
      <c r="AD293" s="37"/>
      <c r="AE293" s="37"/>
      <c r="AR293" s="187" t="s">
        <v>129</v>
      </c>
      <c r="AT293" s="187" t="s">
        <v>124</v>
      </c>
      <c r="AU293" s="187" t="s">
        <v>159</v>
      </c>
      <c r="AY293" s="20" t="s">
        <v>122</v>
      </c>
      <c r="BE293" s="188">
        <f>IF(N293="základní",J293,0)</f>
        <v>0</v>
      </c>
      <c r="BF293" s="188">
        <f>IF(N293="snížená",J293,0)</f>
        <v>0</v>
      </c>
      <c r="BG293" s="188">
        <f>IF(N293="zákl. přenesená",J293,0)</f>
        <v>0</v>
      </c>
      <c r="BH293" s="188">
        <f>IF(N293="sníž. přenesená",J293,0)</f>
        <v>0</v>
      </c>
      <c r="BI293" s="188">
        <f>IF(N293="nulová",J293,0)</f>
        <v>0</v>
      </c>
      <c r="BJ293" s="20" t="s">
        <v>80</v>
      </c>
      <c r="BK293" s="188">
        <f>ROUND(I293*H293,2)</f>
        <v>0</v>
      </c>
      <c r="BL293" s="20" t="s">
        <v>129</v>
      </c>
      <c r="BM293" s="187" t="s">
        <v>322</v>
      </c>
    </row>
    <row r="294" spans="1:47" s="2" customFormat="1" ht="12">
      <c r="A294" s="37"/>
      <c r="B294" s="38"/>
      <c r="C294" s="39"/>
      <c r="D294" s="189" t="s">
        <v>131</v>
      </c>
      <c r="E294" s="39"/>
      <c r="F294" s="190" t="s">
        <v>323</v>
      </c>
      <c r="G294" s="39"/>
      <c r="H294" s="39"/>
      <c r="I294" s="191"/>
      <c r="J294" s="39"/>
      <c r="K294" s="39"/>
      <c r="L294" s="42"/>
      <c r="M294" s="192"/>
      <c r="N294" s="193"/>
      <c r="O294" s="67"/>
      <c r="P294" s="67"/>
      <c r="Q294" s="67"/>
      <c r="R294" s="67"/>
      <c r="S294" s="67"/>
      <c r="T294" s="68"/>
      <c r="U294" s="37"/>
      <c r="V294" s="37"/>
      <c r="W294" s="37"/>
      <c r="X294" s="37"/>
      <c r="Y294" s="37"/>
      <c r="Z294" s="37"/>
      <c r="AA294" s="37"/>
      <c r="AB294" s="37"/>
      <c r="AC294" s="37"/>
      <c r="AD294" s="37"/>
      <c r="AE294" s="37"/>
      <c r="AT294" s="20" t="s">
        <v>131</v>
      </c>
      <c r="AU294" s="20" t="s">
        <v>159</v>
      </c>
    </row>
    <row r="295" spans="1:47" s="2" customFormat="1" ht="29.25">
      <c r="A295" s="37"/>
      <c r="B295" s="38"/>
      <c r="C295" s="39"/>
      <c r="D295" s="189" t="s">
        <v>133</v>
      </c>
      <c r="E295" s="39"/>
      <c r="F295" s="194" t="s">
        <v>324</v>
      </c>
      <c r="G295" s="39"/>
      <c r="H295" s="39"/>
      <c r="I295" s="191"/>
      <c r="J295" s="39"/>
      <c r="K295" s="39"/>
      <c r="L295" s="42"/>
      <c r="M295" s="192"/>
      <c r="N295" s="193"/>
      <c r="O295" s="67"/>
      <c r="P295" s="67"/>
      <c r="Q295" s="67"/>
      <c r="R295" s="67"/>
      <c r="S295" s="67"/>
      <c r="T295" s="68"/>
      <c r="U295" s="37"/>
      <c r="V295" s="37"/>
      <c r="W295" s="37"/>
      <c r="X295" s="37"/>
      <c r="Y295" s="37"/>
      <c r="Z295" s="37"/>
      <c r="AA295" s="37"/>
      <c r="AB295" s="37"/>
      <c r="AC295" s="37"/>
      <c r="AD295" s="37"/>
      <c r="AE295" s="37"/>
      <c r="AT295" s="20" t="s">
        <v>133</v>
      </c>
      <c r="AU295" s="20" t="s">
        <v>159</v>
      </c>
    </row>
    <row r="296" spans="2:51" s="13" customFormat="1" ht="12">
      <c r="B296" s="195"/>
      <c r="C296" s="196"/>
      <c r="D296" s="189" t="s">
        <v>135</v>
      </c>
      <c r="E296" s="197" t="s">
        <v>19</v>
      </c>
      <c r="F296" s="198" t="s">
        <v>165</v>
      </c>
      <c r="G296" s="196"/>
      <c r="H296" s="197" t="s">
        <v>19</v>
      </c>
      <c r="I296" s="199"/>
      <c r="J296" s="196"/>
      <c r="K296" s="196"/>
      <c r="L296" s="200"/>
      <c r="M296" s="201"/>
      <c r="N296" s="202"/>
      <c r="O296" s="202"/>
      <c r="P296" s="202"/>
      <c r="Q296" s="202"/>
      <c r="R296" s="202"/>
      <c r="S296" s="202"/>
      <c r="T296" s="203"/>
      <c r="AT296" s="204" t="s">
        <v>135</v>
      </c>
      <c r="AU296" s="204" t="s">
        <v>159</v>
      </c>
      <c r="AV296" s="13" t="s">
        <v>80</v>
      </c>
      <c r="AW296" s="13" t="s">
        <v>33</v>
      </c>
      <c r="AX296" s="13" t="s">
        <v>72</v>
      </c>
      <c r="AY296" s="204" t="s">
        <v>122</v>
      </c>
    </row>
    <row r="297" spans="2:51" s="14" customFormat="1" ht="12">
      <c r="B297" s="205"/>
      <c r="C297" s="206"/>
      <c r="D297" s="189" t="s">
        <v>135</v>
      </c>
      <c r="E297" s="207" t="s">
        <v>19</v>
      </c>
      <c r="F297" s="208" t="s">
        <v>299</v>
      </c>
      <c r="G297" s="206"/>
      <c r="H297" s="209">
        <v>12.5</v>
      </c>
      <c r="I297" s="210"/>
      <c r="J297" s="206"/>
      <c r="K297" s="206"/>
      <c r="L297" s="211"/>
      <c r="M297" s="212"/>
      <c r="N297" s="213"/>
      <c r="O297" s="213"/>
      <c r="P297" s="213"/>
      <c r="Q297" s="213"/>
      <c r="R297" s="213"/>
      <c r="S297" s="213"/>
      <c r="T297" s="214"/>
      <c r="AT297" s="215" t="s">
        <v>135</v>
      </c>
      <c r="AU297" s="215" t="s">
        <v>159</v>
      </c>
      <c r="AV297" s="14" t="s">
        <v>82</v>
      </c>
      <c r="AW297" s="14" t="s">
        <v>33</v>
      </c>
      <c r="AX297" s="14" t="s">
        <v>72</v>
      </c>
      <c r="AY297" s="215" t="s">
        <v>122</v>
      </c>
    </row>
    <row r="298" spans="2:51" s="13" customFormat="1" ht="12">
      <c r="B298" s="195"/>
      <c r="C298" s="196"/>
      <c r="D298" s="189" t="s">
        <v>135</v>
      </c>
      <c r="E298" s="197" t="s">
        <v>19</v>
      </c>
      <c r="F298" s="198" t="s">
        <v>167</v>
      </c>
      <c r="G298" s="196"/>
      <c r="H298" s="197" t="s">
        <v>19</v>
      </c>
      <c r="I298" s="199"/>
      <c r="J298" s="196"/>
      <c r="K298" s="196"/>
      <c r="L298" s="200"/>
      <c r="M298" s="201"/>
      <c r="N298" s="202"/>
      <c r="O298" s="202"/>
      <c r="P298" s="202"/>
      <c r="Q298" s="202"/>
      <c r="R298" s="202"/>
      <c r="S298" s="202"/>
      <c r="T298" s="203"/>
      <c r="AT298" s="204" t="s">
        <v>135</v>
      </c>
      <c r="AU298" s="204" t="s">
        <v>159</v>
      </c>
      <c r="AV298" s="13" t="s">
        <v>80</v>
      </c>
      <c r="AW298" s="13" t="s">
        <v>33</v>
      </c>
      <c r="AX298" s="13" t="s">
        <v>72</v>
      </c>
      <c r="AY298" s="204" t="s">
        <v>122</v>
      </c>
    </row>
    <row r="299" spans="2:51" s="14" customFormat="1" ht="12">
      <c r="B299" s="205"/>
      <c r="C299" s="206"/>
      <c r="D299" s="189" t="s">
        <v>135</v>
      </c>
      <c r="E299" s="207" t="s">
        <v>19</v>
      </c>
      <c r="F299" s="208" t="s">
        <v>325</v>
      </c>
      <c r="G299" s="206"/>
      <c r="H299" s="209">
        <v>6.25</v>
      </c>
      <c r="I299" s="210"/>
      <c r="J299" s="206"/>
      <c r="K299" s="206"/>
      <c r="L299" s="211"/>
      <c r="M299" s="212"/>
      <c r="N299" s="213"/>
      <c r="O299" s="213"/>
      <c r="P299" s="213"/>
      <c r="Q299" s="213"/>
      <c r="R299" s="213"/>
      <c r="S299" s="213"/>
      <c r="T299" s="214"/>
      <c r="AT299" s="215" t="s">
        <v>135</v>
      </c>
      <c r="AU299" s="215" t="s">
        <v>159</v>
      </c>
      <c r="AV299" s="14" t="s">
        <v>82</v>
      </c>
      <c r="AW299" s="14" t="s">
        <v>33</v>
      </c>
      <c r="AX299" s="14" t="s">
        <v>72</v>
      </c>
      <c r="AY299" s="215" t="s">
        <v>122</v>
      </c>
    </row>
    <row r="300" spans="2:51" s="15" customFormat="1" ht="12">
      <c r="B300" s="216"/>
      <c r="C300" s="217"/>
      <c r="D300" s="189" t="s">
        <v>135</v>
      </c>
      <c r="E300" s="218" t="s">
        <v>19</v>
      </c>
      <c r="F300" s="219" t="s">
        <v>138</v>
      </c>
      <c r="G300" s="217"/>
      <c r="H300" s="220">
        <v>18.75</v>
      </c>
      <c r="I300" s="221"/>
      <c r="J300" s="217"/>
      <c r="K300" s="217"/>
      <c r="L300" s="222"/>
      <c r="M300" s="223"/>
      <c r="N300" s="224"/>
      <c r="O300" s="224"/>
      <c r="P300" s="224"/>
      <c r="Q300" s="224"/>
      <c r="R300" s="224"/>
      <c r="S300" s="224"/>
      <c r="T300" s="225"/>
      <c r="AT300" s="226" t="s">
        <v>135</v>
      </c>
      <c r="AU300" s="226" t="s">
        <v>159</v>
      </c>
      <c r="AV300" s="15" t="s">
        <v>129</v>
      </c>
      <c r="AW300" s="15" t="s">
        <v>33</v>
      </c>
      <c r="AX300" s="15" t="s">
        <v>80</v>
      </c>
      <c r="AY300" s="226" t="s">
        <v>122</v>
      </c>
    </row>
    <row r="301" spans="2:63" s="12" customFormat="1" ht="20.85" customHeight="1">
      <c r="B301" s="160"/>
      <c r="C301" s="161"/>
      <c r="D301" s="162" t="s">
        <v>71</v>
      </c>
      <c r="E301" s="174" t="s">
        <v>326</v>
      </c>
      <c r="F301" s="174" t="s">
        <v>327</v>
      </c>
      <c r="G301" s="161"/>
      <c r="H301" s="161"/>
      <c r="I301" s="164"/>
      <c r="J301" s="175">
        <f>BK301</f>
        <v>0</v>
      </c>
      <c r="K301" s="161"/>
      <c r="L301" s="166"/>
      <c r="M301" s="167"/>
      <c r="N301" s="168"/>
      <c r="O301" s="168"/>
      <c r="P301" s="169">
        <f>SUM(P302:P306)</f>
        <v>0</v>
      </c>
      <c r="Q301" s="168"/>
      <c r="R301" s="169">
        <f>SUM(R302:R306)</f>
        <v>1.9300543749999999</v>
      </c>
      <c r="S301" s="168"/>
      <c r="T301" s="170">
        <f>SUM(T302:T306)</f>
        <v>0</v>
      </c>
      <c r="AR301" s="171" t="s">
        <v>80</v>
      </c>
      <c r="AT301" s="172" t="s">
        <v>71</v>
      </c>
      <c r="AU301" s="172" t="s">
        <v>82</v>
      </c>
      <c r="AY301" s="171" t="s">
        <v>122</v>
      </c>
      <c r="BK301" s="173">
        <f>SUM(BK302:BK306)</f>
        <v>0</v>
      </c>
    </row>
    <row r="302" spans="1:65" s="2" customFormat="1" ht="16.5" customHeight="1">
      <c r="A302" s="37"/>
      <c r="B302" s="38"/>
      <c r="C302" s="176" t="s">
        <v>328</v>
      </c>
      <c r="D302" s="176" t="s">
        <v>124</v>
      </c>
      <c r="E302" s="177" t="s">
        <v>329</v>
      </c>
      <c r="F302" s="178" t="s">
        <v>330</v>
      </c>
      <c r="G302" s="179" t="s">
        <v>193</v>
      </c>
      <c r="H302" s="180">
        <v>6.25</v>
      </c>
      <c r="I302" s="181"/>
      <c r="J302" s="182">
        <f>ROUND(I302*H302,2)</f>
        <v>0</v>
      </c>
      <c r="K302" s="178" t="s">
        <v>128</v>
      </c>
      <c r="L302" s="42"/>
      <c r="M302" s="183" t="s">
        <v>19</v>
      </c>
      <c r="N302" s="184" t="s">
        <v>43</v>
      </c>
      <c r="O302" s="67"/>
      <c r="P302" s="185">
        <f>O302*H302</f>
        <v>0</v>
      </c>
      <c r="Q302" s="185">
        <v>0.2922087</v>
      </c>
      <c r="R302" s="185">
        <f>Q302*H302</f>
        <v>1.8263043749999999</v>
      </c>
      <c r="S302" s="185">
        <v>0</v>
      </c>
      <c r="T302" s="186">
        <f>S302*H302</f>
        <v>0</v>
      </c>
      <c r="U302" s="37"/>
      <c r="V302" s="37"/>
      <c r="W302" s="37"/>
      <c r="X302" s="37"/>
      <c r="Y302" s="37"/>
      <c r="Z302" s="37"/>
      <c r="AA302" s="37"/>
      <c r="AB302" s="37"/>
      <c r="AC302" s="37"/>
      <c r="AD302" s="37"/>
      <c r="AE302" s="37"/>
      <c r="AR302" s="187" t="s">
        <v>129</v>
      </c>
      <c r="AT302" s="187" t="s">
        <v>124</v>
      </c>
      <c r="AU302" s="187" t="s">
        <v>159</v>
      </c>
      <c r="AY302" s="20" t="s">
        <v>122</v>
      </c>
      <c r="BE302" s="188">
        <f>IF(N302="základní",J302,0)</f>
        <v>0</v>
      </c>
      <c r="BF302" s="188">
        <f>IF(N302="snížená",J302,0)</f>
        <v>0</v>
      </c>
      <c r="BG302" s="188">
        <f>IF(N302="zákl. přenesená",J302,0)</f>
        <v>0</v>
      </c>
      <c r="BH302" s="188">
        <f>IF(N302="sníž. přenesená",J302,0)</f>
        <v>0</v>
      </c>
      <c r="BI302" s="188">
        <f>IF(N302="nulová",J302,0)</f>
        <v>0</v>
      </c>
      <c r="BJ302" s="20" t="s">
        <v>80</v>
      </c>
      <c r="BK302" s="188">
        <f>ROUND(I302*H302,2)</f>
        <v>0</v>
      </c>
      <c r="BL302" s="20" t="s">
        <v>129</v>
      </c>
      <c r="BM302" s="187" t="s">
        <v>331</v>
      </c>
    </row>
    <row r="303" spans="1:47" s="2" customFormat="1" ht="12">
      <c r="A303" s="37"/>
      <c r="B303" s="38"/>
      <c r="C303" s="39"/>
      <c r="D303" s="189" t="s">
        <v>131</v>
      </c>
      <c r="E303" s="39"/>
      <c r="F303" s="190" t="s">
        <v>332</v>
      </c>
      <c r="G303" s="39"/>
      <c r="H303" s="39"/>
      <c r="I303" s="191"/>
      <c r="J303" s="39"/>
      <c r="K303" s="39"/>
      <c r="L303" s="42"/>
      <c r="M303" s="192"/>
      <c r="N303" s="193"/>
      <c r="O303" s="67"/>
      <c r="P303" s="67"/>
      <c r="Q303" s="67"/>
      <c r="R303" s="67"/>
      <c r="S303" s="67"/>
      <c r="T303" s="68"/>
      <c r="U303" s="37"/>
      <c r="V303" s="37"/>
      <c r="W303" s="37"/>
      <c r="X303" s="37"/>
      <c r="Y303" s="37"/>
      <c r="Z303" s="37"/>
      <c r="AA303" s="37"/>
      <c r="AB303" s="37"/>
      <c r="AC303" s="37"/>
      <c r="AD303" s="37"/>
      <c r="AE303" s="37"/>
      <c r="AT303" s="20" t="s">
        <v>131</v>
      </c>
      <c r="AU303" s="20" t="s">
        <v>159</v>
      </c>
    </row>
    <row r="304" spans="1:47" s="2" customFormat="1" ht="39">
      <c r="A304" s="37"/>
      <c r="B304" s="38"/>
      <c r="C304" s="39"/>
      <c r="D304" s="189" t="s">
        <v>133</v>
      </c>
      <c r="E304" s="39"/>
      <c r="F304" s="194" t="s">
        <v>333</v>
      </c>
      <c r="G304" s="39"/>
      <c r="H304" s="39"/>
      <c r="I304" s="191"/>
      <c r="J304" s="39"/>
      <c r="K304" s="39"/>
      <c r="L304" s="42"/>
      <c r="M304" s="192"/>
      <c r="N304" s="193"/>
      <c r="O304" s="67"/>
      <c r="P304" s="67"/>
      <c r="Q304" s="67"/>
      <c r="R304" s="67"/>
      <c r="S304" s="67"/>
      <c r="T304" s="68"/>
      <c r="U304" s="37"/>
      <c r="V304" s="37"/>
      <c r="W304" s="37"/>
      <c r="X304" s="37"/>
      <c r="Y304" s="37"/>
      <c r="Z304" s="37"/>
      <c r="AA304" s="37"/>
      <c r="AB304" s="37"/>
      <c r="AC304" s="37"/>
      <c r="AD304" s="37"/>
      <c r="AE304" s="37"/>
      <c r="AT304" s="20" t="s">
        <v>133</v>
      </c>
      <c r="AU304" s="20" t="s">
        <v>159</v>
      </c>
    </row>
    <row r="305" spans="1:65" s="2" customFormat="1" ht="16.5" customHeight="1">
      <c r="A305" s="37"/>
      <c r="B305" s="38"/>
      <c r="C305" s="227" t="s">
        <v>334</v>
      </c>
      <c r="D305" s="227" t="s">
        <v>216</v>
      </c>
      <c r="E305" s="228" t="s">
        <v>335</v>
      </c>
      <c r="F305" s="229" t="s">
        <v>336</v>
      </c>
      <c r="G305" s="230" t="s">
        <v>193</v>
      </c>
      <c r="H305" s="231">
        <v>6.25</v>
      </c>
      <c r="I305" s="232"/>
      <c r="J305" s="233">
        <f>ROUND(I305*H305,2)</f>
        <v>0</v>
      </c>
      <c r="K305" s="229" t="s">
        <v>128</v>
      </c>
      <c r="L305" s="234"/>
      <c r="M305" s="235" t="s">
        <v>19</v>
      </c>
      <c r="N305" s="236" t="s">
        <v>43</v>
      </c>
      <c r="O305" s="67"/>
      <c r="P305" s="185">
        <f>O305*H305</f>
        <v>0</v>
      </c>
      <c r="Q305" s="185">
        <v>0.0166</v>
      </c>
      <c r="R305" s="185">
        <f>Q305*H305</f>
        <v>0.10375</v>
      </c>
      <c r="S305" s="185">
        <v>0</v>
      </c>
      <c r="T305" s="186">
        <f>S305*H305</f>
        <v>0</v>
      </c>
      <c r="U305" s="37"/>
      <c r="V305" s="37"/>
      <c r="W305" s="37"/>
      <c r="X305" s="37"/>
      <c r="Y305" s="37"/>
      <c r="Z305" s="37"/>
      <c r="AA305" s="37"/>
      <c r="AB305" s="37"/>
      <c r="AC305" s="37"/>
      <c r="AD305" s="37"/>
      <c r="AE305" s="37"/>
      <c r="AR305" s="187" t="s">
        <v>200</v>
      </c>
      <c r="AT305" s="187" t="s">
        <v>216</v>
      </c>
      <c r="AU305" s="187" t="s">
        <v>159</v>
      </c>
      <c r="AY305" s="20" t="s">
        <v>122</v>
      </c>
      <c r="BE305" s="188">
        <f>IF(N305="základní",J305,0)</f>
        <v>0</v>
      </c>
      <c r="BF305" s="188">
        <f>IF(N305="snížená",J305,0)</f>
        <v>0</v>
      </c>
      <c r="BG305" s="188">
        <f>IF(N305="zákl. přenesená",J305,0)</f>
        <v>0</v>
      </c>
      <c r="BH305" s="188">
        <f>IF(N305="sníž. přenesená",J305,0)</f>
        <v>0</v>
      </c>
      <c r="BI305" s="188">
        <f>IF(N305="nulová",J305,0)</f>
        <v>0</v>
      </c>
      <c r="BJ305" s="20" t="s">
        <v>80</v>
      </c>
      <c r="BK305" s="188">
        <f>ROUND(I305*H305,2)</f>
        <v>0</v>
      </c>
      <c r="BL305" s="20" t="s">
        <v>129</v>
      </c>
      <c r="BM305" s="187" t="s">
        <v>337</v>
      </c>
    </row>
    <row r="306" spans="1:47" s="2" customFormat="1" ht="12">
      <c r="A306" s="37"/>
      <c r="B306" s="38"/>
      <c r="C306" s="39"/>
      <c r="D306" s="189" t="s">
        <v>131</v>
      </c>
      <c r="E306" s="39"/>
      <c r="F306" s="190" t="s">
        <v>336</v>
      </c>
      <c r="G306" s="39"/>
      <c r="H306" s="39"/>
      <c r="I306" s="191"/>
      <c r="J306" s="39"/>
      <c r="K306" s="39"/>
      <c r="L306" s="42"/>
      <c r="M306" s="192"/>
      <c r="N306" s="193"/>
      <c r="O306" s="67"/>
      <c r="P306" s="67"/>
      <c r="Q306" s="67"/>
      <c r="R306" s="67"/>
      <c r="S306" s="67"/>
      <c r="T306" s="68"/>
      <c r="U306" s="37"/>
      <c r="V306" s="37"/>
      <c r="W306" s="37"/>
      <c r="X306" s="37"/>
      <c r="Y306" s="37"/>
      <c r="Z306" s="37"/>
      <c r="AA306" s="37"/>
      <c r="AB306" s="37"/>
      <c r="AC306" s="37"/>
      <c r="AD306" s="37"/>
      <c r="AE306" s="37"/>
      <c r="AT306" s="20" t="s">
        <v>131</v>
      </c>
      <c r="AU306" s="20" t="s">
        <v>159</v>
      </c>
    </row>
    <row r="307" spans="2:63" s="12" customFormat="1" ht="20.85" customHeight="1">
      <c r="B307" s="160"/>
      <c r="C307" s="161"/>
      <c r="D307" s="162" t="s">
        <v>71</v>
      </c>
      <c r="E307" s="174" t="s">
        <v>338</v>
      </c>
      <c r="F307" s="174" t="s">
        <v>339</v>
      </c>
      <c r="G307" s="161"/>
      <c r="H307" s="161"/>
      <c r="I307" s="164"/>
      <c r="J307" s="175">
        <f>BK307</f>
        <v>0</v>
      </c>
      <c r="K307" s="161"/>
      <c r="L307" s="166"/>
      <c r="M307" s="167"/>
      <c r="N307" s="168"/>
      <c r="O307" s="168"/>
      <c r="P307" s="169">
        <f>SUM(P308:P325)</f>
        <v>0</v>
      </c>
      <c r="Q307" s="168"/>
      <c r="R307" s="169">
        <f>SUM(R308:R325)</f>
        <v>0</v>
      </c>
      <c r="S307" s="168"/>
      <c r="T307" s="170">
        <f>SUM(T308:T325)</f>
        <v>0</v>
      </c>
      <c r="AR307" s="171" t="s">
        <v>80</v>
      </c>
      <c r="AT307" s="172" t="s">
        <v>71</v>
      </c>
      <c r="AU307" s="172" t="s">
        <v>82</v>
      </c>
      <c r="AY307" s="171" t="s">
        <v>122</v>
      </c>
      <c r="BK307" s="173">
        <f>SUM(BK308:BK325)</f>
        <v>0</v>
      </c>
    </row>
    <row r="308" spans="1:65" s="2" customFormat="1" ht="16.5" customHeight="1">
      <c r="A308" s="37"/>
      <c r="B308" s="38"/>
      <c r="C308" s="176" t="s">
        <v>340</v>
      </c>
      <c r="D308" s="176" t="s">
        <v>124</v>
      </c>
      <c r="E308" s="177" t="s">
        <v>341</v>
      </c>
      <c r="F308" s="178" t="s">
        <v>342</v>
      </c>
      <c r="G308" s="179" t="s">
        <v>127</v>
      </c>
      <c r="H308" s="180">
        <v>213.75</v>
      </c>
      <c r="I308" s="181"/>
      <c r="J308" s="182">
        <f>ROUND(I308*H308,2)</f>
        <v>0</v>
      </c>
      <c r="K308" s="178" t="s">
        <v>128</v>
      </c>
      <c r="L308" s="42"/>
      <c r="M308" s="183" t="s">
        <v>19</v>
      </c>
      <c r="N308" s="184" t="s">
        <v>43</v>
      </c>
      <c r="O308" s="67"/>
      <c r="P308" s="185">
        <f>O308*H308</f>
        <v>0</v>
      </c>
      <c r="Q308" s="185">
        <v>0</v>
      </c>
      <c r="R308" s="185">
        <f>Q308*H308</f>
        <v>0</v>
      </c>
      <c r="S308" s="185">
        <v>0</v>
      </c>
      <c r="T308" s="186">
        <f>S308*H308</f>
        <v>0</v>
      </c>
      <c r="U308" s="37"/>
      <c r="V308" s="37"/>
      <c r="W308" s="37"/>
      <c r="X308" s="37"/>
      <c r="Y308" s="37"/>
      <c r="Z308" s="37"/>
      <c r="AA308" s="37"/>
      <c r="AB308" s="37"/>
      <c r="AC308" s="37"/>
      <c r="AD308" s="37"/>
      <c r="AE308" s="37"/>
      <c r="AR308" s="187" t="s">
        <v>129</v>
      </c>
      <c r="AT308" s="187" t="s">
        <v>124</v>
      </c>
      <c r="AU308" s="187" t="s">
        <v>159</v>
      </c>
      <c r="AY308" s="20" t="s">
        <v>122</v>
      </c>
      <c r="BE308" s="188">
        <f>IF(N308="základní",J308,0)</f>
        <v>0</v>
      </c>
      <c r="BF308" s="188">
        <f>IF(N308="snížená",J308,0)</f>
        <v>0</v>
      </c>
      <c r="BG308" s="188">
        <f>IF(N308="zákl. přenesená",J308,0)</f>
        <v>0</v>
      </c>
      <c r="BH308" s="188">
        <f>IF(N308="sníž. přenesená",J308,0)</f>
        <v>0</v>
      </c>
      <c r="BI308" s="188">
        <f>IF(N308="nulová",J308,0)</f>
        <v>0</v>
      </c>
      <c r="BJ308" s="20" t="s">
        <v>80</v>
      </c>
      <c r="BK308" s="188">
        <f>ROUND(I308*H308,2)</f>
        <v>0</v>
      </c>
      <c r="BL308" s="20" t="s">
        <v>129</v>
      </c>
      <c r="BM308" s="187" t="s">
        <v>343</v>
      </c>
    </row>
    <row r="309" spans="1:47" s="2" customFormat="1" ht="19.5">
      <c r="A309" s="37"/>
      <c r="B309" s="38"/>
      <c r="C309" s="39"/>
      <c r="D309" s="189" t="s">
        <v>131</v>
      </c>
      <c r="E309" s="39"/>
      <c r="F309" s="190" t="s">
        <v>344</v>
      </c>
      <c r="G309" s="39"/>
      <c r="H309" s="39"/>
      <c r="I309" s="191"/>
      <c r="J309" s="39"/>
      <c r="K309" s="39"/>
      <c r="L309" s="42"/>
      <c r="M309" s="192"/>
      <c r="N309" s="193"/>
      <c r="O309" s="67"/>
      <c r="P309" s="67"/>
      <c r="Q309" s="67"/>
      <c r="R309" s="67"/>
      <c r="S309" s="67"/>
      <c r="T309" s="68"/>
      <c r="U309" s="37"/>
      <c r="V309" s="37"/>
      <c r="W309" s="37"/>
      <c r="X309" s="37"/>
      <c r="Y309" s="37"/>
      <c r="Z309" s="37"/>
      <c r="AA309" s="37"/>
      <c r="AB309" s="37"/>
      <c r="AC309" s="37"/>
      <c r="AD309" s="37"/>
      <c r="AE309" s="37"/>
      <c r="AT309" s="20" t="s">
        <v>131</v>
      </c>
      <c r="AU309" s="20" t="s">
        <v>159</v>
      </c>
    </row>
    <row r="310" spans="1:47" s="2" customFormat="1" ht="58.5">
      <c r="A310" s="37"/>
      <c r="B310" s="38"/>
      <c r="C310" s="39"/>
      <c r="D310" s="189" t="s">
        <v>133</v>
      </c>
      <c r="E310" s="39"/>
      <c r="F310" s="194" t="s">
        <v>345</v>
      </c>
      <c r="G310" s="39"/>
      <c r="H310" s="39"/>
      <c r="I310" s="191"/>
      <c r="J310" s="39"/>
      <c r="K310" s="39"/>
      <c r="L310" s="42"/>
      <c r="M310" s="192"/>
      <c r="N310" s="193"/>
      <c r="O310" s="67"/>
      <c r="P310" s="67"/>
      <c r="Q310" s="67"/>
      <c r="R310" s="67"/>
      <c r="S310" s="67"/>
      <c r="T310" s="68"/>
      <c r="U310" s="37"/>
      <c r="V310" s="37"/>
      <c r="W310" s="37"/>
      <c r="X310" s="37"/>
      <c r="Y310" s="37"/>
      <c r="Z310" s="37"/>
      <c r="AA310" s="37"/>
      <c r="AB310" s="37"/>
      <c r="AC310" s="37"/>
      <c r="AD310" s="37"/>
      <c r="AE310" s="37"/>
      <c r="AT310" s="20" t="s">
        <v>133</v>
      </c>
      <c r="AU310" s="20" t="s">
        <v>159</v>
      </c>
    </row>
    <row r="311" spans="2:51" s="13" customFormat="1" ht="12">
      <c r="B311" s="195"/>
      <c r="C311" s="196"/>
      <c r="D311" s="189" t="s">
        <v>135</v>
      </c>
      <c r="E311" s="197" t="s">
        <v>19</v>
      </c>
      <c r="F311" s="198" t="s">
        <v>173</v>
      </c>
      <c r="G311" s="196"/>
      <c r="H311" s="197" t="s">
        <v>19</v>
      </c>
      <c r="I311" s="199"/>
      <c r="J311" s="196"/>
      <c r="K311" s="196"/>
      <c r="L311" s="200"/>
      <c r="M311" s="201"/>
      <c r="N311" s="202"/>
      <c r="O311" s="202"/>
      <c r="P311" s="202"/>
      <c r="Q311" s="202"/>
      <c r="R311" s="202"/>
      <c r="S311" s="202"/>
      <c r="T311" s="203"/>
      <c r="AT311" s="204" t="s">
        <v>135</v>
      </c>
      <c r="AU311" s="204" t="s">
        <v>159</v>
      </c>
      <c r="AV311" s="13" t="s">
        <v>80</v>
      </c>
      <c r="AW311" s="13" t="s">
        <v>33</v>
      </c>
      <c r="AX311" s="13" t="s">
        <v>72</v>
      </c>
      <c r="AY311" s="204" t="s">
        <v>122</v>
      </c>
    </row>
    <row r="312" spans="2:51" s="14" customFormat="1" ht="12">
      <c r="B312" s="205"/>
      <c r="C312" s="206"/>
      <c r="D312" s="189" t="s">
        <v>135</v>
      </c>
      <c r="E312" s="207" t="s">
        <v>19</v>
      </c>
      <c r="F312" s="208" t="s">
        <v>346</v>
      </c>
      <c r="G312" s="206"/>
      <c r="H312" s="209">
        <v>130</v>
      </c>
      <c r="I312" s="210"/>
      <c r="J312" s="206"/>
      <c r="K312" s="206"/>
      <c r="L312" s="211"/>
      <c r="M312" s="212"/>
      <c r="N312" s="213"/>
      <c r="O312" s="213"/>
      <c r="P312" s="213"/>
      <c r="Q312" s="213"/>
      <c r="R312" s="213"/>
      <c r="S312" s="213"/>
      <c r="T312" s="214"/>
      <c r="AT312" s="215" t="s">
        <v>135</v>
      </c>
      <c r="AU312" s="215" t="s">
        <v>159</v>
      </c>
      <c r="AV312" s="14" t="s">
        <v>82</v>
      </c>
      <c r="AW312" s="14" t="s">
        <v>33</v>
      </c>
      <c r="AX312" s="14" t="s">
        <v>72</v>
      </c>
      <c r="AY312" s="215" t="s">
        <v>122</v>
      </c>
    </row>
    <row r="313" spans="2:51" s="13" customFormat="1" ht="12">
      <c r="B313" s="195"/>
      <c r="C313" s="196"/>
      <c r="D313" s="189" t="s">
        <v>135</v>
      </c>
      <c r="E313" s="197" t="s">
        <v>19</v>
      </c>
      <c r="F313" s="198" t="s">
        <v>175</v>
      </c>
      <c r="G313" s="196"/>
      <c r="H313" s="197" t="s">
        <v>19</v>
      </c>
      <c r="I313" s="199"/>
      <c r="J313" s="196"/>
      <c r="K313" s="196"/>
      <c r="L313" s="200"/>
      <c r="M313" s="201"/>
      <c r="N313" s="202"/>
      <c r="O313" s="202"/>
      <c r="P313" s="202"/>
      <c r="Q313" s="202"/>
      <c r="R313" s="202"/>
      <c r="S313" s="202"/>
      <c r="T313" s="203"/>
      <c r="AT313" s="204" t="s">
        <v>135</v>
      </c>
      <c r="AU313" s="204" t="s">
        <v>159</v>
      </c>
      <c r="AV313" s="13" t="s">
        <v>80</v>
      </c>
      <c r="AW313" s="13" t="s">
        <v>33</v>
      </c>
      <c r="AX313" s="13" t="s">
        <v>72</v>
      </c>
      <c r="AY313" s="204" t="s">
        <v>122</v>
      </c>
    </row>
    <row r="314" spans="2:51" s="14" customFormat="1" ht="12">
      <c r="B314" s="205"/>
      <c r="C314" s="206"/>
      <c r="D314" s="189" t="s">
        <v>135</v>
      </c>
      <c r="E314" s="207" t="s">
        <v>19</v>
      </c>
      <c r="F314" s="208" t="s">
        <v>347</v>
      </c>
      <c r="G314" s="206"/>
      <c r="H314" s="209">
        <v>16.25</v>
      </c>
      <c r="I314" s="210"/>
      <c r="J314" s="206"/>
      <c r="K314" s="206"/>
      <c r="L314" s="211"/>
      <c r="M314" s="212"/>
      <c r="N314" s="213"/>
      <c r="O314" s="213"/>
      <c r="P314" s="213"/>
      <c r="Q314" s="213"/>
      <c r="R314" s="213"/>
      <c r="S314" s="213"/>
      <c r="T314" s="214"/>
      <c r="AT314" s="215" t="s">
        <v>135</v>
      </c>
      <c r="AU314" s="215" t="s">
        <v>159</v>
      </c>
      <c r="AV314" s="14" t="s">
        <v>82</v>
      </c>
      <c r="AW314" s="14" t="s">
        <v>33</v>
      </c>
      <c r="AX314" s="14" t="s">
        <v>72</v>
      </c>
      <c r="AY314" s="215" t="s">
        <v>122</v>
      </c>
    </row>
    <row r="315" spans="2:51" s="13" customFormat="1" ht="12">
      <c r="B315" s="195"/>
      <c r="C315" s="196"/>
      <c r="D315" s="189" t="s">
        <v>135</v>
      </c>
      <c r="E315" s="197" t="s">
        <v>19</v>
      </c>
      <c r="F315" s="198" t="s">
        <v>182</v>
      </c>
      <c r="G315" s="196"/>
      <c r="H315" s="197" t="s">
        <v>19</v>
      </c>
      <c r="I315" s="199"/>
      <c r="J315" s="196"/>
      <c r="K315" s="196"/>
      <c r="L315" s="200"/>
      <c r="M315" s="201"/>
      <c r="N315" s="202"/>
      <c r="O315" s="202"/>
      <c r="P315" s="202"/>
      <c r="Q315" s="202"/>
      <c r="R315" s="202"/>
      <c r="S315" s="202"/>
      <c r="T315" s="203"/>
      <c r="AT315" s="204" t="s">
        <v>135</v>
      </c>
      <c r="AU315" s="204" t="s">
        <v>159</v>
      </c>
      <c r="AV315" s="13" t="s">
        <v>80</v>
      </c>
      <c r="AW315" s="13" t="s">
        <v>33</v>
      </c>
      <c r="AX315" s="13" t="s">
        <v>72</v>
      </c>
      <c r="AY315" s="204" t="s">
        <v>122</v>
      </c>
    </row>
    <row r="316" spans="2:51" s="14" customFormat="1" ht="12">
      <c r="B316" s="205"/>
      <c r="C316" s="206"/>
      <c r="D316" s="189" t="s">
        <v>135</v>
      </c>
      <c r="E316" s="207" t="s">
        <v>19</v>
      </c>
      <c r="F316" s="208" t="s">
        <v>348</v>
      </c>
      <c r="G316" s="206"/>
      <c r="H316" s="209">
        <v>67.5</v>
      </c>
      <c r="I316" s="210"/>
      <c r="J316" s="206"/>
      <c r="K316" s="206"/>
      <c r="L316" s="211"/>
      <c r="M316" s="212"/>
      <c r="N316" s="213"/>
      <c r="O316" s="213"/>
      <c r="P316" s="213"/>
      <c r="Q316" s="213"/>
      <c r="R316" s="213"/>
      <c r="S316" s="213"/>
      <c r="T316" s="214"/>
      <c r="AT316" s="215" t="s">
        <v>135</v>
      </c>
      <c r="AU316" s="215" t="s">
        <v>159</v>
      </c>
      <c r="AV316" s="14" t="s">
        <v>82</v>
      </c>
      <c r="AW316" s="14" t="s">
        <v>33</v>
      </c>
      <c r="AX316" s="14" t="s">
        <v>72</v>
      </c>
      <c r="AY316" s="215" t="s">
        <v>122</v>
      </c>
    </row>
    <row r="317" spans="2:51" s="15" customFormat="1" ht="12">
      <c r="B317" s="216"/>
      <c r="C317" s="217"/>
      <c r="D317" s="189" t="s">
        <v>135</v>
      </c>
      <c r="E317" s="218" t="s">
        <v>19</v>
      </c>
      <c r="F317" s="219" t="s">
        <v>138</v>
      </c>
      <c r="G317" s="217"/>
      <c r="H317" s="220">
        <v>213.75</v>
      </c>
      <c r="I317" s="221"/>
      <c r="J317" s="217"/>
      <c r="K317" s="217"/>
      <c r="L317" s="222"/>
      <c r="M317" s="223"/>
      <c r="N317" s="224"/>
      <c r="O317" s="224"/>
      <c r="P317" s="224"/>
      <c r="Q317" s="224"/>
      <c r="R317" s="224"/>
      <c r="S317" s="224"/>
      <c r="T317" s="225"/>
      <c r="AT317" s="226" t="s">
        <v>135</v>
      </c>
      <c r="AU317" s="226" t="s">
        <v>159</v>
      </c>
      <c r="AV317" s="15" t="s">
        <v>129</v>
      </c>
      <c r="AW317" s="15" t="s">
        <v>33</v>
      </c>
      <c r="AX317" s="15" t="s">
        <v>80</v>
      </c>
      <c r="AY317" s="226" t="s">
        <v>122</v>
      </c>
    </row>
    <row r="318" spans="1:65" s="2" customFormat="1" ht="16.5" customHeight="1">
      <c r="A318" s="37"/>
      <c r="B318" s="38"/>
      <c r="C318" s="176" t="s">
        <v>349</v>
      </c>
      <c r="D318" s="176" t="s">
        <v>124</v>
      </c>
      <c r="E318" s="177" t="s">
        <v>350</v>
      </c>
      <c r="F318" s="178" t="s">
        <v>351</v>
      </c>
      <c r="G318" s="179" t="s">
        <v>127</v>
      </c>
      <c r="H318" s="180">
        <v>8.438</v>
      </c>
      <c r="I318" s="181"/>
      <c r="J318" s="182">
        <f>ROUND(I318*H318,2)</f>
        <v>0</v>
      </c>
      <c r="K318" s="178" t="s">
        <v>128</v>
      </c>
      <c r="L318" s="42"/>
      <c r="M318" s="183" t="s">
        <v>19</v>
      </c>
      <c r="N318" s="184" t="s">
        <v>43</v>
      </c>
      <c r="O318" s="67"/>
      <c r="P318" s="185">
        <f>O318*H318</f>
        <v>0</v>
      </c>
      <c r="Q318" s="185">
        <v>0</v>
      </c>
      <c r="R318" s="185">
        <f>Q318*H318</f>
        <v>0</v>
      </c>
      <c r="S318" s="185">
        <v>0</v>
      </c>
      <c r="T318" s="186">
        <f>S318*H318</f>
        <v>0</v>
      </c>
      <c r="U318" s="37"/>
      <c r="V318" s="37"/>
      <c r="W318" s="37"/>
      <c r="X318" s="37"/>
      <c r="Y318" s="37"/>
      <c r="Z318" s="37"/>
      <c r="AA318" s="37"/>
      <c r="AB318" s="37"/>
      <c r="AC318" s="37"/>
      <c r="AD318" s="37"/>
      <c r="AE318" s="37"/>
      <c r="AR318" s="187" t="s">
        <v>129</v>
      </c>
      <c r="AT318" s="187" t="s">
        <v>124</v>
      </c>
      <c r="AU318" s="187" t="s">
        <v>159</v>
      </c>
      <c r="AY318" s="20" t="s">
        <v>122</v>
      </c>
      <c r="BE318" s="188">
        <f>IF(N318="základní",J318,0)</f>
        <v>0</v>
      </c>
      <c r="BF318" s="188">
        <f>IF(N318="snížená",J318,0)</f>
        <v>0</v>
      </c>
      <c r="BG318" s="188">
        <f>IF(N318="zákl. přenesená",J318,0)</f>
        <v>0</v>
      </c>
      <c r="BH318" s="188">
        <f>IF(N318="sníž. přenesená",J318,0)</f>
        <v>0</v>
      </c>
      <c r="BI318" s="188">
        <f>IF(N318="nulová",J318,0)</f>
        <v>0</v>
      </c>
      <c r="BJ318" s="20" t="s">
        <v>80</v>
      </c>
      <c r="BK318" s="188">
        <f>ROUND(I318*H318,2)</f>
        <v>0</v>
      </c>
      <c r="BL318" s="20" t="s">
        <v>129</v>
      </c>
      <c r="BM318" s="187" t="s">
        <v>352</v>
      </c>
    </row>
    <row r="319" spans="1:47" s="2" customFormat="1" ht="29.25">
      <c r="A319" s="37"/>
      <c r="B319" s="38"/>
      <c r="C319" s="39"/>
      <c r="D319" s="189" t="s">
        <v>131</v>
      </c>
      <c r="E319" s="39"/>
      <c r="F319" s="190" t="s">
        <v>353</v>
      </c>
      <c r="G319" s="39"/>
      <c r="H319" s="39"/>
      <c r="I319" s="191"/>
      <c r="J319" s="39"/>
      <c r="K319" s="39"/>
      <c r="L319" s="42"/>
      <c r="M319" s="192"/>
      <c r="N319" s="193"/>
      <c r="O319" s="67"/>
      <c r="P319" s="67"/>
      <c r="Q319" s="67"/>
      <c r="R319" s="67"/>
      <c r="S319" s="67"/>
      <c r="T319" s="68"/>
      <c r="U319" s="37"/>
      <c r="V319" s="37"/>
      <c r="W319" s="37"/>
      <c r="X319" s="37"/>
      <c r="Y319" s="37"/>
      <c r="Z319" s="37"/>
      <c r="AA319" s="37"/>
      <c r="AB319" s="37"/>
      <c r="AC319" s="37"/>
      <c r="AD319" s="37"/>
      <c r="AE319" s="37"/>
      <c r="AT319" s="20" t="s">
        <v>131</v>
      </c>
      <c r="AU319" s="20" t="s">
        <v>159</v>
      </c>
    </row>
    <row r="320" spans="1:47" s="2" customFormat="1" ht="39">
      <c r="A320" s="37"/>
      <c r="B320" s="38"/>
      <c r="C320" s="39"/>
      <c r="D320" s="189" t="s">
        <v>133</v>
      </c>
      <c r="E320" s="39"/>
      <c r="F320" s="194" t="s">
        <v>354</v>
      </c>
      <c r="G320" s="39"/>
      <c r="H320" s="39"/>
      <c r="I320" s="191"/>
      <c r="J320" s="39"/>
      <c r="K320" s="39"/>
      <c r="L320" s="42"/>
      <c r="M320" s="192"/>
      <c r="N320" s="193"/>
      <c r="O320" s="67"/>
      <c r="P320" s="67"/>
      <c r="Q320" s="67"/>
      <c r="R320" s="67"/>
      <c r="S320" s="67"/>
      <c r="T320" s="68"/>
      <c r="U320" s="37"/>
      <c r="V320" s="37"/>
      <c r="W320" s="37"/>
      <c r="X320" s="37"/>
      <c r="Y320" s="37"/>
      <c r="Z320" s="37"/>
      <c r="AA320" s="37"/>
      <c r="AB320" s="37"/>
      <c r="AC320" s="37"/>
      <c r="AD320" s="37"/>
      <c r="AE320" s="37"/>
      <c r="AT320" s="20" t="s">
        <v>133</v>
      </c>
      <c r="AU320" s="20" t="s">
        <v>159</v>
      </c>
    </row>
    <row r="321" spans="2:51" s="13" customFormat="1" ht="12">
      <c r="B321" s="195"/>
      <c r="C321" s="196"/>
      <c r="D321" s="189" t="s">
        <v>135</v>
      </c>
      <c r="E321" s="197" t="s">
        <v>19</v>
      </c>
      <c r="F321" s="198" t="s">
        <v>165</v>
      </c>
      <c r="G321" s="196"/>
      <c r="H321" s="197" t="s">
        <v>19</v>
      </c>
      <c r="I321" s="199"/>
      <c r="J321" s="196"/>
      <c r="K321" s="196"/>
      <c r="L321" s="200"/>
      <c r="M321" s="201"/>
      <c r="N321" s="202"/>
      <c r="O321" s="202"/>
      <c r="P321" s="202"/>
      <c r="Q321" s="202"/>
      <c r="R321" s="202"/>
      <c r="S321" s="202"/>
      <c r="T321" s="203"/>
      <c r="AT321" s="204" t="s">
        <v>135</v>
      </c>
      <c r="AU321" s="204" t="s">
        <v>159</v>
      </c>
      <c r="AV321" s="13" t="s">
        <v>80</v>
      </c>
      <c r="AW321" s="13" t="s">
        <v>33</v>
      </c>
      <c r="AX321" s="13" t="s">
        <v>72</v>
      </c>
      <c r="AY321" s="204" t="s">
        <v>122</v>
      </c>
    </row>
    <row r="322" spans="2:51" s="14" customFormat="1" ht="12">
      <c r="B322" s="205"/>
      <c r="C322" s="206"/>
      <c r="D322" s="189" t="s">
        <v>135</v>
      </c>
      <c r="E322" s="207" t="s">
        <v>19</v>
      </c>
      <c r="F322" s="208" t="s">
        <v>355</v>
      </c>
      <c r="G322" s="206"/>
      <c r="H322" s="209">
        <v>5.625</v>
      </c>
      <c r="I322" s="210"/>
      <c r="J322" s="206"/>
      <c r="K322" s="206"/>
      <c r="L322" s="211"/>
      <c r="M322" s="212"/>
      <c r="N322" s="213"/>
      <c r="O322" s="213"/>
      <c r="P322" s="213"/>
      <c r="Q322" s="213"/>
      <c r="R322" s="213"/>
      <c r="S322" s="213"/>
      <c r="T322" s="214"/>
      <c r="AT322" s="215" t="s">
        <v>135</v>
      </c>
      <c r="AU322" s="215" t="s">
        <v>159</v>
      </c>
      <c r="AV322" s="14" t="s">
        <v>82</v>
      </c>
      <c r="AW322" s="14" t="s">
        <v>33</v>
      </c>
      <c r="AX322" s="14" t="s">
        <v>72</v>
      </c>
      <c r="AY322" s="215" t="s">
        <v>122</v>
      </c>
    </row>
    <row r="323" spans="2:51" s="13" customFormat="1" ht="12">
      <c r="B323" s="195"/>
      <c r="C323" s="196"/>
      <c r="D323" s="189" t="s">
        <v>135</v>
      </c>
      <c r="E323" s="197" t="s">
        <v>19</v>
      </c>
      <c r="F323" s="198" t="s">
        <v>167</v>
      </c>
      <c r="G323" s="196"/>
      <c r="H323" s="197" t="s">
        <v>19</v>
      </c>
      <c r="I323" s="199"/>
      <c r="J323" s="196"/>
      <c r="K323" s="196"/>
      <c r="L323" s="200"/>
      <c r="M323" s="201"/>
      <c r="N323" s="202"/>
      <c r="O323" s="202"/>
      <c r="P323" s="202"/>
      <c r="Q323" s="202"/>
      <c r="R323" s="202"/>
      <c r="S323" s="202"/>
      <c r="T323" s="203"/>
      <c r="AT323" s="204" t="s">
        <v>135</v>
      </c>
      <c r="AU323" s="204" t="s">
        <v>159</v>
      </c>
      <c r="AV323" s="13" t="s">
        <v>80</v>
      </c>
      <c r="AW323" s="13" t="s">
        <v>33</v>
      </c>
      <c r="AX323" s="13" t="s">
        <v>72</v>
      </c>
      <c r="AY323" s="204" t="s">
        <v>122</v>
      </c>
    </row>
    <row r="324" spans="2:51" s="14" customFormat="1" ht="12">
      <c r="B324" s="205"/>
      <c r="C324" s="206"/>
      <c r="D324" s="189" t="s">
        <v>135</v>
      </c>
      <c r="E324" s="207" t="s">
        <v>19</v>
      </c>
      <c r="F324" s="208" t="s">
        <v>356</v>
      </c>
      <c r="G324" s="206"/>
      <c r="H324" s="209">
        <v>2.813</v>
      </c>
      <c r="I324" s="210"/>
      <c r="J324" s="206"/>
      <c r="K324" s="206"/>
      <c r="L324" s="211"/>
      <c r="M324" s="212"/>
      <c r="N324" s="213"/>
      <c r="O324" s="213"/>
      <c r="P324" s="213"/>
      <c r="Q324" s="213"/>
      <c r="R324" s="213"/>
      <c r="S324" s="213"/>
      <c r="T324" s="214"/>
      <c r="AT324" s="215" t="s">
        <v>135</v>
      </c>
      <c r="AU324" s="215" t="s">
        <v>159</v>
      </c>
      <c r="AV324" s="14" t="s">
        <v>82</v>
      </c>
      <c r="AW324" s="14" t="s">
        <v>33</v>
      </c>
      <c r="AX324" s="14" t="s">
        <v>72</v>
      </c>
      <c r="AY324" s="215" t="s">
        <v>122</v>
      </c>
    </row>
    <row r="325" spans="2:51" s="15" customFormat="1" ht="12">
      <c r="B325" s="216"/>
      <c r="C325" s="217"/>
      <c r="D325" s="189" t="s">
        <v>135</v>
      </c>
      <c r="E325" s="218" t="s">
        <v>19</v>
      </c>
      <c r="F325" s="219" t="s">
        <v>138</v>
      </c>
      <c r="G325" s="217"/>
      <c r="H325" s="220">
        <v>8.438</v>
      </c>
      <c r="I325" s="221"/>
      <c r="J325" s="217"/>
      <c r="K325" s="217"/>
      <c r="L325" s="222"/>
      <c r="M325" s="223"/>
      <c r="N325" s="224"/>
      <c r="O325" s="224"/>
      <c r="P325" s="224"/>
      <c r="Q325" s="224"/>
      <c r="R325" s="224"/>
      <c r="S325" s="224"/>
      <c r="T325" s="225"/>
      <c r="AT325" s="226" t="s">
        <v>135</v>
      </c>
      <c r="AU325" s="226" t="s">
        <v>159</v>
      </c>
      <c r="AV325" s="15" t="s">
        <v>129</v>
      </c>
      <c r="AW325" s="15" t="s">
        <v>33</v>
      </c>
      <c r="AX325" s="15" t="s">
        <v>80</v>
      </c>
      <c r="AY325" s="226" t="s">
        <v>122</v>
      </c>
    </row>
    <row r="326" spans="2:63" s="12" customFormat="1" ht="20.85" customHeight="1">
      <c r="B326" s="160"/>
      <c r="C326" s="161"/>
      <c r="D326" s="162" t="s">
        <v>71</v>
      </c>
      <c r="E326" s="174" t="s">
        <v>357</v>
      </c>
      <c r="F326" s="174" t="s">
        <v>358</v>
      </c>
      <c r="G326" s="161"/>
      <c r="H326" s="161"/>
      <c r="I326" s="164"/>
      <c r="J326" s="175">
        <f>BK326</f>
        <v>0</v>
      </c>
      <c r="K326" s="161"/>
      <c r="L326" s="166"/>
      <c r="M326" s="167"/>
      <c r="N326" s="168"/>
      <c r="O326" s="168"/>
      <c r="P326" s="169">
        <f>P327+P359</f>
        <v>0</v>
      </c>
      <c r="Q326" s="168"/>
      <c r="R326" s="169">
        <f>R327+R359</f>
        <v>0</v>
      </c>
      <c r="S326" s="168"/>
      <c r="T326" s="170">
        <f>T327+T359</f>
        <v>0</v>
      </c>
      <c r="AR326" s="171" t="s">
        <v>80</v>
      </c>
      <c r="AT326" s="172" t="s">
        <v>71</v>
      </c>
      <c r="AU326" s="172" t="s">
        <v>82</v>
      </c>
      <c r="AY326" s="171" t="s">
        <v>122</v>
      </c>
      <c r="BK326" s="173">
        <f>BK327+BK359</f>
        <v>0</v>
      </c>
    </row>
    <row r="327" spans="2:63" s="17" customFormat="1" ht="20.85" customHeight="1">
      <c r="B327" s="248"/>
      <c r="C327" s="249"/>
      <c r="D327" s="250" t="s">
        <v>71</v>
      </c>
      <c r="E327" s="250" t="s">
        <v>359</v>
      </c>
      <c r="F327" s="250" t="s">
        <v>360</v>
      </c>
      <c r="G327" s="249"/>
      <c r="H327" s="249"/>
      <c r="I327" s="251"/>
      <c r="J327" s="252">
        <f>BK327</f>
        <v>0</v>
      </c>
      <c r="K327" s="249"/>
      <c r="L327" s="253"/>
      <c r="M327" s="254"/>
      <c r="N327" s="255"/>
      <c r="O327" s="255"/>
      <c r="P327" s="256">
        <f>SUM(P328:P358)</f>
        <v>0</v>
      </c>
      <c r="Q327" s="255"/>
      <c r="R327" s="256">
        <f>SUM(R328:R358)</f>
        <v>0</v>
      </c>
      <c r="S327" s="255"/>
      <c r="T327" s="257">
        <f>SUM(T328:T358)</f>
        <v>0</v>
      </c>
      <c r="AR327" s="258" t="s">
        <v>80</v>
      </c>
      <c r="AT327" s="259" t="s">
        <v>71</v>
      </c>
      <c r="AU327" s="259" t="s">
        <v>159</v>
      </c>
      <c r="AY327" s="258" t="s">
        <v>122</v>
      </c>
      <c r="BK327" s="260">
        <f>SUM(BK328:BK358)</f>
        <v>0</v>
      </c>
    </row>
    <row r="328" spans="1:65" s="2" customFormat="1" ht="16.5" customHeight="1">
      <c r="A328" s="37"/>
      <c r="B328" s="38"/>
      <c r="C328" s="176" t="s">
        <v>361</v>
      </c>
      <c r="D328" s="176" t="s">
        <v>124</v>
      </c>
      <c r="E328" s="177" t="s">
        <v>362</v>
      </c>
      <c r="F328" s="178" t="s">
        <v>363</v>
      </c>
      <c r="G328" s="179" t="s">
        <v>236</v>
      </c>
      <c r="H328" s="180">
        <v>74.716</v>
      </c>
      <c r="I328" s="181"/>
      <c r="J328" s="182">
        <f>ROUND(I328*H328,2)</f>
        <v>0</v>
      </c>
      <c r="K328" s="178" t="s">
        <v>128</v>
      </c>
      <c r="L328" s="42"/>
      <c r="M328" s="183" t="s">
        <v>19</v>
      </c>
      <c r="N328" s="184" t="s">
        <v>43</v>
      </c>
      <c r="O328" s="67"/>
      <c r="P328" s="185">
        <f>O328*H328</f>
        <v>0</v>
      </c>
      <c r="Q328" s="185">
        <v>0</v>
      </c>
      <c r="R328" s="185">
        <f>Q328*H328</f>
        <v>0</v>
      </c>
      <c r="S328" s="185">
        <v>0</v>
      </c>
      <c r="T328" s="186">
        <f>S328*H328</f>
        <v>0</v>
      </c>
      <c r="U328" s="37"/>
      <c r="V328" s="37"/>
      <c r="W328" s="37"/>
      <c r="X328" s="37"/>
      <c r="Y328" s="37"/>
      <c r="Z328" s="37"/>
      <c r="AA328" s="37"/>
      <c r="AB328" s="37"/>
      <c r="AC328" s="37"/>
      <c r="AD328" s="37"/>
      <c r="AE328" s="37"/>
      <c r="AR328" s="187" t="s">
        <v>129</v>
      </c>
      <c r="AT328" s="187" t="s">
        <v>124</v>
      </c>
      <c r="AU328" s="187" t="s">
        <v>129</v>
      </c>
      <c r="AY328" s="20" t="s">
        <v>122</v>
      </c>
      <c r="BE328" s="188">
        <f>IF(N328="základní",J328,0)</f>
        <v>0</v>
      </c>
      <c r="BF328" s="188">
        <f>IF(N328="snížená",J328,0)</f>
        <v>0</v>
      </c>
      <c r="BG328" s="188">
        <f>IF(N328="zákl. přenesená",J328,0)</f>
        <v>0</v>
      </c>
      <c r="BH328" s="188">
        <f>IF(N328="sníž. přenesená",J328,0)</f>
        <v>0</v>
      </c>
      <c r="BI328" s="188">
        <f>IF(N328="nulová",J328,0)</f>
        <v>0</v>
      </c>
      <c r="BJ328" s="20" t="s">
        <v>80</v>
      </c>
      <c r="BK328" s="188">
        <f>ROUND(I328*H328,2)</f>
        <v>0</v>
      </c>
      <c r="BL328" s="20" t="s">
        <v>129</v>
      </c>
      <c r="BM328" s="187" t="s">
        <v>364</v>
      </c>
    </row>
    <row r="329" spans="1:47" s="2" customFormat="1" ht="12">
      <c r="A329" s="37"/>
      <c r="B329" s="38"/>
      <c r="C329" s="39"/>
      <c r="D329" s="189" t="s">
        <v>131</v>
      </c>
      <c r="E329" s="39"/>
      <c r="F329" s="190" t="s">
        <v>365</v>
      </c>
      <c r="G329" s="39"/>
      <c r="H329" s="39"/>
      <c r="I329" s="191"/>
      <c r="J329" s="39"/>
      <c r="K329" s="39"/>
      <c r="L329" s="42"/>
      <c r="M329" s="192"/>
      <c r="N329" s="193"/>
      <c r="O329" s="67"/>
      <c r="P329" s="67"/>
      <c r="Q329" s="67"/>
      <c r="R329" s="67"/>
      <c r="S329" s="67"/>
      <c r="T329" s="68"/>
      <c r="U329" s="37"/>
      <c r="V329" s="37"/>
      <c r="W329" s="37"/>
      <c r="X329" s="37"/>
      <c r="Y329" s="37"/>
      <c r="Z329" s="37"/>
      <c r="AA329" s="37"/>
      <c r="AB329" s="37"/>
      <c r="AC329" s="37"/>
      <c r="AD329" s="37"/>
      <c r="AE329" s="37"/>
      <c r="AT329" s="20" t="s">
        <v>131</v>
      </c>
      <c r="AU329" s="20" t="s">
        <v>129</v>
      </c>
    </row>
    <row r="330" spans="1:47" s="2" customFormat="1" ht="78">
      <c r="A330" s="37"/>
      <c r="B330" s="38"/>
      <c r="C330" s="39"/>
      <c r="D330" s="189" t="s">
        <v>133</v>
      </c>
      <c r="E330" s="39"/>
      <c r="F330" s="194" t="s">
        <v>366</v>
      </c>
      <c r="G330" s="39"/>
      <c r="H330" s="39"/>
      <c r="I330" s="191"/>
      <c r="J330" s="39"/>
      <c r="K330" s="39"/>
      <c r="L330" s="42"/>
      <c r="M330" s="192"/>
      <c r="N330" s="193"/>
      <c r="O330" s="67"/>
      <c r="P330" s="67"/>
      <c r="Q330" s="67"/>
      <c r="R330" s="67"/>
      <c r="S330" s="67"/>
      <c r="T330" s="68"/>
      <c r="U330" s="37"/>
      <c r="V330" s="37"/>
      <c r="W330" s="37"/>
      <c r="X330" s="37"/>
      <c r="Y330" s="37"/>
      <c r="Z330" s="37"/>
      <c r="AA330" s="37"/>
      <c r="AB330" s="37"/>
      <c r="AC330" s="37"/>
      <c r="AD330" s="37"/>
      <c r="AE330" s="37"/>
      <c r="AT330" s="20" t="s">
        <v>133</v>
      </c>
      <c r="AU330" s="20" t="s">
        <v>129</v>
      </c>
    </row>
    <row r="331" spans="2:51" s="13" customFormat="1" ht="12">
      <c r="B331" s="195"/>
      <c r="C331" s="196"/>
      <c r="D331" s="189" t="s">
        <v>135</v>
      </c>
      <c r="E331" s="197" t="s">
        <v>19</v>
      </c>
      <c r="F331" s="198" t="s">
        <v>367</v>
      </c>
      <c r="G331" s="196"/>
      <c r="H331" s="197" t="s">
        <v>19</v>
      </c>
      <c r="I331" s="199"/>
      <c r="J331" s="196"/>
      <c r="K331" s="196"/>
      <c r="L331" s="200"/>
      <c r="M331" s="201"/>
      <c r="N331" s="202"/>
      <c r="O331" s="202"/>
      <c r="P331" s="202"/>
      <c r="Q331" s="202"/>
      <c r="R331" s="202"/>
      <c r="S331" s="202"/>
      <c r="T331" s="203"/>
      <c r="AT331" s="204" t="s">
        <v>135</v>
      </c>
      <c r="AU331" s="204" t="s">
        <v>129</v>
      </c>
      <c r="AV331" s="13" t="s">
        <v>80</v>
      </c>
      <c r="AW331" s="13" t="s">
        <v>33</v>
      </c>
      <c r="AX331" s="13" t="s">
        <v>72</v>
      </c>
      <c r="AY331" s="204" t="s">
        <v>122</v>
      </c>
    </row>
    <row r="332" spans="2:51" s="14" customFormat="1" ht="12">
      <c r="B332" s="205"/>
      <c r="C332" s="206"/>
      <c r="D332" s="189" t="s">
        <v>135</v>
      </c>
      <c r="E332" s="207" t="s">
        <v>19</v>
      </c>
      <c r="F332" s="208" t="s">
        <v>368</v>
      </c>
      <c r="G332" s="206"/>
      <c r="H332" s="209">
        <v>74.716</v>
      </c>
      <c r="I332" s="210"/>
      <c r="J332" s="206"/>
      <c r="K332" s="206"/>
      <c r="L332" s="211"/>
      <c r="M332" s="212"/>
      <c r="N332" s="213"/>
      <c r="O332" s="213"/>
      <c r="P332" s="213"/>
      <c r="Q332" s="213"/>
      <c r="R332" s="213"/>
      <c r="S332" s="213"/>
      <c r="T332" s="214"/>
      <c r="AT332" s="215" t="s">
        <v>135</v>
      </c>
      <c r="AU332" s="215" t="s">
        <v>129</v>
      </c>
      <c r="AV332" s="14" t="s">
        <v>82</v>
      </c>
      <c r="AW332" s="14" t="s">
        <v>33</v>
      </c>
      <c r="AX332" s="14" t="s">
        <v>72</v>
      </c>
      <c r="AY332" s="215" t="s">
        <v>122</v>
      </c>
    </row>
    <row r="333" spans="2:51" s="15" customFormat="1" ht="12">
      <c r="B333" s="216"/>
      <c r="C333" s="217"/>
      <c r="D333" s="189" t="s">
        <v>135</v>
      </c>
      <c r="E333" s="218" t="s">
        <v>19</v>
      </c>
      <c r="F333" s="219" t="s">
        <v>138</v>
      </c>
      <c r="G333" s="217"/>
      <c r="H333" s="220">
        <v>74.716</v>
      </c>
      <c r="I333" s="221"/>
      <c r="J333" s="217"/>
      <c r="K333" s="217"/>
      <c r="L333" s="222"/>
      <c r="M333" s="223"/>
      <c r="N333" s="224"/>
      <c r="O333" s="224"/>
      <c r="P333" s="224"/>
      <c r="Q333" s="224"/>
      <c r="R333" s="224"/>
      <c r="S333" s="224"/>
      <c r="T333" s="225"/>
      <c r="AT333" s="226" t="s">
        <v>135</v>
      </c>
      <c r="AU333" s="226" t="s">
        <v>129</v>
      </c>
      <c r="AV333" s="15" t="s">
        <v>129</v>
      </c>
      <c r="AW333" s="15" t="s">
        <v>33</v>
      </c>
      <c r="AX333" s="15" t="s">
        <v>80</v>
      </c>
      <c r="AY333" s="226" t="s">
        <v>122</v>
      </c>
    </row>
    <row r="334" spans="1:65" s="2" customFormat="1" ht="16.5" customHeight="1">
      <c r="A334" s="37"/>
      <c r="B334" s="38"/>
      <c r="C334" s="176" t="s">
        <v>369</v>
      </c>
      <c r="D334" s="176" t="s">
        <v>124</v>
      </c>
      <c r="E334" s="177" t="s">
        <v>370</v>
      </c>
      <c r="F334" s="178" t="s">
        <v>371</v>
      </c>
      <c r="G334" s="179" t="s">
        <v>236</v>
      </c>
      <c r="H334" s="180">
        <v>1419.604</v>
      </c>
      <c r="I334" s="181"/>
      <c r="J334" s="182">
        <f>ROUND(I334*H334,2)</f>
        <v>0</v>
      </c>
      <c r="K334" s="178" t="s">
        <v>128</v>
      </c>
      <c r="L334" s="42"/>
      <c r="M334" s="183" t="s">
        <v>19</v>
      </c>
      <c r="N334" s="184" t="s">
        <v>43</v>
      </c>
      <c r="O334" s="67"/>
      <c r="P334" s="185">
        <f>O334*H334</f>
        <v>0</v>
      </c>
      <c r="Q334" s="185">
        <v>0</v>
      </c>
      <c r="R334" s="185">
        <f>Q334*H334</f>
        <v>0</v>
      </c>
      <c r="S334" s="185">
        <v>0</v>
      </c>
      <c r="T334" s="186">
        <f>S334*H334</f>
        <v>0</v>
      </c>
      <c r="U334" s="37"/>
      <c r="V334" s="37"/>
      <c r="W334" s="37"/>
      <c r="X334" s="37"/>
      <c r="Y334" s="37"/>
      <c r="Z334" s="37"/>
      <c r="AA334" s="37"/>
      <c r="AB334" s="37"/>
      <c r="AC334" s="37"/>
      <c r="AD334" s="37"/>
      <c r="AE334" s="37"/>
      <c r="AR334" s="187" t="s">
        <v>129</v>
      </c>
      <c r="AT334" s="187" t="s">
        <v>124</v>
      </c>
      <c r="AU334" s="187" t="s">
        <v>129</v>
      </c>
      <c r="AY334" s="20" t="s">
        <v>122</v>
      </c>
      <c r="BE334" s="188">
        <f>IF(N334="základní",J334,0)</f>
        <v>0</v>
      </c>
      <c r="BF334" s="188">
        <f>IF(N334="snížená",J334,0)</f>
        <v>0</v>
      </c>
      <c r="BG334" s="188">
        <f>IF(N334="zákl. přenesená",J334,0)</f>
        <v>0</v>
      </c>
      <c r="BH334" s="188">
        <f>IF(N334="sníž. přenesená",J334,0)</f>
        <v>0</v>
      </c>
      <c r="BI334" s="188">
        <f>IF(N334="nulová",J334,0)</f>
        <v>0</v>
      </c>
      <c r="BJ334" s="20" t="s">
        <v>80</v>
      </c>
      <c r="BK334" s="188">
        <f>ROUND(I334*H334,2)</f>
        <v>0</v>
      </c>
      <c r="BL334" s="20" t="s">
        <v>129</v>
      </c>
      <c r="BM334" s="187" t="s">
        <v>372</v>
      </c>
    </row>
    <row r="335" spans="1:47" s="2" customFormat="1" ht="12">
      <c r="A335" s="37"/>
      <c r="B335" s="38"/>
      <c r="C335" s="39"/>
      <c r="D335" s="189" t="s">
        <v>131</v>
      </c>
      <c r="E335" s="39"/>
      <c r="F335" s="190" t="s">
        <v>373</v>
      </c>
      <c r="G335" s="39"/>
      <c r="H335" s="39"/>
      <c r="I335" s="191"/>
      <c r="J335" s="39"/>
      <c r="K335" s="39"/>
      <c r="L335" s="42"/>
      <c r="M335" s="192"/>
      <c r="N335" s="193"/>
      <c r="O335" s="67"/>
      <c r="P335" s="67"/>
      <c r="Q335" s="67"/>
      <c r="R335" s="67"/>
      <c r="S335" s="67"/>
      <c r="T335" s="68"/>
      <c r="U335" s="37"/>
      <c r="V335" s="37"/>
      <c r="W335" s="37"/>
      <c r="X335" s="37"/>
      <c r="Y335" s="37"/>
      <c r="Z335" s="37"/>
      <c r="AA335" s="37"/>
      <c r="AB335" s="37"/>
      <c r="AC335" s="37"/>
      <c r="AD335" s="37"/>
      <c r="AE335" s="37"/>
      <c r="AT335" s="20" t="s">
        <v>131</v>
      </c>
      <c r="AU335" s="20" t="s">
        <v>129</v>
      </c>
    </row>
    <row r="336" spans="1:47" s="2" customFormat="1" ht="78">
      <c r="A336" s="37"/>
      <c r="B336" s="38"/>
      <c r="C336" s="39"/>
      <c r="D336" s="189" t="s">
        <v>133</v>
      </c>
      <c r="E336" s="39"/>
      <c r="F336" s="194" t="s">
        <v>366</v>
      </c>
      <c r="G336" s="39"/>
      <c r="H336" s="39"/>
      <c r="I336" s="191"/>
      <c r="J336" s="39"/>
      <c r="K336" s="39"/>
      <c r="L336" s="42"/>
      <c r="M336" s="192"/>
      <c r="N336" s="193"/>
      <c r="O336" s="67"/>
      <c r="P336" s="67"/>
      <c r="Q336" s="67"/>
      <c r="R336" s="67"/>
      <c r="S336" s="67"/>
      <c r="T336" s="68"/>
      <c r="U336" s="37"/>
      <c r="V336" s="37"/>
      <c r="W336" s="37"/>
      <c r="X336" s="37"/>
      <c r="Y336" s="37"/>
      <c r="Z336" s="37"/>
      <c r="AA336" s="37"/>
      <c r="AB336" s="37"/>
      <c r="AC336" s="37"/>
      <c r="AD336" s="37"/>
      <c r="AE336" s="37"/>
      <c r="AT336" s="20" t="s">
        <v>133</v>
      </c>
      <c r="AU336" s="20" t="s">
        <v>129</v>
      </c>
    </row>
    <row r="337" spans="2:51" s="14" customFormat="1" ht="12">
      <c r="B337" s="205"/>
      <c r="C337" s="206"/>
      <c r="D337" s="189" t="s">
        <v>135</v>
      </c>
      <c r="E337" s="207" t="s">
        <v>19</v>
      </c>
      <c r="F337" s="208" t="s">
        <v>374</v>
      </c>
      <c r="G337" s="206"/>
      <c r="H337" s="209">
        <v>74.716</v>
      </c>
      <c r="I337" s="210"/>
      <c r="J337" s="206"/>
      <c r="K337" s="206"/>
      <c r="L337" s="211"/>
      <c r="M337" s="212"/>
      <c r="N337" s="213"/>
      <c r="O337" s="213"/>
      <c r="P337" s="213"/>
      <c r="Q337" s="213"/>
      <c r="R337" s="213"/>
      <c r="S337" s="213"/>
      <c r="T337" s="214"/>
      <c r="AT337" s="215" t="s">
        <v>135</v>
      </c>
      <c r="AU337" s="215" t="s">
        <v>129</v>
      </c>
      <c r="AV337" s="14" t="s">
        <v>82</v>
      </c>
      <c r="AW337" s="14" t="s">
        <v>33</v>
      </c>
      <c r="AX337" s="14" t="s">
        <v>80</v>
      </c>
      <c r="AY337" s="215" t="s">
        <v>122</v>
      </c>
    </row>
    <row r="338" spans="2:51" s="14" customFormat="1" ht="12">
      <c r="B338" s="205"/>
      <c r="C338" s="206"/>
      <c r="D338" s="189" t="s">
        <v>135</v>
      </c>
      <c r="E338" s="206"/>
      <c r="F338" s="208" t="s">
        <v>375</v>
      </c>
      <c r="G338" s="206"/>
      <c r="H338" s="209">
        <v>1419.604</v>
      </c>
      <c r="I338" s="210"/>
      <c r="J338" s="206"/>
      <c r="K338" s="206"/>
      <c r="L338" s="211"/>
      <c r="M338" s="212"/>
      <c r="N338" s="213"/>
      <c r="O338" s="213"/>
      <c r="P338" s="213"/>
      <c r="Q338" s="213"/>
      <c r="R338" s="213"/>
      <c r="S338" s="213"/>
      <c r="T338" s="214"/>
      <c r="AT338" s="215" t="s">
        <v>135</v>
      </c>
      <c r="AU338" s="215" t="s">
        <v>129</v>
      </c>
      <c r="AV338" s="14" t="s">
        <v>82</v>
      </c>
      <c r="AW338" s="14" t="s">
        <v>4</v>
      </c>
      <c r="AX338" s="14" t="s">
        <v>80</v>
      </c>
      <c r="AY338" s="215" t="s">
        <v>122</v>
      </c>
    </row>
    <row r="339" spans="1:65" s="2" customFormat="1" ht="16.5" customHeight="1">
      <c r="A339" s="37"/>
      <c r="B339" s="38"/>
      <c r="C339" s="176" t="s">
        <v>376</v>
      </c>
      <c r="D339" s="176" t="s">
        <v>124</v>
      </c>
      <c r="E339" s="177" t="s">
        <v>377</v>
      </c>
      <c r="F339" s="178" t="s">
        <v>378</v>
      </c>
      <c r="G339" s="179" t="s">
        <v>236</v>
      </c>
      <c r="H339" s="180">
        <v>24.051</v>
      </c>
      <c r="I339" s="181"/>
      <c r="J339" s="182">
        <f>ROUND(I339*H339,2)</f>
        <v>0</v>
      </c>
      <c r="K339" s="178" t="s">
        <v>128</v>
      </c>
      <c r="L339" s="42"/>
      <c r="M339" s="183" t="s">
        <v>19</v>
      </c>
      <c r="N339" s="184" t="s">
        <v>43</v>
      </c>
      <c r="O339" s="67"/>
      <c r="P339" s="185">
        <f>O339*H339</f>
        <v>0</v>
      </c>
      <c r="Q339" s="185">
        <v>0</v>
      </c>
      <c r="R339" s="185">
        <f>Q339*H339</f>
        <v>0</v>
      </c>
      <c r="S339" s="185">
        <v>0</v>
      </c>
      <c r="T339" s="186">
        <f>S339*H339</f>
        <v>0</v>
      </c>
      <c r="U339" s="37"/>
      <c r="V339" s="37"/>
      <c r="W339" s="37"/>
      <c r="X339" s="37"/>
      <c r="Y339" s="37"/>
      <c r="Z339" s="37"/>
      <c r="AA339" s="37"/>
      <c r="AB339" s="37"/>
      <c r="AC339" s="37"/>
      <c r="AD339" s="37"/>
      <c r="AE339" s="37"/>
      <c r="AR339" s="187" t="s">
        <v>129</v>
      </c>
      <c r="AT339" s="187" t="s">
        <v>124</v>
      </c>
      <c r="AU339" s="187" t="s">
        <v>129</v>
      </c>
      <c r="AY339" s="20" t="s">
        <v>122</v>
      </c>
      <c r="BE339" s="188">
        <f>IF(N339="základní",J339,0)</f>
        <v>0</v>
      </c>
      <c r="BF339" s="188">
        <f>IF(N339="snížená",J339,0)</f>
        <v>0</v>
      </c>
      <c r="BG339" s="188">
        <f>IF(N339="zákl. přenesená",J339,0)</f>
        <v>0</v>
      </c>
      <c r="BH339" s="188">
        <f>IF(N339="sníž. přenesená",J339,0)</f>
        <v>0</v>
      </c>
      <c r="BI339" s="188">
        <f>IF(N339="nulová",J339,0)</f>
        <v>0</v>
      </c>
      <c r="BJ339" s="20" t="s">
        <v>80</v>
      </c>
      <c r="BK339" s="188">
        <f>ROUND(I339*H339,2)</f>
        <v>0</v>
      </c>
      <c r="BL339" s="20" t="s">
        <v>129</v>
      </c>
      <c r="BM339" s="187" t="s">
        <v>379</v>
      </c>
    </row>
    <row r="340" spans="1:47" s="2" customFormat="1" ht="12">
      <c r="A340" s="37"/>
      <c r="B340" s="38"/>
      <c r="C340" s="39"/>
      <c r="D340" s="189" t="s">
        <v>131</v>
      </c>
      <c r="E340" s="39"/>
      <c r="F340" s="190" t="s">
        <v>380</v>
      </c>
      <c r="G340" s="39"/>
      <c r="H340" s="39"/>
      <c r="I340" s="191"/>
      <c r="J340" s="39"/>
      <c r="K340" s="39"/>
      <c r="L340" s="42"/>
      <c r="M340" s="192"/>
      <c r="N340" s="193"/>
      <c r="O340" s="67"/>
      <c r="P340" s="67"/>
      <c r="Q340" s="67"/>
      <c r="R340" s="67"/>
      <c r="S340" s="67"/>
      <c r="T340" s="68"/>
      <c r="U340" s="37"/>
      <c r="V340" s="37"/>
      <c r="W340" s="37"/>
      <c r="X340" s="37"/>
      <c r="Y340" s="37"/>
      <c r="Z340" s="37"/>
      <c r="AA340" s="37"/>
      <c r="AB340" s="37"/>
      <c r="AC340" s="37"/>
      <c r="AD340" s="37"/>
      <c r="AE340" s="37"/>
      <c r="AT340" s="20" t="s">
        <v>131</v>
      </c>
      <c r="AU340" s="20" t="s">
        <v>129</v>
      </c>
    </row>
    <row r="341" spans="1:47" s="2" customFormat="1" ht="78">
      <c r="A341" s="37"/>
      <c r="B341" s="38"/>
      <c r="C341" s="39"/>
      <c r="D341" s="189" t="s">
        <v>133</v>
      </c>
      <c r="E341" s="39"/>
      <c r="F341" s="194" t="s">
        <v>366</v>
      </c>
      <c r="G341" s="39"/>
      <c r="H341" s="39"/>
      <c r="I341" s="191"/>
      <c r="J341" s="39"/>
      <c r="K341" s="39"/>
      <c r="L341" s="42"/>
      <c r="M341" s="192"/>
      <c r="N341" s="193"/>
      <c r="O341" s="67"/>
      <c r="P341" s="67"/>
      <c r="Q341" s="67"/>
      <c r="R341" s="67"/>
      <c r="S341" s="67"/>
      <c r="T341" s="68"/>
      <c r="U341" s="37"/>
      <c r="V341" s="37"/>
      <c r="W341" s="37"/>
      <c r="X341" s="37"/>
      <c r="Y341" s="37"/>
      <c r="Z341" s="37"/>
      <c r="AA341" s="37"/>
      <c r="AB341" s="37"/>
      <c r="AC341" s="37"/>
      <c r="AD341" s="37"/>
      <c r="AE341" s="37"/>
      <c r="AT341" s="20" t="s">
        <v>133</v>
      </c>
      <c r="AU341" s="20" t="s">
        <v>129</v>
      </c>
    </row>
    <row r="342" spans="2:51" s="13" customFormat="1" ht="12">
      <c r="B342" s="195"/>
      <c r="C342" s="196"/>
      <c r="D342" s="189" t="s">
        <v>135</v>
      </c>
      <c r="E342" s="197" t="s">
        <v>19</v>
      </c>
      <c r="F342" s="198" t="s">
        <v>381</v>
      </c>
      <c r="G342" s="196"/>
      <c r="H342" s="197" t="s">
        <v>19</v>
      </c>
      <c r="I342" s="199"/>
      <c r="J342" s="196"/>
      <c r="K342" s="196"/>
      <c r="L342" s="200"/>
      <c r="M342" s="201"/>
      <c r="N342" s="202"/>
      <c r="O342" s="202"/>
      <c r="P342" s="202"/>
      <c r="Q342" s="202"/>
      <c r="R342" s="202"/>
      <c r="S342" s="202"/>
      <c r="T342" s="203"/>
      <c r="AT342" s="204" t="s">
        <v>135</v>
      </c>
      <c r="AU342" s="204" t="s">
        <v>129</v>
      </c>
      <c r="AV342" s="13" t="s">
        <v>80</v>
      </c>
      <c r="AW342" s="13" t="s">
        <v>33</v>
      </c>
      <c r="AX342" s="13" t="s">
        <v>72</v>
      </c>
      <c r="AY342" s="204" t="s">
        <v>122</v>
      </c>
    </row>
    <row r="343" spans="2:51" s="14" customFormat="1" ht="12">
      <c r="B343" s="205"/>
      <c r="C343" s="206"/>
      <c r="D343" s="189" t="s">
        <v>135</v>
      </c>
      <c r="E343" s="207" t="s">
        <v>19</v>
      </c>
      <c r="F343" s="208" t="s">
        <v>382</v>
      </c>
      <c r="G343" s="206"/>
      <c r="H343" s="209">
        <v>0.988</v>
      </c>
      <c r="I343" s="210"/>
      <c r="J343" s="206"/>
      <c r="K343" s="206"/>
      <c r="L343" s="211"/>
      <c r="M343" s="212"/>
      <c r="N343" s="213"/>
      <c r="O343" s="213"/>
      <c r="P343" s="213"/>
      <c r="Q343" s="213"/>
      <c r="R343" s="213"/>
      <c r="S343" s="213"/>
      <c r="T343" s="214"/>
      <c r="AT343" s="215" t="s">
        <v>135</v>
      </c>
      <c r="AU343" s="215" t="s">
        <v>129</v>
      </c>
      <c r="AV343" s="14" t="s">
        <v>82</v>
      </c>
      <c r="AW343" s="14" t="s">
        <v>33</v>
      </c>
      <c r="AX343" s="14" t="s">
        <v>72</v>
      </c>
      <c r="AY343" s="215" t="s">
        <v>122</v>
      </c>
    </row>
    <row r="344" spans="2:51" s="13" customFormat="1" ht="12">
      <c r="B344" s="195"/>
      <c r="C344" s="196"/>
      <c r="D344" s="189" t="s">
        <v>135</v>
      </c>
      <c r="E344" s="197" t="s">
        <v>19</v>
      </c>
      <c r="F344" s="198" t="s">
        <v>383</v>
      </c>
      <c r="G344" s="196"/>
      <c r="H344" s="197" t="s">
        <v>19</v>
      </c>
      <c r="I344" s="199"/>
      <c r="J344" s="196"/>
      <c r="K344" s="196"/>
      <c r="L344" s="200"/>
      <c r="M344" s="201"/>
      <c r="N344" s="202"/>
      <c r="O344" s="202"/>
      <c r="P344" s="202"/>
      <c r="Q344" s="202"/>
      <c r="R344" s="202"/>
      <c r="S344" s="202"/>
      <c r="T344" s="203"/>
      <c r="AT344" s="204" t="s">
        <v>135</v>
      </c>
      <c r="AU344" s="204" t="s">
        <v>129</v>
      </c>
      <c r="AV344" s="13" t="s">
        <v>80</v>
      </c>
      <c r="AW344" s="13" t="s">
        <v>33</v>
      </c>
      <c r="AX344" s="13" t="s">
        <v>72</v>
      </c>
      <c r="AY344" s="204" t="s">
        <v>122</v>
      </c>
    </row>
    <row r="345" spans="2:51" s="14" customFormat="1" ht="12">
      <c r="B345" s="205"/>
      <c r="C345" s="206"/>
      <c r="D345" s="189" t="s">
        <v>135</v>
      </c>
      <c r="E345" s="207" t="s">
        <v>19</v>
      </c>
      <c r="F345" s="208" t="s">
        <v>384</v>
      </c>
      <c r="G345" s="206"/>
      <c r="H345" s="209">
        <v>23.063</v>
      </c>
      <c r="I345" s="210"/>
      <c r="J345" s="206"/>
      <c r="K345" s="206"/>
      <c r="L345" s="211"/>
      <c r="M345" s="212"/>
      <c r="N345" s="213"/>
      <c r="O345" s="213"/>
      <c r="P345" s="213"/>
      <c r="Q345" s="213"/>
      <c r="R345" s="213"/>
      <c r="S345" s="213"/>
      <c r="T345" s="214"/>
      <c r="AT345" s="215" t="s">
        <v>135</v>
      </c>
      <c r="AU345" s="215" t="s">
        <v>129</v>
      </c>
      <c r="AV345" s="14" t="s">
        <v>82</v>
      </c>
      <c r="AW345" s="14" t="s">
        <v>33</v>
      </c>
      <c r="AX345" s="14" t="s">
        <v>72</v>
      </c>
      <c r="AY345" s="215" t="s">
        <v>122</v>
      </c>
    </row>
    <row r="346" spans="2:51" s="15" customFormat="1" ht="12">
      <c r="B346" s="216"/>
      <c r="C346" s="217"/>
      <c r="D346" s="189" t="s">
        <v>135</v>
      </c>
      <c r="E346" s="218" t="s">
        <v>19</v>
      </c>
      <c r="F346" s="219" t="s">
        <v>138</v>
      </c>
      <c r="G346" s="217"/>
      <c r="H346" s="220">
        <v>24.051</v>
      </c>
      <c r="I346" s="221"/>
      <c r="J346" s="217"/>
      <c r="K346" s="217"/>
      <c r="L346" s="222"/>
      <c r="M346" s="223"/>
      <c r="N346" s="224"/>
      <c r="O346" s="224"/>
      <c r="P346" s="224"/>
      <c r="Q346" s="224"/>
      <c r="R346" s="224"/>
      <c r="S346" s="224"/>
      <c r="T346" s="225"/>
      <c r="AT346" s="226" t="s">
        <v>135</v>
      </c>
      <c r="AU346" s="226" t="s">
        <v>129</v>
      </c>
      <c r="AV346" s="15" t="s">
        <v>129</v>
      </c>
      <c r="AW346" s="15" t="s">
        <v>33</v>
      </c>
      <c r="AX346" s="15" t="s">
        <v>80</v>
      </c>
      <c r="AY346" s="226" t="s">
        <v>122</v>
      </c>
    </row>
    <row r="347" spans="1:65" s="2" customFormat="1" ht="16.5" customHeight="1">
      <c r="A347" s="37"/>
      <c r="B347" s="38"/>
      <c r="C347" s="176" t="s">
        <v>385</v>
      </c>
      <c r="D347" s="176" t="s">
        <v>124</v>
      </c>
      <c r="E347" s="177" t="s">
        <v>386</v>
      </c>
      <c r="F347" s="178" t="s">
        <v>387</v>
      </c>
      <c r="G347" s="179" t="s">
        <v>236</v>
      </c>
      <c r="H347" s="180">
        <v>456.969</v>
      </c>
      <c r="I347" s="181"/>
      <c r="J347" s="182">
        <f>ROUND(I347*H347,2)</f>
        <v>0</v>
      </c>
      <c r="K347" s="178" t="s">
        <v>128</v>
      </c>
      <c r="L347" s="42"/>
      <c r="M347" s="183" t="s">
        <v>19</v>
      </c>
      <c r="N347" s="184" t="s">
        <v>43</v>
      </c>
      <c r="O347" s="67"/>
      <c r="P347" s="185">
        <f>O347*H347</f>
        <v>0</v>
      </c>
      <c r="Q347" s="185">
        <v>0</v>
      </c>
      <c r="R347" s="185">
        <f>Q347*H347</f>
        <v>0</v>
      </c>
      <c r="S347" s="185">
        <v>0</v>
      </c>
      <c r="T347" s="186">
        <f>S347*H347</f>
        <v>0</v>
      </c>
      <c r="U347" s="37"/>
      <c r="V347" s="37"/>
      <c r="W347" s="37"/>
      <c r="X347" s="37"/>
      <c r="Y347" s="37"/>
      <c r="Z347" s="37"/>
      <c r="AA347" s="37"/>
      <c r="AB347" s="37"/>
      <c r="AC347" s="37"/>
      <c r="AD347" s="37"/>
      <c r="AE347" s="37"/>
      <c r="AR347" s="187" t="s">
        <v>129</v>
      </c>
      <c r="AT347" s="187" t="s">
        <v>124</v>
      </c>
      <c r="AU347" s="187" t="s">
        <v>129</v>
      </c>
      <c r="AY347" s="20" t="s">
        <v>122</v>
      </c>
      <c r="BE347" s="188">
        <f>IF(N347="základní",J347,0)</f>
        <v>0</v>
      </c>
      <c r="BF347" s="188">
        <f>IF(N347="snížená",J347,0)</f>
        <v>0</v>
      </c>
      <c r="BG347" s="188">
        <f>IF(N347="zákl. přenesená",J347,0)</f>
        <v>0</v>
      </c>
      <c r="BH347" s="188">
        <f>IF(N347="sníž. přenesená",J347,0)</f>
        <v>0</v>
      </c>
      <c r="BI347" s="188">
        <f>IF(N347="nulová",J347,0)</f>
        <v>0</v>
      </c>
      <c r="BJ347" s="20" t="s">
        <v>80</v>
      </c>
      <c r="BK347" s="188">
        <f>ROUND(I347*H347,2)</f>
        <v>0</v>
      </c>
      <c r="BL347" s="20" t="s">
        <v>129</v>
      </c>
      <c r="BM347" s="187" t="s">
        <v>388</v>
      </c>
    </row>
    <row r="348" spans="1:47" s="2" customFormat="1" ht="12">
      <c r="A348" s="37"/>
      <c r="B348" s="38"/>
      <c r="C348" s="39"/>
      <c r="D348" s="189" t="s">
        <v>131</v>
      </c>
      <c r="E348" s="39"/>
      <c r="F348" s="190" t="s">
        <v>373</v>
      </c>
      <c r="G348" s="39"/>
      <c r="H348" s="39"/>
      <c r="I348" s="191"/>
      <c r="J348" s="39"/>
      <c r="K348" s="39"/>
      <c r="L348" s="42"/>
      <c r="M348" s="192"/>
      <c r="N348" s="193"/>
      <c r="O348" s="67"/>
      <c r="P348" s="67"/>
      <c r="Q348" s="67"/>
      <c r="R348" s="67"/>
      <c r="S348" s="67"/>
      <c r="T348" s="68"/>
      <c r="U348" s="37"/>
      <c r="V348" s="37"/>
      <c r="W348" s="37"/>
      <c r="X348" s="37"/>
      <c r="Y348" s="37"/>
      <c r="Z348" s="37"/>
      <c r="AA348" s="37"/>
      <c r="AB348" s="37"/>
      <c r="AC348" s="37"/>
      <c r="AD348" s="37"/>
      <c r="AE348" s="37"/>
      <c r="AT348" s="20" t="s">
        <v>131</v>
      </c>
      <c r="AU348" s="20" t="s">
        <v>129</v>
      </c>
    </row>
    <row r="349" spans="1:47" s="2" customFormat="1" ht="78">
      <c r="A349" s="37"/>
      <c r="B349" s="38"/>
      <c r="C349" s="39"/>
      <c r="D349" s="189" t="s">
        <v>133</v>
      </c>
      <c r="E349" s="39"/>
      <c r="F349" s="194" t="s">
        <v>366</v>
      </c>
      <c r="G349" s="39"/>
      <c r="H349" s="39"/>
      <c r="I349" s="191"/>
      <c r="J349" s="39"/>
      <c r="K349" s="39"/>
      <c r="L349" s="42"/>
      <c r="M349" s="192"/>
      <c r="N349" s="193"/>
      <c r="O349" s="67"/>
      <c r="P349" s="67"/>
      <c r="Q349" s="67"/>
      <c r="R349" s="67"/>
      <c r="S349" s="67"/>
      <c r="T349" s="68"/>
      <c r="U349" s="37"/>
      <c r="V349" s="37"/>
      <c r="W349" s="37"/>
      <c r="X349" s="37"/>
      <c r="Y349" s="37"/>
      <c r="Z349" s="37"/>
      <c r="AA349" s="37"/>
      <c r="AB349" s="37"/>
      <c r="AC349" s="37"/>
      <c r="AD349" s="37"/>
      <c r="AE349" s="37"/>
      <c r="AT349" s="20" t="s">
        <v>133</v>
      </c>
      <c r="AU349" s="20" t="s">
        <v>129</v>
      </c>
    </row>
    <row r="350" spans="2:51" s="14" customFormat="1" ht="12">
      <c r="B350" s="205"/>
      <c r="C350" s="206"/>
      <c r="D350" s="189" t="s">
        <v>135</v>
      </c>
      <c r="E350" s="207" t="s">
        <v>19</v>
      </c>
      <c r="F350" s="208" t="s">
        <v>389</v>
      </c>
      <c r="G350" s="206"/>
      <c r="H350" s="209">
        <v>24.051</v>
      </c>
      <c r="I350" s="210"/>
      <c r="J350" s="206"/>
      <c r="K350" s="206"/>
      <c r="L350" s="211"/>
      <c r="M350" s="212"/>
      <c r="N350" s="213"/>
      <c r="O350" s="213"/>
      <c r="P350" s="213"/>
      <c r="Q350" s="213"/>
      <c r="R350" s="213"/>
      <c r="S350" s="213"/>
      <c r="T350" s="214"/>
      <c r="AT350" s="215" t="s">
        <v>135</v>
      </c>
      <c r="AU350" s="215" t="s">
        <v>129</v>
      </c>
      <c r="AV350" s="14" t="s">
        <v>82</v>
      </c>
      <c r="AW350" s="14" t="s">
        <v>33</v>
      </c>
      <c r="AX350" s="14" t="s">
        <v>80</v>
      </c>
      <c r="AY350" s="215" t="s">
        <v>122</v>
      </c>
    </row>
    <row r="351" spans="2:51" s="14" customFormat="1" ht="12">
      <c r="B351" s="205"/>
      <c r="C351" s="206"/>
      <c r="D351" s="189" t="s">
        <v>135</v>
      </c>
      <c r="E351" s="206"/>
      <c r="F351" s="208" t="s">
        <v>390</v>
      </c>
      <c r="G351" s="206"/>
      <c r="H351" s="209">
        <v>456.969</v>
      </c>
      <c r="I351" s="210"/>
      <c r="J351" s="206"/>
      <c r="K351" s="206"/>
      <c r="L351" s="211"/>
      <c r="M351" s="212"/>
      <c r="N351" s="213"/>
      <c r="O351" s="213"/>
      <c r="P351" s="213"/>
      <c r="Q351" s="213"/>
      <c r="R351" s="213"/>
      <c r="S351" s="213"/>
      <c r="T351" s="214"/>
      <c r="AT351" s="215" t="s">
        <v>135</v>
      </c>
      <c r="AU351" s="215" t="s">
        <v>129</v>
      </c>
      <c r="AV351" s="14" t="s">
        <v>82</v>
      </c>
      <c r="AW351" s="14" t="s">
        <v>4</v>
      </c>
      <c r="AX351" s="14" t="s">
        <v>80</v>
      </c>
      <c r="AY351" s="215" t="s">
        <v>122</v>
      </c>
    </row>
    <row r="352" spans="1:65" s="2" customFormat="1" ht="24">
      <c r="A352" s="37"/>
      <c r="B352" s="38"/>
      <c r="C352" s="176" t="s">
        <v>391</v>
      </c>
      <c r="D352" s="176" t="s">
        <v>124</v>
      </c>
      <c r="E352" s="177" t="s">
        <v>392</v>
      </c>
      <c r="F352" s="178" t="s">
        <v>393</v>
      </c>
      <c r="G352" s="179" t="s">
        <v>236</v>
      </c>
      <c r="H352" s="180">
        <v>97.779</v>
      </c>
      <c r="I352" s="181"/>
      <c r="J352" s="182">
        <f>ROUND(I352*H352,2)</f>
        <v>0</v>
      </c>
      <c r="K352" s="178" t="s">
        <v>128</v>
      </c>
      <c r="L352" s="42"/>
      <c r="M352" s="183" t="s">
        <v>19</v>
      </c>
      <c r="N352" s="184" t="s">
        <v>43</v>
      </c>
      <c r="O352" s="67"/>
      <c r="P352" s="185">
        <f>O352*H352</f>
        <v>0</v>
      </c>
      <c r="Q352" s="185">
        <v>0</v>
      </c>
      <c r="R352" s="185">
        <f>Q352*H352</f>
        <v>0</v>
      </c>
      <c r="S352" s="185">
        <v>0</v>
      </c>
      <c r="T352" s="186">
        <f>S352*H352</f>
        <v>0</v>
      </c>
      <c r="U352" s="37"/>
      <c r="V352" s="37"/>
      <c r="W352" s="37"/>
      <c r="X352" s="37"/>
      <c r="Y352" s="37"/>
      <c r="Z352" s="37"/>
      <c r="AA352" s="37"/>
      <c r="AB352" s="37"/>
      <c r="AC352" s="37"/>
      <c r="AD352" s="37"/>
      <c r="AE352" s="37"/>
      <c r="AR352" s="187" t="s">
        <v>129</v>
      </c>
      <c r="AT352" s="187" t="s">
        <v>124</v>
      </c>
      <c r="AU352" s="187" t="s">
        <v>129</v>
      </c>
      <c r="AY352" s="20" t="s">
        <v>122</v>
      </c>
      <c r="BE352" s="188">
        <f>IF(N352="základní",J352,0)</f>
        <v>0</v>
      </c>
      <c r="BF352" s="188">
        <f>IF(N352="snížená",J352,0)</f>
        <v>0</v>
      </c>
      <c r="BG352" s="188">
        <f>IF(N352="zákl. přenesená",J352,0)</f>
        <v>0</v>
      </c>
      <c r="BH352" s="188">
        <f>IF(N352="sníž. přenesená",J352,0)</f>
        <v>0</v>
      </c>
      <c r="BI352" s="188">
        <f>IF(N352="nulová",J352,0)</f>
        <v>0</v>
      </c>
      <c r="BJ352" s="20" t="s">
        <v>80</v>
      </c>
      <c r="BK352" s="188">
        <f>ROUND(I352*H352,2)</f>
        <v>0</v>
      </c>
      <c r="BL352" s="20" t="s">
        <v>129</v>
      </c>
      <c r="BM352" s="187" t="s">
        <v>394</v>
      </c>
    </row>
    <row r="353" spans="1:47" s="2" customFormat="1" ht="19.5">
      <c r="A353" s="37"/>
      <c r="B353" s="38"/>
      <c r="C353" s="39"/>
      <c r="D353" s="189" t="s">
        <v>131</v>
      </c>
      <c r="E353" s="39"/>
      <c r="F353" s="190" t="s">
        <v>393</v>
      </c>
      <c r="G353" s="39"/>
      <c r="H353" s="39"/>
      <c r="I353" s="191"/>
      <c r="J353" s="39"/>
      <c r="K353" s="39"/>
      <c r="L353" s="42"/>
      <c r="M353" s="192"/>
      <c r="N353" s="193"/>
      <c r="O353" s="67"/>
      <c r="P353" s="67"/>
      <c r="Q353" s="67"/>
      <c r="R353" s="67"/>
      <c r="S353" s="67"/>
      <c r="T353" s="68"/>
      <c r="U353" s="37"/>
      <c r="V353" s="37"/>
      <c r="W353" s="37"/>
      <c r="X353" s="37"/>
      <c r="Y353" s="37"/>
      <c r="Z353" s="37"/>
      <c r="AA353" s="37"/>
      <c r="AB353" s="37"/>
      <c r="AC353" s="37"/>
      <c r="AD353" s="37"/>
      <c r="AE353" s="37"/>
      <c r="AT353" s="20" t="s">
        <v>131</v>
      </c>
      <c r="AU353" s="20" t="s">
        <v>129</v>
      </c>
    </row>
    <row r="354" spans="1:47" s="2" customFormat="1" ht="39">
      <c r="A354" s="37"/>
      <c r="B354" s="38"/>
      <c r="C354" s="39"/>
      <c r="D354" s="189" t="s">
        <v>133</v>
      </c>
      <c r="E354" s="39"/>
      <c r="F354" s="194" t="s">
        <v>395</v>
      </c>
      <c r="G354" s="39"/>
      <c r="H354" s="39"/>
      <c r="I354" s="191"/>
      <c r="J354" s="39"/>
      <c r="K354" s="39"/>
      <c r="L354" s="42"/>
      <c r="M354" s="192"/>
      <c r="N354" s="193"/>
      <c r="O354" s="67"/>
      <c r="P354" s="67"/>
      <c r="Q354" s="67"/>
      <c r="R354" s="67"/>
      <c r="S354" s="67"/>
      <c r="T354" s="68"/>
      <c r="U354" s="37"/>
      <c r="V354" s="37"/>
      <c r="W354" s="37"/>
      <c r="X354" s="37"/>
      <c r="Y354" s="37"/>
      <c r="Z354" s="37"/>
      <c r="AA354" s="37"/>
      <c r="AB354" s="37"/>
      <c r="AC354" s="37"/>
      <c r="AD354" s="37"/>
      <c r="AE354" s="37"/>
      <c r="AT354" s="20" t="s">
        <v>133</v>
      </c>
      <c r="AU354" s="20" t="s">
        <v>129</v>
      </c>
    </row>
    <row r="355" spans="2:51" s="14" customFormat="1" ht="12">
      <c r="B355" s="205"/>
      <c r="C355" s="206"/>
      <c r="D355" s="189" t="s">
        <v>135</v>
      </c>
      <c r="E355" s="207" t="s">
        <v>19</v>
      </c>
      <c r="F355" s="208" t="s">
        <v>396</v>
      </c>
      <c r="G355" s="206"/>
      <c r="H355" s="209">
        <v>97.779</v>
      </c>
      <c r="I355" s="210"/>
      <c r="J355" s="206"/>
      <c r="K355" s="206"/>
      <c r="L355" s="211"/>
      <c r="M355" s="212"/>
      <c r="N355" s="213"/>
      <c r="O355" s="213"/>
      <c r="P355" s="213"/>
      <c r="Q355" s="213"/>
      <c r="R355" s="213"/>
      <c r="S355" s="213"/>
      <c r="T355" s="214"/>
      <c r="AT355" s="215" t="s">
        <v>135</v>
      </c>
      <c r="AU355" s="215" t="s">
        <v>129</v>
      </c>
      <c r="AV355" s="14" t="s">
        <v>82</v>
      </c>
      <c r="AW355" s="14" t="s">
        <v>33</v>
      </c>
      <c r="AX355" s="14" t="s">
        <v>80</v>
      </c>
      <c r="AY355" s="215" t="s">
        <v>122</v>
      </c>
    </row>
    <row r="356" spans="1:65" s="2" customFormat="1" ht="24">
      <c r="A356" s="37"/>
      <c r="B356" s="38"/>
      <c r="C356" s="176" t="s">
        <v>397</v>
      </c>
      <c r="D356" s="176" t="s">
        <v>124</v>
      </c>
      <c r="E356" s="177" t="s">
        <v>398</v>
      </c>
      <c r="F356" s="178" t="s">
        <v>399</v>
      </c>
      <c r="G356" s="179" t="s">
        <v>236</v>
      </c>
      <c r="H356" s="180">
        <v>0.988</v>
      </c>
      <c r="I356" s="181"/>
      <c r="J356" s="182">
        <f>ROUND(I356*H356,2)</f>
        <v>0</v>
      </c>
      <c r="K356" s="178" t="s">
        <v>128</v>
      </c>
      <c r="L356" s="42"/>
      <c r="M356" s="183" t="s">
        <v>19</v>
      </c>
      <c r="N356" s="184" t="s">
        <v>43</v>
      </c>
      <c r="O356" s="67"/>
      <c r="P356" s="185">
        <f>O356*H356</f>
        <v>0</v>
      </c>
      <c r="Q356" s="185">
        <v>0</v>
      </c>
      <c r="R356" s="185">
        <f>Q356*H356</f>
        <v>0</v>
      </c>
      <c r="S356" s="185">
        <v>0</v>
      </c>
      <c r="T356" s="186">
        <f>S356*H356</f>
        <v>0</v>
      </c>
      <c r="U356" s="37"/>
      <c r="V356" s="37"/>
      <c r="W356" s="37"/>
      <c r="X356" s="37"/>
      <c r="Y356" s="37"/>
      <c r="Z356" s="37"/>
      <c r="AA356" s="37"/>
      <c r="AB356" s="37"/>
      <c r="AC356" s="37"/>
      <c r="AD356" s="37"/>
      <c r="AE356" s="37"/>
      <c r="AR356" s="187" t="s">
        <v>129</v>
      </c>
      <c r="AT356" s="187" t="s">
        <v>124</v>
      </c>
      <c r="AU356" s="187" t="s">
        <v>129</v>
      </c>
      <c r="AY356" s="20" t="s">
        <v>122</v>
      </c>
      <c r="BE356" s="188">
        <f>IF(N356="základní",J356,0)</f>
        <v>0</v>
      </c>
      <c r="BF356" s="188">
        <f>IF(N356="snížená",J356,0)</f>
        <v>0</v>
      </c>
      <c r="BG356" s="188">
        <f>IF(N356="zákl. přenesená",J356,0)</f>
        <v>0</v>
      </c>
      <c r="BH356" s="188">
        <f>IF(N356="sníž. přenesená",J356,0)</f>
        <v>0</v>
      </c>
      <c r="BI356" s="188">
        <f>IF(N356="nulová",J356,0)</f>
        <v>0</v>
      </c>
      <c r="BJ356" s="20" t="s">
        <v>80</v>
      </c>
      <c r="BK356" s="188">
        <f>ROUND(I356*H356,2)</f>
        <v>0</v>
      </c>
      <c r="BL356" s="20" t="s">
        <v>129</v>
      </c>
      <c r="BM356" s="187" t="s">
        <v>400</v>
      </c>
    </row>
    <row r="357" spans="1:47" s="2" customFormat="1" ht="19.5">
      <c r="A357" s="37"/>
      <c r="B357" s="38"/>
      <c r="C357" s="39"/>
      <c r="D357" s="189" t="s">
        <v>131</v>
      </c>
      <c r="E357" s="39"/>
      <c r="F357" s="190" t="s">
        <v>399</v>
      </c>
      <c r="G357" s="39"/>
      <c r="H357" s="39"/>
      <c r="I357" s="191"/>
      <c r="J357" s="39"/>
      <c r="K357" s="39"/>
      <c r="L357" s="42"/>
      <c r="M357" s="192"/>
      <c r="N357" s="193"/>
      <c r="O357" s="67"/>
      <c r="P357" s="67"/>
      <c r="Q357" s="67"/>
      <c r="R357" s="67"/>
      <c r="S357" s="67"/>
      <c r="T357" s="68"/>
      <c r="U357" s="37"/>
      <c r="V357" s="37"/>
      <c r="W357" s="37"/>
      <c r="X357" s="37"/>
      <c r="Y357" s="37"/>
      <c r="Z357" s="37"/>
      <c r="AA357" s="37"/>
      <c r="AB357" s="37"/>
      <c r="AC357" s="37"/>
      <c r="AD357" s="37"/>
      <c r="AE357" s="37"/>
      <c r="AT357" s="20" t="s">
        <v>131</v>
      </c>
      <c r="AU357" s="20" t="s">
        <v>129</v>
      </c>
    </row>
    <row r="358" spans="1:47" s="2" customFormat="1" ht="39">
      <c r="A358" s="37"/>
      <c r="B358" s="38"/>
      <c r="C358" s="39"/>
      <c r="D358" s="189" t="s">
        <v>133</v>
      </c>
      <c r="E358" s="39"/>
      <c r="F358" s="194" t="s">
        <v>395</v>
      </c>
      <c r="G358" s="39"/>
      <c r="H358" s="39"/>
      <c r="I358" s="191"/>
      <c r="J358" s="39"/>
      <c r="K358" s="39"/>
      <c r="L358" s="42"/>
      <c r="M358" s="192"/>
      <c r="N358" s="193"/>
      <c r="O358" s="67"/>
      <c r="P358" s="67"/>
      <c r="Q358" s="67"/>
      <c r="R358" s="67"/>
      <c r="S358" s="67"/>
      <c r="T358" s="68"/>
      <c r="U358" s="37"/>
      <c r="V358" s="37"/>
      <c r="W358" s="37"/>
      <c r="X358" s="37"/>
      <c r="Y358" s="37"/>
      <c r="Z358" s="37"/>
      <c r="AA358" s="37"/>
      <c r="AB358" s="37"/>
      <c r="AC358" s="37"/>
      <c r="AD358" s="37"/>
      <c r="AE358" s="37"/>
      <c r="AT358" s="20" t="s">
        <v>133</v>
      </c>
      <c r="AU358" s="20" t="s">
        <v>129</v>
      </c>
    </row>
    <row r="359" spans="2:63" s="17" customFormat="1" ht="20.85" customHeight="1">
      <c r="B359" s="248"/>
      <c r="C359" s="249"/>
      <c r="D359" s="250" t="s">
        <v>71</v>
      </c>
      <c r="E359" s="250" t="s">
        <v>401</v>
      </c>
      <c r="F359" s="250" t="s">
        <v>402</v>
      </c>
      <c r="G359" s="249"/>
      <c r="H359" s="249"/>
      <c r="I359" s="251"/>
      <c r="J359" s="252">
        <f>BK359</f>
        <v>0</v>
      </c>
      <c r="K359" s="249"/>
      <c r="L359" s="253"/>
      <c r="M359" s="254"/>
      <c r="N359" s="255"/>
      <c r="O359" s="255"/>
      <c r="P359" s="256">
        <f>SUM(P360:P362)</f>
        <v>0</v>
      </c>
      <c r="Q359" s="255"/>
      <c r="R359" s="256">
        <f>SUM(R360:R362)</f>
        <v>0</v>
      </c>
      <c r="S359" s="255"/>
      <c r="T359" s="257">
        <f>SUM(T360:T362)</f>
        <v>0</v>
      </c>
      <c r="AR359" s="258" t="s">
        <v>80</v>
      </c>
      <c r="AT359" s="259" t="s">
        <v>71</v>
      </c>
      <c r="AU359" s="259" t="s">
        <v>159</v>
      </c>
      <c r="AY359" s="258" t="s">
        <v>122</v>
      </c>
      <c r="BK359" s="260">
        <f>SUM(BK360:BK362)</f>
        <v>0</v>
      </c>
    </row>
    <row r="360" spans="1:65" s="2" customFormat="1" ht="16.5" customHeight="1">
      <c r="A360" s="37"/>
      <c r="B360" s="38"/>
      <c r="C360" s="176" t="s">
        <v>403</v>
      </c>
      <c r="D360" s="176" t="s">
        <v>124</v>
      </c>
      <c r="E360" s="177" t="s">
        <v>404</v>
      </c>
      <c r="F360" s="178" t="s">
        <v>405</v>
      </c>
      <c r="G360" s="179" t="s">
        <v>236</v>
      </c>
      <c r="H360" s="180">
        <v>183.4</v>
      </c>
      <c r="I360" s="181"/>
      <c r="J360" s="182">
        <f>ROUND(I360*H360,2)</f>
        <v>0</v>
      </c>
      <c r="K360" s="178" t="s">
        <v>128</v>
      </c>
      <c r="L360" s="42"/>
      <c r="M360" s="183" t="s">
        <v>19</v>
      </c>
      <c r="N360" s="184" t="s">
        <v>43</v>
      </c>
      <c r="O360" s="67"/>
      <c r="P360" s="185">
        <f>O360*H360</f>
        <v>0</v>
      </c>
      <c r="Q360" s="185">
        <v>0</v>
      </c>
      <c r="R360" s="185">
        <f>Q360*H360</f>
        <v>0</v>
      </c>
      <c r="S360" s="185">
        <v>0</v>
      </c>
      <c r="T360" s="186">
        <f>S360*H360</f>
        <v>0</v>
      </c>
      <c r="U360" s="37"/>
      <c r="V360" s="37"/>
      <c r="W360" s="37"/>
      <c r="X360" s="37"/>
      <c r="Y360" s="37"/>
      <c r="Z360" s="37"/>
      <c r="AA360" s="37"/>
      <c r="AB360" s="37"/>
      <c r="AC360" s="37"/>
      <c r="AD360" s="37"/>
      <c r="AE360" s="37"/>
      <c r="AR360" s="187" t="s">
        <v>129</v>
      </c>
      <c r="AT360" s="187" t="s">
        <v>124</v>
      </c>
      <c r="AU360" s="187" t="s">
        <v>129</v>
      </c>
      <c r="AY360" s="20" t="s">
        <v>122</v>
      </c>
      <c r="BE360" s="188">
        <f>IF(N360="základní",J360,0)</f>
        <v>0</v>
      </c>
      <c r="BF360" s="188">
        <f>IF(N360="snížená",J360,0)</f>
        <v>0</v>
      </c>
      <c r="BG360" s="188">
        <f>IF(N360="zákl. přenesená",J360,0)</f>
        <v>0</v>
      </c>
      <c r="BH360" s="188">
        <f>IF(N360="sníž. přenesená",J360,0)</f>
        <v>0</v>
      </c>
      <c r="BI360" s="188">
        <f>IF(N360="nulová",J360,0)</f>
        <v>0</v>
      </c>
      <c r="BJ360" s="20" t="s">
        <v>80</v>
      </c>
      <c r="BK360" s="188">
        <f>ROUND(I360*H360,2)</f>
        <v>0</v>
      </c>
      <c r="BL360" s="20" t="s">
        <v>129</v>
      </c>
      <c r="BM360" s="187" t="s">
        <v>406</v>
      </c>
    </row>
    <row r="361" spans="1:47" s="2" customFormat="1" ht="12">
      <c r="A361" s="37"/>
      <c r="B361" s="38"/>
      <c r="C361" s="39"/>
      <c r="D361" s="189" t="s">
        <v>131</v>
      </c>
      <c r="E361" s="39"/>
      <c r="F361" s="190" t="s">
        <v>407</v>
      </c>
      <c r="G361" s="39"/>
      <c r="H361" s="39"/>
      <c r="I361" s="191"/>
      <c r="J361" s="39"/>
      <c r="K361" s="39"/>
      <c r="L361" s="42"/>
      <c r="M361" s="192"/>
      <c r="N361" s="193"/>
      <c r="O361" s="67"/>
      <c r="P361" s="67"/>
      <c r="Q361" s="67"/>
      <c r="R361" s="67"/>
      <c r="S361" s="67"/>
      <c r="T361" s="68"/>
      <c r="U361" s="37"/>
      <c r="V361" s="37"/>
      <c r="W361" s="37"/>
      <c r="X361" s="37"/>
      <c r="Y361" s="37"/>
      <c r="Z361" s="37"/>
      <c r="AA361" s="37"/>
      <c r="AB361" s="37"/>
      <c r="AC361" s="37"/>
      <c r="AD361" s="37"/>
      <c r="AE361" s="37"/>
      <c r="AT361" s="20" t="s">
        <v>131</v>
      </c>
      <c r="AU361" s="20" t="s">
        <v>129</v>
      </c>
    </row>
    <row r="362" spans="1:47" s="2" customFormat="1" ht="39">
      <c r="A362" s="37"/>
      <c r="B362" s="38"/>
      <c r="C362" s="39"/>
      <c r="D362" s="189" t="s">
        <v>133</v>
      </c>
      <c r="E362" s="39"/>
      <c r="F362" s="194" t="s">
        <v>408</v>
      </c>
      <c r="G362" s="39"/>
      <c r="H362" s="39"/>
      <c r="I362" s="191"/>
      <c r="J362" s="39"/>
      <c r="K362" s="39"/>
      <c r="L362" s="42"/>
      <c r="M362" s="192"/>
      <c r="N362" s="193"/>
      <c r="O362" s="67"/>
      <c r="P362" s="67"/>
      <c r="Q362" s="67"/>
      <c r="R362" s="67"/>
      <c r="S362" s="67"/>
      <c r="T362" s="68"/>
      <c r="U362" s="37"/>
      <c r="V362" s="37"/>
      <c r="W362" s="37"/>
      <c r="X362" s="37"/>
      <c r="Y362" s="37"/>
      <c r="Z362" s="37"/>
      <c r="AA362" s="37"/>
      <c r="AB362" s="37"/>
      <c r="AC362" s="37"/>
      <c r="AD362" s="37"/>
      <c r="AE362" s="37"/>
      <c r="AT362" s="20" t="s">
        <v>133</v>
      </c>
      <c r="AU362" s="20" t="s">
        <v>129</v>
      </c>
    </row>
    <row r="363" spans="2:63" s="12" customFormat="1" ht="25.9" customHeight="1">
      <c r="B363" s="160"/>
      <c r="C363" s="161"/>
      <c r="D363" s="162" t="s">
        <v>71</v>
      </c>
      <c r="E363" s="163" t="s">
        <v>409</v>
      </c>
      <c r="F363" s="163" t="s">
        <v>410</v>
      </c>
      <c r="G363" s="161"/>
      <c r="H363" s="161"/>
      <c r="I363" s="164"/>
      <c r="J363" s="165">
        <f>BK363</f>
        <v>0</v>
      </c>
      <c r="K363" s="161"/>
      <c r="L363" s="166"/>
      <c r="M363" s="167"/>
      <c r="N363" s="168"/>
      <c r="O363" s="168"/>
      <c r="P363" s="169">
        <f>P364</f>
        <v>0</v>
      </c>
      <c r="Q363" s="168"/>
      <c r="R363" s="169">
        <f>R364</f>
        <v>14.862681575834</v>
      </c>
      <c r="S363" s="168"/>
      <c r="T363" s="170">
        <f>T364</f>
        <v>0</v>
      </c>
      <c r="AR363" s="171" t="s">
        <v>82</v>
      </c>
      <c r="AT363" s="172" t="s">
        <v>71</v>
      </c>
      <c r="AU363" s="172" t="s">
        <v>72</v>
      </c>
      <c r="AY363" s="171" t="s">
        <v>122</v>
      </c>
      <c r="BK363" s="173">
        <f>BK364</f>
        <v>0</v>
      </c>
    </row>
    <row r="364" spans="2:63" s="12" customFormat="1" ht="22.9" customHeight="1">
      <c r="B364" s="160"/>
      <c r="C364" s="161"/>
      <c r="D364" s="162" t="s">
        <v>71</v>
      </c>
      <c r="E364" s="174" t="s">
        <v>411</v>
      </c>
      <c r="F364" s="174" t="s">
        <v>412</v>
      </c>
      <c r="G364" s="161"/>
      <c r="H364" s="161"/>
      <c r="I364" s="164"/>
      <c r="J364" s="175">
        <f>BK364</f>
        <v>0</v>
      </c>
      <c r="K364" s="161"/>
      <c r="L364" s="166"/>
      <c r="M364" s="167"/>
      <c r="N364" s="168"/>
      <c r="O364" s="168"/>
      <c r="P364" s="169">
        <f>SUM(P365:P399)</f>
        <v>0</v>
      </c>
      <c r="Q364" s="168"/>
      <c r="R364" s="169">
        <f>SUM(R365:R399)</f>
        <v>14.862681575834</v>
      </c>
      <c r="S364" s="168"/>
      <c r="T364" s="170">
        <f>SUM(T365:T399)</f>
        <v>0</v>
      </c>
      <c r="AR364" s="171" t="s">
        <v>82</v>
      </c>
      <c r="AT364" s="172" t="s">
        <v>71</v>
      </c>
      <c r="AU364" s="172" t="s">
        <v>80</v>
      </c>
      <c r="AY364" s="171" t="s">
        <v>122</v>
      </c>
      <c r="BK364" s="173">
        <f>SUM(BK365:BK399)</f>
        <v>0</v>
      </c>
    </row>
    <row r="365" spans="1:65" s="2" customFormat="1" ht="16.5" customHeight="1">
      <c r="A365" s="37"/>
      <c r="B365" s="38"/>
      <c r="C365" s="176" t="s">
        <v>413</v>
      </c>
      <c r="D365" s="176" t="s">
        <v>124</v>
      </c>
      <c r="E365" s="177" t="s">
        <v>414</v>
      </c>
      <c r="F365" s="178" t="s">
        <v>415</v>
      </c>
      <c r="G365" s="179" t="s">
        <v>127</v>
      </c>
      <c r="H365" s="180">
        <v>25</v>
      </c>
      <c r="I365" s="181"/>
      <c r="J365" s="182">
        <f>ROUND(I365*H365,2)</f>
        <v>0</v>
      </c>
      <c r="K365" s="178" t="s">
        <v>128</v>
      </c>
      <c r="L365" s="42"/>
      <c r="M365" s="183" t="s">
        <v>19</v>
      </c>
      <c r="N365" s="184" t="s">
        <v>43</v>
      </c>
      <c r="O365" s="67"/>
      <c r="P365" s="185">
        <f>O365*H365</f>
        <v>0</v>
      </c>
      <c r="Q365" s="185">
        <v>0.044000959</v>
      </c>
      <c r="R365" s="185">
        <f>Q365*H365</f>
        <v>1.100023975</v>
      </c>
      <c r="S365" s="185">
        <v>0</v>
      </c>
      <c r="T365" s="186">
        <f>S365*H365</f>
        <v>0</v>
      </c>
      <c r="U365" s="37"/>
      <c r="V365" s="37"/>
      <c r="W365" s="37"/>
      <c r="X365" s="37"/>
      <c r="Y365" s="37"/>
      <c r="Z365" s="37"/>
      <c r="AA365" s="37"/>
      <c r="AB365" s="37"/>
      <c r="AC365" s="37"/>
      <c r="AD365" s="37"/>
      <c r="AE365" s="37"/>
      <c r="AR365" s="187" t="s">
        <v>129</v>
      </c>
      <c r="AT365" s="187" t="s">
        <v>124</v>
      </c>
      <c r="AU365" s="187" t="s">
        <v>82</v>
      </c>
      <c r="AY365" s="20" t="s">
        <v>122</v>
      </c>
      <c r="BE365" s="188">
        <f>IF(N365="základní",J365,0)</f>
        <v>0</v>
      </c>
      <c r="BF365" s="188">
        <f>IF(N365="snížená",J365,0)</f>
        <v>0</v>
      </c>
      <c r="BG365" s="188">
        <f>IF(N365="zákl. přenesená",J365,0)</f>
        <v>0</v>
      </c>
      <c r="BH365" s="188">
        <f>IF(N365="sníž. přenesená",J365,0)</f>
        <v>0</v>
      </c>
      <c r="BI365" s="188">
        <f>IF(N365="nulová",J365,0)</f>
        <v>0</v>
      </c>
      <c r="BJ365" s="20" t="s">
        <v>80</v>
      </c>
      <c r="BK365" s="188">
        <f>ROUND(I365*H365,2)</f>
        <v>0</v>
      </c>
      <c r="BL365" s="20" t="s">
        <v>129</v>
      </c>
      <c r="BM365" s="187" t="s">
        <v>416</v>
      </c>
    </row>
    <row r="366" spans="1:47" s="2" customFormat="1" ht="19.5">
      <c r="A366" s="37"/>
      <c r="B366" s="38"/>
      <c r="C366" s="39"/>
      <c r="D366" s="189" t="s">
        <v>131</v>
      </c>
      <c r="E366" s="39"/>
      <c r="F366" s="190" t="s">
        <v>417</v>
      </c>
      <c r="G366" s="39"/>
      <c r="H366" s="39"/>
      <c r="I366" s="191"/>
      <c r="J366" s="39"/>
      <c r="K366" s="39"/>
      <c r="L366" s="42"/>
      <c r="M366" s="192"/>
      <c r="N366" s="193"/>
      <c r="O366" s="67"/>
      <c r="P366" s="67"/>
      <c r="Q366" s="67"/>
      <c r="R366" s="67"/>
      <c r="S366" s="67"/>
      <c r="T366" s="68"/>
      <c r="U366" s="37"/>
      <c r="V366" s="37"/>
      <c r="W366" s="37"/>
      <c r="X366" s="37"/>
      <c r="Y366" s="37"/>
      <c r="Z366" s="37"/>
      <c r="AA366" s="37"/>
      <c r="AB366" s="37"/>
      <c r="AC366" s="37"/>
      <c r="AD366" s="37"/>
      <c r="AE366" s="37"/>
      <c r="AT366" s="20" t="s">
        <v>131</v>
      </c>
      <c r="AU366" s="20" t="s">
        <v>82</v>
      </c>
    </row>
    <row r="367" spans="1:47" s="2" customFormat="1" ht="48.75">
      <c r="A367" s="37"/>
      <c r="B367" s="38"/>
      <c r="C367" s="39"/>
      <c r="D367" s="189" t="s">
        <v>133</v>
      </c>
      <c r="E367" s="39"/>
      <c r="F367" s="194" t="s">
        <v>418</v>
      </c>
      <c r="G367" s="39"/>
      <c r="H367" s="39"/>
      <c r="I367" s="191"/>
      <c r="J367" s="39"/>
      <c r="K367" s="39"/>
      <c r="L367" s="42"/>
      <c r="M367" s="192"/>
      <c r="N367" s="193"/>
      <c r="O367" s="67"/>
      <c r="P367" s="67"/>
      <c r="Q367" s="67"/>
      <c r="R367" s="67"/>
      <c r="S367" s="67"/>
      <c r="T367" s="68"/>
      <c r="U367" s="37"/>
      <c r="V367" s="37"/>
      <c r="W367" s="37"/>
      <c r="X367" s="37"/>
      <c r="Y367" s="37"/>
      <c r="Z367" s="37"/>
      <c r="AA367" s="37"/>
      <c r="AB367" s="37"/>
      <c r="AC367" s="37"/>
      <c r="AD367" s="37"/>
      <c r="AE367" s="37"/>
      <c r="AT367" s="20" t="s">
        <v>133</v>
      </c>
      <c r="AU367" s="20" t="s">
        <v>82</v>
      </c>
    </row>
    <row r="368" spans="2:51" s="13" customFormat="1" ht="12">
      <c r="B368" s="195"/>
      <c r="C368" s="196"/>
      <c r="D368" s="189" t="s">
        <v>135</v>
      </c>
      <c r="E368" s="197" t="s">
        <v>19</v>
      </c>
      <c r="F368" s="198" t="s">
        <v>182</v>
      </c>
      <c r="G368" s="196"/>
      <c r="H368" s="197" t="s">
        <v>19</v>
      </c>
      <c r="I368" s="199"/>
      <c r="J368" s="196"/>
      <c r="K368" s="196"/>
      <c r="L368" s="200"/>
      <c r="M368" s="201"/>
      <c r="N368" s="202"/>
      <c r="O368" s="202"/>
      <c r="P368" s="202"/>
      <c r="Q368" s="202"/>
      <c r="R368" s="202"/>
      <c r="S368" s="202"/>
      <c r="T368" s="203"/>
      <c r="AT368" s="204" t="s">
        <v>135</v>
      </c>
      <c r="AU368" s="204" t="s">
        <v>82</v>
      </c>
      <c r="AV368" s="13" t="s">
        <v>80</v>
      </c>
      <c r="AW368" s="13" t="s">
        <v>33</v>
      </c>
      <c r="AX368" s="13" t="s">
        <v>72</v>
      </c>
      <c r="AY368" s="204" t="s">
        <v>122</v>
      </c>
    </row>
    <row r="369" spans="2:51" s="14" customFormat="1" ht="12">
      <c r="B369" s="205"/>
      <c r="C369" s="206"/>
      <c r="D369" s="189" t="s">
        <v>135</v>
      </c>
      <c r="E369" s="207" t="s">
        <v>19</v>
      </c>
      <c r="F369" s="208" t="s">
        <v>251</v>
      </c>
      <c r="G369" s="206"/>
      <c r="H369" s="209">
        <v>25</v>
      </c>
      <c r="I369" s="210"/>
      <c r="J369" s="206"/>
      <c r="K369" s="206"/>
      <c r="L369" s="211"/>
      <c r="M369" s="212"/>
      <c r="N369" s="213"/>
      <c r="O369" s="213"/>
      <c r="P369" s="213"/>
      <c r="Q369" s="213"/>
      <c r="R369" s="213"/>
      <c r="S369" s="213"/>
      <c r="T369" s="214"/>
      <c r="AT369" s="215" t="s">
        <v>135</v>
      </c>
      <c r="AU369" s="215" t="s">
        <v>82</v>
      </c>
      <c r="AV369" s="14" t="s">
        <v>82</v>
      </c>
      <c r="AW369" s="14" t="s">
        <v>33</v>
      </c>
      <c r="AX369" s="14" t="s">
        <v>72</v>
      </c>
      <c r="AY369" s="215" t="s">
        <v>122</v>
      </c>
    </row>
    <row r="370" spans="2:51" s="15" customFormat="1" ht="12">
      <c r="B370" s="216"/>
      <c r="C370" s="217"/>
      <c r="D370" s="189" t="s">
        <v>135</v>
      </c>
      <c r="E370" s="218" t="s">
        <v>19</v>
      </c>
      <c r="F370" s="219" t="s">
        <v>138</v>
      </c>
      <c r="G370" s="217"/>
      <c r="H370" s="220">
        <v>25</v>
      </c>
      <c r="I370" s="221"/>
      <c r="J370" s="217"/>
      <c r="K370" s="217"/>
      <c r="L370" s="222"/>
      <c r="M370" s="223"/>
      <c r="N370" s="224"/>
      <c r="O370" s="224"/>
      <c r="P370" s="224"/>
      <c r="Q370" s="224"/>
      <c r="R370" s="224"/>
      <c r="S370" s="224"/>
      <c r="T370" s="225"/>
      <c r="AT370" s="226" t="s">
        <v>135</v>
      </c>
      <c r="AU370" s="226" t="s">
        <v>82</v>
      </c>
      <c r="AV370" s="15" t="s">
        <v>129</v>
      </c>
      <c r="AW370" s="15" t="s">
        <v>33</v>
      </c>
      <c r="AX370" s="15" t="s">
        <v>80</v>
      </c>
      <c r="AY370" s="226" t="s">
        <v>122</v>
      </c>
    </row>
    <row r="371" spans="1:65" s="2" customFormat="1" ht="21.75" customHeight="1">
      <c r="A371" s="37"/>
      <c r="B371" s="38"/>
      <c r="C371" s="176" t="s">
        <v>419</v>
      </c>
      <c r="D371" s="176" t="s">
        <v>124</v>
      </c>
      <c r="E371" s="177" t="s">
        <v>420</v>
      </c>
      <c r="F371" s="178" t="s">
        <v>421</v>
      </c>
      <c r="G371" s="179" t="s">
        <v>127</v>
      </c>
      <c r="H371" s="180">
        <v>1720.126</v>
      </c>
      <c r="I371" s="181"/>
      <c r="J371" s="182">
        <f>ROUND(I371*H371,2)</f>
        <v>0</v>
      </c>
      <c r="K371" s="178" t="s">
        <v>273</v>
      </c>
      <c r="L371" s="42"/>
      <c r="M371" s="183" t="s">
        <v>19</v>
      </c>
      <c r="N371" s="184" t="s">
        <v>43</v>
      </c>
      <c r="O371" s="67"/>
      <c r="P371" s="185">
        <f>O371*H371</f>
        <v>0</v>
      </c>
      <c r="Q371" s="185">
        <v>0.008000959</v>
      </c>
      <c r="R371" s="185">
        <f>Q371*H371</f>
        <v>13.762657600834</v>
      </c>
      <c r="S371" s="185">
        <v>0</v>
      </c>
      <c r="T371" s="186">
        <f>S371*H371</f>
        <v>0</v>
      </c>
      <c r="U371" s="37"/>
      <c r="V371" s="37"/>
      <c r="W371" s="37"/>
      <c r="X371" s="37"/>
      <c r="Y371" s="37"/>
      <c r="Z371" s="37"/>
      <c r="AA371" s="37"/>
      <c r="AB371" s="37"/>
      <c r="AC371" s="37"/>
      <c r="AD371" s="37"/>
      <c r="AE371" s="37"/>
      <c r="AR371" s="187" t="s">
        <v>129</v>
      </c>
      <c r="AT371" s="187" t="s">
        <v>124</v>
      </c>
      <c r="AU371" s="187" t="s">
        <v>82</v>
      </c>
      <c r="AY371" s="20" t="s">
        <v>122</v>
      </c>
      <c r="BE371" s="188">
        <f>IF(N371="základní",J371,0)</f>
        <v>0</v>
      </c>
      <c r="BF371" s="188">
        <f>IF(N371="snížená",J371,0)</f>
        <v>0</v>
      </c>
      <c r="BG371" s="188">
        <f>IF(N371="zákl. přenesená",J371,0)</f>
        <v>0</v>
      </c>
      <c r="BH371" s="188">
        <f>IF(N371="sníž. přenesená",J371,0)</f>
        <v>0</v>
      </c>
      <c r="BI371" s="188">
        <f>IF(N371="nulová",J371,0)</f>
        <v>0</v>
      </c>
      <c r="BJ371" s="20" t="s">
        <v>80</v>
      </c>
      <c r="BK371" s="188">
        <f>ROUND(I371*H371,2)</f>
        <v>0</v>
      </c>
      <c r="BL371" s="20" t="s">
        <v>129</v>
      </c>
      <c r="BM371" s="187" t="s">
        <v>422</v>
      </c>
    </row>
    <row r="372" spans="1:47" s="2" customFormat="1" ht="12">
      <c r="A372" s="37"/>
      <c r="B372" s="38"/>
      <c r="C372" s="39"/>
      <c r="D372" s="189" t="s">
        <v>131</v>
      </c>
      <c r="E372" s="39"/>
      <c r="F372" s="190" t="s">
        <v>421</v>
      </c>
      <c r="G372" s="39"/>
      <c r="H372" s="39"/>
      <c r="I372" s="191"/>
      <c r="J372" s="39"/>
      <c r="K372" s="39"/>
      <c r="L372" s="42"/>
      <c r="M372" s="192"/>
      <c r="N372" s="193"/>
      <c r="O372" s="67"/>
      <c r="P372" s="67"/>
      <c r="Q372" s="67"/>
      <c r="R372" s="67"/>
      <c r="S372" s="67"/>
      <c r="T372" s="68"/>
      <c r="U372" s="37"/>
      <c r="V372" s="37"/>
      <c r="W372" s="37"/>
      <c r="X372" s="37"/>
      <c r="Y372" s="37"/>
      <c r="Z372" s="37"/>
      <c r="AA372" s="37"/>
      <c r="AB372" s="37"/>
      <c r="AC372" s="37"/>
      <c r="AD372" s="37"/>
      <c r="AE372" s="37"/>
      <c r="AT372" s="20" t="s">
        <v>131</v>
      </c>
      <c r="AU372" s="20" t="s">
        <v>82</v>
      </c>
    </row>
    <row r="373" spans="1:47" s="2" customFormat="1" ht="48.75">
      <c r="A373" s="37"/>
      <c r="B373" s="38"/>
      <c r="C373" s="39"/>
      <c r="D373" s="189" t="s">
        <v>133</v>
      </c>
      <c r="E373" s="39"/>
      <c r="F373" s="194" t="s">
        <v>418</v>
      </c>
      <c r="G373" s="39"/>
      <c r="H373" s="39"/>
      <c r="I373" s="191"/>
      <c r="J373" s="39"/>
      <c r="K373" s="39"/>
      <c r="L373" s="42"/>
      <c r="M373" s="192"/>
      <c r="N373" s="193"/>
      <c r="O373" s="67"/>
      <c r="P373" s="67"/>
      <c r="Q373" s="67"/>
      <c r="R373" s="67"/>
      <c r="S373" s="67"/>
      <c r="T373" s="68"/>
      <c r="U373" s="37"/>
      <c r="V373" s="37"/>
      <c r="W373" s="37"/>
      <c r="X373" s="37"/>
      <c r="Y373" s="37"/>
      <c r="Z373" s="37"/>
      <c r="AA373" s="37"/>
      <c r="AB373" s="37"/>
      <c r="AC373" s="37"/>
      <c r="AD373" s="37"/>
      <c r="AE373" s="37"/>
      <c r="AT373" s="20" t="s">
        <v>133</v>
      </c>
      <c r="AU373" s="20" t="s">
        <v>82</v>
      </c>
    </row>
    <row r="374" spans="2:51" s="13" customFormat="1" ht="12">
      <c r="B374" s="195"/>
      <c r="C374" s="196"/>
      <c r="D374" s="189" t="s">
        <v>135</v>
      </c>
      <c r="E374" s="197" t="s">
        <v>19</v>
      </c>
      <c r="F374" s="198" t="s">
        <v>143</v>
      </c>
      <c r="G374" s="196"/>
      <c r="H374" s="197" t="s">
        <v>19</v>
      </c>
      <c r="I374" s="199"/>
      <c r="J374" s="196"/>
      <c r="K374" s="196"/>
      <c r="L374" s="200"/>
      <c r="M374" s="201"/>
      <c r="N374" s="202"/>
      <c r="O374" s="202"/>
      <c r="P374" s="202"/>
      <c r="Q374" s="202"/>
      <c r="R374" s="202"/>
      <c r="S374" s="202"/>
      <c r="T374" s="203"/>
      <c r="AT374" s="204" t="s">
        <v>135</v>
      </c>
      <c r="AU374" s="204" t="s">
        <v>82</v>
      </c>
      <c r="AV374" s="13" t="s">
        <v>80</v>
      </c>
      <c r="AW374" s="13" t="s">
        <v>33</v>
      </c>
      <c r="AX374" s="13" t="s">
        <v>72</v>
      </c>
      <c r="AY374" s="204" t="s">
        <v>122</v>
      </c>
    </row>
    <row r="375" spans="2:51" s="14" customFormat="1" ht="12">
      <c r="B375" s="205"/>
      <c r="C375" s="206"/>
      <c r="D375" s="189" t="s">
        <v>135</v>
      </c>
      <c r="E375" s="207" t="s">
        <v>19</v>
      </c>
      <c r="F375" s="208" t="s">
        <v>144</v>
      </c>
      <c r="G375" s="206"/>
      <c r="H375" s="209">
        <v>1047.204</v>
      </c>
      <c r="I375" s="210"/>
      <c r="J375" s="206"/>
      <c r="K375" s="206"/>
      <c r="L375" s="211"/>
      <c r="M375" s="212"/>
      <c r="N375" s="213"/>
      <c r="O375" s="213"/>
      <c r="P375" s="213"/>
      <c r="Q375" s="213"/>
      <c r="R375" s="213"/>
      <c r="S375" s="213"/>
      <c r="T375" s="214"/>
      <c r="AT375" s="215" t="s">
        <v>135</v>
      </c>
      <c r="AU375" s="215" t="s">
        <v>82</v>
      </c>
      <c r="AV375" s="14" t="s">
        <v>82</v>
      </c>
      <c r="AW375" s="14" t="s">
        <v>33</v>
      </c>
      <c r="AX375" s="14" t="s">
        <v>72</v>
      </c>
      <c r="AY375" s="215" t="s">
        <v>122</v>
      </c>
    </row>
    <row r="376" spans="2:51" s="13" customFormat="1" ht="12">
      <c r="B376" s="195"/>
      <c r="C376" s="196"/>
      <c r="D376" s="189" t="s">
        <v>135</v>
      </c>
      <c r="E376" s="197" t="s">
        <v>19</v>
      </c>
      <c r="F376" s="198" t="s">
        <v>145</v>
      </c>
      <c r="G376" s="196"/>
      <c r="H376" s="197" t="s">
        <v>19</v>
      </c>
      <c r="I376" s="199"/>
      <c r="J376" s="196"/>
      <c r="K376" s="196"/>
      <c r="L376" s="200"/>
      <c r="M376" s="201"/>
      <c r="N376" s="202"/>
      <c r="O376" s="202"/>
      <c r="P376" s="202"/>
      <c r="Q376" s="202"/>
      <c r="R376" s="202"/>
      <c r="S376" s="202"/>
      <c r="T376" s="203"/>
      <c r="AT376" s="204" t="s">
        <v>135</v>
      </c>
      <c r="AU376" s="204" t="s">
        <v>82</v>
      </c>
      <c r="AV376" s="13" t="s">
        <v>80</v>
      </c>
      <c r="AW376" s="13" t="s">
        <v>33</v>
      </c>
      <c r="AX376" s="13" t="s">
        <v>72</v>
      </c>
      <c r="AY376" s="204" t="s">
        <v>122</v>
      </c>
    </row>
    <row r="377" spans="2:51" s="14" customFormat="1" ht="12">
      <c r="B377" s="205"/>
      <c r="C377" s="206"/>
      <c r="D377" s="189" t="s">
        <v>135</v>
      </c>
      <c r="E377" s="207" t="s">
        <v>19</v>
      </c>
      <c r="F377" s="208" t="s">
        <v>146</v>
      </c>
      <c r="G377" s="206"/>
      <c r="H377" s="209">
        <v>439.485</v>
      </c>
      <c r="I377" s="210"/>
      <c r="J377" s="206"/>
      <c r="K377" s="206"/>
      <c r="L377" s="211"/>
      <c r="M377" s="212"/>
      <c r="N377" s="213"/>
      <c r="O377" s="213"/>
      <c r="P377" s="213"/>
      <c r="Q377" s="213"/>
      <c r="R377" s="213"/>
      <c r="S377" s="213"/>
      <c r="T377" s="214"/>
      <c r="AT377" s="215" t="s">
        <v>135</v>
      </c>
      <c r="AU377" s="215" t="s">
        <v>82</v>
      </c>
      <c r="AV377" s="14" t="s">
        <v>82</v>
      </c>
      <c r="AW377" s="14" t="s">
        <v>33</v>
      </c>
      <c r="AX377" s="14" t="s">
        <v>72</v>
      </c>
      <c r="AY377" s="215" t="s">
        <v>122</v>
      </c>
    </row>
    <row r="378" spans="2:51" s="13" customFormat="1" ht="12">
      <c r="B378" s="195"/>
      <c r="C378" s="196"/>
      <c r="D378" s="189" t="s">
        <v>135</v>
      </c>
      <c r="E378" s="197" t="s">
        <v>19</v>
      </c>
      <c r="F378" s="198" t="s">
        <v>147</v>
      </c>
      <c r="G378" s="196"/>
      <c r="H378" s="197" t="s">
        <v>19</v>
      </c>
      <c r="I378" s="199"/>
      <c r="J378" s="196"/>
      <c r="K378" s="196"/>
      <c r="L378" s="200"/>
      <c r="M378" s="201"/>
      <c r="N378" s="202"/>
      <c r="O378" s="202"/>
      <c r="P378" s="202"/>
      <c r="Q378" s="202"/>
      <c r="R378" s="202"/>
      <c r="S378" s="202"/>
      <c r="T378" s="203"/>
      <c r="AT378" s="204" t="s">
        <v>135</v>
      </c>
      <c r="AU378" s="204" t="s">
        <v>82</v>
      </c>
      <c r="AV378" s="13" t="s">
        <v>80</v>
      </c>
      <c r="AW378" s="13" t="s">
        <v>33</v>
      </c>
      <c r="AX378" s="13" t="s">
        <v>72</v>
      </c>
      <c r="AY378" s="204" t="s">
        <v>122</v>
      </c>
    </row>
    <row r="379" spans="2:51" s="14" customFormat="1" ht="12">
      <c r="B379" s="205"/>
      <c r="C379" s="206"/>
      <c r="D379" s="189" t="s">
        <v>135</v>
      </c>
      <c r="E379" s="207" t="s">
        <v>19</v>
      </c>
      <c r="F379" s="208" t="s">
        <v>148</v>
      </c>
      <c r="G379" s="206"/>
      <c r="H379" s="209">
        <v>179.56</v>
      </c>
      <c r="I379" s="210"/>
      <c r="J379" s="206"/>
      <c r="K379" s="206"/>
      <c r="L379" s="211"/>
      <c r="M379" s="212"/>
      <c r="N379" s="213"/>
      <c r="O379" s="213"/>
      <c r="P379" s="213"/>
      <c r="Q379" s="213"/>
      <c r="R379" s="213"/>
      <c r="S379" s="213"/>
      <c r="T379" s="214"/>
      <c r="AT379" s="215" t="s">
        <v>135</v>
      </c>
      <c r="AU379" s="215" t="s">
        <v>82</v>
      </c>
      <c r="AV379" s="14" t="s">
        <v>82</v>
      </c>
      <c r="AW379" s="14" t="s">
        <v>33</v>
      </c>
      <c r="AX379" s="14" t="s">
        <v>72</v>
      </c>
      <c r="AY379" s="215" t="s">
        <v>122</v>
      </c>
    </row>
    <row r="380" spans="2:51" s="13" customFormat="1" ht="12">
      <c r="B380" s="195"/>
      <c r="C380" s="196"/>
      <c r="D380" s="189" t="s">
        <v>135</v>
      </c>
      <c r="E380" s="197" t="s">
        <v>19</v>
      </c>
      <c r="F380" s="198" t="s">
        <v>149</v>
      </c>
      <c r="G380" s="196"/>
      <c r="H380" s="197" t="s">
        <v>19</v>
      </c>
      <c r="I380" s="199"/>
      <c r="J380" s="196"/>
      <c r="K380" s="196"/>
      <c r="L380" s="200"/>
      <c r="M380" s="201"/>
      <c r="N380" s="202"/>
      <c r="O380" s="202"/>
      <c r="P380" s="202"/>
      <c r="Q380" s="202"/>
      <c r="R380" s="202"/>
      <c r="S380" s="202"/>
      <c r="T380" s="203"/>
      <c r="AT380" s="204" t="s">
        <v>135</v>
      </c>
      <c r="AU380" s="204" t="s">
        <v>82</v>
      </c>
      <c r="AV380" s="13" t="s">
        <v>80</v>
      </c>
      <c r="AW380" s="13" t="s">
        <v>33</v>
      </c>
      <c r="AX380" s="13" t="s">
        <v>72</v>
      </c>
      <c r="AY380" s="204" t="s">
        <v>122</v>
      </c>
    </row>
    <row r="381" spans="2:51" s="14" customFormat="1" ht="12">
      <c r="B381" s="205"/>
      <c r="C381" s="206"/>
      <c r="D381" s="189" t="s">
        <v>135</v>
      </c>
      <c r="E381" s="207" t="s">
        <v>19</v>
      </c>
      <c r="F381" s="208" t="s">
        <v>150</v>
      </c>
      <c r="G381" s="206"/>
      <c r="H381" s="209">
        <v>38.132</v>
      </c>
      <c r="I381" s="210"/>
      <c r="J381" s="206"/>
      <c r="K381" s="206"/>
      <c r="L381" s="211"/>
      <c r="M381" s="212"/>
      <c r="N381" s="213"/>
      <c r="O381" s="213"/>
      <c r="P381" s="213"/>
      <c r="Q381" s="213"/>
      <c r="R381" s="213"/>
      <c r="S381" s="213"/>
      <c r="T381" s="214"/>
      <c r="AT381" s="215" t="s">
        <v>135</v>
      </c>
      <c r="AU381" s="215" t="s">
        <v>82</v>
      </c>
      <c r="AV381" s="14" t="s">
        <v>82</v>
      </c>
      <c r="AW381" s="14" t="s">
        <v>33</v>
      </c>
      <c r="AX381" s="14" t="s">
        <v>72</v>
      </c>
      <c r="AY381" s="215" t="s">
        <v>122</v>
      </c>
    </row>
    <row r="382" spans="2:51" s="13" customFormat="1" ht="12">
      <c r="B382" s="195"/>
      <c r="C382" s="196"/>
      <c r="D382" s="189" t="s">
        <v>135</v>
      </c>
      <c r="E382" s="197" t="s">
        <v>19</v>
      </c>
      <c r="F382" s="198" t="s">
        <v>151</v>
      </c>
      <c r="G382" s="196"/>
      <c r="H382" s="197" t="s">
        <v>19</v>
      </c>
      <c r="I382" s="199"/>
      <c r="J382" s="196"/>
      <c r="K382" s="196"/>
      <c r="L382" s="200"/>
      <c r="M382" s="201"/>
      <c r="N382" s="202"/>
      <c r="O382" s="202"/>
      <c r="P382" s="202"/>
      <c r="Q382" s="202"/>
      <c r="R382" s="202"/>
      <c r="S382" s="202"/>
      <c r="T382" s="203"/>
      <c r="AT382" s="204" t="s">
        <v>135</v>
      </c>
      <c r="AU382" s="204" t="s">
        <v>82</v>
      </c>
      <c r="AV382" s="13" t="s">
        <v>80</v>
      </c>
      <c r="AW382" s="13" t="s">
        <v>33</v>
      </c>
      <c r="AX382" s="13" t="s">
        <v>72</v>
      </c>
      <c r="AY382" s="204" t="s">
        <v>122</v>
      </c>
    </row>
    <row r="383" spans="2:51" s="14" customFormat="1" ht="12">
      <c r="B383" s="205"/>
      <c r="C383" s="206"/>
      <c r="D383" s="189" t="s">
        <v>135</v>
      </c>
      <c r="E383" s="207" t="s">
        <v>19</v>
      </c>
      <c r="F383" s="208" t="s">
        <v>152</v>
      </c>
      <c r="G383" s="206"/>
      <c r="H383" s="209">
        <v>4.999</v>
      </c>
      <c r="I383" s="210"/>
      <c r="J383" s="206"/>
      <c r="K383" s="206"/>
      <c r="L383" s="211"/>
      <c r="M383" s="212"/>
      <c r="N383" s="213"/>
      <c r="O383" s="213"/>
      <c r="P383" s="213"/>
      <c r="Q383" s="213"/>
      <c r="R383" s="213"/>
      <c r="S383" s="213"/>
      <c r="T383" s="214"/>
      <c r="AT383" s="215" t="s">
        <v>135</v>
      </c>
      <c r="AU383" s="215" t="s">
        <v>82</v>
      </c>
      <c r="AV383" s="14" t="s">
        <v>82</v>
      </c>
      <c r="AW383" s="14" t="s">
        <v>33</v>
      </c>
      <c r="AX383" s="14" t="s">
        <v>72</v>
      </c>
      <c r="AY383" s="215" t="s">
        <v>122</v>
      </c>
    </row>
    <row r="384" spans="2:51" s="13" customFormat="1" ht="12">
      <c r="B384" s="195"/>
      <c r="C384" s="196"/>
      <c r="D384" s="189" t="s">
        <v>135</v>
      </c>
      <c r="E384" s="197" t="s">
        <v>19</v>
      </c>
      <c r="F384" s="198" t="s">
        <v>153</v>
      </c>
      <c r="G384" s="196"/>
      <c r="H384" s="197" t="s">
        <v>19</v>
      </c>
      <c r="I384" s="199"/>
      <c r="J384" s="196"/>
      <c r="K384" s="196"/>
      <c r="L384" s="200"/>
      <c r="M384" s="201"/>
      <c r="N384" s="202"/>
      <c r="O384" s="202"/>
      <c r="P384" s="202"/>
      <c r="Q384" s="202"/>
      <c r="R384" s="202"/>
      <c r="S384" s="202"/>
      <c r="T384" s="203"/>
      <c r="AT384" s="204" t="s">
        <v>135</v>
      </c>
      <c r="AU384" s="204" t="s">
        <v>82</v>
      </c>
      <c r="AV384" s="13" t="s">
        <v>80</v>
      </c>
      <c r="AW384" s="13" t="s">
        <v>33</v>
      </c>
      <c r="AX384" s="13" t="s">
        <v>72</v>
      </c>
      <c r="AY384" s="204" t="s">
        <v>122</v>
      </c>
    </row>
    <row r="385" spans="2:51" s="14" customFormat="1" ht="12">
      <c r="B385" s="205"/>
      <c r="C385" s="206"/>
      <c r="D385" s="189" t="s">
        <v>135</v>
      </c>
      <c r="E385" s="207" t="s">
        <v>19</v>
      </c>
      <c r="F385" s="208" t="s">
        <v>154</v>
      </c>
      <c r="G385" s="206"/>
      <c r="H385" s="209">
        <v>2.5</v>
      </c>
      <c r="I385" s="210"/>
      <c r="J385" s="206"/>
      <c r="K385" s="206"/>
      <c r="L385" s="211"/>
      <c r="M385" s="212"/>
      <c r="N385" s="213"/>
      <c r="O385" s="213"/>
      <c r="P385" s="213"/>
      <c r="Q385" s="213"/>
      <c r="R385" s="213"/>
      <c r="S385" s="213"/>
      <c r="T385" s="214"/>
      <c r="AT385" s="215" t="s">
        <v>135</v>
      </c>
      <c r="AU385" s="215" t="s">
        <v>82</v>
      </c>
      <c r="AV385" s="14" t="s">
        <v>82</v>
      </c>
      <c r="AW385" s="14" t="s">
        <v>33</v>
      </c>
      <c r="AX385" s="14" t="s">
        <v>72</v>
      </c>
      <c r="AY385" s="215" t="s">
        <v>122</v>
      </c>
    </row>
    <row r="386" spans="2:51" s="13" customFormat="1" ht="12">
      <c r="B386" s="195"/>
      <c r="C386" s="196"/>
      <c r="D386" s="189" t="s">
        <v>135</v>
      </c>
      <c r="E386" s="197" t="s">
        <v>19</v>
      </c>
      <c r="F386" s="198" t="s">
        <v>155</v>
      </c>
      <c r="G386" s="196"/>
      <c r="H386" s="197" t="s">
        <v>19</v>
      </c>
      <c r="I386" s="199"/>
      <c r="J386" s="196"/>
      <c r="K386" s="196"/>
      <c r="L386" s="200"/>
      <c r="M386" s="201"/>
      <c r="N386" s="202"/>
      <c r="O386" s="202"/>
      <c r="P386" s="202"/>
      <c r="Q386" s="202"/>
      <c r="R386" s="202"/>
      <c r="S386" s="202"/>
      <c r="T386" s="203"/>
      <c r="AT386" s="204" t="s">
        <v>135</v>
      </c>
      <c r="AU386" s="204" t="s">
        <v>82</v>
      </c>
      <c r="AV386" s="13" t="s">
        <v>80</v>
      </c>
      <c r="AW386" s="13" t="s">
        <v>33</v>
      </c>
      <c r="AX386" s="13" t="s">
        <v>72</v>
      </c>
      <c r="AY386" s="204" t="s">
        <v>122</v>
      </c>
    </row>
    <row r="387" spans="2:51" s="14" customFormat="1" ht="12">
      <c r="B387" s="205"/>
      <c r="C387" s="206"/>
      <c r="D387" s="189" t="s">
        <v>135</v>
      </c>
      <c r="E387" s="207" t="s">
        <v>19</v>
      </c>
      <c r="F387" s="208" t="s">
        <v>156</v>
      </c>
      <c r="G387" s="206"/>
      <c r="H387" s="209">
        <v>18.284</v>
      </c>
      <c r="I387" s="210"/>
      <c r="J387" s="206"/>
      <c r="K387" s="206"/>
      <c r="L387" s="211"/>
      <c r="M387" s="212"/>
      <c r="N387" s="213"/>
      <c r="O387" s="213"/>
      <c r="P387" s="213"/>
      <c r="Q387" s="213"/>
      <c r="R387" s="213"/>
      <c r="S387" s="213"/>
      <c r="T387" s="214"/>
      <c r="AT387" s="215" t="s">
        <v>135</v>
      </c>
      <c r="AU387" s="215" t="s">
        <v>82</v>
      </c>
      <c r="AV387" s="14" t="s">
        <v>82</v>
      </c>
      <c r="AW387" s="14" t="s">
        <v>33</v>
      </c>
      <c r="AX387" s="14" t="s">
        <v>72</v>
      </c>
      <c r="AY387" s="215" t="s">
        <v>122</v>
      </c>
    </row>
    <row r="388" spans="2:51" s="13" customFormat="1" ht="12">
      <c r="B388" s="195"/>
      <c r="C388" s="196"/>
      <c r="D388" s="189" t="s">
        <v>135</v>
      </c>
      <c r="E388" s="197" t="s">
        <v>19</v>
      </c>
      <c r="F388" s="198" t="s">
        <v>157</v>
      </c>
      <c r="G388" s="196"/>
      <c r="H388" s="197" t="s">
        <v>19</v>
      </c>
      <c r="I388" s="199"/>
      <c r="J388" s="196"/>
      <c r="K388" s="196"/>
      <c r="L388" s="200"/>
      <c r="M388" s="201"/>
      <c r="N388" s="202"/>
      <c r="O388" s="202"/>
      <c r="P388" s="202"/>
      <c r="Q388" s="202"/>
      <c r="R388" s="202"/>
      <c r="S388" s="202"/>
      <c r="T388" s="203"/>
      <c r="AT388" s="204" t="s">
        <v>135</v>
      </c>
      <c r="AU388" s="204" t="s">
        <v>82</v>
      </c>
      <c r="AV388" s="13" t="s">
        <v>80</v>
      </c>
      <c r="AW388" s="13" t="s">
        <v>33</v>
      </c>
      <c r="AX388" s="13" t="s">
        <v>72</v>
      </c>
      <c r="AY388" s="204" t="s">
        <v>122</v>
      </c>
    </row>
    <row r="389" spans="2:51" s="14" customFormat="1" ht="12">
      <c r="B389" s="205"/>
      <c r="C389" s="206"/>
      <c r="D389" s="189" t="s">
        <v>135</v>
      </c>
      <c r="E389" s="207" t="s">
        <v>19</v>
      </c>
      <c r="F389" s="208" t="s">
        <v>158</v>
      </c>
      <c r="G389" s="206"/>
      <c r="H389" s="209">
        <v>14.962</v>
      </c>
      <c r="I389" s="210"/>
      <c r="J389" s="206"/>
      <c r="K389" s="206"/>
      <c r="L389" s="211"/>
      <c r="M389" s="212"/>
      <c r="N389" s="213"/>
      <c r="O389" s="213"/>
      <c r="P389" s="213"/>
      <c r="Q389" s="213"/>
      <c r="R389" s="213"/>
      <c r="S389" s="213"/>
      <c r="T389" s="214"/>
      <c r="AT389" s="215" t="s">
        <v>135</v>
      </c>
      <c r="AU389" s="215" t="s">
        <v>82</v>
      </c>
      <c r="AV389" s="14" t="s">
        <v>82</v>
      </c>
      <c r="AW389" s="14" t="s">
        <v>33</v>
      </c>
      <c r="AX389" s="14" t="s">
        <v>72</v>
      </c>
      <c r="AY389" s="215" t="s">
        <v>122</v>
      </c>
    </row>
    <row r="390" spans="2:51" s="16" customFormat="1" ht="12">
      <c r="B390" s="237"/>
      <c r="C390" s="238"/>
      <c r="D390" s="189" t="s">
        <v>135</v>
      </c>
      <c r="E390" s="239" t="s">
        <v>19</v>
      </c>
      <c r="F390" s="240" t="s">
        <v>242</v>
      </c>
      <c r="G390" s="238"/>
      <c r="H390" s="241">
        <v>1745.126</v>
      </c>
      <c r="I390" s="242"/>
      <c r="J390" s="238"/>
      <c r="K390" s="238"/>
      <c r="L390" s="243"/>
      <c r="M390" s="244"/>
      <c r="N390" s="245"/>
      <c r="O390" s="245"/>
      <c r="P390" s="245"/>
      <c r="Q390" s="245"/>
      <c r="R390" s="245"/>
      <c r="S390" s="245"/>
      <c r="T390" s="246"/>
      <c r="AT390" s="247" t="s">
        <v>135</v>
      </c>
      <c r="AU390" s="247" t="s">
        <v>82</v>
      </c>
      <c r="AV390" s="16" t="s">
        <v>159</v>
      </c>
      <c r="AW390" s="16" t="s">
        <v>33</v>
      </c>
      <c r="AX390" s="16" t="s">
        <v>72</v>
      </c>
      <c r="AY390" s="247" t="s">
        <v>122</v>
      </c>
    </row>
    <row r="391" spans="2:51" s="14" customFormat="1" ht="12">
      <c r="B391" s="205"/>
      <c r="C391" s="206"/>
      <c r="D391" s="189" t="s">
        <v>135</v>
      </c>
      <c r="E391" s="207" t="s">
        <v>19</v>
      </c>
      <c r="F391" s="208" t="s">
        <v>423</v>
      </c>
      <c r="G391" s="206"/>
      <c r="H391" s="209">
        <v>-25</v>
      </c>
      <c r="I391" s="210"/>
      <c r="J391" s="206"/>
      <c r="K391" s="206"/>
      <c r="L391" s="211"/>
      <c r="M391" s="212"/>
      <c r="N391" s="213"/>
      <c r="O391" s="213"/>
      <c r="P391" s="213"/>
      <c r="Q391" s="213"/>
      <c r="R391" s="213"/>
      <c r="S391" s="213"/>
      <c r="T391" s="214"/>
      <c r="AT391" s="215" t="s">
        <v>135</v>
      </c>
      <c r="AU391" s="215" t="s">
        <v>82</v>
      </c>
      <c r="AV391" s="14" t="s">
        <v>82</v>
      </c>
      <c r="AW391" s="14" t="s">
        <v>33</v>
      </c>
      <c r="AX391" s="14" t="s">
        <v>72</v>
      </c>
      <c r="AY391" s="215" t="s">
        <v>122</v>
      </c>
    </row>
    <row r="392" spans="2:51" s="16" customFormat="1" ht="12">
      <c r="B392" s="237"/>
      <c r="C392" s="238"/>
      <c r="D392" s="189" t="s">
        <v>135</v>
      </c>
      <c r="E392" s="239" t="s">
        <v>19</v>
      </c>
      <c r="F392" s="240" t="s">
        <v>242</v>
      </c>
      <c r="G392" s="238"/>
      <c r="H392" s="241">
        <v>-25</v>
      </c>
      <c r="I392" s="242"/>
      <c r="J392" s="238"/>
      <c r="K392" s="238"/>
      <c r="L392" s="243"/>
      <c r="M392" s="244"/>
      <c r="N392" s="245"/>
      <c r="O392" s="245"/>
      <c r="P392" s="245"/>
      <c r="Q392" s="245"/>
      <c r="R392" s="245"/>
      <c r="S392" s="245"/>
      <c r="T392" s="246"/>
      <c r="AT392" s="247" t="s">
        <v>135</v>
      </c>
      <c r="AU392" s="247" t="s">
        <v>82</v>
      </c>
      <c r="AV392" s="16" t="s">
        <v>159</v>
      </c>
      <c r="AW392" s="16" t="s">
        <v>33</v>
      </c>
      <c r="AX392" s="16" t="s">
        <v>72</v>
      </c>
      <c r="AY392" s="247" t="s">
        <v>122</v>
      </c>
    </row>
    <row r="393" spans="2:51" s="15" customFormat="1" ht="12">
      <c r="B393" s="216"/>
      <c r="C393" s="217"/>
      <c r="D393" s="189" t="s">
        <v>135</v>
      </c>
      <c r="E393" s="218" t="s">
        <v>19</v>
      </c>
      <c r="F393" s="219" t="s">
        <v>138</v>
      </c>
      <c r="G393" s="217"/>
      <c r="H393" s="220">
        <v>1720.126</v>
      </c>
      <c r="I393" s="221"/>
      <c r="J393" s="217"/>
      <c r="K393" s="217"/>
      <c r="L393" s="222"/>
      <c r="M393" s="223"/>
      <c r="N393" s="224"/>
      <c r="O393" s="224"/>
      <c r="P393" s="224"/>
      <c r="Q393" s="224"/>
      <c r="R393" s="224"/>
      <c r="S393" s="224"/>
      <c r="T393" s="225"/>
      <c r="AT393" s="226" t="s">
        <v>135</v>
      </c>
      <c r="AU393" s="226" t="s">
        <v>82</v>
      </c>
      <c r="AV393" s="15" t="s">
        <v>129</v>
      </c>
      <c r="AW393" s="15" t="s">
        <v>33</v>
      </c>
      <c r="AX393" s="15" t="s">
        <v>80</v>
      </c>
      <c r="AY393" s="226" t="s">
        <v>122</v>
      </c>
    </row>
    <row r="394" spans="1:65" s="2" customFormat="1" ht="16.5" customHeight="1">
      <c r="A394" s="37"/>
      <c r="B394" s="38"/>
      <c r="C394" s="176" t="s">
        <v>424</v>
      </c>
      <c r="D394" s="176" t="s">
        <v>124</v>
      </c>
      <c r="E394" s="177" t="s">
        <v>425</v>
      </c>
      <c r="F394" s="178" t="s">
        <v>426</v>
      </c>
      <c r="G394" s="179" t="s">
        <v>236</v>
      </c>
      <c r="H394" s="180">
        <v>14.863</v>
      </c>
      <c r="I394" s="181"/>
      <c r="J394" s="182">
        <f>ROUND(I394*H394,2)</f>
        <v>0</v>
      </c>
      <c r="K394" s="178" t="s">
        <v>128</v>
      </c>
      <c r="L394" s="42"/>
      <c r="M394" s="183" t="s">
        <v>19</v>
      </c>
      <c r="N394" s="184" t="s">
        <v>43</v>
      </c>
      <c r="O394" s="67"/>
      <c r="P394" s="185">
        <f>O394*H394</f>
        <v>0</v>
      </c>
      <c r="Q394" s="185">
        <v>0</v>
      </c>
      <c r="R394" s="185">
        <f>Q394*H394</f>
        <v>0</v>
      </c>
      <c r="S394" s="185">
        <v>0</v>
      </c>
      <c r="T394" s="186">
        <f>S394*H394</f>
        <v>0</v>
      </c>
      <c r="U394" s="37"/>
      <c r="V394" s="37"/>
      <c r="W394" s="37"/>
      <c r="X394" s="37"/>
      <c r="Y394" s="37"/>
      <c r="Z394" s="37"/>
      <c r="AA394" s="37"/>
      <c r="AB394" s="37"/>
      <c r="AC394" s="37"/>
      <c r="AD394" s="37"/>
      <c r="AE394" s="37"/>
      <c r="AR394" s="187" t="s">
        <v>258</v>
      </c>
      <c r="AT394" s="187" t="s">
        <v>124</v>
      </c>
      <c r="AU394" s="187" t="s">
        <v>82</v>
      </c>
      <c r="AY394" s="20" t="s">
        <v>122</v>
      </c>
      <c r="BE394" s="188">
        <f>IF(N394="základní",J394,0)</f>
        <v>0</v>
      </c>
      <c r="BF394" s="188">
        <f>IF(N394="snížená",J394,0)</f>
        <v>0</v>
      </c>
      <c r="BG394" s="188">
        <f>IF(N394="zákl. přenesená",J394,0)</f>
        <v>0</v>
      </c>
      <c r="BH394" s="188">
        <f>IF(N394="sníž. přenesená",J394,0)</f>
        <v>0</v>
      </c>
      <c r="BI394" s="188">
        <f>IF(N394="nulová",J394,0)</f>
        <v>0</v>
      </c>
      <c r="BJ394" s="20" t="s">
        <v>80</v>
      </c>
      <c r="BK394" s="188">
        <f>ROUND(I394*H394,2)</f>
        <v>0</v>
      </c>
      <c r="BL394" s="20" t="s">
        <v>258</v>
      </c>
      <c r="BM394" s="187" t="s">
        <v>427</v>
      </c>
    </row>
    <row r="395" spans="1:47" s="2" customFormat="1" ht="19.5">
      <c r="A395" s="37"/>
      <c r="B395" s="38"/>
      <c r="C395" s="39"/>
      <c r="D395" s="189" t="s">
        <v>131</v>
      </c>
      <c r="E395" s="39"/>
      <c r="F395" s="190" t="s">
        <v>428</v>
      </c>
      <c r="G395" s="39"/>
      <c r="H395" s="39"/>
      <c r="I395" s="191"/>
      <c r="J395" s="39"/>
      <c r="K395" s="39"/>
      <c r="L395" s="42"/>
      <c r="M395" s="192"/>
      <c r="N395" s="193"/>
      <c r="O395" s="67"/>
      <c r="P395" s="67"/>
      <c r="Q395" s="67"/>
      <c r="R395" s="67"/>
      <c r="S395" s="67"/>
      <c r="T395" s="68"/>
      <c r="U395" s="37"/>
      <c r="V395" s="37"/>
      <c r="W395" s="37"/>
      <c r="X395" s="37"/>
      <c r="Y395" s="37"/>
      <c r="Z395" s="37"/>
      <c r="AA395" s="37"/>
      <c r="AB395" s="37"/>
      <c r="AC395" s="37"/>
      <c r="AD395" s="37"/>
      <c r="AE395" s="37"/>
      <c r="AT395" s="20" t="s">
        <v>131</v>
      </c>
      <c r="AU395" s="20" t="s">
        <v>82</v>
      </c>
    </row>
    <row r="396" spans="1:47" s="2" customFormat="1" ht="78">
      <c r="A396" s="37"/>
      <c r="B396" s="38"/>
      <c r="C396" s="39"/>
      <c r="D396" s="189" t="s">
        <v>133</v>
      </c>
      <c r="E396" s="39"/>
      <c r="F396" s="194" t="s">
        <v>429</v>
      </c>
      <c r="G396" s="39"/>
      <c r="H396" s="39"/>
      <c r="I396" s="191"/>
      <c r="J396" s="39"/>
      <c r="K396" s="39"/>
      <c r="L396" s="42"/>
      <c r="M396" s="192"/>
      <c r="N396" s="193"/>
      <c r="O396" s="67"/>
      <c r="P396" s="67"/>
      <c r="Q396" s="67"/>
      <c r="R396" s="67"/>
      <c r="S396" s="67"/>
      <c r="T396" s="68"/>
      <c r="U396" s="37"/>
      <c r="V396" s="37"/>
      <c r="W396" s="37"/>
      <c r="X396" s="37"/>
      <c r="Y396" s="37"/>
      <c r="Z396" s="37"/>
      <c r="AA396" s="37"/>
      <c r="AB396" s="37"/>
      <c r="AC396" s="37"/>
      <c r="AD396" s="37"/>
      <c r="AE396" s="37"/>
      <c r="AT396" s="20" t="s">
        <v>133</v>
      </c>
      <c r="AU396" s="20" t="s">
        <v>82</v>
      </c>
    </row>
    <row r="397" spans="1:65" s="2" customFormat="1" ht="16.5" customHeight="1">
      <c r="A397" s="37"/>
      <c r="B397" s="38"/>
      <c r="C397" s="176" t="s">
        <v>430</v>
      </c>
      <c r="D397" s="176" t="s">
        <v>124</v>
      </c>
      <c r="E397" s="177" t="s">
        <v>431</v>
      </c>
      <c r="F397" s="178" t="s">
        <v>432</v>
      </c>
      <c r="G397" s="179" t="s">
        <v>236</v>
      </c>
      <c r="H397" s="180">
        <v>14.863</v>
      </c>
      <c r="I397" s="181"/>
      <c r="J397" s="182">
        <f>ROUND(I397*H397,2)</f>
        <v>0</v>
      </c>
      <c r="K397" s="178" t="s">
        <v>128</v>
      </c>
      <c r="L397" s="42"/>
      <c r="M397" s="183" t="s">
        <v>19</v>
      </c>
      <c r="N397" s="184" t="s">
        <v>43</v>
      </c>
      <c r="O397" s="67"/>
      <c r="P397" s="185">
        <f>O397*H397</f>
        <v>0</v>
      </c>
      <c r="Q397" s="185">
        <v>0</v>
      </c>
      <c r="R397" s="185">
        <f>Q397*H397</f>
        <v>0</v>
      </c>
      <c r="S397" s="185">
        <v>0</v>
      </c>
      <c r="T397" s="186">
        <f>S397*H397</f>
        <v>0</v>
      </c>
      <c r="U397" s="37"/>
      <c r="V397" s="37"/>
      <c r="W397" s="37"/>
      <c r="X397" s="37"/>
      <c r="Y397" s="37"/>
      <c r="Z397" s="37"/>
      <c r="AA397" s="37"/>
      <c r="AB397" s="37"/>
      <c r="AC397" s="37"/>
      <c r="AD397" s="37"/>
      <c r="AE397" s="37"/>
      <c r="AR397" s="187" t="s">
        <v>258</v>
      </c>
      <c r="AT397" s="187" t="s">
        <v>124</v>
      </c>
      <c r="AU397" s="187" t="s">
        <v>82</v>
      </c>
      <c r="AY397" s="20" t="s">
        <v>122</v>
      </c>
      <c r="BE397" s="188">
        <f>IF(N397="základní",J397,0)</f>
        <v>0</v>
      </c>
      <c r="BF397" s="188">
        <f>IF(N397="snížená",J397,0)</f>
        <v>0</v>
      </c>
      <c r="BG397" s="188">
        <f>IF(N397="zákl. přenesená",J397,0)</f>
        <v>0</v>
      </c>
      <c r="BH397" s="188">
        <f>IF(N397="sníž. přenesená",J397,0)</f>
        <v>0</v>
      </c>
      <c r="BI397" s="188">
        <f>IF(N397="nulová",J397,0)</f>
        <v>0</v>
      </c>
      <c r="BJ397" s="20" t="s">
        <v>80</v>
      </c>
      <c r="BK397" s="188">
        <f>ROUND(I397*H397,2)</f>
        <v>0</v>
      </c>
      <c r="BL397" s="20" t="s">
        <v>258</v>
      </c>
      <c r="BM397" s="187" t="s">
        <v>433</v>
      </c>
    </row>
    <row r="398" spans="1:47" s="2" customFormat="1" ht="19.5">
      <c r="A398" s="37"/>
      <c r="B398" s="38"/>
      <c r="C398" s="39"/>
      <c r="D398" s="189" t="s">
        <v>131</v>
      </c>
      <c r="E398" s="39"/>
      <c r="F398" s="190" t="s">
        <v>434</v>
      </c>
      <c r="G398" s="39"/>
      <c r="H398" s="39"/>
      <c r="I398" s="191"/>
      <c r="J398" s="39"/>
      <c r="K398" s="39"/>
      <c r="L398" s="42"/>
      <c r="M398" s="192"/>
      <c r="N398" s="193"/>
      <c r="O398" s="67"/>
      <c r="P398" s="67"/>
      <c r="Q398" s="67"/>
      <c r="R398" s="67"/>
      <c r="S398" s="67"/>
      <c r="T398" s="68"/>
      <c r="U398" s="37"/>
      <c r="V398" s="37"/>
      <c r="W398" s="37"/>
      <c r="X398" s="37"/>
      <c r="Y398" s="37"/>
      <c r="Z398" s="37"/>
      <c r="AA398" s="37"/>
      <c r="AB398" s="37"/>
      <c r="AC398" s="37"/>
      <c r="AD398" s="37"/>
      <c r="AE398" s="37"/>
      <c r="AT398" s="20" t="s">
        <v>131</v>
      </c>
      <c r="AU398" s="20" t="s">
        <v>82</v>
      </c>
    </row>
    <row r="399" spans="1:47" s="2" customFormat="1" ht="78">
      <c r="A399" s="37"/>
      <c r="B399" s="38"/>
      <c r="C399" s="39"/>
      <c r="D399" s="189" t="s">
        <v>133</v>
      </c>
      <c r="E399" s="39"/>
      <c r="F399" s="194" t="s">
        <v>429</v>
      </c>
      <c r="G399" s="39"/>
      <c r="H399" s="39"/>
      <c r="I399" s="191"/>
      <c r="J399" s="39"/>
      <c r="K399" s="39"/>
      <c r="L399" s="42"/>
      <c r="M399" s="261"/>
      <c r="N399" s="262"/>
      <c r="O399" s="263"/>
      <c r="P399" s="263"/>
      <c r="Q399" s="263"/>
      <c r="R399" s="263"/>
      <c r="S399" s="263"/>
      <c r="T399" s="264"/>
      <c r="U399" s="37"/>
      <c r="V399" s="37"/>
      <c r="W399" s="37"/>
      <c r="X399" s="37"/>
      <c r="Y399" s="37"/>
      <c r="Z399" s="37"/>
      <c r="AA399" s="37"/>
      <c r="AB399" s="37"/>
      <c r="AC399" s="37"/>
      <c r="AD399" s="37"/>
      <c r="AE399" s="37"/>
      <c r="AT399" s="20" t="s">
        <v>133</v>
      </c>
      <c r="AU399" s="20" t="s">
        <v>82</v>
      </c>
    </row>
    <row r="400" spans="1:31" s="2" customFormat="1" ht="6.95" customHeight="1">
      <c r="A400" s="37"/>
      <c r="B400" s="50"/>
      <c r="C400" s="51"/>
      <c r="D400" s="51"/>
      <c r="E400" s="51"/>
      <c r="F400" s="51"/>
      <c r="G400" s="51"/>
      <c r="H400" s="51"/>
      <c r="I400" s="51"/>
      <c r="J400" s="51"/>
      <c r="K400" s="51"/>
      <c r="L400" s="42"/>
      <c r="M400" s="37"/>
      <c r="O400" s="37"/>
      <c r="P400" s="37"/>
      <c r="Q400" s="37"/>
      <c r="R400" s="37"/>
      <c r="S400" s="37"/>
      <c r="T400" s="37"/>
      <c r="U400" s="37"/>
      <c r="V400" s="37"/>
      <c r="W400" s="37"/>
      <c r="X400" s="37"/>
      <c r="Y400" s="37"/>
      <c r="Z400" s="37"/>
      <c r="AA400" s="37"/>
      <c r="AB400" s="37"/>
      <c r="AC400" s="37"/>
      <c r="AD400" s="37"/>
      <c r="AE400" s="37"/>
    </row>
  </sheetData>
  <sheetProtection algorithmName="SHA-512" hashValue="JuGhQDdoM6bvJSluqIOXY5kR4Zf/NxZ7FfqjKVy6lW02X9NyWPzO+erpp43Bg/xxz5/WdR2jYsekvehzEPqPgA==" saltValue="sQ7qipimKzkdZEF4KCoFL7XRXkk/dJd3xYIs3thy6bd/YzPospdC4aniCPr8wTayWVy82Php4OlDp9Cvmk7Rxg==" spinCount="100000" sheet="1" objects="1" scenarios="1" formatColumns="0" formatRows="0" autoFilter="0"/>
  <autoFilter ref="C92:K399"/>
  <mergeCells count="9">
    <mergeCell ref="E50:H50"/>
    <mergeCell ref="E83:H83"/>
    <mergeCell ref="E85:H8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2"/>
  <sheetViews>
    <sheetView showGridLines="0" workbookViewId="0" topLeftCell="A65"/>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46"/>
      <c r="M2" s="346"/>
      <c r="N2" s="346"/>
      <c r="O2" s="346"/>
      <c r="P2" s="346"/>
      <c r="Q2" s="346"/>
      <c r="R2" s="346"/>
      <c r="S2" s="346"/>
      <c r="T2" s="346"/>
      <c r="U2" s="346"/>
      <c r="V2" s="346"/>
      <c r="AT2" s="20" t="s">
        <v>85</v>
      </c>
    </row>
    <row r="3" spans="2:46" s="1" customFormat="1" ht="6.95" customHeight="1">
      <c r="B3" s="104"/>
      <c r="C3" s="105"/>
      <c r="D3" s="105"/>
      <c r="E3" s="105"/>
      <c r="F3" s="105"/>
      <c r="G3" s="105"/>
      <c r="H3" s="105"/>
      <c r="I3" s="105"/>
      <c r="J3" s="105"/>
      <c r="K3" s="105"/>
      <c r="L3" s="23"/>
      <c r="AT3" s="20" t="s">
        <v>82</v>
      </c>
    </row>
    <row r="4" spans="2:46" s="1" customFormat="1" ht="24.95" customHeight="1">
      <c r="B4" s="23"/>
      <c r="D4" s="106" t="s">
        <v>86</v>
      </c>
      <c r="L4" s="23"/>
      <c r="M4" s="107" t="s">
        <v>10</v>
      </c>
      <c r="AT4" s="20" t="s">
        <v>4</v>
      </c>
    </row>
    <row r="5" spans="2:12" s="1" customFormat="1" ht="6.95" customHeight="1">
      <c r="B5" s="23"/>
      <c r="L5" s="23"/>
    </row>
    <row r="6" spans="2:12" s="1" customFormat="1" ht="12" customHeight="1">
      <c r="B6" s="23"/>
      <c r="D6" s="108" t="s">
        <v>16</v>
      </c>
      <c r="L6" s="23"/>
    </row>
    <row r="7" spans="2:12" s="1" customFormat="1" ht="16.5" customHeight="1">
      <c r="B7" s="23"/>
      <c r="E7" s="389" t="str">
        <f>'Rekapitulace stavby'!K6</f>
        <v>Opravy Tyršovy ulice, Benešov</v>
      </c>
      <c r="F7" s="390"/>
      <c r="G7" s="390"/>
      <c r="H7" s="390"/>
      <c r="L7" s="23"/>
    </row>
    <row r="8" spans="1:31" s="2" customFormat="1" ht="12" customHeight="1">
      <c r="A8" s="37"/>
      <c r="B8" s="42"/>
      <c r="C8" s="37"/>
      <c r="D8" s="108" t="s">
        <v>87</v>
      </c>
      <c r="E8" s="37"/>
      <c r="F8" s="37"/>
      <c r="G8" s="37"/>
      <c r="H8" s="37"/>
      <c r="I8" s="37"/>
      <c r="J8" s="37"/>
      <c r="K8" s="37"/>
      <c r="L8" s="109"/>
      <c r="S8" s="37"/>
      <c r="T8" s="37"/>
      <c r="U8" s="37"/>
      <c r="V8" s="37"/>
      <c r="W8" s="37"/>
      <c r="X8" s="37"/>
      <c r="Y8" s="37"/>
      <c r="Z8" s="37"/>
      <c r="AA8" s="37"/>
      <c r="AB8" s="37"/>
      <c r="AC8" s="37"/>
      <c r="AD8" s="37"/>
      <c r="AE8" s="37"/>
    </row>
    <row r="9" spans="1:31" s="2" customFormat="1" ht="16.5" customHeight="1">
      <c r="A9" s="37"/>
      <c r="B9" s="42"/>
      <c r="C9" s="37"/>
      <c r="D9" s="37"/>
      <c r="E9" s="391" t="s">
        <v>435</v>
      </c>
      <c r="F9" s="392"/>
      <c r="G9" s="392"/>
      <c r="H9" s="392"/>
      <c r="I9" s="37"/>
      <c r="J9" s="37"/>
      <c r="K9" s="37"/>
      <c r="L9" s="109"/>
      <c r="S9" s="37"/>
      <c r="T9" s="37"/>
      <c r="U9" s="37"/>
      <c r="V9" s="37"/>
      <c r="W9" s="37"/>
      <c r="X9" s="37"/>
      <c r="Y9" s="37"/>
      <c r="Z9" s="37"/>
      <c r="AA9" s="37"/>
      <c r="AB9" s="37"/>
      <c r="AC9" s="37"/>
      <c r="AD9" s="37"/>
      <c r="AE9" s="37"/>
    </row>
    <row r="10" spans="1:31" s="2" customFormat="1" ht="12">
      <c r="A10" s="37"/>
      <c r="B10" s="42"/>
      <c r="C10" s="37"/>
      <c r="D10" s="37"/>
      <c r="E10" s="37"/>
      <c r="F10" s="37"/>
      <c r="G10" s="37"/>
      <c r="H10" s="37"/>
      <c r="I10" s="37"/>
      <c r="J10" s="37"/>
      <c r="K10" s="37"/>
      <c r="L10" s="109"/>
      <c r="S10" s="37"/>
      <c r="T10" s="37"/>
      <c r="U10" s="37"/>
      <c r="V10" s="37"/>
      <c r="W10" s="37"/>
      <c r="X10" s="37"/>
      <c r="Y10" s="37"/>
      <c r="Z10" s="37"/>
      <c r="AA10" s="37"/>
      <c r="AB10" s="37"/>
      <c r="AC10" s="37"/>
      <c r="AD10" s="37"/>
      <c r="AE10" s="37"/>
    </row>
    <row r="11" spans="1:31" s="2" customFormat="1" ht="12" customHeight="1">
      <c r="A11" s="37"/>
      <c r="B11" s="42"/>
      <c r="C11" s="37"/>
      <c r="D11" s="108" t="s">
        <v>18</v>
      </c>
      <c r="E11" s="37"/>
      <c r="F11" s="110" t="s">
        <v>19</v>
      </c>
      <c r="G11" s="37"/>
      <c r="H11" s="37"/>
      <c r="I11" s="108" t="s">
        <v>20</v>
      </c>
      <c r="J11" s="110" t="s">
        <v>19</v>
      </c>
      <c r="K11" s="37"/>
      <c r="L11" s="109"/>
      <c r="S11" s="37"/>
      <c r="T11" s="37"/>
      <c r="U11" s="37"/>
      <c r="V11" s="37"/>
      <c r="W11" s="37"/>
      <c r="X11" s="37"/>
      <c r="Y11" s="37"/>
      <c r="Z11" s="37"/>
      <c r="AA11" s="37"/>
      <c r="AB11" s="37"/>
      <c r="AC11" s="37"/>
      <c r="AD11" s="37"/>
      <c r="AE11" s="37"/>
    </row>
    <row r="12" spans="1:31" s="2" customFormat="1" ht="12" customHeight="1">
      <c r="A12" s="37"/>
      <c r="B12" s="42"/>
      <c r="C12" s="37"/>
      <c r="D12" s="108" t="s">
        <v>21</v>
      </c>
      <c r="E12" s="37"/>
      <c r="F12" s="110" t="s">
        <v>22</v>
      </c>
      <c r="G12" s="37"/>
      <c r="H12" s="37"/>
      <c r="I12" s="108" t="s">
        <v>23</v>
      </c>
      <c r="J12" s="111" t="str">
        <f>'Rekapitulace stavby'!AN8</f>
        <v>12. 7. 2021</v>
      </c>
      <c r="K12" s="37"/>
      <c r="L12" s="109"/>
      <c r="S12" s="37"/>
      <c r="T12" s="37"/>
      <c r="U12" s="37"/>
      <c r="V12" s="37"/>
      <c r="W12" s="37"/>
      <c r="X12" s="37"/>
      <c r="Y12" s="37"/>
      <c r="Z12" s="37"/>
      <c r="AA12" s="37"/>
      <c r="AB12" s="37"/>
      <c r="AC12" s="37"/>
      <c r="AD12" s="37"/>
      <c r="AE12" s="37"/>
    </row>
    <row r="13" spans="1:31" s="2" customFormat="1" ht="10.9" customHeight="1">
      <c r="A13" s="37"/>
      <c r="B13" s="42"/>
      <c r="C13" s="37"/>
      <c r="D13" s="37"/>
      <c r="E13" s="37"/>
      <c r="F13" s="37"/>
      <c r="G13" s="37"/>
      <c r="H13" s="37"/>
      <c r="I13" s="37"/>
      <c r="J13" s="37"/>
      <c r="K13" s="37"/>
      <c r="L13" s="109"/>
      <c r="S13" s="37"/>
      <c r="T13" s="37"/>
      <c r="U13" s="37"/>
      <c r="V13" s="37"/>
      <c r="W13" s="37"/>
      <c r="X13" s="37"/>
      <c r="Y13" s="37"/>
      <c r="Z13" s="37"/>
      <c r="AA13" s="37"/>
      <c r="AB13" s="37"/>
      <c r="AC13" s="37"/>
      <c r="AD13" s="37"/>
      <c r="AE13" s="37"/>
    </row>
    <row r="14" spans="1:31" s="2" customFormat="1" ht="12" customHeight="1">
      <c r="A14" s="37"/>
      <c r="B14" s="42"/>
      <c r="C14" s="37"/>
      <c r="D14" s="108" t="s">
        <v>25</v>
      </c>
      <c r="E14" s="37"/>
      <c r="F14" s="37"/>
      <c r="G14" s="37"/>
      <c r="H14" s="37"/>
      <c r="I14" s="108" t="s">
        <v>26</v>
      </c>
      <c r="J14" s="110" t="s">
        <v>19</v>
      </c>
      <c r="K14" s="37"/>
      <c r="L14" s="109"/>
      <c r="S14" s="37"/>
      <c r="T14" s="37"/>
      <c r="U14" s="37"/>
      <c r="V14" s="37"/>
      <c r="W14" s="37"/>
      <c r="X14" s="37"/>
      <c r="Y14" s="37"/>
      <c r="Z14" s="37"/>
      <c r="AA14" s="37"/>
      <c r="AB14" s="37"/>
      <c r="AC14" s="37"/>
      <c r="AD14" s="37"/>
      <c r="AE14" s="37"/>
    </row>
    <row r="15" spans="1:31" s="2" customFormat="1" ht="18" customHeight="1">
      <c r="A15" s="37"/>
      <c r="B15" s="42"/>
      <c r="C15" s="37"/>
      <c r="D15" s="37"/>
      <c r="E15" s="110" t="s">
        <v>27</v>
      </c>
      <c r="F15" s="37"/>
      <c r="G15" s="37"/>
      <c r="H15" s="37"/>
      <c r="I15" s="108" t="s">
        <v>28</v>
      </c>
      <c r="J15" s="110" t="s">
        <v>19</v>
      </c>
      <c r="K15" s="37"/>
      <c r="L15" s="109"/>
      <c r="S15" s="37"/>
      <c r="T15" s="37"/>
      <c r="U15" s="37"/>
      <c r="V15" s="37"/>
      <c r="W15" s="37"/>
      <c r="X15" s="37"/>
      <c r="Y15" s="37"/>
      <c r="Z15" s="37"/>
      <c r="AA15" s="37"/>
      <c r="AB15" s="37"/>
      <c r="AC15" s="37"/>
      <c r="AD15" s="37"/>
      <c r="AE15" s="37"/>
    </row>
    <row r="16" spans="1:31" s="2" customFormat="1" ht="6.95" customHeight="1">
      <c r="A16" s="37"/>
      <c r="B16" s="42"/>
      <c r="C16" s="37"/>
      <c r="D16" s="37"/>
      <c r="E16" s="37"/>
      <c r="F16" s="37"/>
      <c r="G16" s="37"/>
      <c r="H16" s="37"/>
      <c r="I16" s="37"/>
      <c r="J16" s="37"/>
      <c r="K16" s="37"/>
      <c r="L16" s="109"/>
      <c r="S16" s="37"/>
      <c r="T16" s="37"/>
      <c r="U16" s="37"/>
      <c r="V16" s="37"/>
      <c r="W16" s="37"/>
      <c r="X16" s="37"/>
      <c r="Y16" s="37"/>
      <c r="Z16" s="37"/>
      <c r="AA16" s="37"/>
      <c r="AB16" s="37"/>
      <c r="AC16" s="37"/>
      <c r="AD16" s="37"/>
      <c r="AE16" s="37"/>
    </row>
    <row r="17" spans="1:31" s="2" customFormat="1" ht="12" customHeight="1">
      <c r="A17" s="37"/>
      <c r="B17" s="42"/>
      <c r="C17" s="37"/>
      <c r="D17" s="108" t="s">
        <v>29</v>
      </c>
      <c r="E17" s="37"/>
      <c r="F17" s="37"/>
      <c r="G17" s="37"/>
      <c r="H17" s="37"/>
      <c r="I17" s="108" t="s">
        <v>26</v>
      </c>
      <c r="J17" s="33" t="str">
        <f>'Rekapitulace stavby'!AN13</f>
        <v>Vyplň údaj</v>
      </c>
      <c r="K17" s="37"/>
      <c r="L17" s="109"/>
      <c r="S17" s="37"/>
      <c r="T17" s="37"/>
      <c r="U17" s="37"/>
      <c r="V17" s="37"/>
      <c r="W17" s="37"/>
      <c r="X17" s="37"/>
      <c r="Y17" s="37"/>
      <c r="Z17" s="37"/>
      <c r="AA17" s="37"/>
      <c r="AB17" s="37"/>
      <c r="AC17" s="37"/>
      <c r="AD17" s="37"/>
      <c r="AE17" s="37"/>
    </row>
    <row r="18" spans="1:31" s="2" customFormat="1" ht="18" customHeight="1">
      <c r="A18" s="37"/>
      <c r="B18" s="42"/>
      <c r="C18" s="37"/>
      <c r="D18" s="37"/>
      <c r="E18" s="393" t="str">
        <f>'Rekapitulace stavby'!E14</f>
        <v>Vyplň údaj</v>
      </c>
      <c r="F18" s="394"/>
      <c r="G18" s="394"/>
      <c r="H18" s="394"/>
      <c r="I18" s="108" t="s">
        <v>28</v>
      </c>
      <c r="J18" s="33" t="str">
        <f>'Rekapitulace stavby'!AN14</f>
        <v>Vyplň údaj</v>
      </c>
      <c r="K18" s="37"/>
      <c r="L18" s="109"/>
      <c r="S18" s="37"/>
      <c r="T18" s="37"/>
      <c r="U18" s="37"/>
      <c r="V18" s="37"/>
      <c r="W18" s="37"/>
      <c r="X18" s="37"/>
      <c r="Y18" s="37"/>
      <c r="Z18" s="37"/>
      <c r="AA18" s="37"/>
      <c r="AB18" s="37"/>
      <c r="AC18" s="37"/>
      <c r="AD18" s="37"/>
      <c r="AE18" s="37"/>
    </row>
    <row r="19" spans="1:31" s="2" customFormat="1" ht="6.95" customHeight="1">
      <c r="A19" s="37"/>
      <c r="B19" s="42"/>
      <c r="C19" s="37"/>
      <c r="D19" s="37"/>
      <c r="E19" s="37"/>
      <c r="F19" s="37"/>
      <c r="G19" s="37"/>
      <c r="H19" s="37"/>
      <c r="I19" s="37"/>
      <c r="J19" s="37"/>
      <c r="K19" s="37"/>
      <c r="L19" s="109"/>
      <c r="S19" s="37"/>
      <c r="T19" s="37"/>
      <c r="U19" s="37"/>
      <c r="V19" s="37"/>
      <c r="W19" s="37"/>
      <c r="X19" s="37"/>
      <c r="Y19" s="37"/>
      <c r="Z19" s="37"/>
      <c r="AA19" s="37"/>
      <c r="AB19" s="37"/>
      <c r="AC19" s="37"/>
      <c r="AD19" s="37"/>
      <c r="AE19" s="37"/>
    </row>
    <row r="20" spans="1:31" s="2" customFormat="1" ht="12" customHeight="1">
      <c r="A20" s="37"/>
      <c r="B20" s="42"/>
      <c r="C20" s="37"/>
      <c r="D20" s="108" t="s">
        <v>31</v>
      </c>
      <c r="E20" s="37"/>
      <c r="F20" s="37"/>
      <c r="G20" s="37"/>
      <c r="H20" s="37"/>
      <c r="I20" s="108" t="s">
        <v>26</v>
      </c>
      <c r="J20" s="110" t="s">
        <v>19</v>
      </c>
      <c r="K20" s="37"/>
      <c r="L20" s="109"/>
      <c r="S20" s="37"/>
      <c r="T20" s="37"/>
      <c r="U20" s="37"/>
      <c r="V20" s="37"/>
      <c r="W20" s="37"/>
      <c r="X20" s="37"/>
      <c r="Y20" s="37"/>
      <c r="Z20" s="37"/>
      <c r="AA20" s="37"/>
      <c r="AB20" s="37"/>
      <c r="AC20" s="37"/>
      <c r="AD20" s="37"/>
      <c r="AE20" s="37"/>
    </row>
    <row r="21" spans="1:31" s="2" customFormat="1" ht="18" customHeight="1">
      <c r="A21" s="37"/>
      <c r="B21" s="42"/>
      <c r="C21" s="37"/>
      <c r="D21" s="37"/>
      <c r="E21" s="110" t="s">
        <v>32</v>
      </c>
      <c r="F21" s="37"/>
      <c r="G21" s="37"/>
      <c r="H21" s="37"/>
      <c r="I21" s="108" t="s">
        <v>28</v>
      </c>
      <c r="J21" s="110" t="s">
        <v>19</v>
      </c>
      <c r="K21" s="37"/>
      <c r="L21" s="109"/>
      <c r="S21" s="37"/>
      <c r="T21" s="37"/>
      <c r="U21" s="37"/>
      <c r="V21" s="37"/>
      <c r="W21" s="37"/>
      <c r="X21" s="37"/>
      <c r="Y21" s="37"/>
      <c r="Z21" s="37"/>
      <c r="AA21" s="37"/>
      <c r="AB21" s="37"/>
      <c r="AC21" s="37"/>
      <c r="AD21" s="37"/>
      <c r="AE21" s="37"/>
    </row>
    <row r="22" spans="1:31" s="2" customFormat="1" ht="6.95" customHeight="1">
      <c r="A22" s="37"/>
      <c r="B22" s="42"/>
      <c r="C22" s="37"/>
      <c r="D22" s="37"/>
      <c r="E22" s="37"/>
      <c r="F22" s="37"/>
      <c r="G22" s="37"/>
      <c r="H22" s="37"/>
      <c r="I22" s="37"/>
      <c r="J22" s="37"/>
      <c r="K22" s="37"/>
      <c r="L22" s="109"/>
      <c r="S22" s="37"/>
      <c r="T22" s="37"/>
      <c r="U22" s="37"/>
      <c r="V22" s="37"/>
      <c r="W22" s="37"/>
      <c r="X22" s="37"/>
      <c r="Y22" s="37"/>
      <c r="Z22" s="37"/>
      <c r="AA22" s="37"/>
      <c r="AB22" s="37"/>
      <c r="AC22" s="37"/>
      <c r="AD22" s="37"/>
      <c r="AE22" s="37"/>
    </row>
    <row r="23" spans="1:31" s="2" customFormat="1" ht="12" customHeight="1">
      <c r="A23" s="37"/>
      <c r="B23" s="42"/>
      <c r="C23" s="37"/>
      <c r="D23" s="108" t="s">
        <v>34</v>
      </c>
      <c r="E23" s="37"/>
      <c r="F23" s="37"/>
      <c r="G23" s="37"/>
      <c r="H23" s="37"/>
      <c r="I23" s="108" t="s">
        <v>26</v>
      </c>
      <c r="J23" s="110" t="s">
        <v>19</v>
      </c>
      <c r="K23" s="37"/>
      <c r="L23" s="109"/>
      <c r="S23" s="37"/>
      <c r="T23" s="37"/>
      <c r="U23" s="37"/>
      <c r="V23" s="37"/>
      <c r="W23" s="37"/>
      <c r="X23" s="37"/>
      <c r="Y23" s="37"/>
      <c r="Z23" s="37"/>
      <c r="AA23" s="37"/>
      <c r="AB23" s="37"/>
      <c r="AC23" s="37"/>
      <c r="AD23" s="37"/>
      <c r="AE23" s="37"/>
    </row>
    <row r="24" spans="1:31" s="2" customFormat="1" ht="18" customHeight="1">
      <c r="A24" s="37"/>
      <c r="B24" s="42"/>
      <c r="C24" s="37"/>
      <c r="D24" s="37"/>
      <c r="E24" s="110" t="s">
        <v>35</v>
      </c>
      <c r="F24" s="37"/>
      <c r="G24" s="37"/>
      <c r="H24" s="37"/>
      <c r="I24" s="108" t="s">
        <v>28</v>
      </c>
      <c r="J24" s="110" t="s">
        <v>19</v>
      </c>
      <c r="K24" s="37"/>
      <c r="L24" s="109"/>
      <c r="S24" s="37"/>
      <c r="T24" s="37"/>
      <c r="U24" s="37"/>
      <c r="V24" s="37"/>
      <c r="W24" s="37"/>
      <c r="X24" s="37"/>
      <c r="Y24" s="37"/>
      <c r="Z24" s="37"/>
      <c r="AA24" s="37"/>
      <c r="AB24" s="37"/>
      <c r="AC24" s="37"/>
      <c r="AD24" s="37"/>
      <c r="AE24" s="37"/>
    </row>
    <row r="25" spans="1:31" s="2" customFormat="1" ht="6.95" customHeight="1">
      <c r="A25" s="37"/>
      <c r="B25" s="42"/>
      <c r="C25" s="37"/>
      <c r="D25" s="37"/>
      <c r="E25" s="37"/>
      <c r="F25" s="37"/>
      <c r="G25" s="37"/>
      <c r="H25" s="37"/>
      <c r="I25" s="37"/>
      <c r="J25" s="37"/>
      <c r="K25" s="37"/>
      <c r="L25" s="109"/>
      <c r="S25" s="37"/>
      <c r="T25" s="37"/>
      <c r="U25" s="37"/>
      <c r="V25" s="37"/>
      <c r="W25" s="37"/>
      <c r="X25" s="37"/>
      <c r="Y25" s="37"/>
      <c r="Z25" s="37"/>
      <c r="AA25" s="37"/>
      <c r="AB25" s="37"/>
      <c r="AC25" s="37"/>
      <c r="AD25" s="37"/>
      <c r="AE25" s="37"/>
    </row>
    <row r="26" spans="1:31" s="2" customFormat="1" ht="12" customHeight="1">
      <c r="A26" s="37"/>
      <c r="B26" s="42"/>
      <c r="C26" s="37"/>
      <c r="D26" s="108" t="s">
        <v>36</v>
      </c>
      <c r="E26" s="37"/>
      <c r="F26" s="37"/>
      <c r="G26" s="37"/>
      <c r="H26" s="37"/>
      <c r="I26" s="37"/>
      <c r="J26" s="37"/>
      <c r="K26" s="37"/>
      <c r="L26" s="109"/>
      <c r="S26" s="37"/>
      <c r="T26" s="37"/>
      <c r="U26" s="37"/>
      <c r="V26" s="37"/>
      <c r="W26" s="37"/>
      <c r="X26" s="37"/>
      <c r="Y26" s="37"/>
      <c r="Z26" s="37"/>
      <c r="AA26" s="37"/>
      <c r="AB26" s="37"/>
      <c r="AC26" s="37"/>
      <c r="AD26" s="37"/>
      <c r="AE26" s="37"/>
    </row>
    <row r="27" spans="1:31" s="8" customFormat="1" ht="47.25" customHeight="1">
      <c r="A27" s="112"/>
      <c r="B27" s="113"/>
      <c r="C27" s="112"/>
      <c r="D27" s="112"/>
      <c r="E27" s="395" t="s">
        <v>37</v>
      </c>
      <c r="F27" s="395"/>
      <c r="G27" s="395"/>
      <c r="H27" s="395"/>
      <c r="I27" s="112"/>
      <c r="J27" s="112"/>
      <c r="K27" s="112"/>
      <c r="L27" s="114"/>
      <c r="S27" s="112"/>
      <c r="T27" s="112"/>
      <c r="U27" s="112"/>
      <c r="V27" s="112"/>
      <c r="W27" s="112"/>
      <c r="X27" s="112"/>
      <c r="Y27" s="112"/>
      <c r="Z27" s="112"/>
      <c r="AA27" s="112"/>
      <c r="AB27" s="112"/>
      <c r="AC27" s="112"/>
      <c r="AD27" s="112"/>
      <c r="AE27" s="112"/>
    </row>
    <row r="28" spans="1:31" s="2" customFormat="1" ht="6.95" customHeight="1">
      <c r="A28" s="37"/>
      <c r="B28" s="42"/>
      <c r="C28" s="37"/>
      <c r="D28" s="37"/>
      <c r="E28" s="37"/>
      <c r="F28" s="37"/>
      <c r="G28" s="37"/>
      <c r="H28" s="37"/>
      <c r="I28" s="37"/>
      <c r="J28" s="37"/>
      <c r="K28" s="37"/>
      <c r="L28" s="109"/>
      <c r="S28" s="37"/>
      <c r="T28" s="37"/>
      <c r="U28" s="37"/>
      <c r="V28" s="37"/>
      <c r="W28" s="37"/>
      <c r="X28" s="37"/>
      <c r="Y28" s="37"/>
      <c r="Z28" s="37"/>
      <c r="AA28" s="37"/>
      <c r="AB28" s="37"/>
      <c r="AC28" s="37"/>
      <c r="AD28" s="37"/>
      <c r="AE28" s="37"/>
    </row>
    <row r="29" spans="1:31" s="2" customFormat="1" ht="6.95" customHeight="1">
      <c r="A29" s="37"/>
      <c r="B29" s="42"/>
      <c r="C29" s="37"/>
      <c r="D29" s="115"/>
      <c r="E29" s="115"/>
      <c r="F29" s="115"/>
      <c r="G29" s="115"/>
      <c r="H29" s="115"/>
      <c r="I29" s="115"/>
      <c r="J29" s="115"/>
      <c r="K29" s="115"/>
      <c r="L29" s="109"/>
      <c r="S29" s="37"/>
      <c r="T29" s="37"/>
      <c r="U29" s="37"/>
      <c r="V29" s="37"/>
      <c r="W29" s="37"/>
      <c r="X29" s="37"/>
      <c r="Y29" s="37"/>
      <c r="Z29" s="37"/>
      <c r="AA29" s="37"/>
      <c r="AB29" s="37"/>
      <c r="AC29" s="37"/>
      <c r="AD29" s="37"/>
      <c r="AE29" s="37"/>
    </row>
    <row r="30" spans="1:31" s="2" customFormat="1" ht="25.35" customHeight="1">
      <c r="A30" s="37"/>
      <c r="B30" s="42"/>
      <c r="C30" s="37"/>
      <c r="D30" s="116" t="s">
        <v>38</v>
      </c>
      <c r="E30" s="37"/>
      <c r="F30" s="37"/>
      <c r="G30" s="37"/>
      <c r="H30" s="37"/>
      <c r="I30" s="37"/>
      <c r="J30" s="117">
        <f>ROUND(J82,2)</f>
        <v>0</v>
      </c>
      <c r="K30" s="37"/>
      <c r="L30" s="109"/>
      <c r="S30" s="37"/>
      <c r="T30" s="37"/>
      <c r="U30" s="37"/>
      <c r="V30" s="37"/>
      <c r="W30" s="37"/>
      <c r="X30" s="37"/>
      <c r="Y30" s="37"/>
      <c r="Z30" s="37"/>
      <c r="AA30" s="37"/>
      <c r="AB30" s="37"/>
      <c r="AC30" s="37"/>
      <c r="AD30" s="37"/>
      <c r="AE30" s="37"/>
    </row>
    <row r="31" spans="1:31" s="2" customFormat="1" ht="6.95" customHeight="1">
      <c r="A31" s="37"/>
      <c r="B31" s="42"/>
      <c r="C31" s="37"/>
      <c r="D31" s="115"/>
      <c r="E31" s="115"/>
      <c r="F31" s="115"/>
      <c r="G31" s="115"/>
      <c r="H31" s="115"/>
      <c r="I31" s="115"/>
      <c r="J31" s="115"/>
      <c r="K31" s="115"/>
      <c r="L31" s="109"/>
      <c r="S31" s="37"/>
      <c r="T31" s="37"/>
      <c r="U31" s="37"/>
      <c r="V31" s="37"/>
      <c r="W31" s="37"/>
      <c r="X31" s="37"/>
      <c r="Y31" s="37"/>
      <c r="Z31" s="37"/>
      <c r="AA31" s="37"/>
      <c r="AB31" s="37"/>
      <c r="AC31" s="37"/>
      <c r="AD31" s="37"/>
      <c r="AE31" s="37"/>
    </row>
    <row r="32" spans="1:31" s="2" customFormat="1" ht="14.45" customHeight="1">
      <c r="A32" s="37"/>
      <c r="B32" s="42"/>
      <c r="C32" s="37"/>
      <c r="D32" s="37"/>
      <c r="E32" s="37"/>
      <c r="F32" s="118" t="s">
        <v>40</v>
      </c>
      <c r="G32" s="37"/>
      <c r="H32" s="37"/>
      <c r="I32" s="118" t="s">
        <v>39</v>
      </c>
      <c r="J32" s="118" t="s">
        <v>41</v>
      </c>
      <c r="K32" s="37"/>
      <c r="L32" s="109"/>
      <c r="S32" s="37"/>
      <c r="T32" s="37"/>
      <c r="U32" s="37"/>
      <c r="V32" s="37"/>
      <c r="W32" s="37"/>
      <c r="X32" s="37"/>
      <c r="Y32" s="37"/>
      <c r="Z32" s="37"/>
      <c r="AA32" s="37"/>
      <c r="AB32" s="37"/>
      <c r="AC32" s="37"/>
      <c r="AD32" s="37"/>
      <c r="AE32" s="37"/>
    </row>
    <row r="33" spans="1:31" s="2" customFormat="1" ht="14.45" customHeight="1">
      <c r="A33" s="37"/>
      <c r="B33" s="42"/>
      <c r="C33" s="37"/>
      <c r="D33" s="119" t="s">
        <v>42</v>
      </c>
      <c r="E33" s="108" t="s">
        <v>43</v>
      </c>
      <c r="F33" s="120">
        <f>ROUND((SUM(BE82:BE91)),2)</f>
        <v>0</v>
      </c>
      <c r="G33" s="37"/>
      <c r="H33" s="37"/>
      <c r="I33" s="121">
        <v>0.21</v>
      </c>
      <c r="J33" s="120">
        <f>ROUND(((SUM(BE82:BE91))*I33),2)</f>
        <v>0</v>
      </c>
      <c r="K33" s="37"/>
      <c r="L33" s="109"/>
      <c r="S33" s="37"/>
      <c r="T33" s="37"/>
      <c r="U33" s="37"/>
      <c r="V33" s="37"/>
      <c r="W33" s="37"/>
      <c r="X33" s="37"/>
      <c r="Y33" s="37"/>
      <c r="Z33" s="37"/>
      <c r="AA33" s="37"/>
      <c r="AB33" s="37"/>
      <c r="AC33" s="37"/>
      <c r="AD33" s="37"/>
      <c r="AE33" s="37"/>
    </row>
    <row r="34" spans="1:31" s="2" customFormat="1" ht="14.45" customHeight="1">
      <c r="A34" s="37"/>
      <c r="B34" s="42"/>
      <c r="C34" s="37"/>
      <c r="D34" s="37"/>
      <c r="E34" s="108" t="s">
        <v>44</v>
      </c>
      <c r="F34" s="120">
        <f>ROUND((SUM(BF82:BF91)),2)</f>
        <v>0</v>
      </c>
      <c r="G34" s="37"/>
      <c r="H34" s="37"/>
      <c r="I34" s="121">
        <v>0.15</v>
      </c>
      <c r="J34" s="120">
        <f>ROUND(((SUM(BF82:BF91))*I34),2)</f>
        <v>0</v>
      </c>
      <c r="K34" s="37"/>
      <c r="L34" s="109"/>
      <c r="S34" s="37"/>
      <c r="T34" s="37"/>
      <c r="U34" s="37"/>
      <c r="V34" s="37"/>
      <c r="W34" s="37"/>
      <c r="X34" s="37"/>
      <c r="Y34" s="37"/>
      <c r="Z34" s="37"/>
      <c r="AA34" s="37"/>
      <c r="AB34" s="37"/>
      <c r="AC34" s="37"/>
      <c r="AD34" s="37"/>
      <c r="AE34" s="37"/>
    </row>
    <row r="35" spans="1:31" s="2" customFormat="1" ht="14.45" customHeight="1" hidden="1">
      <c r="A35" s="37"/>
      <c r="B35" s="42"/>
      <c r="C35" s="37"/>
      <c r="D35" s="37"/>
      <c r="E35" s="108" t="s">
        <v>45</v>
      </c>
      <c r="F35" s="120">
        <f>ROUND((SUM(BG82:BG91)),2)</f>
        <v>0</v>
      </c>
      <c r="G35" s="37"/>
      <c r="H35" s="37"/>
      <c r="I35" s="121">
        <v>0.21</v>
      </c>
      <c r="J35" s="120">
        <f>0</f>
        <v>0</v>
      </c>
      <c r="K35" s="37"/>
      <c r="L35" s="109"/>
      <c r="S35" s="37"/>
      <c r="T35" s="37"/>
      <c r="U35" s="37"/>
      <c r="V35" s="37"/>
      <c r="W35" s="37"/>
      <c r="X35" s="37"/>
      <c r="Y35" s="37"/>
      <c r="Z35" s="37"/>
      <c r="AA35" s="37"/>
      <c r="AB35" s="37"/>
      <c r="AC35" s="37"/>
      <c r="AD35" s="37"/>
      <c r="AE35" s="37"/>
    </row>
    <row r="36" spans="1:31" s="2" customFormat="1" ht="14.45" customHeight="1" hidden="1">
      <c r="A36" s="37"/>
      <c r="B36" s="42"/>
      <c r="C36" s="37"/>
      <c r="D36" s="37"/>
      <c r="E36" s="108" t="s">
        <v>46</v>
      </c>
      <c r="F36" s="120">
        <f>ROUND((SUM(BH82:BH91)),2)</f>
        <v>0</v>
      </c>
      <c r="G36" s="37"/>
      <c r="H36" s="37"/>
      <c r="I36" s="121">
        <v>0.15</v>
      </c>
      <c r="J36" s="120">
        <f>0</f>
        <v>0</v>
      </c>
      <c r="K36" s="37"/>
      <c r="L36" s="109"/>
      <c r="S36" s="37"/>
      <c r="T36" s="37"/>
      <c r="U36" s="37"/>
      <c r="V36" s="37"/>
      <c r="W36" s="37"/>
      <c r="X36" s="37"/>
      <c r="Y36" s="37"/>
      <c r="Z36" s="37"/>
      <c r="AA36" s="37"/>
      <c r="AB36" s="37"/>
      <c r="AC36" s="37"/>
      <c r="AD36" s="37"/>
      <c r="AE36" s="37"/>
    </row>
    <row r="37" spans="1:31" s="2" customFormat="1" ht="14.45" customHeight="1" hidden="1">
      <c r="A37" s="37"/>
      <c r="B37" s="42"/>
      <c r="C37" s="37"/>
      <c r="D37" s="37"/>
      <c r="E37" s="108" t="s">
        <v>47</v>
      </c>
      <c r="F37" s="120">
        <f>ROUND((SUM(BI82:BI91)),2)</f>
        <v>0</v>
      </c>
      <c r="G37" s="37"/>
      <c r="H37" s="37"/>
      <c r="I37" s="121">
        <v>0</v>
      </c>
      <c r="J37" s="120">
        <f>0</f>
        <v>0</v>
      </c>
      <c r="K37" s="37"/>
      <c r="L37" s="109"/>
      <c r="S37" s="37"/>
      <c r="T37" s="37"/>
      <c r="U37" s="37"/>
      <c r="V37" s="37"/>
      <c r="W37" s="37"/>
      <c r="X37" s="37"/>
      <c r="Y37" s="37"/>
      <c r="Z37" s="37"/>
      <c r="AA37" s="37"/>
      <c r="AB37" s="37"/>
      <c r="AC37" s="37"/>
      <c r="AD37" s="37"/>
      <c r="AE37" s="37"/>
    </row>
    <row r="38" spans="1:31" s="2" customFormat="1" ht="6.95" customHeight="1">
      <c r="A38" s="37"/>
      <c r="B38" s="42"/>
      <c r="C38" s="37"/>
      <c r="D38" s="37"/>
      <c r="E38" s="37"/>
      <c r="F38" s="37"/>
      <c r="G38" s="37"/>
      <c r="H38" s="37"/>
      <c r="I38" s="37"/>
      <c r="J38" s="37"/>
      <c r="K38" s="37"/>
      <c r="L38" s="109"/>
      <c r="S38" s="37"/>
      <c r="T38" s="37"/>
      <c r="U38" s="37"/>
      <c r="V38" s="37"/>
      <c r="W38" s="37"/>
      <c r="X38" s="37"/>
      <c r="Y38" s="37"/>
      <c r="Z38" s="37"/>
      <c r="AA38" s="37"/>
      <c r="AB38" s="37"/>
      <c r="AC38" s="37"/>
      <c r="AD38" s="37"/>
      <c r="AE38" s="37"/>
    </row>
    <row r="39" spans="1:31" s="2" customFormat="1" ht="25.35" customHeight="1">
      <c r="A39" s="37"/>
      <c r="B39" s="42"/>
      <c r="C39" s="122"/>
      <c r="D39" s="123" t="s">
        <v>48</v>
      </c>
      <c r="E39" s="124"/>
      <c r="F39" s="124"/>
      <c r="G39" s="125" t="s">
        <v>49</v>
      </c>
      <c r="H39" s="126" t="s">
        <v>50</v>
      </c>
      <c r="I39" s="124"/>
      <c r="J39" s="127">
        <f>SUM(J30:J37)</f>
        <v>0</v>
      </c>
      <c r="K39" s="128"/>
      <c r="L39" s="109"/>
      <c r="S39" s="37"/>
      <c r="T39" s="37"/>
      <c r="U39" s="37"/>
      <c r="V39" s="37"/>
      <c r="W39" s="37"/>
      <c r="X39" s="37"/>
      <c r="Y39" s="37"/>
      <c r="Z39" s="37"/>
      <c r="AA39" s="37"/>
      <c r="AB39" s="37"/>
      <c r="AC39" s="37"/>
      <c r="AD39" s="37"/>
      <c r="AE39" s="37"/>
    </row>
    <row r="40" spans="1:31" s="2" customFormat="1" ht="14.45" customHeight="1">
      <c r="A40" s="37"/>
      <c r="B40" s="129"/>
      <c r="C40" s="130"/>
      <c r="D40" s="130"/>
      <c r="E40" s="130"/>
      <c r="F40" s="130"/>
      <c r="G40" s="130"/>
      <c r="H40" s="130"/>
      <c r="I40" s="130"/>
      <c r="J40" s="130"/>
      <c r="K40" s="130"/>
      <c r="L40" s="109"/>
      <c r="S40" s="37"/>
      <c r="T40" s="37"/>
      <c r="U40" s="37"/>
      <c r="V40" s="37"/>
      <c r="W40" s="37"/>
      <c r="X40" s="37"/>
      <c r="Y40" s="37"/>
      <c r="Z40" s="37"/>
      <c r="AA40" s="37"/>
      <c r="AB40" s="37"/>
      <c r="AC40" s="37"/>
      <c r="AD40" s="37"/>
      <c r="AE40" s="37"/>
    </row>
    <row r="44" spans="1:31" s="2" customFormat="1" ht="6.95" customHeight="1">
      <c r="A44" s="37"/>
      <c r="B44" s="131"/>
      <c r="C44" s="132"/>
      <c r="D44" s="132"/>
      <c r="E44" s="132"/>
      <c r="F44" s="132"/>
      <c r="G44" s="132"/>
      <c r="H44" s="132"/>
      <c r="I44" s="132"/>
      <c r="J44" s="132"/>
      <c r="K44" s="132"/>
      <c r="L44" s="109"/>
      <c r="S44" s="37"/>
      <c r="T44" s="37"/>
      <c r="U44" s="37"/>
      <c r="V44" s="37"/>
      <c r="W44" s="37"/>
      <c r="X44" s="37"/>
      <c r="Y44" s="37"/>
      <c r="Z44" s="37"/>
      <c r="AA44" s="37"/>
      <c r="AB44" s="37"/>
      <c r="AC44" s="37"/>
      <c r="AD44" s="37"/>
      <c r="AE44" s="37"/>
    </row>
    <row r="45" spans="1:31" s="2" customFormat="1" ht="24.95" customHeight="1">
      <c r="A45" s="37"/>
      <c r="B45" s="38"/>
      <c r="C45" s="26" t="s">
        <v>89</v>
      </c>
      <c r="D45" s="39"/>
      <c r="E45" s="39"/>
      <c r="F45" s="39"/>
      <c r="G45" s="39"/>
      <c r="H45" s="39"/>
      <c r="I45" s="39"/>
      <c r="J45" s="39"/>
      <c r="K45" s="39"/>
      <c r="L45" s="109"/>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39"/>
      <c r="J46" s="39"/>
      <c r="K46" s="39"/>
      <c r="L46" s="109"/>
      <c r="S46" s="37"/>
      <c r="T46" s="37"/>
      <c r="U46" s="37"/>
      <c r="V46" s="37"/>
      <c r="W46" s="37"/>
      <c r="X46" s="37"/>
      <c r="Y46" s="37"/>
      <c r="Z46" s="37"/>
      <c r="AA46" s="37"/>
      <c r="AB46" s="37"/>
      <c r="AC46" s="37"/>
      <c r="AD46" s="37"/>
      <c r="AE46" s="37"/>
    </row>
    <row r="47" spans="1:31" s="2" customFormat="1" ht="12" customHeight="1">
      <c r="A47" s="37"/>
      <c r="B47" s="38"/>
      <c r="C47" s="32" t="s">
        <v>16</v>
      </c>
      <c r="D47" s="39"/>
      <c r="E47" s="39"/>
      <c r="F47" s="39"/>
      <c r="G47" s="39"/>
      <c r="H47" s="39"/>
      <c r="I47" s="39"/>
      <c r="J47" s="39"/>
      <c r="K47" s="39"/>
      <c r="L47" s="109"/>
      <c r="S47" s="37"/>
      <c r="T47" s="37"/>
      <c r="U47" s="37"/>
      <c r="V47" s="37"/>
      <c r="W47" s="37"/>
      <c r="X47" s="37"/>
      <c r="Y47" s="37"/>
      <c r="Z47" s="37"/>
      <c r="AA47" s="37"/>
      <c r="AB47" s="37"/>
      <c r="AC47" s="37"/>
      <c r="AD47" s="37"/>
      <c r="AE47" s="37"/>
    </row>
    <row r="48" spans="1:31" s="2" customFormat="1" ht="16.5" customHeight="1">
      <c r="A48" s="37"/>
      <c r="B48" s="38"/>
      <c r="C48" s="39"/>
      <c r="D48" s="39"/>
      <c r="E48" s="387" t="str">
        <f>E7</f>
        <v>Opravy Tyršovy ulice, Benešov</v>
      </c>
      <c r="F48" s="388"/>
      <c r="G48" s="388"/>
      <c r="H48" s="388"/>
      <c r="I48" s="39"/>
      <c r="J48" s="39"/>
      <c r="K48" s="39"/>
      <c r="L48" s="109"/>
      <c r="S48" s="37"/>
      <c r="T48" s="37"/>
      <c r="U48" s="37"/>
      <c r="V48" s="37"/>
      <c r="W48" s="37"/>
      <c r="X48" s="37"/>
      <c r="Y48" s="37"/>
      <c r="Z48" s="37"/>
      <c r="AA48" s="37"/>
      <c r="AB48" s="37"/>
      <c r="AC48" s="37"/>
      <c r="AD48" s="37"/>
      <c r="AE48" s="37"/>
    </row>
    <row r="49" spans="1:31" s="2" customFormat="1" ht="12" customHeight="1">
      <c r="A49" s="37"/>
      <c r="B49" s="38"/>
      <c r="C49" s="32" t="s">
        <v>87</v>
      </c>
      <c r="D49" s="39"/>
      <c r="E49" s="39"/>
      <c r="F49" s="39"/>
      <c r="G49" s="39"/>
      <c r="H49" s="39"/>
      <c r="I49" s="39"/>
      <c r="J49" s="39"/>
      <c r="K49" s="39"/>
      <c r="L49" s="109"/>
      <c r="S49" s="37"/>
      <c r="T49" s="37"/>
      <c r="U49" s="37"/>
      <c r="V49" s="37"/>
      <c r="W49" s="37"/>
      <c r="X49" s="37"/>
      <c r="Y49" s="37"/>
      <c r="Z49" s="37"/>
      <c r="AA49" s="37"/>
      <c r="AB49" s="37"/>
      <c r="AC49" s="37"/>
      <c r="AD49" s="37"/>
      <c r="AE49" s="37"/>
    </row>
    <row r="50" spans="1:31" s="2" customFormat="1" ht="16.5" customHeight="1">
      <c r="A50" s="37"/>
      <c r="B50" s="38"/>
      <c r="C50" s="39"/>
      <c r="D50" s="39"/>
      <c r="E50" s="356" t="str">
        <f>E9</f>
        <v xml:space="preserve">VON - Vedlejší a ostatní rozpočtové náklady </v>
      </c>
      <c r="F50" s="386"/>
      <c r="G50" s="386"/>
      <c r="H50" s="386"/>
      <c r="I50" s="39"/>
      <c r="J50" s="39"/>
      <c r="K50" s="39"/>
      <c r="L50" s="109"/>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39"/>
      <c r="J51" s="39"/>
      <c r="K51" s="39"/>
      <c r="L51" s="109"/>
      <c r="S51" s="37"/>
      <c r="T51" s="37"/>
      <c r="U51" s="37"/>
      <c r="V51" s="37"/>
      <c r="W51" s="37"/>
      <c r="X51" s="37"/>
      <c r="Y51" s="37"/>
      <c r="Z51" s="37"/>
      <c r="AA51" s="37"/>
      <c r="AB51" s="37"/>
      <c r="AC51" s="37"/>
      <c r="AD51" s="37"/>
      <c r="AE51" s="37"/>
    </row>
    <row r="52" spans="1:31" s="2" customFormat="1" ht="12" customHeight="1">
      <c r="A52" s="37"/>
      <c r="B52" s="38"/>
      <c r="C52" s="32" t="s">
        <v>21</v>
      </c>
      <c r="D52" s="39"/>
      <c r="E52" s="39"/>
      <c r="F52" s="30" t="str">
        <f>F12</f>
        <v xml:space="preserve"> Tyršova ulice, Benešov</v>
      </c>
      <c r="G52" s="39"/>
      <c r="H52" s="39"/>
      <c r="I52" s="32" t="s">
        <v>23</v>
      </c>
      <c r="J52" s="62" t="str">
        <f>IF(J12="","",J12)</f>
        <v>12. 7. 2021</v>
      </c>
      <c r="K52" s="39"/>
      <c r="L52" s="109"/>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39"/>
      <c r="J53" s="39"/>
      <c r="K53" s="39"/>
      <c r="L53" s="109"/>
      <c r="S53" s="37"/>
      <c r="T53" s="37"/>
      <c r="U53" s="37"/>
      <c r="V53" s="37"/>
      <c r="W53" s="37"/>
      <c r="X53" s="37"/>
      <c r="Y53" s="37"/>
      <c r="Z53" s="37"/>
      <c r="AA53" s="37"/>
      <c r="AB53" s="37"/>
      <c r="AC53" s="37"/>
      <c r="AD53" s="37"/>
      <c r="AE53" s="37"/>
    </row>
    <row r="54" spans="1:31" s="2" customFormat="1" ht="25.7" customHeight="1">
      <c r="A54" s="37"/>
      <c r="B54" s="38"/>
      <c r="C54" s="32" t="s">
        <v>25</v>
      </c>
      <c r="D54" s="39"/>
      <c r="E54" s="39"/>
      <c r="F54" s="30" t="str">
        <f>E15</f>
        <v>Město Benešov, Masarykovo náměstí 100, 256 01 Bene</v>
      </c>
      <c r="G54" s="39"/>
      <c r="H54" s="39"/>
      <c r="I54" s="32" t="s">
        <v>31</v>
      </c>
      <c r="J54" s="35" t="str">
        <f>E21</f>
        <v>JVA ARCHITEKTI S.R.O.</v>
      </c>
      <c r="K54" s="39"/>
      <c r="L54" s="109"/>
      <c r="S54" s="37"/>
      <c r="T54" s="37"/>
      <c r="U54" s="37"/>
      <c r="V54" s="37"/>
      <c r="W54" s="37"/>
      <c r="X54" s="37"/>
      <c r="Y54" s="37"/>
      <c r="Z54" s="37"/>
      <c r="AA54" s="37"/>
      <c r="AB54" s="37"/>
      <c r="AC54" s="37"/>
      <c r="AD54" s="37"/>
      <c r="AE54" s="37"/>
    </row>
    <row r="55" spans="1:31" s="2" customFormat="1" ht="15.2" customHeight="1">
      <c r="A55" s="37"/>
      <c r="B55" s="38"/>
      <c r="C55" s="32" t="s">
        <v>29</v>
      </c>
      <c r="D55" s="39"/>
      <c r="E55" s="39"/>
      <c r="F55" s="30" t="str">
        <f>IF(E18="","",E18)</f>
        <v>Vyplň údaj</v>
      </c>
      <c r="G55" s="39"/>
      <c r="H55" s="39"/>
      <c r="I55" s="32" t="s">
        <v>34</v>
      </c>
      <c r="J55" s="35" t="str">
        <f>E24</f>
        <v>Michal Jirka</v>
      </c>
      <c r="K55" s="39"/>
      <c r="L55" s="109"/>
      <c r="S55" s="37"/>
      <c r="T55" s="37"/>
      <c r="U55" s="37"/>
      <c r="V55" s="37"/>
      <c r="W55" s="37"/>
      <c r="X55" s="37"/>
      <c r="Y55" s="37"/>
      <c r="Z55" s="37"/>
      <c r="AA55" s="37"/>
      <c r="AB55" s="37"/>
      <c r="AC55" s="37"/>
      <c r="AD55" s="37"/>
      <c r="AE55" s="37"/>
    </row>
    <row r="56" spans="1:31" s="2" customFormat="1" ht="10.35" customHeight="1">
      <c r="A56" s="37"/>
      <c r="B56" s="38"/>
      <c r="C56" s="39"/>
      <c r="D56" s="39"/>
      <c r="E56" s="39"/>
      <c r="F56" s="39"/>
      <c r="G56" s="39"/>
      <c r="H56" s="39"/>
      <c r="I56" s="39"/>
      <c r="J56" s="39"/>
      <c r="K56" s="39"/>
      <c r="L56" s="109"/>
      <c r="S56" s="37"/>
      <c r="T56" s="37"/>
      <c r="U56" s="37"/>
      <c r="V56" s="37"/>
      <c r="W56" s="37"/>
      <c r="X56" s="37"/>
      <c r="Y56" s="37"/>
      <c r="Z56" s="37"/>
      <c r="AA56" s="37"/>
      <c r="AB56" s="37"/>
      <c r="AC56" s="37"/>
      <c r="AD56" s="37"/>
      <c r="AE56" s="37"/>
    </row>
    <row r="57" spans="1:31" s="2" customFormat="1" ht="29.25" customHeight="1">
      <c r="A57" s="37"/>
      <c r="B57" s="38"/>
      <c r="C57" s="133" t="s">
        <v>90</v>
      </c>
      <c r="D57" s="134"/>
      <c r="E57" s="134"/>
      <c r="F57" s="134"/>
      <c r="G57" s="134"/>
      <c r="H57" s="134"/>
      <c r="I57" s="134"/>
      <c r="J57" s="135" t="s">
        <v>91</v>
      </c>
      <c r="K57" s="134"/>
      <c r="L57" s="109"/>
      <c r="S57" s="37"/>
      <c r="T57" s="37"/>
      <c r="U57" s="37"/>
      <c r="V57" s="37"/>
      <c r="W57" s="37"/>
      <c r="X57" s="37"/>
      <c r="Y57" s="37"/>
      <c r="Z57" s="37"/>
      <c r="AA57" s="37"/>
      <c r="AB57" s="37"/>
      <c r="AC57" s="37"/>
      <c r="AD57" s="37"/>
      <c r="AE57" s="37"/>
    </row>
    <row r="58" spans="1:31" s="2" customFormat="1" ht="10.35" customHeight="1">
      <c r="A58" s="37"/>
      <c r="B58" s="38"/>
      <c r="C58" s="39"/>
      <c r="D58" s="39"/>
      <c r="E58" s="39"/>
      <c r="F58" s="39"/>
      <c r="G58" s="39"/>
      <c r="H58" s="39"/>
      <c r="I58" s="39"/>
      <c r="J58" s="39"/>
      <c r="K58" s="39"/>
      <c r="L58" s="109"/>
      <c r="S58" s="37"/>
      <c r="T58" s="37"/>
      <c r="U58" s="37"/>
      <c r="V58" s="37"/>
      <c r="W58" s="37"/>
      <c r="X58" s="37"/>
      <c r="Y58" s="37"/>
      <c r="Z58" s="37"/>
      <c r="AA58" s="37"/>
      <c r="AB58" s="37"/>
      <c r="AC58" s="37"/>
      <c r="AD58" s="37"/>
      <c r="AE58" s="37"/>
    </row>
    <row r="59" spans="1:47" s="2" customFormat="1" ht="22.9" customHeight="1">
      <c r="A59" s="37"/>
      <c r="B59" s="38"/>
      <c r="C59" s="136" t="s">
        <v>70</v>
      </c>
      <c r="D59" s="39"/>
      <c r="E59" s="39"/>
      <c r="F59" s="39"/>
      <c r="G59" s="39"/>
      <c r="H59" s="39"/>
      <c r="I59" s="39"/>
      <c r="J59" s="80">
        <f>J82</f>
        <v>0</v>
      </c>
      <c r="K59" s="39"/>
      <c r="L59" s="109"/>
      <c r="S59" s="37"/>
      <c r="T59" s="37"/>
      <c r="U59" s="37"/>
      <c r="V59" s="37"/>
      <c r="W59" s="37"/>
      <c r="X59" s="37"/>
      <c r="Y59" s="37"/>
      <c r="Z59" s="37"/>
      <c r="AA59" s="37"/>
      <c r="AB59" s="37"/>
      <c r="AC59" s="37"/>
      <c r="AD59" s="37"/>
      <c r="AE59" s="37"/>
      <c r="AU59" s="20" t="s">
        <v>92</v>
      </c>
    </row>
    <row r="60" spans="2:12" s="9" customFormat="1" ht="24.95" customHeight="1">
      <c r="B60" s="137"/>
      <c r="C60" s="138"/>
      <c r="D60" s="139" t="s">
        <v>436</v>
      </c>
      <c r="E60" s="140"/>
      <c r="F60" s="140"/>
      <c r="G60" s="140"/>
      <c r="H60" s="140"/>
      <c r="I60" s="140"/>
      <c r="J60" s="141">
        <f>J83</f>
        <v>0</v>
      </c>
      <c r="K60" s="138"/>
      <c r="L60" s="142"/>
    </row>
    <row r="61" spans="2:12" s="10" customFormat="1" ht="19.9" customHeight="1">
      <c r="B61" s="143"/>
      <c r="C61" s="144"/>
      <c r="D61" s="145" t="s">
        <v>437</v>
      </c>
      <c r="E61" s="146"/>
      <c r="F61" s="146"/>
      <c r="G61" s="146"/>
      <c r="H61" s="146"/>
      <c r="I61" s="146"/>
      <c r="J61" s="147">
        <f>J84</f>
        <v>0</v>
      </c>
      <c r="K61" s="144"/>
      <c r="L61" s="148"/>
    </row>
    <row r="62" spans="2:12" s="10" customFormat="1" ht="19.9" customHeight="1">
      <c r="B62" s="143"/>
      <c r="C62" s="144"/>
      <c r="D62" s="145" t="s">
        <v>438</v>
      </c>
      <c r="E62" s="146"/>
      <c r="F62" s="146"/>
      <c r="G62" s="146"/>
      <c r="H62" s="146"/>
      <c r="I62" s="146"/>
      <c r="J62" s="147">
        <f>J87</f>
        <v>0</v>
      </c>
      <c r="K62" s="144"/>
      <c r="L62" s="148"/>
    </row>
    <row r="63" spans="1:31" s="2" customFormat="1" ht="21.75" customHeight="1">
      <c r="A63" s="37"/>
      <c r="B63" s="38"/>
      <c r="C63" s="39"/>
      <c r="D63" s="39"/>
      <c r="E63" s="39"/>
      <c r="F63" s="39"/>
      <c r="G63" s="39"/>
      <c r="H63" s="39"/>
      <c r="I63" s="39"/>
      <c r="J63" s="39"/>
      <c r="K63" s="39"/>
      <c r="L63" s="109"/>
      <c r="S63" s="37"/>
      <c r="T63" s="37"/>
      <c r="U63" s="37"/>
      <c r="V63" s="37"/>
      <c r="W63" s="37"/>
      <c r="X63" s="37"/>
      <c r="Y63" s="37"/>
      <c r="Z63" s="37"/>
      <c r="AA63" s="37"/>
      <c r="AB63" s="37"/>
      <c r="AC63" s="37"/>
      <c r="AD63" s="37"/>
      <c r="AE63" s="37"/>
    </row>
    <row r="64" spans="1:31" s="2" customFormat="1" ht="6.95" customHeight="1">
      <c r="A64" s="37"/>
      <c r="B64" s="50"/>
      <c r="C64" s="51"/>
      <c r="D64" s="51"/>
      <c r="E64" s="51"/>
      <c r="F64" s="51"/>
      <c r="G64" s="51"/>
      <c r="H64" s="51"/>
      <c r="I64" s="51"/>
      <c r="J64" s="51"/>
      <c r="K64" s="51"/>
      <c r="L64" s="109"/>
      <c r="S64" s="37"/>
      <c r="T64" s="37"/>
      <c r="U64" s="37"/>
      <c r="V64" s="37"/>
      <c r="W64" s="37"/>
      <c r="X64" s="37"/>
      <c r="Y64" s="37"/>
      <c r="Z64" s="37"/>
      <c r="AA64" s="37"/>
      <c r="AB64" s="37"/>
      <c r="AC64" s="37"/>
      <c r="AD64" s="37"/>
      <c r="AE64" s="37"/>
    </row>
    <row r="68" spans="1:31" s="2" customFormat="1" ht="6.95" customHeight="1">
      <c r="A68" s="37"/>
      <c r="B68" s="52"/>
      <c r="C68" s="53"/>
      <c r="D68" s="53"/>
      <c r="E68" s="53"/>
      <c r="F68" s="53"/>
      <c r="G68" s="53"/>
      <c r="H68" s="53"/>
      <c r="I68" s="53"/>
      <c r="J68" s="53"/>
      <c r="K68" s="53"/>
      <c r="L68" s="109"/>
      <c r="S68" s="37"/>
      <c r="T68" s="37"/>
      <c r="U68" s="37"/>
      <c r="V68" s="37"/>
      <c r="W68" s="37"/>
      <c r="X68" s="37"/>
      <c r="Y68" s="37"/>
      <c r="Z68" s="37"/>
      <c r="AA68" s="37"/>
      <c r="AB68" s="37"/>
      <c r="AC68" s="37"/>
      <c r="AD68" s="37"/>
      <c r="AE68" s="37"/>
    </row>
    <row r="69" spans="1:31" s="2" customFormat="1" ht="24.95" customHeight="1">
      <c r="A69" s="37"/>
      <c r="B69" s="38"/>
      <c r="C69" s="26" t="s">
        <v>107</v>
      </c>
      <c r="D69" s="39"/>
      <c r="E69" s="39"/>
      <c r="F69" s="39"/>
      <c r="G69" s="39"/>
      <c r="H69" s="39"/>
      <c r="I69" s="39"/>
      <c r="J69" s="39"/>
      <c r="K69" s="39"/>
      <c r="L69" s="109"/>
      <c r="S69" s="37"/>
      <c r="T69" s="37"/>
      <c r="U69" s="37"/>
      <c r="V69" s="37"/>
      <c r="W69" s="37"/>
      <c r="X69" s="37"/>
      <c r="Y69" s="37"/>
      <c r="Z69" s="37"/>
      <c r="AA69" s="37"/>
      <c r="AB69" s="37"/>
      <c r="AC69" s="37"/>
      <c r="AD69" s="37"/>
      <c r="AE69" s="37"/>
    </row>
    <row r="70" spans="1:31" s="2" customFormat="1" ht="6.95" customHeight="1">
      <c r="A70" s="37"/>
      <c r="B70" s="38"/>
      <c r="C70" s="39"/>
      <c r="D70" s="39"/>
      <c r="E70" s="39"/>
      <c r="F70" s="39"/>
      <c r="G70" s="39"/>
      <c r="H70" s="39"/>
      <c r="I70" s="39"/>
      <c r="J70" s="39"/>
      <c r="K70" s="39"/>
      <c r="L70" s="109"/>
      <c r="S70" s="37"/>
      <c r="T70" s="37"/>
      <c r="U70" s="37"/>
      <c r="V70" s="37"/>
      <c r="W70" s="37"/>
      <c r="X70" s="37"/>
      <c r="Y70" s="37"/>
      <c r="Z70" s="37"/>
      <c r="AA70" s="37"/>
      <c r="AB70" s="37"/>
      <c r="AC70" s="37"/>
      <c r="AD70" s="37"/>
      <c r="AE70" s="37"/>
    </row>
    <row r="71" spans="1:31" s="2" customFormat="1" ht="12" customHeight="1">
      <c r="A71" s="37"/>
      <c r="B71" s="38"/>
      <c r="C71" s="32" t="s">
        <v>16</v>
      </c>
      <c r="D71" s="39"/>
      <c r="E71" s="39"/>
      <c r="F71" s="39"/>
      <c r="G71" s="39"/>
      <c r="H71" s="39"/>
      <c r="I71" s="39"/>
      <c r="J71" s="39"/>
      <c r="K71" s="39"/>
      <c r="L71" s="109"/>
      <c r="S71" s="37"/>
      <c r="T71" s="37"/>
      <c r="U71" s="37"/>
      <c r="V71" s="37"/>
      <c r="W71" s="37"/>
      <c r="X71" s="37"/>
      <c r="Y71" s="37"/>
      <c r="Z71" s="37"/>
      <c r="AA71" s="37"/>
      <c r="AB71" s="37"/>
      <c r="AC71" s="37"/>
      <c r="AD71" s="37"/>
      <c r="AE71" s="37"/>
    </row>
    <row r="72" spans="1:31" s="2" customFormat="1" ht="16.5" customHeight="1">
      <c r="A72" s="37"/>
      <c r="B72" s="38"/>
      <c r="C72" s="39"/>
      <c r="D72" s="39"/>
      <c r="E72" s="387" t="str">
        <f>E7</f>
        <v>Opravy Tyršovy ulice, Benešov</v>
      </c>
      <c r="F72" s="388"/>
      <c r="G72" s="388"/>
      <c r="H72" s="388"/>
      <c r="I72" s="39"/>
      <c r="J72" s="39"/>
      <c r="K72" s="39"/>
      <c r="L72" s="109"/>
      <c r="S72" s="37"/>
      <c r="T72" s="37"/>
      <c r="U72" s="37"/>
      <c r="V72" s="37"/>
      <c r="W72" s="37"/>
      <c r="X72" s="37"/>
      <c r="Y72" s="37"/>
      <c r="Z72" s="37"/>
      <c r="AA72" s="37"/>
      <c r="AB72" s="37"/>
      <c r="AC72" s="37"/>
      <c r="AD72" s="37"/>
      <c r="AE72" s="37"/>
    </row>
    <row r="73" spans="1:31" s="2" customFormat="1" ht="12" customHeight="1">
      <c r="A73" s="37"/>
      <c r="B73" s="38"/>
      <c r="C73" s="32" t="s">
        <v>87</v>
      </c>
      <c r="D73" s="39"/>
      <c r="E73" s="39"/>
      <c r="F73" s="39"/>
      <c r="G73" s="39"/>
      <c r="H73" s="39"/>
      <c r="I73" s="39"/>
      <c r="J73" s="39"/>
      <c r="K73" s="39"/>
      <c r="L73" s="109"/>
      <c r="S73" s="37"/>
      <c r="T73" s="37"/>
      <c r="U73" s="37"/>
      <c r="V73" s="37"/>
      <c r="W73" s="37"/>
      <c r="X73" s="37"/>
      <c r="Y73" s="37"/>
      <c r="Z73" s="37"/>
      <c r="AA73" s="37"/>
      <c r="AB73" s="37"/>
      <c r="AC73" s="37"/>
      <c r="AD73" s="37"/>
      <c r="AE73" s="37"/>
    </row>
    <row r="74" spans="1:31" s="2" customFormat="1" ht="16.5" customHeight="1">
      <c r="A74" s="37"/>
      <c r="B74" s="38"/>
      <c r="C74" s="39"/>
      <c r="D74" s="39"/>
      <c r="E74" s="356" t="str">
        <f>E9</f>
        <v xml:space="preserve">VON - Vedlejší a ostatní rozpočtové náklady </v>
      </c>
      <c r="F74" s="386"/>
      <c r="G74" s="386"/>
      <c r="H74" s="386"/>
      <c r="I74" s="39"/>
      <c r="J74" s="39"/>
      <c r="K74" s="39"/>
      <c r="L74" s="109"/>
      <c r="S74" s="37"/>
      <c r="T74" s="37"/>
      <c r="U74" s="37"/>
      <c r="V74" s="37"/>
      <c r="W74" s="37"/>
      <c r="X74" s="37"/>
      <c r="Y74" s="37"/>
      <c r="Z74" s="37"/>
      <c r="AA74" s="37"/>
      <c r="AB74" s="37"/>
      <c r="AC74" s="37"/>
      <c r="AD74" s="37"/>
      <c r="AE74" s="37"/>
    </row>
    <row r="75" spans="1:31" s="2" customFormat="1" ht="6.95" customHeight="1">
      <c r="A75" s="37"/>
      <c r="B75" s="38"/>
      <c r="C75" s="39"/>
      <c r="D75" s="39"/>
      <c r="E75" s="39"/>
      <c r="F75" s="39"/>
      <c r="G75" s="39"/>
      <c r="H75" s="39"/>
      <c r="I75" s="39"/>
      <c r="J75" s="39"/>
      <c r="K75" s="39"/>
      <c r="L75" s="109"/>
      <c r="S75" s="37"/>
      <c r="T75" s="37"/>
      <c r="U75" s="37"/>
      <c r="V75" s="37"/>
      <c r="W75" s="37"/>
      <c r="X75" s="37"/>
      <c r="Y75" s="37"/>
      <c r="Z75" s="37"/>
      <c r="AA75" s="37"/>
      <c r="AB75" s="37"/>
      <c r="AC75" s="37"/>
      <c r="AD75" s="37"/>
      <c r="AE75" s="37"/>
    </row>
    <row r="76" spans="1:31" s="2" customFormat="1" ht="12" customHeight="1">
      <c r="A76" s="37"/>
      <c r="B76" s="38"/>
      <c r="C76" s="32" t="s">
        <v>21</v>
      </c>
      <c r="D76" s="39"/>
      <c r="E76" s="39"/>
      <c r="F76" s="30" t="str">
        <f>F12</f>
        <v xml:space="preserve"> Tyršova ulice, Benešov</v>
      </c>
      <c r="G76" s="39"/>
      <c r="H76" s="39"/>
      <c r="I76" s="32" t="s">
        <v>23</v>
      </c>
      <c r="J76" s="62" t="str">
        <f>IF(J12="","",J12)</f>
        <v>12. 7. 2021</v>
      </c>
      <c r="K76" s="39"/>
      <c r="L76" s="109"/>
      <c r="S76" s="37"/>
      <c r="T76" s="37"/>
      <c r="U76" s="37"/>
      <c r="V76" s="37"/>
      <c r="W76" s="37"/>
      <c r="X76" s="37"/>
      <c r="Y76" s="37"/>
      <c r="Z76" s="37"/>
      <c r="AA76" s="37"/>
      <c r="AB76" s="37"/>
      <c r="AC76" s="37"/>
      <c r="AD76" s="37"/>
      <c r="AE76" s="37"/>
    </row>
    <row r="77" spans="1:31" s="2" customFormat="1" ht="6.95" customHeight="1">
      <c r="A77" s="37"/>
      <c r="B77" s="38"/>
      <c r="C77" s="39"/>
      <c r="D77" s="39"/>
      <c r="E77" s="39"/>
      <c r="F77" s="39"/>
      <c r="G77" s="39"/>
      <c r="H77" s="39"/>
      <c r="I77" s="39"/>
      <c r="J77" s="39"/>
      <c r="K77" s="39"/>
      <c r="L77" s="109"/>
      <c r="S77" s="37"/>
      <c r="T77" s="37"/>
      <c r="U77" s="37"/>
      <c r="V77" s="37"/>
      <c r="W77" s="37"/>
      <c r="X77" s="37"/>
      <c r="Y77" s="37"/>
      <c r="Z77" s="37"/>
      <c r="AA77" s="37"/>
      <c r="AB77" s="37"/>
      <c r="AC77" s="37"/>
      <c r="AD77" s="37"/>
      <c r="AE77" s="37"/>
    </row>
    <row r="78" spans="1:31" s="2" customFormat="1" ht="25.7" customHeight="1">
      <c r="A78" s="37"/>
      <c r="B78" s="38"/>
      <c r="C78" s="32" t="s">
        <v>25</v>
      </c>
      <c r="D78" s="39"/>
      <c r="E78" s="39"/>
      <c r="F78" s="30" t="str">
        <f>E15</f>
        <v>Město Benešov, Masarykovo náměstí 100, 256 01 Bene</v>
      </c>
      <c r="G78" s="39"/>
      <c r="H78" s="39"/>
      <c r="I78" s="32" t="s">
        <v>31</v>
      </c>
      <c r="J78" s="35" t="str">
        <f>E21</f>
        <v>JVA ARCHITEKTI S.R.O.</v>
      </c>
      <c r="K78" s="39"/>
      <c r="L78" s="109"/>
      <c r="S78" s="37"/>
      <c r="T78" s="37"/>
      <c r="U78" s="37"/>
      <c r="V78" s="37"/>
      <c r="W78" s="37"/>
      <c r="X78" s="37"/>
      <c r="Y78" s="37"/>
      <c r="Z78" s="37"/>
      <c r="AA78" s="37"/>
      <c r="AB78" s="37"/>
      <c r="AC78" s="37"/>
      <c r="AD78" s="37"/>
      <c r="AE78" s="37"/>
    </row>
    <row r="79" spans="1:31" s="2" customFormat="1" ht="15.2" customHeight="1">
      <c r="A79" s="37"/>
      <c r="B79" s="38"/>
      <c r="C79" s="32" t="s">
        <v>29</v>
      </c>
      <c r="D79" s="39"/>
      <c r="E79" s="39"/>
      <c r="F79" s="30" t="str">
        <f>IF(E18="","",E18)</f>
        <v>Vyplň údaj</v>
      </c>
      <c r="G79" s="39"/>
      <c r="H79" s="39"/>
      <c r="I79" s="32" t="s">
        <v>34</v>
      </c>
      <c r="J79" s="35" t="str">
        <f>E24</f>
        <v>Michal Jirka</v>
      </c>
      <c r="K79" s="39"/>
      <c r="L79" s="109"/>
      <c r="S79" s="37"/>
      <c r="T79" s="37"/>
      <c r="U79" s="37"/>
      <c r="V79" s="37"/>
      <c r="W79" s="37"/>
      <c r="X79" s="37"/>
      <c r="Y79" s="37"/>
      <c r="Z79" s="37"/>
      <c r="AA79" s="37"/>
      <c r="AB79" s="37"/>
      <c r="AC79" s="37"/>
      <c r="AD79" s="37"/>
      <c r="AE79" s="37"/>
    </row>
    <row r="80" spans="1:31" s="2" customFormat="1" ht="10.35" customHeight="1">
      <c r="A80" s="37"/>
      <c r="B80" s="38"/>
      <c r="C80" s="39"/>
      <c r="D80" s="39"/>
      <c r="E80" s="39"/>
      <c r="F80" s="39"/>
      <c r="G80" s="39"/>
      <c r="H80" s="39"/>
      <c r="I80" s="39"/>
      <c r="J80" s="39"/>
      <c r="K80" s="39"/>
      <c r="L80" s="109"/>
      <c r="S80" s="37"/>
      <c r="T80" s="37"/>
      <c r="U80" s="37"/>
      <c r="V80" s="37"/>
      <c r="W80" s="37"/>
      <c r="X80" s="37"/>
      <c r="Y80" s="37"/>
      <c r="Z80" s="37"/>
      <c r="AA80" s="37"/>
      <c r="AB80" s="37"/>
      <c r="AC80" s="37"/>
      <c r="AD80" s="37"/>
      <c r="AE80" s="37"/>
    </row>
    <row r="81" spans="1:31" s="11" customFormat="1" ht="29.25" customHeight="1">
      <c r="A81" s="149"/>
      <c r="B81" s="150"/>
      <c r="C81" s="151" t="s">
        <v>108</v>
      </c>
      <c r="D81" s="152" t="s">
        <v>57</v>
      </c>
      <c r="E81" s="152" t="s">
        <v>53</v>
      </c>
      <c r="F81" s="152" t="s">
        <v>54</v>
      </c>
      <c r="G81" s="152" t="s">
        <v>109</v>
      </c>
      <c r="H81" s="152" t="s">
        <v>110</v>
      </c>
      <c r="I81" s="152" t="s">
        <v>111</v>
      </c>
      <c r="J81" s="152" t="s">
        <v>91</v>
      </c>
      <c r="K81" s="153" t="s">
        <v>112</v>
      </c>
      <c r="L81" s="154"/>
      <c r="M81" s="71" t="s">
        <v>19</v>
      </c>
      <c r="N81" s="72" t="s">
        <v>42</v>
      </c>
      <c r="O81" s="72" t="s">
        <v>113</v>
      </c>
      <c r="P81" s="72" t="s">
        <v>114</v>
      </c>
      <c r="Q81" s="72" t="s">
        <v>115</v>
      </c>
      <c r="R81" s="72" t="s">
        <v>116</v>
      </c>
      <c r="S81" s="72" t="s">
        <v>117</v>
      </c>
      <c r="T81" s="73" t="s">
        <v>118</v>
      </c>
      <c r="U81" s="149"/>
      <c r="V81" s="149"/>
      <c r="W81" s="149"/>
      <c r="X81" s="149"/>
      <c r="Y81" s="149"/>
      <c r="Z81" s="149"/>
      <c r="AA81" s="149"/>
      <c r="AB81" s="149"/>
      <c r="AC81" s="149"/>
      <c r="AD81" s="149"/>
      <c r="AE81" s="149"/>
    </row>
    <row r="82" spans="1:63" s="2" customFormat="1" ht="22.9" customHeight="1">
      <c r="A82" s="37"/>
      <c r="B82" s="38"/>
      <c r="C82" s="78" t="s">
        <v>119</v>
      </c>
      <c r="D82" s="39"/>
      <c r="E82" s="39"/>
      <c r="F82" s="39"/>
      <c r="G82" s="39"/>
      <c r="H82" s="39"/>
      <c r="I82" s="39"/>
      <c r="J82" s="155">
        <f>BK82</f>
        <v>0</v>
      </c>
      <c r="K82" s="39"/>
      <c r="L82" s="42"/>
      <c r="M82" s="74"/>
      <c r="N82" s="156"/>
      <c r="O82" s="75"/>
      <c r="P82" s="157">
        <f>P83</f>
        <v>0</v>
      </c>
      <c r="Q82" s="75"/>
      <c r="R82" s="157">
        <f>R83</f>
        <v>0</v>
      </c>
      <c r="S82" s="75"/>
      <c r="T82" s="158">
        <f>T83</f>
        <v>0</v>
      </c>
      <c r="U82" s="37"/>
      <c r="V82" s="37"/>
      <c r="W82" s="37"/>
      <c r="X82" s="37"/>
      <c r="Y82" s="37"/>
      <c r="Z82" s="37"/>
      <c r="AA82" s="37"/>
      <c r="AB82" s="37"/>
      <c r="AC82" s="37"/>
      <c r="AD82" s="37"/>
      <c r="AE82" s="37"/>
      <c r="AT82" s="20" t="s">
        <v>71</v>
      </c>
      <c r="AU82" s="20" t="s">
        <v>92</v>
      </c>
      <c r="BK82" s="159">
        <f>BK83</f>
        <v>0</v>
      </c>
    </row>
    <row r="83" spans="2:63" s="12" customFormat="1" ht="25.9" customHeight="1">
      <c r="B83" s="160"/>
      <c r="C83" s="161"/>
      <c r="D83" s="162" t="s">
        <v>71</v>
      </c>
      <c r="E83" s="163" t="s">
        <v>439</v>
      </c>
      <c r="F83" s="163" t="s">
        <v>440</v>
      </c>
      <c r="G83" s="161"/>
      <c r="H83" s="161"/>
      <c r="I83" s="164"/>
      <c r="J83" s="165">
        <f>BK83</f>
        <v>0</v>
      </c>
      <c r="K83" s="161"/>
      <c r="L83" s="166"/>
      <c r="M83" s="167"/>
      <c r="N83" s="168"/>
      <c r="O83" s="168"/>
      <c r="P83" s="169">
        <f>P84+P87</f>
        <v>0</v>
      </c>
      <c r="Q83" s="168"/>
      <c r="R83" s="169">
        <f>R84+R87</f>
        <v>0</v>
      </c>
      <c r="S83" s="168"/>
      <c r="T83" s="170">
        <f>T84+T87</f>
        <v>0</v>
      </c>
      <c r="AR83" s="171" t="s">
        <v>177</v>
      </c>
      <c r="AT83" s="172" t="s">
        <v>71</v>
      </c>
      <c r="AU83" s="172" t="s">
        <v>72</v>
      </c>
      <c r="AY83" s="171" t="s">
        <v>122</v>
      </c>
      <c r="BK83" s="173">
        <f>BK84+BK87</f>
        <v>0</v>
      </c>
    </row>
    <row r="84" spans="2:63" s="12" customFormat="1" ht="22.9" customHeight="1">
      <c r="B84" s="160"/>
      <c r="C84" s="161"/>
      <c r="D84" s="162" t="s">
        <v>71</v>
      </c>
      <c r="E84" s="174" t="s">
        <v>441</v>
      </c>
      <c r="F84" s="174" t="s">
        <v>442</v>
      </c>
      <c r="G84" s="161"/>
      <c r="H84" s="161"/>
      <c r="I84" s="164"/>
      <c r="J84" s="175">
        <f>BK84</f>
        <v>0</v>
      </c>
      <c r="K84" s="161"/>
      <c r="L84" s="166"/>
      <c r="M84" s="167"/>
      <c r="N84" s="168"/>
      <c r="O84" s="168"/>
      <c r="P84" s="169">
        <f>SUM(P85:P86)</f>
        <v>0</v>
      </c>
      <c r="Q84" s="168"/>
      <c r="R84" s="169">
        <f>SUM(R85:R86)</f>
        <v>0</v>
      </c>
      <c r="S84" s="168"/>
      <c r="T84" s="170">
        <f>SUM(T85:T86)</f>
        <v>0</v>
      </c>
      <c r="AR84" s="171" t="s">
        <v>177</v>
      </c>
      <c r="AT84" s="172" t="s">
        <v>71</v>
      </c>
      <c r="AU84" s="172" t="s">
        <v>80</v>
      </c>
      <c r="AY84" s="171" t="s">
        <v>122</v>
      </c>
      <c r="BK84" s="173">
        <f>SUM(BK85:BK86)</f>
        <v>0</v>
      </c>
    </row>
    <row r="85" spans="1:65" s="2" customFormat="1" ht="16.5" customHeight="1">
      <c r="A85" s="37"/>
      <c r="B85" s="38"/>
      <c r="C85" s="176" t="s">
        <v>80</v>
      </c>
      <c r="D85" s="176" t="s">
        <v>124</v>
      </c>
      <c r="E85" s="177" t="s">
        <v>443</v>
      </c>
      <c r="F85" s="178" t="s">
        <v>444</v>
      </c>
      <c r="G85" s="179" t="s">
        <v>445</v>
      </c>
      <c r="H85" s="180">
        <v>1</v>
      </c>
      <c r="I85" s="181"/>
      <c r="J85" s="182">
        <f>ROUND(I85*H85,2)</f>
        <v>0</v>
      </c>
      <c r="K85" s="178" t="s">
        <v>128</v>
      </c>
      <c r="L85" s="42"/>
      <c r="M85" s="183" t="s">
        <v>19</v>
      </c>
      <c r="N85" s="184" t="s">
        <v>43</v>
      </c>
      <c r="O85" s="67"/>
      <c r="P85" s="185">
        <f>O85*H85</f>
        <v>0</v>
      </c>
      <c r="Q85" s="185">
        <v>0</v>
      </c>
      <c r="R85" s="185">
        <f>Q85*H85</f>
        <v>0</v>
      </c>
      <c r="S85" s="185">
        <v>0</v>
      </c>
      <c r="T85" s="186">
        <f>S85*H85</f>
        <v>0</v>
      </c>
      <c r="U85" s="37"/>
      <c r="V85" s="37"/>
      <c r="W85" s="37"/>
      <c r="X85" s="37"/>
      <c r="Y85" s="37"/>
      <c r="Z85" s="37"/>
      <c r="AA85" s="37"/>
      <c r="AB85" s="37"/>
      <c r="AC85" s="37"/>
      <c r="AD85" s="37"/>
      <c r="AE85" s="37"/>
      <c r="AR85" s="187" t="s">
        <v>446</v>
      </c>
      <c r="AT85" s="187" t="s">
        <v>124</v>
      </c>
      <c r="AU85" s="187" t="s">
        <v>82</v>
      </c>
      <c r="AY85" s="20" t="s">
        <v>122</v>
      </c>
      <c r="BE85" s="188">
        <f>IF(N85="základní",J85,0)</f>
        <v>0</v>
      </c>
      <c r="BF85" s="188">
        <f>IF(N85="snížená",J85,0)</f>
        <v>0</v>
      </c>
      <c r="BG85" s="188">
        <f>IF(N85="zákl. přenesená",J85,0)</f>
        <v>0</v>
      </c>
      <c r="BH85" s="188">
        <f>IF(N85="sníž. přenesená",J85,0)</f>
        <v>0</v>
      </c>
      <c r="BI85" s="188">
        <f>IF(N85="nulová",J85,0)</f>
        <v>0</v>
      </c>
      <c r="BJ85" s="20" t="s">
        <v>80</v>
      </c>
      <c r="BK85" s="188">
        <f>ROUND(I85*H85,2)</f>
        <v>0</v>
      </c>
      <c r="BL85" s="20" t="s">
        <v>446</v>
      </c>
      <c r="BM85" s="187" t="s">
        <v>447</v>
      </c>
    </row>
    <row r="86" spans="1:47" s="2" customFormat="1" ht="12">
      <c r="A86" s="37"/>
      <c r="B86" s="38"/>
      <c r="C86" s="39"/>
      <c r="D86" s="189" t="s">
        <v>131</v>
      </c>
      <c r="E86" s="39"/>
      <c r="F86" s="190" t="s">
        <v>444</v>
      </c>
      <c r="G86" s="39"/>
      <c r="H86" s="39"/>
      <c r="I86" s="191"/>
      <c r="J86" s="39"/>
      <c r="K86" s="39"/>
      <c r="L86" s="42"/>
      <c r="M86" s="192"/>
      <c r="N86" s="193"/>
      <c r="O86" s="67"/>
      <c r="P86" s="67"/>
      <c r="Q86" s="67"/>
      <c r="R86" s="67"/>
      <c r="S86" s="67"/>
      <c r="T86" s="68"/>
      <c r="U86" s="37"/>
      <c r="V86" s="37"/>
      <c r="W86" s="37"/>
      <c r="X86" s="37"/>
      <c r="Y86" s="37"/>
      <c r="Z86" s="37"/>
      <c r="AA86" s="37"/>
      <c r="AB86" s="37"/>
      <c r="AC86" s="37"/>
      <c r="AD86" s="37"/>
      <c r="AE86" s="37"/>
      <c r="AT86" s="20" t="s">
        <v>131</v>
      </c>
      <c r="AU86" s="20" t="s">
        <v>82</v>
      </c>
    </row>
    <row r="87" spans="2:63" s="12" customFormat="1" ht="22.9" customHeight="1">
      <c r="B87" s="160"/>
      <c r="C87" s="161"/>
      <c r="D87" s="162" t="s">
        <v>71</v>
      </c>
      <c r="E87" s="174" t="s">
        <v>448</v>
      </c>
      <c r="F87" s="174" t="s">
        <v>449</v>
      </c>
      <c r="G87" s="161"/>
      <c r="H87" s="161"/>
      <c r="I87" s="164"/>
      <c r="J87" s="175">
        <f>BK87</f>
        <v>0</v>
      </c>
      <c r="K87" s="161"/>
      <c r="L87" s="166"/>
      <c r="M87" s="167"/>
      <c r="N87" s="168"/>
      <c r="O87" s="168"/>
      <c r="P87" s="169">
        <f>SUM(P88:P91)</f>
        <v>0</v>
      </c>
      <c r="Q87" s="168"/>
      <c r="R87" s="169">
        <f>SUM(R88:R91)</f>
        <v>0</v>
      </c>
      <c r="S87" s="168"/>
      <c r="T87" s="170">
        <f>SUM(T88:T91)</f>
        <v>0</v>
      </c>
      <c r="AR87" s="171" t="s">
        <v>177</v>
      </c>
      <c r="AT87" s="172" t="s">
        <v>71</v>
      </c>
      <c r="AU87" s="172" t="s">
        <v>80</v>
      </c>
      <c r="AY87" s="171" t="s">
        <v>122</v>
      </c>
      <c r="BK87" s="173">
        <f>SUM(BK88:BK91)</f>
        <v>0</v>
      </c>
    </row>
    <row r="88" spans="1:65" s="2" customFormat="1" ht="16.5" customHeight="1">
      <c r="A88" s="37"/>
      <c r="B88" s="38"/>
      <c r="C88" s="176" t="s">
        <v>82</v>
      </c>
      <c r="D88" s="176" t="s">
        <v>124</v>
      </c>
      <c r="E88" s="177" t="s">
        <v>450</v>
      </c>
      <c r="F88" s="178" t="s">
        <v>449</v>
      </c>
      <c r="G88" s="179" t="s">
        <v>445</v>
      </c>
      <c r="H88" s="180">
        <v>1</v>
      </c>
      <c r="I88" s="181"/>
      <c r="J88" s="182">
        <f>ROUND(I88*H88,2)</f>
        <v>0</v>
      </c>
      <c r="K88" s="178" t="s">
        <v>128</v>
      </c>
      <c r="L88" s="42"/>
      <c r="M88" s="183" t="s">
        <v>19</v>
      </c>
      <c r="N88" s="184" t="s">
        <v>43</v>
      </c>
      <c r="O88" s="67"/>
      <c r="P88" s="185">
        <f>O88*H88</f>
        <v>0</v>
      </c>
      <c r="Q88" s="185">
        <v>0</v>
      </c>
      <c r="R88" s="185">
        <f>Q88*H88</f>
        <v>0</v>
      </c>
      <c r="S88" s="185">
        <v>0</v>
      </c>
      <c r="T88" s="186">
        <f>S88*H88</f>
        <v>0</v>
      </c>
      <c r="U88" s="37"/>
      <c r="V88" s="37"/>
      <c r="W88" s="37"/>
      <c r="X88" s="37"/>
      <c r="Y88" s="37"/>
      <c r="Z88" s="37"/>
      <c r="AA88" s="37"/>
      <c r="AB88" s="37"/>
      <c r="AC88" s="37"/>
      <c r="AD88" s="37"/>
      <c r="AE88" s="37"/>
      <c r="AR88" s="187" t="s">
        <v>446</v>
      </c>
      <c r="AT88" s="187" t="s">
        <v>124</v>
      </c>
      <c r="AU88" s="187" t="s">
        <v>82</v>
      </c>
      <c r="AY88" s="20" t="s">
        <v>122</v>
      </c>
      <c r="BE88" s="188">
        <f>IF(N88="základní",J88,0)</f>
        <v>0</v>
      </c>
      <c r="BF88" s="188">
        <f>IF(N88="snížená",J88,0)</f>
        <v>0</v>
      </c>
      <c r="BG88" s="188">
        <f>IF(N88="zákl. přenesená",J88,0)</f>
        <v>0</v>
      </c>
      <c r="BH88" s="188">
        <f>IF(N88="sníž. přenesená",J88,0)</f>
        <v>0</v>
      </c>
      <c r="BI88" s="188">
        <f>IF(N88="nulová",J88,0)</f>
        <v>0</v>
      </c>
      <c r="BJ88" s="20" t="s">
        <v>80</v>
      </c>
      <c r="BK88" s="188">
        <f>ROUND(I88*H88,2)</f>
        <v>0</v>
      </c>
      <c r="BL88" s="20" t="s">
        <v>446</v>
      </c>
      <c r="BM88" s="187" t="s">
        <v>451</v>
      </c>
    </row>
    <row r="89" spans="1:47" s="2" customFormat="1" ht="12">
      <c r="A89" s="37"/>
      <c r="B89" s="38"/>
      <c r="C89" s="39"/>
      <c r="D89" s="189" t="s">
        <v>131</v>
      </c>
      <c r="E89" s="39"/>
      <c r="F89" s="190" t="s">
        <v>449</v>
      </c>
      <c r="G89" s="39"/>
      <c r="H89" s="39"/>
      <c r="I89" s="191"/>
      <c r="J89" s="39"/>
      <c r="K89" s="39"/>
      <c r="L89" s="42"/>
      <c r="M89" s="192"/>
      <c r="N89" s="193"/>
      <c r="O89" s="67"/>
      <c r="P89" s="67"/>
      <c r="Q89" s="67"/>
      <c r="R89" s="67"/>
      <c r="S89" s="67"/>
      <c r="T89" s="68"/>
      <c r="U89" s="37"/>
      <c r="V89" s="37"/>
      <c r="W89" s="37"/>
      <c r="X89" s="37"/>
      <c r="Y89" s="37"/>
      <c r="Z89" s="37"/>
      <c r="AA89" s="37"/>
      <c r="AB89" s="37"/>
      <c r="AC89" s="37"/>
      <c r="AD89" s="37"/>
      <c r="AE89" s="37"/>
      <c r="AT89" s="20" t="s">
        <v>131</v>
      </c>
      <c r="AU89" s="20" t="s">
        <v>82</v>
      </c>
    </row>
    <row r="90" spans="1:65" s="2" customFormat="1" ht="16.5" customHeight="1">
      <c r="A90" s="37"/>
      <c r="B90" s="38"/>
      <c r="C90" s="176" t="s">
        <v>159</v>
      </c>
      <c r="D90" s="176" t="s">
        <v>124</v>
      </c>
      <c r="E90" s="177" t="s">
        <v>452</v>
      </c>
      <c r="F90" s="178" t="s">
        <v>453</v>
      </c>
      <c r="G90" s="179" t="s">
        <v>445</v>
      </c>
      <c r="H90" s="180">
        <v>1</v>
      </c>
      <c r="I90" s="181"/>
      <c r="J90" s="182">
        <f>ROUND(I90*H90,2)</f>
        <v>0</v>
      </c>
      <c r="K90" s="178" t="s">
        <v>128</v>
      </c>
      <c r="L90" s="42"/>
      <c r="M90" s="183" t="s">
        <v>19</v>
      </c>
      <c r="N90" s="184" t="s">
        <v>43</v>
      </c>
      <c r="O90" s="67"/>
      <c r="P90" s="185">
        <f>O90*H90</f>
        <v>0</v>
      </c>
      <c r="Q90" s="185">
        <v>0</v>
      </c>
      <c r="R90" s="185">
        <f>Q90*H90</f>
        <v>0</v>
      </c>
      <c r="S90" s="185">
        <v>0</v>
      </c>
      <c r="T90" s="186">
        <f>S90*H90</f>
        <v>0</v>
      </c>
      <c r="U90" s="37"/>
      <c r="V90" s="37"/>
      <c r="W90" s="37"/>
      <c r="X90" s="37"/>
      <c r="Y90" s="37"/>
      <c r="Z90" s="37"/>
      <c r="AA90" s="37"/>
      <c r="AB90" s="37"/>
      <c r="AC90" s="37"/>
      <c r="AD90" s="37"/>
      <c r="AE90" s="37"/>
      <c r="AR90" s="187" t="s">
        <v>446</v>
      </c>
      <c r="AT90" s="187" t="s">
        <v>124</v>
      </c>
      <c r="AU90" s="187" t="s">
        <v>82</v>
      </c>
      <c r="AY90" s="20" t="s">
        <v>122</v>
      </c>
      <c r="BE90" s="188">
        <f>IF(N90="základní",J90,0)</f>
        <v>0</v>
      </c>
      <c r="BF90" s="188">
        <f>IF(N90="snížená",J90,0)</f>
        <v>0</v>
      </c>
      <c r="BG90" s="188">
        <f>IF(N90="zákl. přenesená",J90,0)</f>
        <v>0</v>
      </c>
      <c r="BH90" s="188">
        <f>IF(N90="sníž. přenesená",J90,0)</f>
        <v>0</v>
      </c>
      <c r="BI90" s="188">
        <f>IF(N90="nulová",J90,0)</f>
        <v>0</v>
      </c>
      <c r="BJ90" s="20" t="s">
        <v>80</v>
      </c>
      <c r="BK90" s="188">
        <f>ROUND(I90*H90,2)</f>
        <v>0</v>
      </c>
      <c r="BL90" s="20" t="s">
        <v>446</v>
      </c>
      <c r="BM90" s="187" t="s">
        <v>454</v>
      </c>
    </row>
    <row r="91" spans="1:47" s="2" customFormat="1" ht="12">
      <c r="A91" s="37"/>
      <c r="B91" s="38"/>
      <c r="C91" s="39"/>
      <c r="D91" s="189" t="s">
        <v>131</v>
      </c>
      <c r="E91" s="39"/>
      <c r="F91" s="190" t="s">
        <v>453</v>
      </c>
      <c r="G91" s="39"/>
      <c r="H91" s="39"/>
      <c r="I91" s="191"/>
      <c r="J91" s="39"/>
      <c r="K91" s="39"/>
      <c r="L91" s="42"/>
      <c r="M91" s="261"/>
      <c r="N91" s="262"/>
      <c r="O91" s="263"/>
      <c r="P91" s="263"/>
      <c r="Q91" s="263"/>
      <c r="R91" s="263"/>
      <c r="S91" s="263"/>
      <c r="T91" s="264"/>
      <c r="U91" s="37"/>
      <c r="V91" s="37"/>
      <c r="W91" s="37"/>
      <c r="X91" s="37"/>
      <c r="Y91" s="37"/>
      <c r="Z91" s="37"/>
      <c r="AA91" s="37"/>
      <c r="AB91" s="37"/>
      <c r="AC91" s="37"/>
      <c r="AD91" s="37"/>
      <c r="AE91" s="37"/>
      <c r="AT91" s="20" t="s">
        <v>131</v>
      </c>
      <c r="AU91" s="20" t="s">
        <v>82</v>
      </c>
    </row>
    <row r="92" spans="1:31" s="2" customFormat="1" ht="6.95" customHeight="1">
      <c r="A92" s="37"/>
      <c r="B92" s="50"/>
      <c r="C92" s="51"/>
      <c r="D92" s="51"/>
      <c r="E92" s="51"/>
      <c r="F92" s="51"/>
      <c r="G92" s="51"/>
      <c r="H92" s="51"/>
      <c r="I92" s="51"/>
      <c r="J92" s="51"/>
      <c r="K92" s="51"/>
      <c r="L92" s="42"/>
      <c r="M92" s="37"/>
      <c r="O92" s="37"/>
      <c r="P92" s="37"/>
      <c r="Q92" s="37"/>
      <c r="R92" s="37"/>
      <c r="S92" s="37"/>
      <c r="T92" s="37"/>
      <c r="U92" s="37"/>
      <c r="V92" s="37"/>
      <c r="W92" s="37"/>
      <c r="X92" s="37"/>
      <c r="Y92" s="37"/>
      <c r="Z92" s="37"/>
      <c r="AA92" s="37"/>
      <c r="AB92" s="37"/>
      <c r="AC92" s="37"/>
      <c r="AD92" s="37"/>
      <c r="AE92" s="37"/>
    </row>
  </sheetData>
  <sheetProtection algorithmName="SHA-512" hashValue="a1RlxcdCuHbu1iINSR/GRzZ2YXkr+CXoX30W2WP3G29ah2NhsIriTJLTFvJeEB6aEHPOLuI4pka2Kx+bkj8XRw==" saltValue="RAtU+lXctPNRNRuIIpylcwHMuU/H3TxOuNxaI0+E66FLP84VBG8FztJUXEbBPyFIIipPDuuwgNtMj5c89EYY8A==" spinCount="100000" sheet="1" objects="1" scenarios="1" formatColumns="0" formatRows="0" autoFilter="0"/>
  <autoFilter ref="C81:K91"/>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65" customWidth="1"/>
    <col min="2" max="2" width="1.7109375" style="265" customWidth="1"/>
    <col min="3" max="4" width="5.00390625" style="265" customWidth="1"/>
    <col min="5" max="5" width="11.7109375" style="265" customWidth="1"/>
    <col min="6" max="6" width="9.140625" style="265" customWidth="1"/>
    <col min="7" max="7" width="5.00390625" style="265" customWidth="1"/>
    <col min="8" max="8" width="77.8515625" style="265" customWidth="1"/>
    <col min="9" max="10" width="20.00390625" style="265" customWidth="1"/>
    <col min="11" max="11" width="1.7109375" style="265" customWidth="1"/>
  </cols>
  <sheetData>
    <row r="1" s="1" customFormat="1" ht="37.5" customHeight="1"/>
    <row r="2" spans="2:11" s="1" customFormat="1" ht="7.5" customHeight="1">
      <c r="B2" s="266"/>
      <c r="C2" s="267"/>
      <c r="D2" s="267"/>
      <c r="E2" s="267"/>
      <c r="F2" s="267"/>
      <c r="G2" s="267"/>
      <c r="H2" s="267"/>
      <c r="I2" s="267"/>
      <c r="J2" s="267"/>
      <c r="K2" s="268"/>
    </row>
    <row r="3" spans="2:11" s="18" customFormat="1" ht="45" customHeight="1">
      <c r="B3" s="269"/>
      <c r="C3" s="397" t="s">
        <v>455</v>
      </c>
      <c r="D3" s="397"/>
      <c r="E3" s="397"/>
      <c r="F3" s="397"/>
      <c r="G3" s="397"/>
      <c r="H3" s="397"/>
      <c r="I3" s="397"/>
      <c r="J3" s="397"/>
      <c r="K3" s="270"/>
    </row>
    <row r="4" spans="2:11" s="1" customFormat="1" ht="25.5" customHeight="1">
      <c r="B4" s="271"/>
      <c r="C4" s="398" t="s">
        <v>456</v>
      </c>
      <c r="D4" s="398"/>
      <c r="E4" s="398"/>
      <c r="F4" s="398"/>
      <c r="G4" s="398"/>
      <c r="H4" s="398"/>
      <c r="I4" s="398"/>
      <c r="J4" s="398"/>
      <c r="K4" s="272"/>
    </row>
    <row r="5" spans="2:11" s="1" customFormat="1" ht="5.25" customHeight="1">
      <c r="B5" s="271"/>
      <c r="C5" s="273"/>
      <c r="D5" s="273"/>
      <c r="E5" s="273"/>
      <c r="F5" s="273"/>
      <c r="G5" s="273"/>
      <c r="H5" s="273"/>
      <c r="I5" s="273"/>
      <c r="J5" s="273"/>
      <c r="K5" s="272"/>
    </row>
    <row r="6" spans="2:11" s="1" customFormat="1" ht="15" customHeight="1">
      <c r="B6" s="271"/>
      <c r="C6" s="396" t="s">
        <v>457</v>
      </c>
      <c r="D6" s="396"/>
      <c r="E6" s="396"/>
      <c r="F6" s="396"/>
      <c r="G6" s="396"/>
      <c r="H6" s="396"/>
      <c r="I6" s="396"/>
      <c r="J6" s="396"/>
      <c r="K6" s="272"/>
    </row>
    <row r="7" spans="2:11" s="1" customFormat="1" ht="15" customHeight="1">
      <c r="B7" s="275"/>
      <c r="C7" s="396" t="s">
        <v>458</v>
      </c>
      <c r="D7" s="396"/>
      <c r="E7" s="396"/>
      <c r="F7" s="396"/>
      <c r="G7" s="396"/>
      <c r="H7" s="396"/>
      <c r="I7" s="396"/>
      <c r="J7" s="396"/>
      <c r="K7" s="272"/>
    </row>
    <row r="8" spans="2:11" s="1" customFormat="1" ht="12.75" customHeight="1">
      <c r="B8" s="275"/>
      <c r="C8" s="274"/>
      <c r="D8" s="274"/>
      <c r="E8" s="274"/>
      <c r="F8" s="274"/>
      <c r="G8" s="274"/>
      <c r="H8" s="274"/>
      <c r="I8" s="274"/>
      <c r="J8" s="274"/>
      <c r="K8" s="272"/>
    </row>
    <row r="9" spans="2:11" s="1" customFormat="1" ht="15" customHeight="1">
      <c r="B9" s="275"/>
      <c r="C9" s="396" t="s">
        <v>459</v>
      </c>
      <c r="D9" s="396"/>
      <c r="E9" s="396"/>
      <c r="F9" s="396"/>
      <c r="G9" s="396"/>
      <c r="H9" s="396"/>
      <c r="I9" s="396"/>
      <c r="J9" s="396"/>
      <c r="K9" s="272"/>
    </row>
    <row r="10" spans="2:11" s="1" customFormat="1" ht="15" customHeight="1">
      <c r="B10" s="275"/>
      <c r="C10" s="274"/>
      <c r="D10" s="396" t="s">
        <v>460</v>
      </c>
      <c r="E10" s="396"/>
      <c r="F10" s="396"/>
      <c r="G10" s="396"/>
      <c r="H10" s="396"/>
      <c r="I10" s="396"/>
      <c r="J10" s="396"/>
      <c r="K10" s="272"/>
    </row>
    <row r="11" spans="2:11" s="1" customFormat="1" ht="15" customHeight="1">
      <c r="B11" s="275"/>
      <c r="C11" s="276"/>
      <c r="D11" s="396" t="s">
        <v>461</v>
      </c>
      <c r="E11" s="396"/>
      <c r="F11" s="396"/>
      <c r="G11" s="396"/>
      <c r="H11" s="396"/>
      <c r="I11" s="396"/>
      <c r="J11" s="396"/>
      <c r="K11" s="272"/>
    </row>
    <row r="12" spans="2:11" s="1" customFormat="1" ht="15" customHeight="1">
      <c r="B12" s="275"/>
      <c r="C12" s="276"/>
      <c r="D12" s="274"/>
      <c r="E12" s="274"/>
      <c r="F12" s="274"/>
      <c r="G12" s="274"/>
      <c r="H12" s="274"/>
      <c r="I12" s="274"/>
      <c r="J12" s="274"/>
      <c r="K12" s="272"/>
    </row>
    <row r="13" spans="2:11" s="1" customFormat="1" ht="15" customHeight="1">
      <c r="B13" s="275"/>
      <c r="C13" s="276"/>
      <c r="D13" s="277" t="s">
        <v>462</v>
      </c>
      <c r="E13" s="274"/>
      <c r="F13" s="274"/>
      <c r="G13" s="274"/>
      <c r="H13" s="274"/>
      <c r="I13" s="274"/>
      <c r="J13" s="274"/>
      <c r="K13" s="272"/>
    </row>
    <row r="14" spans="2:11" s="1" customFormat="1" ht="12.75" customHeight="1">
      <c r="B14" s="275"/>
      <c r="C14" s="276"/>
      <c r="D14" s="276"/>
      <c r="E14" s="276"/>
      <c r="F14" s="276"/>
      <c r="G14" s="276"/>
      <c r="H14" s="276"/>
      <c r="I14" s="276"/>
      <c r="J14" s="276"/>
      <c r="K14" s="272"/>
    </row>
    <row r="15" spans="2:11" s="1" customFormat="1" ht="15" customHeight="1">
      <c r="B15" s="275"/>
      <c r="C15" s="276"/>
      <c r="D15" s="396" t="s">
        <v>463</v>
      </c>
      <c r="E15" s="396"/>
      <c r="F15" s="396"/>
      <c r="G15" s="396"/>
      <c r="H15" s="396"/>
      <c r="I15" s="396"/>
      <c r="J15" s="396"/>
      <c r="K15" s="272"/>
    </row>
    <row r="16" spans="2:11" s="1" customFormat="1" ht="15" customHeight="1">
      <c r="B16" s="275"/>
      <c r="C16" s="276"/>
      <c r="D16" s="396" t="s">
        <v>464</v>
      </c>
      <c r="E16" s="396"/>
      <c r="F16" s="396"/>
      <c r="G16" s="396"/>
      <c r="H16" s="396"/>
      <c r="I16" s="396"/>
      <c r="J16" s="396"/>
      <c r="K16" s="272"/>
    </row>
    <row r="17" spans="2:11" s="1" customFormat="1" ht="15" customHeight="1">
      <c r="B17" s="275"/>
      <c r="C17" s="276"/>
      <c r="D17" s="396" t="s">
        <v>465</v>
      </c>
      <c r="E17" s="396"/>
      <c r="F17" s="396"/>
      <c r="G17" s="396"/>
      <c r="H17" s="396"/>
      <c r="I17" s="396"/>
      <c r="J17" s="396"/>
      <c r="K17" s="272"/>
    </row>
    <row r="18" spans="2:11" s="1" customFormat="1" ht="15" customHeight="1">
      <c r="B18" s="275"/>
      <c r="C18" s="276"/>
      <c r="D18" s="276"/>
      <c r="E18" s="278" t="s">
        <v>79</v>
      </c>
      <c r="F18" s="396" t="s">
        <v>466</v>
      </c>
      <c r="G18" s="396"/>
      <c r="H18" s="396"/>
      <c r="I18" s="396"/>
      <c r="J18" s="396"/>
      <c r="K18" s="272"/>
    </row>
    <row r="19" spans="2:11" s="1" customFormat="1" ht="15" customHeight="1">
      <c r="B19" s="275"/>
      <c r="C19" s="276"/>
      <c r="D19" s="276"/>
      <c r="E19" s="278" t="s">
        <v>467</v>
      </c>
      <c r="F19" s="396" t="s">
        <v>468</v>
      </c>
      <c r="G19" s="396"/>
      <c r="H19" s="396"/>
      <c r="I19" s="396"/>
      <c r="J19" s="396"/>
      <c r="K19" s="272"/>
    </row>
    <row r="20" spans="2:11" s="1" customFormat="1" ht="15" customHeight="1">
      <c r="B20" s="275"/>
      <c r="C20" s="276"/>
      <c r="D20" s="276"/>
      <c r="E20" s="278" t="s">
        <v>469</v>
      </c>
      <c r="F20" s="396" t="s">
        <v>470</v>
      </c>
      <c r="G20" s="396"/>
      <c r="H20" s="396"/>
      <c r="I20" s="396"/>
      <c r="J20" s="396"/>
      <c r="K20" s="272"/>
    </row>
    <row r="21" spans="2:11" s="1" customFormat="1" ht="15" customHeight="1">
      <c r="B21" s="275"/>
      <c r="C21" s="276"/>
      <c r="D21" s="276"/>
      <c r="E21" s="278" t="s">
        <v>83</v>
      </c>
      <c r="F21" s="396" t="s">
        <v>471</v>
      </c>
      <c r="G21" s="396"/>
      <c r="H21" s="396"/>
      <c r="I21" s="396"/>
      <c r="J21" s="396"/>
      <c r="K21" s="272"/>
    </row>
    <row r="22" spans="2:11" s="1" customFormat="1" ht="15" customHeight="1">
      <c r="B22" s="275"/>
      <c r="C22" s="276"/>
      <c r="D22" s="276"/>
      <c r="E22" s="278" t="s">
        <v>472</v>
      </c>
      <c r="F22" s="396" t="s">
        <v>473</v>
      </c>
      <c r="G22" s="396"/>
      <c r="H22" s="396"/>
      <c r="I22" s="396"/>
      <c r="J22" s="396"/>
      <c r="K22" s="272"/>
    </row>
    <row r="23" spans="2:11" s="1" customFormat="1" ht="15" customHeight="1">
      <c r="B23" s="275"/>
      <c r="C23" s="276"/>
      <c r="D23" s="276"/>
      <c r="E23" s="278" t="s">
        <v>474</v>
      </c>
      <c r="F23" s="396" t="s">
        <v>475</v>
      </c>
      <c r="G23" s="396"/>
      <c r="H23" s="396"/>
      <c r="I23" s="396"/>
      <c r="J23" s="396"/>
      <c r="K23" s="272"/>
    </row>
    <row r="24" spans="2:11" s="1" customFormat="1" ht="12.75" customHeight="1">
      <c r="B24" s="275"/>
      <c r="C24" s="276"/>
      <c r="D24" s="276"/>
      <c r="E24" s="276"/>
      <c r="F24" s="276"/>
      <c r="G24" s="276"/>
      <c r="H24" s="276"/>
      <c r="I24" s="276"/>
      <c r="J24" s="276"/>
      <c r="K24" s="272"/>
    </row>
    <row r="25" spans="2:11" s="1" customFormat="1" ht="15" customHeight="1">
      <c r="B25" s="275"/>
      <c r="C25" s="396" t="s">
        <v>476</v>
      </c>
      <c r="D25" s="396"/>
      <c r="E25" s="396"/>
      <c r="F25" s="396"/>
      <c r="G25" s="396"/>
      <c r="H25" s="396"/>
      <c r="I25" s="396"/>
      <c r="J25" s="396"/>
      <c r="K25" s="272"/>
    </row>
    <row r="26" spans="2:11" s="1" customFormat="1" ht="15" customHeight="1">
      <c r="B26" s="275"/>
      <c r="C26" s="396" t="s">
        <v>477</v>
      </c>
      <c r="D26" s="396"/>
      <c r="E26" s="396"/>
      <c r="F26" s="396"/>
      <c r="G26" s="396"/>
      <c r="H26" s="396"/>
      <c r="I26" s="396"/>
      <c r="J26" s="396"/>
      <c r="K26" s="272"/>
    </row>
    <row r="27" spans="2:11" s="1" customFormat="1" ht="15" customHeight="1">
      <c r="B27" s="275"/>
      <c r="C27" s="274"/>
      <c r="D27" s="396" t="s">
        <v>478</v>
      </c>
      <c r="E27" s="396"/>
      <c r="F27" s="396"/>
      <c r="G27" s="396"/>
      <c r="H27" s="396"/>
      <c r="I27" s="396"/>
      <c r="J27" s="396"/>
      <c r="K27" s="272"/>
    </row>
    <row r="28" spans="2:11" s="1" customFormat="1" ht="15" customHeight="1">
      <c r="B28" s="275"/>
      <c r="C28" s="276"/>
      <c r="D28" s="396" t="s">
        <v>479</v>
      </c>
      <c r="E28" s="396"/>
      <c r="F28" s="396"/>
      <c r="G28" s="396"/>
      <c r="H28" s="396"/>
      <c r="I28" s="396"/>
      <c r="J28" s="396"/>
      <c r="K28" s="272"/>
    </row>
    <row r="29" spans="2:11" s="1" customFormat="1" ht="12.75" customHeight="1">
      <c r="B29" s="275"/>
      <c r="C29" s="276"/>
      <c r="D29" s="276"/>
      <c r="E29" s="276"/>
      <c r="F29" s="276"/>
      <c r="G29" s="276"/>
      <c r="H29" s="276"/>
      <c r="I29" s="276"/>
      <c r="J29" s="276"/>
      <c r="K29" s="272"/>
    </row>
    <row r="30" spans="2:11" s="1" customFormat="1" ht="15" customHeight="1">
      <c r="B30" s="275"/>
      <c r="C30" s="276"/>
      <c r="D30" s="396" t="s">
        <v>480</v>
      </c>
      <c r="E30" s="396"/>
      <c r="F30" s="396"/>
      <c r="G30" s="396"/>
      <c r="H30" s="396"/>
      <c r="I30" s="396"/>
      <c r="J30" s="396"/>
      <c r="K30" s="272"/>
    </row>
    <row r="31" spans="2:11" s="1" customFormat="1" ht="15" customHeight="1">
      <c r="B31" s="275"/>
      <c r="C31" s="276"/>
      <c r="D31" s="396" t="s">
        <v>481</v>
      </c>
      <c r="E31" s="396"/>
      <c r="F31" s="396"/>
      <c r="G31" s="396"/>
      <c r="H31" s="396"/>
      <c r="I31" s="396"/>
      <c r="J31" s="396"/>
      <c r="K31" s="272"/>
    </row>
    <row r="32" spans="2:11" s="1" customFormat="1" ht="12.75" customHeight="1">
      <c r="B32" s="275"/>
      <c r="C32" s="276"/>
      <c r="D32" s="276"/>
      <c r="E32" s="276"/>
      <c r="F32" s="276"/>
      <c r="G32" s="276"/>
      <c r="H32" s="276"/>
      <c r="I32" s="276"/>
      <c r="J32" s="276"/>
      <c r="K32" s="272"/>
    </row>
    <row r="33" spans="2:11" s="1" customFormat="1" ht="15" customHeight="1">
      <c r="B33" s="275"/>
      <c r="C33" s="276"/>
      <c r="D33" s="396" t="s">
        <v>482</v>
      </c>
      <c r="E33" s="396"/>
      <c r="F33" s="396"/>
      <c r="G33" s="396"/>
      <c r="H33" s="396"/>
      <c r="I33" s="396"/>
      <c r="J33" s="396"/>
      <c r="K33" s="272"/>
    </row>
    <row r="34" spans="2:11" s="1" customFormat="1" ht="15" customHeight="1">
      <c r="B34" s="275"/>
      <c r="C34" s="276"/>
      <c r="D34" s="396" t="s">
        <v>483</v>
      </c>
      <c r="E34" s="396"/>
      <c r="F34" s="396"/>
      <c r="G34" s="396"/>
      <c r="H34" s="396"/>
      <c r="I34" s="396"/>
      <c r="J34" s="396"/>
      <c r="K34" s="272"/>
    </row>
    <row r="35" spans="2:11" s="1" customFormat="1" ht="15" customHeight="1">
      <c r="B35" s="275"/>
      <c r="C35" s="276"/>
      <c r="D35" s="396" t="s">
        <v>484</v>
      </c>
      <c r="E35" s="396"/>
      <c r="F35" s="396"/>
      <c r="G35" s="396"/>
      <c r="H35" s="396"/>
      <c r="I35" s="396"/>
      <c r="J35" s="396"/>
      <c r="K35" s="272"/>
    </row>
    <row r="36" spans="2:11" s="1" customFormat="1" ht="15" customHeight="1">
      <c r="B36" s="275"/>
      <c r="C36" s="276"/>
      <c r="D36" s="274"/>
      <c r="E36" s="277" t="s">
        <v>108</v>
      </c>
      <c r="F36" s="274"/>
      <c r="G36" s="396" t="s">
        <v>485</v>
      </c>
      <c r="H36" s="396"/>
      <c r="I36" s="396"/>
      <c r="J36" s="396"/>
      <c r="K36" s="272"/>
    </row>
    <row r="37" spans="2:11" s="1" customFormat="1" ht="30.75" customHeight="1">
      <c r="B37" s="275"/>
      <c r="C37" s="276"/>
      <c r="D37" s="274"/>
      <c r="E37" s="277" t="s">
        <v>486</v>
      </c>
      <c r="F37" s="274"/>
      <c r="G37" s="396" t="s">
        <v>487</v>
      </c>
      <c r="H37" s="396"/>
      <c r="I37" s="396"/>
      <c r="J37" s="396"/>
      <c r="K37" s="272"/>
    </row>
    <row r="38" spans="2:11" s="1" customFormat="1" ht="15" customHeight="1">
      <c r="B38" s="275"/>
      <c r="C38" s="276"/>
      <c r="D38" s="274"/>
      <c r="E38" s="277" t="s">
        <v>53</v>
      </c>
      <c r="F38" s="274"/>
      <c r="G38" s="396" t="s">
        <v>488</v>
      </c>
      <c r="H38" s="396"/>
      <c r="I38" s="396"/>
      <c r="J38" s="396"/>
      <c r="K38" s="272"/>
    </row>
    <row r="39" spans="2:11" s="1" customFormat="1" ht="15" customHeight="1">
      <c r="B39" s="275"/>
      <c r="C39" s="276"/>
      <c r="D39" s="274"/>
      <c r="E39" s="277" t="s">
        <v>54</v>
      </c>
      <c r="F39" s="274"/>
      <c r="G39" s="396" t="s">
        <v>489</v>
      </c>
      <c r="H39" s="396"/>
      <c r="I39" s="396"/>
      <c r="J39" s="396"/>
      <c r="K39" s="272"/>
    </row>
    <row r="40" spans="2:11" s="1" customFormat="1" ht="15" customHeight="1">
      <c r="B40" s="275"/>
      <c r="C40" s="276"/>
      <c r="D40" s="274"/>
      <c r="E40" s="277" t="s">
        <v>109</v>
      </c>
      <c r="F40" s="274"/>
      <c r="G40" s="396" t="s">
        <v>490</v>
      </c>
      <c r="H40" s="396"/>
      <c r="I40" s="396"/>
      <c r="J40" s="396"/>
      <c r="K40" s="272"/>
    </row>
    <row r="41" spans="2:11" s="1" customFormat="1" ht="15" customHeight="1">
      <c r="B41" s="275"/>
      <c r="C41" s="276"/>
      <c r="D41" s="274"/>
      <c r="E41" s="277" t="s">
        <v>110</v>
      </c>
      <c r="F41" s="274"/>
      <c r="G41" s="396" t="s">
        <v>491</v>
      </c>
      <c r="H41" s="396"/>
      <c r="I41" s="396"/>
      <c r="J41" s="396"/>
      <c r="K41" s="272"/>
    </row>
    <row r="42" spans="2:11" s="1" customFormat="1" ht="15" customHeight="1">
      <c r="B42" s="275"/>
      <c r="C42" s="276"/>
      <c r="D42" s="274"/>
      <c r="E42" s="277" t="s">
        <v>492</v>
      </c>
      <c r="F42" s="274"/>
      <c r="G42" s="396" t="s">
        <v>493</v>
      </c>
      <c r="H42" s="396"/>
      <c r="I42" s="396"/>
      <c r="J42" s="396"/>
      <c r="K42" s="272"/>
    </row>
    <row r="43" spans="2:11" s="1" customFormat="1" ht="15" customHeight="1">
      <c r="B43" s="275"/>
      <c r="C43" s="276"/>
      <c r="D43" s="274"/>
      <c r="E43" s="277"/>
      <c r="F43" s="274"/>
      <c r="G43" s="396" t="s">
        <v>494</v>
      </c>
      <c r="H43" s="396"/>
      <c r="I43" s="396"/>
      <c r="J43" s="396"/>
      <c r="K43" s="272"/>
    </row>
    <row r="44" spans="2:11" s="1" customFormat="1" ht="15" customHeight="1">
      <c r="B44" s="275"/>
      <c r="C44" s="276"/>
      <c r="D44" s="274"/>
      <c r="E44" s="277" t="s">
        <v>495</v>
      </c>
      <c r="F44" s="274"/>
      <c r="G44" s="396" t="s">
        <v>496</v>
      </c>
      <c r="H44" s="396"/>
      <c r="I44" s="396"/>
      <c r="J44" s="396"/>
      <c r="K44" s="272"/>
    </row>
    <row r="45" spans="2:11" s="1" customFormat="1" ht="15" customHeight="1">
      <c r="B45" s="275"/>
      <c r="C45" s="276"/>
      <c r="D45" s="274"/>
      <c r="E45" s="277" t="s">
        <v>112</v>
      </c>
      <c r="F45" s="274"/>
      <c r="G45" s="396" t="s">
        <v>497</v>
      </c>
      <c r="H45" s="396"/>
      <c r="I45" s="396"/>
      <c r="J45" s="396"/>
      <c r="K45" s="272"/>
    </row>
    <row r="46" spans="2:11" s="1" customFormat="1" ht="12.75" customHeight="1">
      <c r="B46" s="275"/>
      <c r="C46" s="276"/>
      <c r="D46" s="274"/>
      <c r="E46" s="274"/>
      <c r="F46" s="274"/>
      <c r="G46" s="274"/>
      <c r="H46" s="274"/>
      <c r="I46" s="274"/>
      <c r="J46" s="274"/>
      <c r="K46" s="272"/>
    </row>
    <row r="47" spans="2:11" s="1" customFormat="1" ht="15" customHeight="1">
      <c r="B47" s="275"/>
      <c r="C47" s="276"/>
      <c r="D47" s="396" t="s">
        <v>498</v>
      </c>
      <c r="E47" s="396"/>
      <c r="F47" s="396"/>
      <c r="G47" s="396"/>
      <c r="H47" s="396"/>
      <c r="I47" s="396"/>
      <c r="J47" s="396"/>
      <c r="K47" s="272"/>
    </row>
    <row r="48" spans="2:11" s="1" customFormat="1" ht="15" customHeight="1">
      <c r="B48" s="275"/>
      <c r="C48" s="276"/>
      <c r="D48" s="276"/>
      <c r="E48" s="396" t="s">
        <v>499</v>
      </c>
      <c r="F48" s="396"/>
      <c r="G48" s="396"/>
      <c r="H48" s="396"/>
      <c r="I48" s="396"/>
      <c r="J48" s="396"/>
      <c r="K48" s="272"/>
    </row>
    <row r="49" spans="2:11" s="1" customFormat="1" ht="15" customHeight="1">
      <c r="B49" s="275"/>
      <c r="C49" s="276"/>
      <c r="D49" s="276"/>
      <c r="E49" s="396" t="s">
        <v>500</v>
      </c>
      <c r="F49" s="396"/>
      <c r="G49" s="396"/>
      <c r="H49" s="396"/>
      <c r="I49" s="396"/>
      <c r="J49" s="396"/>
      <c r="K49" s="272"/>
    </row>
    <row r="50" spans="2:11" s="1" customFormat="1" ht="15" customHeight="1">
      <c r="B50" s="275"/>
      <c r="C50" s="276"/>
      <c r="D50" s="276"/>
      <c r="E50" s="396" t="s">
        <v>501</v>
      </c>
      <c r="F50" s="396"/>
      <c r="G50" s="396"/>
      <c r="H50" s="396"/>
      <c r="I50" s="396"/>
      <c r="J50" s="396"/>
      <c r="K50" s="272"/>
    </row>
    <row r="51" spans="2:11" s="1" customFormat="1" ht="15" customHeight="1">
      <c r="B51" s="275"/>
      <c r="C51" s="276"/>
      <c r="D51" s="396" t="s">
        <v>502</v>
      </c>
      <c r="E51" s="396"/>
      <c r="F51" s="396"/>
      <c r="G51" s="396"/>
      <c r="H51" s="396"/>
      <c r="I51" s="396"/>
      <c r="J51" s="396"/>
      <c r="K51" s="272"/>
    </row>
    <row r="52" spans="2:11" s="1" customFormat="1" ht="25.5" customHeight="1">
      <c r="B52" s="271"/>
      <c r="C52" s="398" t="s">
        <v>503</v>
      </c>
      <c r="D52" s="398"/>
      <c r="E52" s="398"/>
      <c r="F52" s="398"/>
      <c r="G52" s="398"/>
      <c r="H52" s="398"/>
      <c r="I52" s="398"/>
      <c r="J52" s="398"/>
      <c r="K52" s="272"/>
    </row>
    <row r="53" spans="2:11" s="1" customFormat="1" ht="5.25" customHeight="1">
      <c r="B53" s="271"/>
      <c r="C53" s="273"/>
      <c r="D53" s="273"/>
      <c r="E53" s="273"/>
      <c r="F53" s="273"/>
      <c r="G53" s="273"/>
      <c r="H53" s="273"/>
      <c r="I53" s="273"/>
      <c r="J53" s="273"/>
      <c r="K53" s="272"/>
    </row>
    <row r="54" spans="2:11" s="1" customFormat="1" ht="15" customHeight="1">
      <c r="B54" s="271"/>
      <c r="C54" s="396" t="s">
        <v>504</v>
      </c>
      <c r="D54" s="396"/>
      <c r="E54" s="396"/>
      <c r="F54" s="396"/>
      <c r="G54" s="396"/>
      <c r="H54" s="396"/>
      <c r="I54" s="396"/>
      <c r="J54" s="396"/>
      <c r="K54" s="272"/>
    </row>
    <row r="55" spans="2:11" s="1" customFormat="1" ht="15" customHeight="1">
      <c r="B55" s="271"/>
      <c r="C55" s="396" t="s">
        <v>505</v>
      </c>
      <c r="D55" s="396"/>
      <c r="E55" s="396"/>
      <c r="F55" s="396"/>
      <c r="G55" s="396"/>
      <c r="H55" s="396"/>
      <c r="I55" s="396"/>
      <c r="J55" s="396"/>
      <c r="K55" s="272"/>
    </row>
    <row r="56" spans="2:11" s="1" customFormat="1" ht="12.75" customHeight="1">
      <c r="B56" s="271"/>
      <c r="C56" s="274"/>
      <c r="D56" s="274"/>
      <c r="E56" s="274"/>
      <c r="F56" s="274"/>
      <c r="G56" s="274"/>
      <c r="H56" s="274"/>
      <c r="I56" s="274"/>
      <c r="J56" s="274"/>
      <c r="K56" s="272"/>
    </row>
    <row r="57" spans="2:11" s="1" customFormat="1" ht="15" customHeight="1">
      <c r="B57" s="271"/>
      <c r="C57" s="396" t="s">
        <v>506</v>
      </c>
      <c r="D57" s="396"/>
      <c r="E57" s="396"/>
      <c r="F57" s="396"/>
      <c r="G57" s="396"/>
      <c r="H57" s="396"/>
      <c r="I57" s="396"/>
      <c r="J57" s="396"/>
      <c r="K57" s="272"/>
    </row>
    <row r="58" spans="2:11" s="1" customFormat="1" ht="15" customHeight="1">
      <c r="B58" s="271"/>
      <c r="C58" s="276"/>
      <c r="D58" s="396" t="s">
        <v>507</v>
      </c>
      <c r="E58" s="396"/>
      <c r="F58" s="396"/>
      <c r="G58" s="396"/>
      <c r="H58" s="396"/>
      <c r="I58" s="396"/>
      <c r="J58" s="396"/>
      <c r="K58" s="272"/>
    </row>
    <row r="59" spans="2:11" s="1" customFormat="1" ht="15" customHeight="1">
      <c r="B59" s="271"/>
      <c r="C59" s="276"/>
      <c r="D59" s="396" t="s">
        <v>508</v>
      </c>
      <c r="E59" s="396"/>
      <c r="F59" s="396"/>
      <c r="G59" s="396"/>
      <c r="H59" s="396"/>
      <c r="I59" s="396"/>
      <c r="J59" s="396"/>
      <c r="K59" s="272"/>
    </row>
    <row r="60" spans="2:11" s="1" customFormat="1" ht="15" customHeight="1">
      <c r="B60" s="271"/>
      <c r="C60" s="276"/>
      <c r="D60" s="396" t="s">
        <v>509</v>
      </c>
      <c r="E60" s="396"/>
      <c r="F60" s="396"/>
      <c r="G60" s="396"/>
      <c r="H60" s="396"/>
      <c r="I60" s="396"/>
      <c r="J60" s="396"/>
      <c r="K60" s="272"/>
    </row>
    <row r="61" spans="2:11" s="1" customFormat="1" ht="15" customHeight="1">
      <c r="B61" s="271"/>
      <c r="C61" s="276"/>
      <c r="D61" s="396" t="s">
        <v>510</v>
      </c>
      <c r="E61" s="396"/>
      <c r="F61" s="396"/>
      <c r="G61" s="396"/>
      <c r="H61" s="396"/>
      <c r="I61" s="396"/>
      <c r="J61" s="396"/>
      <c r="K61" s="272"/>
    </row>
    <row r="62" spans="2:11" s="1" customFormat="1" ht="15" customHeight="1">
      <c r="B62" s="271"/>
      <c r="C62" s="276"/>
      <c r="D62" s="400" t="s">
        <v>511</v>
      </c>
      <c r="E62" s="400"/>
      <c r="F62" s="400"/>
      <c r="G62" s="400"/>
      <c r="H62" s="400"/>
      <c r="I62" s="400"/>
      <c r="J62" s="400"/>
      <c r="K62" s="272"/>
    </row>
    <row r="63" spans="2:11" s="1" customFormat="1" ht="15" customHeight="1">
      <c r="B63" s="271"/>
      <c r="C63" s="276"/>
      <c r="D63" s="396" t="s">
        <v>512</v>
      </c>
      <c r="E63" s="396"/>
      <c r="F63" s="396"/>
      <c r="G63" s="396"/>
      <c r="H63" s="396"/>
      <c r="I63" s="396"/>
      <c r="J63" s="396"/>
      <c r="K63" s="272"/>
    </row>
    <row r="64" spans="2:11" s="1" customFormat="1" ht="12.75" customHeight="1">
      <c r="B64" s="271"/>
      <c r="C64" s="276"/>
      <c r="D64" s="276"/>
      <c r="E64" s="279"/>
      <c r="F64" s="276"/>
      <c r="G64" s="276"/>
      <c r="H64" s="276"/>
      <c r="I64" s="276"/>
      <c r="J64" s="276"/>
      <c r="K64" s="272"/>
    </row>
    <row r="65" spans="2:11" s="1" customFormat="1" ht="15" customHeight="1">
      <c r="B65" s="271"/>
      <c r="C65" s="276"/>
      <c r="D65" s="396" t="s">
        <v>513</v>
      </c>
      <c r="E65" s="396"/>
      <c r="F65" s="396"/>
      <c r="G65" s="396"/>
      <c r="H65" s="396"/>
      <c r="I65" s="396"/>
      <c r="J65" s="396"/>
      <c r="K65" s="272"/>
    </row>
    <row r="66" spans="2:11" s="1" customFormat="1" ht="15" customHeight="1">
      <c r="B66" s="271"/>
      <c r="C66" s="276"/>
      <c r="D66" s="400" t="s">
        <v>514</v>
      </c>
      <c r="E66" s="400"/>
      <c r="F66" s="400"/>
      <c r="G66" s="400"/>
      <c r="H66" s="400"/>
      <c r="I66" s="400"/>
      <c r="J66" s="400"/>
      <c r="K66" s="272"/>
    </row>
    <row r="67" spans="2:11" s="1" customFormat="1" ht="15" customHeight="1">
      <c r="B67" s="271"/>
      <c r="C67" s="276"/>
      <c r="D67" s="396" t="s">
        <v>515</v>
      </c>
      <c r="E67" s="396"/>
      <c r="F67" s="396"/>
      <c r="G67" s="396"/>
      <c r="H67" s="396"/>
      <c r="I67" s="396"/>
      <c r="J67" s="396"/>
      <c r="K67" s="272"/>
    </row>
    <row r="68" spans="2:11" s="1" customFormat="1" ht="15" customHeight="1">
      <c r="B68" s="271"/>
      <c r="C68" s="276"/>
      <c r="D68" s="396" t="s">
        <v>516</v>
      </c>
      <c r="E68" s="396"/>
      <c r="F68" s="396"/>
      <c r="G68" s="396"/>
      <c r="H68" s="396"/>
      <c r="I68" s="396"/>
      <c r="J68" s="396"/>
      <c r="K68" s="272"/>
    </row>
    <row r="69" spans="2:11" s="1" customFormat="1" ht="15" customHeight="1">
      <c r="B69" s="271"/>
      <c r="C69" s="276"/>
      <c r="D69" s="396" t="s">
        <v>517</v>
      </c>
      <c r="E69" s="396"/>
      <c r="F69" s="396"/>
      <c r="G69" s="396"/>
      <c r="H69" s="396"/>
      <c r="I69" s="396"/>
      <c r="J69" s="396"/>
      <c r="K69" s="272"/>
    </row>
    <row r="70" spans="2:11" s="1" customFormat="1" ht="15" customHeight="1">
      <c r="B70" s="271"/>
      <c r="C70" s="276"/>
      <c r="D70" s="396" t="s">
        <v>518</v>
      </c>
      <c r="E70" s="396"/>
      <c r="F70" s="396"/>
      <c r="G70" s="396"/>
      <c r="H70" s="396"/>
      <c r="I70" s="396"/>
      <c r="J70" s="396"/>
      <c r="K70" s="272"/>
    </row>
    <row r="71" spans="2:11" s="1" customFormat="1" ht="12.75" customHeight="1">
      <c r="B71" s="280"/>
      <c r="C71" s="281"/>
      <c r="D71" s="281"/>
      <c r="E71" s="281"/>
      <c r="F71" s="281"/>
      <c r="G71" s="281"/>
      <c r="H71" s="281"/>
      <c r="I71" s="281"/>
      <c r="J71" s="281"/>
      <c r="K71" s="282"/>
    </row>
    <row r="72" spans="2:11" s="1" customFormat="1" ht="18.75" customHeight="1">
      <c r="B72" s="283"/>
      <c r="C72" s="283"/>
      <c r="D72" s="283"/>
      <c r="E72" s="283"/>
      <c r="F72" s="283"/>
      <c r="G72" s="283"/>
      <c r="H72" s="283"/>
      <c r="I72" s="283"/>
      <c r="J72" s="283"/>
      <c r="K72" s="284"/>
    </row>
    <row r="73" spans="2:11" s="1" customFormat="1" ht="18.75" customHeight="1">
      <c r="B73" s="284"/>
      <c r="C73" s="284"/>
      <c r="D73" s="284"/>
      <c r="E73" s="284"/>
      <c r="F73" s="284"/>
      <c r="G73" s="284"/>
      <c r="H73" s="284"/>
      <c r="I73" s="284"/>
      <c r="J73" s="284"/>
      <c r="K73" s="284"/>
    </row>
    <row r="74" spans="2:11" s="1" customFormat="1" ht="7.5" customHeight="1">
      <c r="B74" s="285"/>
      <c r="C74" s="286"/>
      <c r="D74" s="286"/>
      <c r="E74" s="286"/>
      <c r="F74" s="286"/>
      <c r="G74" s="286"/>
      <c r="H74" s="286"/>
      <c r="I74" s="286"/>
      <c r="J74" s="286"/>
      <c r="K74" s="287"/>
    </row>
    <row r="75" spans="2:11" s="1" customFormat="1" ht="45" customHeight="1">
      <c r="B75" s="288"/>
      <c r="C75" s="399" t="s">
        <v>519</v>
      </c>
      <c r="D75" s="399"/>
      <c r="E75" s="399"/>
      <c r="F75" s="399"/>
      <c r="G75" s="399"/>
      <c r="H75" s="399"/>
      <c r="I75" s="399"/>
      <c r="J75" s="399"/>
      <c r="K75" s="289"/>
    </row>
    <row r="76" spans="2:11" s="1" customFormat="1" ht="17.25" customHeight="1">
      <c r="B76" s="288"/>
      <c r="C76" s="290" t="s">
        <v>520</v>
      </c>
      <c r="D76" s="290"/>
      <c r="E76" s="290"/>
      <c r="F76" s="290" t="s">
        <v>521</v>
      </c>
      <c r="G76" s="291"/>
      <c r="H76" s="290" t="s">
        <v>54</v>
      </c>
      <c r="I76" s="290" t="s">
        <v>57</v>
      </c>
      <c r="J76" s="290" t="s">
        <v>522</v>
      </c>
      <c r="K76" s="289"/>
    </row>
    <row r="77" spans="2:11" s="1" customFormat="1" ht="17.25" customHeight="1">
      <c r="B77" s="288"/>
      <c r="C77" s="292" t="s">
        <v>523</v>
      </c>
      <c r="D77" s="292"/>
      <c r="E77" s="292"/>
      <c r="F77" s="293" t="s">
        <v>524</v>
      </c>
      <c r="G77" s="294"/>
      <c r="H77" s="292"/>
      <c r="I77" s="292"/>
      <c r="J77" s="292" t="s">
        <v>525</v>
      </c>
      <c r="K77" s="289"/>
    </row>
    <row r="78" spans="2:11" s="1" customFormat="1" ht="5.25" customHeight="1">
      <c r="B78" s="288"/>
      <c r="C78" s="295"/>
      <c r="D78" s="295"/>
      <c r="E78" s="295"/>
      <c r="F78" s="295"/>
      <c r="G78" s="296"/>
      <c r="H78" s="295"/>
      <c r="I78" s="295"/>
      <c r="J78" s="295"/>
      <c r="K78" s="289"/>
    </row>
    <row r="79" spans="2:11" s="1" customFormat="1" ht="15" customHeight="1">
      <c r="B79" s="288"/>
      <c r="C79" s="277" t="s">
        <v>53</v>
      </c>
      <c r="D79" s="297"/>
      <c r="E79" s="297"/>
      <c r="F79" s="298" t="s">
        <v>526</v>
      </c>
      <c r="G79" s="299"/>
      <c r="H79" s="277" t="s">
        <v>527</v>
      </c>
      <c r="I79" s="277" t="s">
        <v>528</v>
      </c>
      <c r="J79" s="277">
        <v>20</v>
      </c>
      <c r="K79" s="289"/>
    </row>
    <row r="80" spans="2:11" s="1" customFormat="1" ht="15" customHeight="1">
      <c r="B80" s="288"/>
      <c r="C80" s="277" t="s">
        <v>529</v>
      </c>
      <c r="D80" s="277"/>
      <c r="E80" s="277"/>
      <c r="F80" s="298" t="s">
        <v>526</v>
      </c>
      <c r="G80" s="299"/>
      <c r="H80" s="277" t="s">
        <v>530</v>
      </c>
      <c r="I80" s="277" t="s">
        <v>528</v>
      </c>
      <c r="J80" s="277">
        <v>120</v>
      </c>
      <c r="K80" s="289"/>
    </row>
    <row r="81" spans="2:11" s="1" customFormat="1" ht="15" customHeight="1">
      <c r="B81" s="300"/>
      <c r="C81" s="277" t="s">
        <v>531</v>
      </c>
      <c r="D81" s="277"/>
      <c r="E81" s="277"/>
      <c r="F81" s="298" t="s">
        <v>532</v>
      </c>
      <c r="G81" s="299"/>
      <c r="H81" s="277" t="s">
        <v>533</v>
      </c>
      <c r="I81" s="277" t="s">
        <v>528</v>
      </c>
      <c r="J81" s="277">
        <v>50</v>
      </c>
      <c r="K81" s="289"/>
    </row>
    <row r="82" spans="2:11" s="1" customFormat="1" ht="15" customHeight="1">
      <c r="B82" s="300"/>
      <c r="C82" s="277" t="s">
        <v>534</v>
      </c>
      <c r="D82" s="277"/>
      <c r="E82" s="277"/>
      <c r="F82" s="298" t="s">
        <v>526</v>
      </c>
      <c r="G82" s="299"/>
      <c r="H82" s="277" t="s">
        <v>535</v>
      </c>
      <c r="I82" s="277" t="s">
        <v>536</v>
      </c>
      <c r="J82" s="277"/>
      <c r="K82" s="289"/>
    </row>
    <row r="83" spans="2:11" s="1" customFormat="1" ht="15" customHeight="1">
      <c r="B83" s="300"/>
      <c r="C83" s="301" t="s">
        <v>537</v>
      </c>
      <c r="D83" s="301"/>
      <c r="E83" s="301"/>
      <c r="F83" s="302" t="s">
        <v>532</v>
      </c>
      <c r="G83" s="301"/>
      <c r="H83" s="301" t="s">
        <v>538</v>
      </c>
      <c r="I83" s="301" t="s">
        <v>528</v>
      </c>
      <c r="J83" s="301">
        <v>15</v>
      </c>
      <c r="K83" s="289"/>
    </row>
    <row r="84" spans="2:11" s="1" customFormat="1" ht="15" customHeight="1">
      <c r="B84" s="300"/>
      <c r="C84" s="301" t="s">
        <v>539</v>
      </c>
      <c r="D84" s="301"/>
      <c r="E84" s="301"/>
      <c r="F84" s="302" t="s">
        <v>532</v>
      </c>
      <c r="G84" s="301"/>
      <c r="H84" s="301" t="s">
        <v>540</v>
      </c>
      <c r="I84" s="301" t="s">
        <v>528</v>
      </c>
      <c r="J84" s="301">
        <v>15</v>
      </c>
      <c r="K84" s="289"/>
    </row>
    <row r="85" spans="2:11" s="1" customFormat="1" ht="15" customHeight="1">
      <c r="B85" s="300"/>
      <c r="C85" s="301" t="s">
        <v>541</v>
      </c>
      <c r="D85" s="301"/>
      <c r="E85" s="301"/>
      <c r="F85" s="302" t="s">
        <v>532</v>
      </c>
      <c r="G85" s="301"/>
      <c r="H85" s="301" t="s">
        <v>542</v>
      </c>
      <c r="I85" s="301" t="s">
        <v>528</v>
      </c>
      <c r="J85" s="301">
        <v>20</v>
      </c>
      <c r="K85" s="289"/>
    </row>
    <row r="86" spans="2:11" s="1" customFormat="1" ht="15" customHeight="1">
      <c r="B86" s="300"/>
      <c r="C86" s="301" t="s">
        <v>543</v>
      </c>
      <c r="D86" s="301"/>
      <c r="E86" s="301"/>
      <c r="F86" s="302" t="s">
        <v>532</v>
      </c>
      <c r="G86" s="301"/>
      <c r="H86" s="301" t="s">
        <v>544</v>
      </c>
      <c r="I86" s="301" t="s">
        <v>528</v>
      </c>
      <c r="J86" s="301">
        <v>20</v>
      </c>
      <c r="K86" s="289"/>
    </row>
    <row r="87" spans="2:11" s="1" customFormat="1" ht="15" customHeight="1">
      <c r="B87" s="300"/>
      <c r="C87" s="277" t="s">
        <v>545</v>
      </c>
      <c r="D87" s="277"/>
      <c r="E87" s="277"/>
      <c r="F87" s="298" t="s">
        <v>532</v>
      </c>
      <c r="G87" s="299"/>
      <c r="H87" s="277" t="s">
        <v>546</v>
      </c>
      <c r="I87" s="277" t="s">
        <v>528</v>
      </c>
      <c r="J87" s="277">
        <v>50</v>
      </c>
      <c r="K87" s="289"/>
    </row>
    <row r="88" spans="2:11" s="1" customFormat="1" ht="15" customHeight="1">
      <c r="B88" s="300"/>
      <c r="C88" s="277" t="s">
        <v>547</v>
      </c>
      <c r="D88" s="277"/>
      <c r="E88" s="277"/>
      <c r="F88" s="298" t="s">
        <v>532</v>
      </c>
      <c r="G88" s="299"/>
      <c r="H88" s="277" t="s">
        <v>548</v>
      </c>
      <c r="I88" s="277" t="s">
        <v>528</v>
      </c>
      <c r="J88" s="277">
        <v>20</v>
      </c>
      <c r="K88" s="289"/>
    </row>
    <row r="89" spans="2:11" s="1" customFormat="1" ht="15" customHeight="1">
      <c r="B89" s="300"/>
      <c r="C89" s="277" t="s">
        <v>549</v>
      </c>
      <c r="D89" s="277"/>
      <c r="E89" s="277"/>
      <c r="F89" s="298" t="s">
        <v>532</v>
      </c>
      <c r="G89" s="299"/>
      <c r="H89" s="277" t="s">
        <v>550</v>
      </c>
      <c r="I89" s="277" t="s">
        <v>528</v>
      </c>
      <c r="J89" s="277">
        <v>20</v>
      </c>
      <c r="K89" s="289"/>
    </row>
    <row r="90" spans="2:11" s="1" customFormat="1" ht="15" customHeight="1">
      <c r="B90" s="300"/>
      <c r="C90" s="277" t="s">
        <v>551</v>
      </c>
      <c r="D90" s="277"/>
      <c r="E90" s="277"/>
      <c r="F90" s="298" t="s">
        <v>532</v>
      </c>
      <c r="G90" s="299"/>
      <c r="H90" s="277" t="s">
        <v>552</v>
      </c>
      <c r="I90" s="277" t="s">
        <v>528</v>
      </c>
      <c r="J90" s="277">
        <v>50</v>
      </c>
      <c r="K90" s="289"/>
    </row>
    <row r="91" spans="2:11" s="1" customFormat="1" ht="15" customHeight="1">
      <c r="B91" s="300"/>
      <c r="C91" s="277" t="s">
        <v>553</v>
      </c>
      <c r="D91" s="277"/>
      <c r="E91" s="277"/>
      <c r="F91" s="298" t="s">
        <v>532</v>
      </c>
      <c r="G91" s="299"/>
      <c r="H91" s="277" t="s">
        <v>553</v>
      </c>
      <c r="I91" s="277" t="s">
        <v>528</v>
      </c>
      <c r="J91" s="277">
        <v>50</v>
      </c>
      <c r="K91" s="289"/>
    </row>
    <row r="92" spans="2:11" s="1" customFormat="1" ht="15" customHeight="1">
      <c r="B92" s="300"/>
      <c r="C92" s="277" t="s">
        <v>554</v>
      </c>
      <c r="D92" s="277"/>
      <c r="E92" s="277"/>
      <c r="F92" s="298" t="s">
        <v>532</v>
      </c>
      <c r="G92" s="299"/>
      <c r="H92" s="277" t="s">
        <v>555</v>
      </c>
      <c r="I92" s="277" t="s">
        <v>528</v>
      </c>
      <c r="J92" s="277">
        <v>255</v>
      </c>
      <c r="K92" s="289"/>
    </row>
    <row r="93" spans="2:11" s="1" customFormat="1" ht="15" customHeight="1">
      <c r="B93" s="300"/>
      <c r="C93" s="277" t="s">
        <v>556</v>
      </c>
      <c r="D93" s="277"/>
      <c r="E93" s="277"/>
      <c r="F93" s="298" t="s">
        <v>526</v>
      </c>
      <c r="G93" s="299"/>
      <c r="H93" s="277" t="s">
        <v>557</v>
      </c>
      <c r="I93" s="277" t="s">
        <v>558</v>
      </c>
      <c r="J93" s="277"/>
      <c r="K93" s="289"/>
    </row>
    <row r="94" spans="2:11" s="1" customFormat="1" ht="15" customHeight="1">
      <c r="B94" s="300"/>
      <c r="C94" s="277" t="s">
        <v>559</v>
      </c>
      <c r="D94" s="277"/>
      <c r="E94" s="277"/>
      <c r="F94" s="298" t="s">
        <v>526</v>
      </c>
      <c r="G94" s="299"/>
      <c r="H94" s="277" t="s">
        <v>560</v>
      </c>
      <c r="I94" s="277" t="s">
        <v>561</v>
      </c>
      <c r="J94" s="277"/>
      <c r="K94" s="289"/>
    </row>
    <row r="95" spans="2:11" s="1" customFormat="1" ht="15" customHeight="1">
      <c r="B95" s="300"/>
      <c r="C95" s="277" t="s">
        <v>562</v>
      </c>
      <c r="D95" s="277"/>
      <c r="E95" s="277"/>
      <c r="F95" s="298" t="s">
        <v>526</v>
      </c>
      <c r="G95" s="299"/>
      <c r="H95" s="277" t="s">
        <v>562</v>
      </c>
      <c r="I95" s="277" t="s">
        <v>561</v>
      </c>
      <c r="J95" s="277"/>
      <c r="K95" s="289"/>
    </row>
    <row r="96" spans="2:11" s="1" customFormat="1" ht="15" customHeight="1">
      <c r="B96" s="300"/>
      <c r="C96" s="277" t="s">
        <v>38</v>
      </c>
      <c r="D96" s="277"/>
      <c r="E96" s="277"/>
      <c r="F96" s="298" t="s">
        <v>526</v>
      </c>
      <c r="G96" s="299"/>
      <c r="H96" s="277" t="s">
        <v>563</v>
      </c>
      <c r="I96" s="277" t="s">
        <v>561</v>
      </c>
      <c r="J96" s="277"/>
      <c r="K96" s="289"/>
    </row>
    <row r="97" spans="2:11" s="1" customFormat="1" ht="15" customHeight="1">
      <c r="B97" s="300"/>
      <c r="C97" s="277" t="s">
        <v>48</v>
      </c>
      <c r="D97" s="277"/>
      <c r="E97" s="277"/>
      <c r="F97" s="298" t="s">
        <v>526</v>
      </c>
      <c r="G97" s="299"/>
      <c r="H97" s="277" t="s">
        <v>564</v>
      </c>
      <c r="I97" s="277" t="s">
        <v>561</v>
      </c>
      <c r="J97" s="277"/>
      <c r="K97" s="289"/>
    </row>
    <row r="98" spans="2:11" s="1" customFormat="1" ht="15" customHeight="1">
      <c r="B98" s="303"/>
      <c r="C98" s="304"/>
      <c r="D98" s="304"/>
      <c r="E98" s="304"/>
      <c r="F98" s="304"/>
      <c r="G98" s="304"/>
      <c r="H98" s="304"/>
      <c r="I98" s="304"/>
      <c r="J98" s="304"/>
      <c r="K98" s="305"/>
    </row>
    <row r="99" spans="2:11" s="1" customFormat="1" ht="18.75" customHeight="1">
      <c r="B99" s="306"/>
      <c r="C99" s="307"/>
      <c r="D99" s="307"/>
      <c r="E99" s="307"/>
      <c r="F99" s="307"/>
      <c r="G99" s="307"/>
      <c r="H99" s="307"/>
      <c r="I99" s="307"/>
      <c r="J99" s="307"/>
      <c r="K99" s="306"/>
    </row>
    <row r="100" spans="2:11" s="1" customFormat="1" ht="18.75" customHeight="1">
      <c r="B100" s="284"/>
      <c r="C100" s="284"/>
      <c r="D100" s="284"/>
      <c r="E100" s="284"/>
      <c r="F100" s="284"/>
      <c r="G100" s="284"/>
      <c r="H100" s="284"/>
      <c r="I100" s="284"/>
      <c r="J100" s="284"/>
      <c r="K100" s="284"/>
    </row>
    <row r="101" spans="2:11" s="1" customFormat="1" ht="7.5" customHeight="1">
      <c r="B101" s="285"/>
      <c r="C101" s="286"/>
      <c r="D101" s="286"/>
      <c r="E101" s="286"/>
      <c r="F101" s="286"/>
      <c r="G101" s="286"/>
      <c r="H101" s="286"/>
      <c r="I101" s="286"/>
      <c r="J101" s="286"/>
      <c r="K101" s="287"/>
    </row>
    <row r="102" spans="2:11" s="1" customFormat="1" ht="45" customHeight="1">
      <c r="B102" s="288"/>
      <c r="C102" s="399" t="s">
        <v>565</v>
      </c>
      <c r="D102" s="399"/>
      <c r="E102" s="399"/>
      <c r="F102" s="399"/>
      <c r="G102" s="399"/>
      <c r="H102" s="399"/>
      <c r="I102" s="399"/>
      <c r="J102" s="399"/>
      <c r="K102" s="289"/>
    </row>
    <row r="103" spans="2:11" s="1" customFormat="1" ht="17.25" customHeight="1">
      <c r="B103" s="288"/>
      <c r="C103" s="290" t="s">
        <v>520</v>
      </c>
      <c r="D103" s="290"/>
      <c r="E103" s="290"/>
      <c r="F103" s="290" t="s">
        <v>521</v>
      </c>
      <c r="G103" s="291"/>
      <c r="H103" s="290" t="s">
        <v>54</v>
      </c>
      <c r="I103" s="290" t="s">
        <v>57</v>
      </c>
      <c r="J103" s="290" t="s">
        <v>522</v>
      </c>
      <c r="K103" s="289"/>
    </row>
    <row r="104" spans="2:11" s="1" customFormat="1" ht="17.25" customHeight="1">
      <c r="B104" s="288"/>
      <c r="C104" s="292" t="s">
        <v>523</v>
      </c>
      <c r="D104" s="292"/>
      <c r="E104" s="292"/>
      <c r="F104" s="293" t="s">
        <v>524</v>
      </c>
      <c r="G104" s="294"/>
      <c r="H104" s="292"/>
      <c r="I104" s="292"/>
      <c r="J104" s="292" t="s">
        <v>525</v>
      </c>
      <c r="K104" s="289"/>
    </row>
    <row r="105" spans="2:11" s="1" customFormat="1" ht="5.25" customHeight="1">
      <c r="B105" s="288"/>
      <c r="C105" s="290"/>
      <c r="D105" s="290"/>
      <c r="E105" s="290"/>
      <c r="F105" s="290"/>
      <c r="G105" s="308"/>
      <c r="H105" s="290"/>
      <c r="I105" s="290"/>
      <c r="J105" s="290"/>
      <c r="K105" s="289"/>
    </row>
    <row r="106" spans="2:11" s="1" customFormat="1" ht="15" customHeight="1">
      <c r="B106" s="288"/>
      <c r="C106" s="277" t="s">
        <v>53</v>
      </c>
      <c r="D106" s="297"/>
      <c r="E106" s="297"/>
      <c r="F106" s="298" t="s">
        <v>526</v>
      </c>
      <c r="G106" s="277"/>
      <c r="H106" s="277" t="s">
        <v>566</v>
      </c>
      <c r="I106" s="277" t="s">
        <v>528</v>
      </c>
      <c r="J106" s="277">
        <v>20</v>
      </c>
      <c r="K106" s="289"/>
    </row>
    <row r="107" spans="2:11" s="1" customFormat="1" ht="15" customHeight="1">
      <c r="B107" s="288"/>
      <c r="C107" s="277" t="s">
        <v>529</v>
      </c>
      <c r="D107" s="277"/>
      <c r="E107" s="277"/>
      <c r="F107" s="298" t="s">
        <v>526</v>
      </c>
      <c r="G107" s="277"/>
      <c r="H107" s="277" t="s">
        <v>566</v>
      </c>
      <c r="I107" s="277" t="s">
        <v>528</v>
      </c>
      <c r="J107" s="277">
        <v>120</v>
      </c>
      <c r="K107" s="289"/>
    </row>
    <row r="108" spans="2:11" s="1" customFormat="1" ht="15" customHeight="1">
      <c r="B108" s="300"/>
      <c r="C108" s="277" t="s">
        <v>531</v>
      </c>
      <c r="D108" s="277"/>
      <c r="E108" s="277"/>
      <c r="F108" s="298" t="s">
        <v>532</v>
      </c>
      <c r="G108" s="277"/>
      <c r="H108" s="277" t="s">
        <v>566</v>
      </c>
      <c r="I108" s="277" t="s">
        <v>528</v>
      </c>
      <c r="J108" s="277">
        <v>50</v>
      </c>
      <c r="K108" s="289"/>
    </row>
    <row r="109" spans="2:11" s="1" customFormat="1" ht="15" customHeight="1">
      <c r="B109" s="300"/>
      <c r="C109" s="277" t="s">
        <v>534</v>
      </c>
      <c r="D109" s="277"/>
      <c r="E109" s="277"/>
      <c r="F109" s="298" t="s">
        <v>526</v>
      </c>
      <c r="G109" s="277"/>
      <c r="H109" s="277" t="s">
        <v>566</v>
      </c>
      <c r="I109" s="277" t="s">
        <v>536</v>
      </c>
      <c r="J109" s="277"/>
      <c r="K109" s="289"/>
    </row>
    <row r="110" spans="2:11" s="1" customFormat="1" ht="15" customHeight="1">
      <c r="B110" s="300"/>
      <c r="C110" s="277" t="s">
        <v>545</v>
      </c>
      <c r="D110" s="277"/>
      <c r="E110" s="277"/>
      <c r="F110" s="298" t="s">
        <v>532</v>
      </c>
      <c r="G110" s="277"/>
      <c r="H110" s="277" t="s">
        <v>566</v>
      </c>
      <c r="I110" s="277" t="s">
        <v>528</v>
      </c>
      <c r="J110" s="277">
        <v>50</v>
      </c>
      <c r="K110" s="289"/>
    </row>
    <row r="111" spans="2:11" s="1" customFormat="1" ht="15" customHeight="1">
      <c r="B111" s="300"/>
      <c r="C111" s="277" t="s">
        <v>553</v>
      </c>
      <c r="D111" s="277"/>
      <c r="E111" s="277"/>
      <c r="F111" s="298" t="s">
        <v>532</v>
      </c>
      <c r="G111" s="277"/>
      <c r="H111" s="277" t="s">
        <v>566</v>
      </c>
      <c r="I111" s="277" t="s">
        <v>528</v>
      </c>
      <c r="J111" s="277">
        <v>50</v>
      </c>
      <c r="K111" s="289"/>
    </row>
    <row r="112" spans="2:11" s="1" customFormat="1" ht="15" customHeight="1">
      <c r="B112" s="300"/>
      <c r="C112" s="277" t="s">
        <v>551</v>
      </c>
      <c r="D112" s="277"/>
      <c r="E112" s="277"/>
      <c r="F112" s="298" t="s">
        <v>532</v>
      </c>
      <c r="G112" s="277"/>
      <c r="H112" s="277" t="s">
        <v>566</v>
      </c>
      <c r="I112" s="277" t="s">
        <v>528</v>
      </c>
      <c r="J112" s="277">
        <v>50</v>
      </c>
      <c r="K112" s="289"/>
    </row>
    <row r="113" spans="2:11" s="1" customFormat="1" ht="15" customHeight="1">
      <c r="B113" s="300"/>
      <c r="C113" s="277" t="s">
        <v>53</v>
      </c>
      <c r="D113" s="277"/>
      <c r="E113" s="277"/>
      <c r="F113" s="298" t="s">
        <v>526</v>
      </c>
      <c r="G113" s="277"/>
      <c r="H113" s="277" t="s">
        <v>567</v>
      </c>
      <c r="I113" s="277" t="s">
        <v>528</v>
      </c>
      <c r="J113" s="277">
        <v>20</v>
      </c>
      <c r="K113" s="289"/>
    </row>
    <row r="114" spans="2:11" s="1" customFormat="1" ht="15" customHeight="1">
      <c r="B114" s="300"/>
      <c r="C114" s="277" t="s">
        <v>568</v>
      </c>
      <c r="D114" s="277"/>
      <c r="E114" s="277"/>
      <c r="F114" s="298" t="s">
        <v>526</v>
      </c>
      <c r="G114" s="277"/>
      <c r="H114" s="277" t="s">
        <v>569</v>
      </c>
      <c r="I114" s="277" t="s">
        <v>528</v>
      </c>
      <c r="J114" s="277">
        <v>120</v>
      </c>
      <c r="K114" s="289"/>
    </row>
    <row r="115" spans="2:11" s="1" customFormat="1" ht="15" customHeight="1">
      <c r="B115" s="300"/>
      <c r="C115" s="277" t="s">
        <v>38</v>
      </c>
      <c r="D115" s="277"/>
      <c r="E115" s="277"/>
      <c r="F115" s="298" t="s">
        <v>526</v>
      </c>
      <c r="G115" s="277"/>
      <c r="H115" s="277" t="s">
        <v>570</v>
      </c>
      <c r="I115" s="277" t="s">
        <v>561</v>
      </c>
      <c r="J115" s="277"/>
      <c r="K115" s="289"/>
    </row>
    <row r="116" spans="2:11" s="1" customFormat="1" ht="15" customHeight="1">
      <c r="B116" s="300"/>
      <c r="C116" s="277" t="s">
        <v>48</v>
      </c>
      <c r="D116" s="277"/>
      <c r="E116" s="277"/>
      <c r="F116" s="298" t="s">
        <v>526</v>
      </c>
      <c r="G116" s="277"/>
      <c r="H116" s="277" t="s">
        <v>571</v>
      </c>
      <c r="I116" s="277" t="s">
        <v>561</v>
      </c>
      <c r="J116" s="277"/>
      <c r="K116" s="289"/>
    </row>
    <row r="117" spans="2:11" s="1" customFormat="1" ht="15" customHeight="1">
      <c r="B117" s="300"/>
      <c r="C117" s="277" t="s">
        <v>57</v>
      </c>
      <c r="D117" s="277"/>
      <c r="E117" s="277"/>
      <c r="F117" s="298" t="s">
        <v>526</v>
      </c>
      <c r="G117" s="277"/>
      <c r="H117" s="277" t="s">
        <v>572</v>
      </c>
      <c r="I117" s="277" t="s">
        <v>573</v>
      </c>
      <c r="J117" s="277"/>
      <c r="K117" s="289"/>
    </row>
    <row r="118" spans="2:11" s="1" customFormat="1" ht="15" customHeight="1">
      <c r="B118" s="303"/>
      <c r="C118" s="309"/>
      <c r="D118" s="309"/>
      <c r="E118" s="309"/>
      <c r="F118" s="309"/>
      <c r="G118" s="309"/>
      <c r="H118" s="309"/>
      <c r="I118" s="309"/>
      <c r="J118" s="309"/>
      <c r="K118" s="305"/>
    </row>
    <row r="119" spans="2:11" s="1" customFormat="1" ht="18.75" customHeight="1">
      <c r="B119" s="310"/>
      <c r="C119" s="311"/>
      <c r="D119" s="311"/>
      <c r="E119" s="311"/>
      <c r="F119" s="312"/>
      <c r="G119" s="311"/>
      <c r="H119" s="311"/>
      <c r="I119" s="311"/>
      <c r="J119" s="311"/>
      <c r="K119" s="310"/>
    </row>
    <row r="120" spans="2:11" s="1" customFormat="1" ht="18.75" customHeight="1">
      <c r="B120" s="284"/>
      <c r="C120" s="284"/>
      <c r="D120" s="284"/>
      <c r="E120" s="284"/>
      <c r="F120" s="284"/>
      <c r="G120" s="284"/>
      <c r="H120" s="284"/>
      <c r="I120" s="284"/>
      <c r="J120" s="284"/>
      <c r="K120" s="284"/>
    </row>
    <row r="121" spans="2:11" s="1" customFormat="1" ht="7.5" customHeight="1">
      <c r="B121" s="313"/>
      <c r="C121" s="314"/>
      <c r="D121" s="314"/>
      <c r="E121" s="314"/>
      <c r="F121" s="314"/>
      <c r="G121" s="314"/>
      <c r="H121" s="314"/>
      <c r="I121" s="314"/>
      <c r="J121" s="314"/>
      <c r="K121" s="315"/>
    </row>
    <row r="122" spans="2:11" s="1" customFormat="1" ht="45" customHeight="1">
      <c r="B122" s="316"/>
      <c r="C122" s="397" t="s">
        <v>574</v>
      </c>
      <c r="D122" s="397"/>
      <c r="E122" s="397"/>
      <c r="F122" s="397"/>
      <c r="G122" s="397"/>
      <c r="H122" s="397"/>
      <c r="I122" s="397"/>
      <c r="J122" s="397"/>
      <c r="K122" s="317"/>
    </row>
    <row r="123" spans="2:11" s="1" customFormat="1" ht="17.25" customHeight="1">
      <c r="B123" s="318"/>
      <c r="C123" s="290" t="s">
        <v>520</v>
      </c>
      <c r="D123" s="290"/>
      <c r="E123" s="290"/>
      <c r="F123" s="290" t="s">
        <v>521</v>
      </c>
      <c r="G123" s="291"/>
      <c r="H123" s="290" t="s">
        <v>54</v>
      </c>
      <c r="I123" s="290" t="s">
        <v>57</v>
      </c>
      <c r="J123" s="290" t="s">
        <v>522</v>
      </c>
      <c r="K123" s="319"/>
    </row>
    <row r="124" spans="2:11" s="1" customFormat="1" ht="17.25" customHeight="1">
      <c r="B124" s="318"/>
      <c r="C124" s="292" t="s">
        <v>523</v>
      </c>
      <c r="D124" s="292"/>
      <c r="E124" s="292"/>
      <c r="F124" s="293" t="s">
        <v>524</v>
      </c>
      <c r="G124" s="294"/>
      <c r="H124" s="292"/>
      <c r="I124" s="292"/>
      <c r="J124" s="292" t="s">
        <v>525</v>
      </c>
      <c r="K124" s="319"/>
    </row>
    <row r="125" spans="2:11" s="1" customFormat="1" ht="5.25" customHeight="1">
      <c r="B125" s="320"/>
      <c r="C125" s="295"/>
      <c r="D125" s="295"/>
      <c r="E125" s="295"/>
      <c r="F125" s="295"/>
      <c r="G125" s="321"/>
      <c r="H125" s="295"/>
      <c r="I125" s="295"/>
      <c r="J125" s="295"/>
      <c r="K125" s="322"/>
    </row>
    <row r="126" spans="2:11" s="1" customFormat="1" ht="15" customHeight="1">
      <c r="B126" s="320"/>
      <c r="C126" s="277" t="s">
        <v>529</v>
      </c>
      <c r="D126" s="297"/>
      <c r="E126" s="297"/>
      <c r="F126" s="298" t="s">
        <v>526</v>
      </c>
      <c r="G126" s="277"/>
      <c r="H126" s="277" t="s">
        <v>566</v>
      </c>
      <c r="I126" s="277" t="s">
        <v>528</v>
      </c>
      <c r="J126" s="277">
        <v>120</v>
      </c>
      <c r="K126" s="323"/>
    </row>
    <row r="127" spans="2:11" s="1" customFormat="1" ht="15" customHeight="1">
      <c r="B127" s="320"/>
      <c r="C127" s="277" t="s">
        <v>575</v>
      </c>
      <c r="D127" s="277"/>
      <c r="E127" s="277"/>
      <c r="F127" s="298" t="s">
        <v>526</v>
      </c>
      <c r="G127" s="277"/>
      <c r="H127" s="277" t="s">
        <v>576</v>
      </c>
      <c r="I127" s="277" t="s">
        <v>528</v>
      </c>
      <c r="J127" s="277" t="s">
        <v>577</v>
      </c>
      <c r="K127" s="323"/>
    </row>
    <row r="128" spans="2:11" s="1" customFormat="1" ht="15" customHeight="1">
      <c r="B128" s="320"/>
      <c r="C128" s="277" t="s">
        <v>474</v>
      </c>
      <c r="D128" s="277"/>
      <c r="E128" s="277"/>
      <c r="F128" s="298" t="s">
        <v>526</v>
      </c>
      <c r="G128" s="277"/>
      <c r="H128" s="277" t="s">
        <v>578</v>
      </c>
      <c r="I128" s="277" t="s">
        <v>528</v>
      </c>
      <c r="J128" s="277" t="s">
        <v>577</v>
      </c>
      <c r="K128" s="323"/>
    </row>
    <row r="129" spans="2:11" s="1" customFormat="1" ht="15" customHeight="1">
      <c r="B129" s="320"/>
      <c r="C129" s="277" t="s">
        <v>537</v>
      </c>
      <c r="D129" s="277"/>
      <c r="E129" s="277"/>
      <c r="F129" s="298" t="s">
        <v>532</v>
      </c>
      <c r="G129" s="277"/>
      <c r="H129" s="277" t="s">
        <v>538</v>
      </c>
      <c r="I129" s="277" t="s">
        <v>528</v>
      </c>
      <c r="J129" s="277">
        <v>15</v>
      </c>
      <c r="K129" s="323"/>
    </row>
    <row r="130" spans="2:11" s="1" customFormat="1" ht="15" customHeight="1">
      <c r="B130" s="320"/>
      <c r="C130" s="301" t="s">
        <v>539</v>
      </c>
      <c r="D130" s="301"/>
      <c r="E130" s="301"/>
      <c r="F130" s="302" t="s">
        <v>532</v>
      </c>
      <c r="G130" s="301"/>
      <c r="H130" s="301" t="s">
        <v>540</v>
      </c>
      <c r="I130" s="301" t="s">
        <v>528</v>
      </c>
      <c r="J130" s="301">
        <v>15</v>
      </c>
      <c r="K130" s="323"/>
    </row>
    <row r="131" spans="2:11" s="1" customFormat="1" ht="15" customHeight="1">
      <c r="B131" s="320"/>
      <c r="C131" s="301" t="s">
        <v>541</v>
      </c>
      <c r="D131" s="301"/>
      <c r="E131" s="301"/>
      <c r="F131" s="302" t="s">
        <v>532</v>
      </c>
      <c r="G131" s="301"/>
      <c r="H131" s="301" t="s">
        <v>542</v>
      </c>
      <c r="I131" s="301" t="s">
        <v>528</v>
      </c>
      <c r="J131" s="301">
        <v>20</v>
      </c>
      <c r="K131" s="323"/>
    </row>
    <row r="132" spans="2:11" s="1" customFormat="1" ht="15" customHeight="1">
      <c r="B132" s="320"/>
      <c r="C132" s="301" t="s">
        <v>543</v>
      </c>
      <c r="D132" s="301"/>
      <c r="E132" s="301"/>
      <c r="F132" s="302" t="s">
        <v>532</v>
      </c>
      <c r="G132" s="301"/>
      <c r="H132" s="301" t="s">
        <v>544</v>
      </c>
      <c r="I132" s="301" t="s">
        <v>528</v>
      </c>
      <c r="J132" s="301">
        <v>20</v>
      </c>
      <c r="K132" s="323"/>
    </row>
    <row r="133" spans="2:11" s="1" customFormat="1" ht="15" customHeight="1">
      <c r="B133" s="320"/>
      <c r="C133" s="277" t="s">
        <v>531</v>
      </c>
      <c r="D133" s="277"/>
      <c r="E133" s="277"/>
      <c r="F133" s="298" t="s">
        <v>532</v>
      </c>
      <c r="G133" s="277"/>
      <c r="H133" s="277" t="s">
        <v>566</v>
      </c>
      <c r="I133" s="277" t="s">
        <v>528</v>
      </c>
      <c r="J133" s="277">
        <v>50</v>
      </c>
      <c r="K133" s="323"/>
    </row>
    <row r="134" spans="2:11" s="1" customFormat="1" ht="15" customHeight="1">
      <c r="B134" s="320"/>
      <c r="C134" s="277" t="s">
        <v>545</v>
      </c>
      <c r="D134" s="277"/>
      <c r="E134" s="277"/>
      <c r="F134" s="298" t="s">
        <v>532</v>
      </c>
      <c r="G134" s="277"/>
      <c r="H134" s="277" t="s">
        <v>566</v>
      </c>
      <c r="I134" s="277" t="s">
        <v>528</v>
      </c>
      <c r="J134" s="277">
        <v>50</v>
      </c>
      <c r="K134" s="323"/>
    </row>
    <row r="135" spans="2:11" s="1" customFormat="1" ht="15" customHeight="1">
      <c r="B135" s="320"/>
      <c r="C135" s="277" t="s">
        <v>551</v>
      </c>
      <c r="D135" s="277"/>
      <c r="E135" s="277"/>
      <c r="F135" s="298" t="s">
        <v>532</v>
      </c>
      <c r="G135" s="277"/>
      <c r="H135" s="277" t="s">
        <v>566</v>
      </c>
      <c r="I135" s="277" t="s">
        <v>528</v>
      </c>
      <c r="J135" s="277">
        <v>50</v>
      </c>
      <c r="K135" s="323"/>
    </row>
    <row r="136" spans="2:11" s="1" customFormat="1" ht="15" customHeight="1">
      <c r="B136" s="320"/>
      <c r="C136" s="277" t="s">
        <v>553</v>
      </c>
      <c r="D136" s="277"/>
      <c r="E136" s="277"/>
      <c r="F136" s="298" t="s">
        <v>532</v>
      </c>
      <c r="G136" s="277"/>
      <c r="H136" s="277" t="s">
        <v>566</v>
      </c>
      <c r="I136" s="277" t="s">
        <v>528</v>
      </c>
      <c r="J136" s="277">
        <v>50</v>
      </c>
      <c r="K136" s="323"/>
    </row>
    <row r="137" spans="2:11" s="1" customFormat="1" ht="15" customHeight="1">
      <c r="B137" s="320"/>
      <c r="C137" s="277" t="s">
        <v>554</v>
      </c>
      <c r="D137" s="277"/>
      <c r="E137" s="277"/>
      <c r="F137" s="298" t="s">
        <v>532</v>
      </c>
      <c r="G137" s="277"/>
      <c r="H137" s="277" t="s">
        <v>579</v>
      </c>
      <c r="I137" s="277" t="s">
        <v>528</v>
      </c>
      <c r="J137" s="277">
        <v>255</v>
      </c>
      <c r="K137" s="323"/>
    </row>
    <row r="138" spans="2:11" s="1" customFormat="1" ht="15" customHeight="1">
      <c r="B138" s="320"/>
      <c r="C138" s="277" t="s">
        <v>556</v>
      </c>
      <c r="D138" s="277"/>
      <c r="E138" s="277"/>
      <c r="F138" s="298" t="s">
        <v>526</v>
      </c>
      <c r="G138" s="277"/>
      <c r="H138" s="277" t="s">
        <v>580</v>
      </c>
      <c r="I138" s="277" t="s">
        <v>558</v>
      </c>
      <c r="J138" s="277"/>
      <c r="K138" s="323"/>
    </row>
    <row r="139" spans="2:11" s="1" customFormat="1" ht="15" customHeight="1">
      <c r="B139" s="320"/>
      <c r="C139" s="277" t="s">
        <v>559</v>
      </c>
      <c r="D139" s="277"/>
      <c r="E139" s="277"/>
      <c r="F139" s="298" t="s">
        <v>526</v>
      </c>
      <c r="G139" s="277"/>
      <c r="H139" s="277" t="s">
        <v>581</v>
      </c>
      <c r="I139" s="277" t="s">
        <v>561</v>
      </c>
      <c r="J139" s="277"/>
      <c r="K139" s="323"/>
    </row>
    <row r="140" spans="2:11" s="1" customFormat="1" ht="15" customHeight="1">
      <c r="B140" s="320"/>
      <c r="C140" s="277" t="s">
        <v>562</v>
      </c>
      <c r="D140" s="277"/>
      <c r="E140" s="277"/>
      <c r="F140" s="298" t="s">
        <v>526</v>
      </c>
      <c r="G140" s="277"/>
      <c r="H140" s="277" t="s">
        <v>562</v>
      </c>
      <c r="I140" s="277" t="s">
        <v>561</v>
      </c>
      <c r="J140" s="277"/>
      <c r="K140" s="323"/>
    </row>
    <row r="141" spans="2:11" s="1" customFormat="1" ht="15" customHeight="1">
      <c r="B141" s="320"/>
      <c r="C141" s="277" t="s">
        <v>38</v>
      </c>
      <c r="D141" s="277"/>
      <c r="E141" s="277"/>
      <c r="F141" s="298" t="s">
        <v>526</v>
      </c>
      <c r="G141" s="277"/>
      <c r="H141" s="277" t="s">
        <v>582</v>
      </c>
      <c r="I141" s="277" t="s">
        <v>561</v>
      </c>
      <c r="J141" s="277"/>
      <c r="K141" s="323"/>
    </row>
    <row r="142" spans="2:11" s="1" customFormat="1" ht="15" customHeight="1">
      <c r="B142" s="320"/>
      <c r="C142" s="277" t="s">
        <v>583</v>
      </c>
      <c r="D142" s="277"/>
      <c r="E142" s="277"/>
      <c r="F142" s="298" t="s">
        <v>526</v>
      </c>
      <c r="G142" s="277"/>
      <c r="H142" s="277" t="s">
        <v>584</v>
      </c>
      <c r="I142" s="277" t="s">
        <v>561</v>
      </c>
      <c r="J142" s="277"/>
      <c r="K142" s="323"/>
    </row>
    <row r="143" spans="2:11" s="1" customFormat="1" ht="15" customHeight="1">
      <c r="B143" s="324"/>
      <c r="C143" s="325"/>
      <c r="D143" s="325"/>
      <c r="E143" s="325"/>
      <c r="F143" s="325"/>
      <c r="G143" s="325"/>
      <c r="H143" s="325"/>
      <c r="I143" s="325"/>
      <c r="J143" s="325"/>
      <c r="K143" s="326"/>
    </row>
    <row r="144" spans="2:11" s="1" customFormat="1" ht="18.75" customHeight="1">
      <c r="B144" s="311"/>
      <c r="C144" s="311"/>
      <c r="D144" s="311"/>
      <c r="E144" s="311"/>
      <c r="F144" s="312"/>
      <c r="G144" s="311"/>
      <c r="H144" s="311"/>
      <c r="I144" s="311"/>
      <c r="J144" s="311"/>
      <c r="K144" s="311"/>
    </row>
    <row r="145" spans="2:11" s="1" customFormat="1" ht="18.75" customHeight="1">
      <c r="B145" s="284"/>
      <c r="C145" s="284"/>
      <c r="D145" s="284"/>
      <c r="E145" s="284"/>
      <c r="F145" s="284"/>
      <c r="G145" s="284"/>
      <c r="H145" s="284"/>
      <c r="I145" s="284"/>
      <c r="J145" s="284"/>
      <c r="K145" s="284"/>
    </row>
    <row r="146" spans="2:11" s="1" customFormat="1" ht="7.5" customHeight="1">
      <c r="B146" s="285"/>
      <c r="C146" s="286"/>
      <c r="D146" s="286"/>
      <c r="E146" s="286"/>
      <c r="F146" s="286"/>
      <c r="G146" s="286"/>
      <c r="H146" s="286"/>
      <c r="I146" s="286"/>
      <c r="J146" s="286"/>
      <c r="K146" s="287"/>
    </row>
    <row r="147" spans="2:11" s="1" customFormat="1" ht="45" customHeight="1">
      <c r="B147" s="288"/>
      <c r="C147" s="399" t="s">
        <v>585</v>
      </c>
      <c r="D147" s="399"/>
      <c r="E147" s="399"/>
      <c r="F147" s="399"/>
      <c r="G147" s="399"/>
      <c r="H147" s="399"/>
      <c r="I147" s="399"/>
      <c r="J147" s="399"/>
      <c r="K147" s="289"/>
    </row>
    <row r="148" spans="2:11" s="1" customFormat="1" ht="17.25" customHeight="1">
      <c r="B148" s="288"/>
      <c r="C148" s="290" t="s">
        <v>520</v>
      </c>
      <c r="D148" s="290"/>
      <c r="E148" s="290"/>
      <c r="F148" s="290" t="s">
        <v>521</v>
      </c>
      <c r="G148" s="291"/>
      <c r="H148" s="290" t="s">
        <v>54</v>
      </c>
      <c r="I148" s="290" t="s">
        <v>57</v>
      </c>
      <c r="J148" s="290" t="s">
        <v>522</v>
      </c>
      <c r="K148" s="289"/>
    </row>
    <row r="149" spans="2:11" s="1" customFormat="1" ht="17.25" customHeight="1">
      <c r="B149" s="288"/>
      <c r="C149" s="292" t="s">
        <v>523</v>
      </c>
      <c r="D149" s="292"/>
      <c r="E149" s="292"/>
      <c r="F149" s="293" t="s">
        <v>524</v>
      </c>
      <c r="G149" s="294"/>
      <c r="H149" s="292"/>
      <c r="I149" s="292"/>
      <c r="J149" s="292" t="s">
        <v>525</v>
      </c>
      <c r="K149" s="289"/>
    </row>
    <row r="150" spans="2:11" s="1" customFormat="1" ht="5.25" customHeight="1">
      <c r="B150" s="300"/>
      <c r="C150" s="295"/>
      <c r="D150" s="295"/>
      <c r="E150" s="295"/>
      <c r="F150" s="295"/>
      <c r="G150" s="296"/>
      <c r="H150" s="295"/>
      <c r="I150" s="295"/>
      <c r="J150" s="295"/>
      <c r="K150" s="323"/>
    </row>
    <row r="151" spans="2:11" s="1" customFormat="1" ht="15" customHeight="1">
      <c r="B151" s="300"/>
      <c r="C151" s="327" t="s">
        <v>529</v>
      </c>
      <c r="D151" s="277"/>
      <c r="E151" s="277"/>
      <c r="F151" s="328" t="s">
        <v>526</v>
      </c>
      <c r="G151" s="277"/>
      <c r="H151" s="327" t="s">
        <v>566</v>
      </c>
      <c r="I151" s="327" t="s">
        <v>528</v>
      </c>
      <c r="J151" s="327">
        <v>120</v>
      </c>
      <c r="K151" s="323"/>
    </row>
    <row r="152" spans="2:11" s="1" customFormat="1" ht="15" customHeight="1">
      <c r="B152" s="300"/>
      <c r="C152" s="327" t="s">
        <v>575</v>
      </c>
      <c r="D152" s="277"/>
      <c r="E152" s="277"/>
      <c r="F152" s="328" t="s">
        <v>526</v>
      </c>
      <c r="G152" s="277"/>
      <c r="H152" s="327" t="s">
        <v>586</v>
      </c>
      <c r="I152" s="327" t="s">
        <v>528</v>
      </c>
      <c r="J152" s="327" t="s">
        <v>577</v>
      </c>
      <c r="K152" s="323"/>
    </row>
    <row r="153" spans="2:11" s="1" customFormat="1" ht="15" customHeight="1">
      <c r="B153" s="300"/>
      <c r="C153" s="327" t="s">
        <v>474</v>
      </c>
      <c r="D153" s="277"/>
      <c r="E153" s="277"/>
      <c r="F153" s="328" t="s">
        <v>526</v>
      </c>
      <c r="G153" s="277"/>
      <c r="H153" s="327" t="s">
        <v>587</v>
      </c>
      <c r="I153" s="327" t="s">
        <v>528</v>
      </c>
      <c r="J153" s="327" t="s">
        <v>577</v>
      </c>
      <c r="K153" s="323"/>
    </row>
    <row r="154" spans="2:11" s="1" customFormat="1" ht="15" customHeight="1">
      <c r="B154" s="300"/>
      <c r="C154" s="327" t="s">
        <v>531</v>
      </c>
      <c r="D154" s="277"/>
      <c r="E154" s="277"/>
      <c r="F154" s="328" t="s">
        <v>532</v>
      </c>
      <c r="G154" s="277"/>
      <c r="H154" s="327" t="s">
        <v>566</v>
      </c>
      <c r="I154" s="327" t="s">
        <v>528</v>
      </c>
      <c r="J154" s="327">
        <v>50</v>
      </c>
      <c r="K154" s="323"/>
    </row>
    <row r="155" spans="2:11" s="1" customFormat="1" ht="15" customHeight="1">
      <c r="B155" s="300"/>
      <c r="C155" s="327" t="s">
        <v>534</v>
      </c>
      <c r="D155" s="277"/>
      <c r="E155" s="277"/>
      <c r="F155" s="328" t="s">
        <v>526</v>
      </c>
      <c r="G155" s="277"/>
      <c r="H155" s="327" t="s">
        <v>566</v>
      </c>
      <c r="I155" s="327" t="s">
        <v>536</v>
      </c>
      <c r="J155" s="327"/>
      <c r="K155" s="323"/>
    </row>
    <row r="156" spans="2:11" s="1" customFormat="1" ht="15" customHeight="1">
      <c r="B156" s="300"/>
      <c r="C156" s="327" t="s">
        <v>545</v>
      </c>
      <c r="D156" s="277"/>
      <c r="E156" s="277"/>
      <c r="F156" s="328" t="s">
        <v>532</v>
      </c>
      <c r="G156" s="277"/>
      <c r="H156" s="327" t="s">
        <v>566</v>
      </c>
      <c r="I156" s="327" t="s">
        <v>528</v>
      </c>
      <c r="J156" s="327">
        <v>50</v>
      </c>
      <c r="K156" s="323"/>
    </row>
    <row r="157" spans="2:11" s="1" customFormat="1" ht="15" customHeight="1">
      <c r="B157" s="300"/>
      <c r="C157" s="327" t="s">
        <v>553</v>
      </c>
      <c r="D157" s="277"/>
      <c r="E157" s="277"/>
      <c r="F157" s="328" t="s">
        <v>532</v>
      </c>
      <c r="G157" s="277"/>
      <c r="H157" s="327" t="s">
        <v>566</v>
      </c>
      <c r="I157" s="327" t="s">
        <v>528</v>
      </c>
      <c r="J157" s="327">
        <v>50</v>
      </c>
      <c r="K157" s="323"/>
    </row>
    <row r="158" spans="2:11" s="1" customFormat="1" ht="15" customHeight="1">
      <c r="B158" s="300"/>
      <c r="C158" s="327" t="s">
        <v>551</v>
      </c>
      <c r="D158" s="277"/>
      <c r="E158" s="277"/>
      <c r="F158" s="328" t="s">
        <v>532</v>
      </c>
      <c r="G158" s="277"/>
      <c r="H158" s="327" t="s">
        <v>566</v>
      </c>
      <c r="I158" s="327" t="s">
        <v>528</v>
      </c>
      <c r="J158" s="327">
        <v>50</v>
      </c>
      <c r="K158" s="323"/>
    </row>
    <row r="159" spans="2:11" s="1" customFormat="1" ht="15" customHeight="1">
      <c r="B159" s="300"/>
      <c r="C159" s="327" t="s">
        <v>90</v>
      </c>
      <c r="D159" s="277"/>
      <c r="E159" s="277"/>
      <c r="F159" s="328" t="s">
        <v>526</v>
      </c>
      <c r="G159" s="277"/>
      <c r="H159" s="327" t="s">
        <v>588</v>
      </c>
      <c r="I159" s="327" t="s">
        <v>528</v>
      </c>
      <c r="J159" s="327" t="s">
        <v>589</v>
      </c>
      <c r="K159" s="323"/>
    </row>
    <row r="160" spans="2:11" s="1" customFormat="1" ht="15" customHeight="1">
      <c r="B160" s="300"/>
      <c r="C160" s="327" t="s">
        <v>590</v>
      </c>
      <c r="D160" s="277"/>
      <c r="E160" s="277"/>
      <c r="F160" s="328" t="s">
        <v>526</v>
      </c>
      <c r="G160" s="277"/>
      <c r="H160" s="327" t="s">
        <v>591</v>
      </c>
      <c r="I160" s="327" t="s">
        <v>561</v>
      </c>
      <c r="J160" s="327"/>
      <c r="K160" s="323"/>
    </row>
    <row r="161" spans="2:11" s="1" customFormat="1" ht="15" customHeight="1">
      <c r="B161" s="329"/>
      <c r="C161" s="309"/>
      <c r="D161" s="309"/>
      <c r="E161" s="309"/>
      <c r="F161" s="309"/>
      <c r="G161" s="309"/>
      <c r="H161" s="309"/>
      <c r="I161" s="309"/>
      <c r="J161" s="309"/>
      <c r="K161" s="330"/>
    </row>
    <row r="162" spans="2:11" s="1" customFormat="1" ht="18.75" customHeight="1">
      <c r="B162" s="311"/>
      <c r="C162" s="321"/>
      <c r="D162" s="321"/>
      <c r="E162" s="321"/>
      <c r="F162" s="331"/>
      <c r="G162" s="321"/>
      <c r="H162" s="321"/>
      <c r="I162" s="321"/>
      <c r="J162" s="321"/>
      <c r="K162" s="311"/>
    </row>
    <row r="163" spans="2:11" s="1" customFormat="1" ht="18.75" customHeight="1">
      <c r="B163" s="284"/>
      <c r="C163" s="284"/>
      <c r="D163" s="284"/>
      <c r="E163" s="284"/>
      <c r="F163" s="284"/>
      <c r="G163" s="284"/>
      <c r="H163" s="284"/>
      <c r="I163" s="284"/>
      <c r="J163" s="284"/>
      <c r="K163" s="284"/>
    </row>
    <row r="164" spans="2:11" s="1" customFormat="1" ht="7.5" customHeight="1">
      <c r="B164" s="266"/>
      <c r="C164" s="267"/>
      <c r="D164" s="267"/>
      <c r="E164" s="267"/>
      <c r="F164" s="267"/>
      <c r="G164" s="267"/>
      <c r="H164" s="267"/>
      <c r="I164" s="267"/>
      <c r="J164" s="267"/>
      <c r="K164" s="268"/>
    </row>
    <row r="165" spans="2:11" s="1" customFormat="1" ht="45" customHeight="1">
      <c r="B165" s="269"/>
      <c r="C165" s="397" t="s">
        <v>592</v>
      </c>
      <c r="D165" s="397"/>
      <c r="E165" s="397"/>
      <c r="F165" s="397"/>
      <c r="G165" s="397"/>
      <c r="H165" s="397"/>
      <c r="I165" s="397"/>
      <c r="J165" s="397"/>
      <c r="K165" s="270"/>
    </row>
    <row r="166" spans="2:11" s="1" customFormat="1" ht="17.25" customHeight="1">
      <c r="B166" s="269"/>
      <c r="C166" s="290" t="s">
        <v>520</v>
      </c>
      <c r="D166" s="290"/>
      <c r="E166" s="290"/>
      <c r="F166" s="290" t="s">
        <v>521</v>
      </c>
      <c r="G166" s="332"/>
      <c r="H166" s="333" t="s">
        <v>54</v>
      </c>
      <c r="I166" s="333" t="s">
        <v>57</v>
      </c>
      <c r="J166" s="290" t="s">
        <v>522</v>
      </c>
      <c r="K166" s="270"/>
    </row>
    <row r="167" spans="2:11" s="1" customFormat="1" ht="17.25" customHeight="1">
      <c r="B167" s="271"/>
      <c r="C167" s="292" t="s">
        <v>523</v>
      </c>
      <c r="D167" s="292"/>
      <c r="E167" s="292"/>
      <c r="F167" s="293" t="s">
        <v>524</v>
      </c>
      <c r="G167" s="334"/>
      <c r="H167" s="335"/>
      <c r="I167" s="335"/>
      <c r="J167" s="292" t="s">
        <v>525</v>
      </c>
      <c r="K167" s="272"/>
    </row>
    <row r="168" spans="2:11" s="1" customFormat="1" ht="5.25" customHeight="1">
      <c r="B168" s="300"/>
      <c r="C168" s="295"/>
      <c r="D168" s="295"/>
      <c r="E168" s="295"/>
      <c r="F168" s="295"/>
      <c r="G168" s="296"/>
      <c r="H168" s="295"/>
      <c r="I168" s="295"/>
      <c r="J168" s="295"/>
      <c r="K168" s="323"/>
    </row>
    <row r="169" spans="2:11" s="1" customFormat="1" ht="15" customHeight="1">
      <c r="B169" s="300"/>
      <c r="C169" s="277" t="s">
        <v>529</v>
      </c>
      <c r="D169" s="277"/>
      <c r="E169" s="277"/>
      <c r="F169" s="298" t="s">
        <v>526</v>
      </c>
      <c r="G169" s="277"/>
      <c r="H169" s="277" t="s">
        <v>566</v>
      </c>
      <c r="I169" s="277" t="s">
        <v>528</v>
      </c>
      <c r="J169" s="277">
        <v>120</v>
      </c>
      <c r="K169" s="323"/>
    </row>
    <row r="170" spans="2:11" s="1" customFormat="1" ht="15" customHeight="1">
      <c r="B170" s="300"/>
      <c r="C170" s="277" t="s">
        <v>575</v>
      </c>
      <c r="D170" s="277"/>
      <c r="E170" s="277"/>
      <c r="F170" s="298" t="s">
        <v>526</v>
      </c>
      <c r="G170" s="277"/>
      <c r="H170" s="277" t="s">
        <v>576</v>
      </c>
      <c r="I170" s="277" t="s">
        <v>528</v>
      </c>
      <c r="J170" s="277" t="s">
        <v>577</v>
      </c>
      <c r="K170" s="323"/>
    </row>
    <row r="171" spans="2:11" s="1" customFormat="1" ht="15" customHeight="1">
      <c r="B171" s="300"/>
      <c r="C171" s="277" t="s">
        <v>474</v>
      </c>
      <c r="D171" s="277"/>
      <c r="E171" s="277"/>
      <c r="F171" s="298" t="s">
        <v>526</v>
      </c>
      <c r="G171" s="277"/>
      <c r="H171" s="277" t="s">
        <v>593</v>
      </c>
      <c r="I171" s="277" t="s">
        <v>528</v>
      </c>
      <c r="J171" s="277" t="s">
        <v>577</v>
      </c>
      <c r="K171" s="323"/>
    </row>
    <row r="172" spans="2:11" s="1" customFormat="1" ht="15" customHeight="1">
      <c r="B172" s="300"/>
      <c r="C172" s="277" t="s">
        <v>531</v>
      </c>
      <c r="D172" s="277"/>
      <c r="E172" s="277"/>
      <c r="F172" s="298" t="s">
        <v>532</v>
      </c>
      <c r="G172" s="277"/>
      <c r="H172" s="277" t="s">
        <v>593</v>
      </c>
      <c r="I172" s="277" t="s">
        <v>528</v>
      </c>
      <c r="J172" s="277">
        <v>50</v>
      </c>
      <c r="K172" s="323"/>
    </row>
    <row r="173" spans="2:11" s="1" customFormat="1" ht="15" customHeight="1">
      <c r="B173" s="300"/>
      <c r="C173" s="277" t="s">
        <v>534</v>
      </c>
      <c r="D173" s="277"/>
      <c r="E173" s="277"/>
      <c r="F173" s="298" t="s">
        <v>526</v>
      </c>
      <c r="G173" s="277"/>
      <c r="H173" s="277" t="s">
        <v>593</v>
      </c>
      <c r="I173" s="277" t="s">
        <v>536</v>
      </c>
      <c r="J173" s="277"/>
      <c r="K173" s="323"/>
    </row>
    <row r="174" spans="2:11" s="1" customFormat="1" ht="15" customHeight="1">
      <c r="B174" s="300"/>
      <c r="C174" s="277" t="s">
        <v>545</v>
      </c>
      <c r="D174" s="277"/>
      <c r="E174" s="277"/>
      <c r="F174" s="298" t="s">
        <v>532</v>
      </c>
      <c r="G174" s="277"/>
      <c r="H174" s="277" t="s">
        <v>593</v>
      </c>
      <c r="I174" s="277" t="s">
        <v>528</v>
      </c>
      <c r="J174" s="277">
        <v>50</v>
      </c>
      <c r="K174" s="323"/>
    </row>
    <row r="175" spans="2:11" s="1" customFormat="1" ht="15" customHeight="1">
      <c r="B175" s="300"/>
      <c r="C175" s="277" t="s">
        <v>553</v>
      </c>
      <c r="D175" s="277"/>
      <c r="E175" s="277"/>
      <c r="F175" s="298" t="s">
        <v>532</v>
      </c>
      <c r="G175" s="277"/>
      <c r="H175" s="277" t="s">
        <v>593</v>
      </c>
      <c r="I175" s="277" t="s">
        <v>528</v>
      </c>
      <c r="J175" s="277">
        <v>50</v>
      </c>
      <c r="K175" s="323"/>
    </row>
    <row r="176" spans="2:11" s="1" customFormat="1" ht="15" customHeight="1">
      <c r="B176" s="300"/>
      <c r="C176" s="277" t="s">
        <v>551</v>
      </c>
      <c r="D176" s="277"/>
      <c r="E176" s="277"/>
      <c r="F176" s="298" t="s">
        <v>532</v>
      </c>
      <c r="G176" s="277"/>
      <c r="H176" s="277" t="s">
        <v>593</v>
      </c>
      <c r="I176" s="277" t="s">
        <v>528</v>
      </c>
      <c r="J176" s="277">
        <v>50</v>
      </c>
      <c r="K176" s="323"/>
    </row>
    <row r="177" spans="2:11" s="1" customFormat="1" ht="15" customHeight="1">
      <c r="B177" s="300"/>
      <c r="C177" s="277" t="s">
        <v>108</v>
      </c>
      <c r="D177" s="277"/>
      <c r="E177" s="277"/>
      <c r="F177" s="298" t="s">
        <v>526</v>
      </c>
      <c r="G177" s="277"/>
      <c r="H177" s="277" t="s">
        <v>594</v>
      </c>
      <c r="I177" s="277" t="s">
        <v>595</v>
      </c>
      <c r="J177" s="277"/>
      <c r="K177" s="323"/>
    </row>
    <row r="178" spans="2:11" s="1" customFormat="1" ht="15" customHeight="1">
      <c r="B178" s="300"/>
      <c r="C178" s="277" t="s">
        <v>57</v>
      </c>
      <c r="D178" s="277"/>
      <c r="E178" s="277"/>
      <c r="F178" s="298" t="s">
        <v>526</v>
      </c>
      <c r="G178" s="277"/>
      <c r="H178" s="277" t="s">
        <v>596</v>
      </c>
      <c r="I178" s="277" t="s">
        <v>597</v>
      </c>
      <c r="J178" s="277">
        <v>1</v>
      </c>
      <c r="K178" s="323"/>
    </row>
    <row r="179" spans="2:11" s="1" customFormat="1" ht="15" customHeight="1">
      <c r="B179" s="300"/>
      <c r="C179" s="277" t="s">
        <v>53</v>
      </c>
      <c r="D179" s="277"/>
      <c r="E179" s="277"/>
      <c r="F179" s="298" t="s">
        <v>526</v>
      </c>
      <c r="G179" s="277"/>
      <c r="H179" s="277" t="s">
        <v>598</v>
      </c>
      <c r="I179" s="277" t="s">
        <v>528</v>
      </c>
      <c r="J179" s="277">
        <v>20</v>
      </c>
      <c r="K179" s="323"/>
    </row>
    <row r="180" spans="2:11" s="1" customFormat="1" ht="15" customHeight="1">
      <c r="B180" s="300"/>
      <c r="C180" s="277" t="s">
        <v>54</v>
      </c>
      <c r="D180" s="277"/>
      <c r="E180" s="277"/>
      <c r="F180" s="298" t="s">
        <v>526</v>
      </c>
      <c r="G180" s="277"/>
      <c r="H180" s="277" t="s">
        <v>599</v>
      </c>
      <c r="I180" s="277" t="s">
        <v>528</v>
      </c>
      <c r="J180" s="277">
        <v>255</v>
      </c>
      <c r="K180" s="323"/>
    </row>
    <row r="181" spans="2:11" s="1" customFormat="1" ht="15" customHeight="1">
      <c r="B181" s="300"/>
      <c r="C181" s="277" t="s">
        <v>109</v>
      </c>
      <c r="D181" s="277"/>
      <c r="E181" s="277"/>
      <c r="F181" s="298" t="s">
        <v>526</v>
      </c>
      <c r="G181" s="277"/>
      <c r="H181" s="277" t="s">
        <v>490</v>
      </c>
      <c r="I181" s="277" t="s">
        <v>528</v>
      </c>
      <c r="J181" s="277">
        <v>10</v>
      </c>
      <c r="K181" s="323"/>
    </row>
    <row r="182" spans="2:11" s="1" customFormat="1" ht="15" customHeight="1">
      <c r="B182" s="300"/>
      <c r="C182" s="277" t="s">
        <v>110</v>
      </c>
      <c r="D182" s="277"/>
      <c r="E182" s="277"/>
      <c r="F182" s="298" t="s">
        <v>526</v>
      </c>
      <c r="G182" s="277"/>
      <c r="H182" s="277" t="s">
        <v>600</v>
      </c>
      <c r="I182" s="277" t="s">
        <v>561</v>
      </c>
      <c r="J182" s="277"/>
      <c r="K182" s="323"/>
    </row>
    <row r="183" spans="2:11" s="1" customFormat="1" ht="15" customHeight="1">
      <c r="B183" s="300"/>
      <c r="C183" s="277" t="s">
        <v>601</v>
      </c>
      <c r="D183" s="277"/>
      <c r="E183" s="277"/>
      <c r="F183" s="298" t="s">
        <v>526</v>
      </c>
      <c r="G183" s="277"/>
      <c r="H183" s="277" t="s">
        <v>602</v>
      </c>
      <c r="I183" s="277" t="s">
        <v>561</v>
      </c>
      <c r="J183" s="277"/>
      <c r="K183" s="323"/>
    </row>
    <row r="184" spans="2:11" s="1" customFormat="1" ht="15" customHeight="1">
      <c r="B184" s="300"/>
      <c r="C184" s="277" t="s">
        <v>590</v>
      </c>
      <c r="D184" s="277"/>
      <c r="E184" s="277"/>
      <c r="F184" s="298" t="s">
        <v>526</v>
      </c>
      <c r="G184" s="277"/>
      <c r="H184" s="277" t="s">
        <v>603</v>
      </c>
      <c r="I184" s="277" t="s">
        <v>561</v>
      </c>
      <c r="J184" s="277"/>
      <c r="K184" s="323"/>
    </row>
    <row r="185" spans="2:11" s="1" customFormat="1" ht="15" customHeight="1">
      <c r="B185" s="300"/>
      <c r="C185" s="277" t="s">
        <v>112</v>
      </c>
      <c r="D185" s="277"/>
      <c r="E185" s="277"/>
      <c r="F185" s="298" t="s">
        <v>532</v>
      </c>
      <c r="G185" s="277"/>
      <c r="H185" s="277" t="s">
        <v>604</v>
      </c>
      <c r="I185" s="277" t="s">
        <v>528</v>
      </c>
      <c r="J185" s="277">
        <v>50</v>
      </c>
      <c r="K185" s="323"/>
    </row>
    <row r="186" spans="2:11" s="1" customFormat="1" ht="15" customHeight="1">
      <c r="B186" s="300"/>
      <c r="C186" s="277" t="s">
        <v>605</v>
      </c>
      <c r="D186" s="277"/>
      <c r="E186" s="277"/>
      <c r="F186" s="298" t="s">
        <v>532</v>
      </c>
      <c r="G186" s="277"/>
      <c r="H186" s="277" t="s">
        <v>606</v>
      </c>
      <c r="I186" s="277" t="s">
        <v>607</v>
      </c>
      <c r="J186" s="277"/>
      <c r="K186" s="323"/>
    </row>
    <row r="187" spans="2:11" s="1" customFormat="1" ht="15" customHeight="1">
      <c r="B187" s="300"/>
      <c r="C187" s="277" t="s">
        <v>608</v>
      </c>
      <c r="D187" s="277"/>
      <c r="E187" s="277"/>
      <c r="F187" s="298" t="s">
        <v>532</v>
      </c>
      <c r="G187" s="277"/>
      <c r="H187" s="277" t="s">
        <v>609</v>
      </c>
      <c r="I187" s="277" t="s">
        <v>607</v>
      </c>
      <c r="J187" s="277"/>
      <c r="K187" s="323"/>
    </row>
    <row r="188" spans="2:11" s="1" customFormat="1" ht="15" customHeight="1">
      <c r="B188" s="300"/>
      <c r="C188" s="277" t="s">
        <v>610</v>
      </c>
      <c r="D188" s="277"/>
      <c r="E188" s="277"/>
      <c r="F188" s="298" t="s">
        <v>532</v>
      </c>
      <c r="G188" s="277"/>
      <c r="H188" s="277" t="s">
        <v>611</v>
      </c>
      <c r="I188" s="277" t="s">
        <v>607</v>
      </c>
      <c r="J188" s="277"/>
      <c r="K188" s="323"/>
    </row>
    <row r="189" spans="2:11" s="1" customFormat="1" ht="15" customHeight="1">
      <c r="B189" s="300"/>
      <c r="C189" s="336" t="s">
        <v>612</v>
      </c>
      <c r="D189" s="277"/>
      <c r="E189" s="277"/>
      <c r="F189" s="298" t="s">
        <v>532</v>
      </c>
      <c r="G189" s="277"/>
      <c r="H189" s="277" t="s">
        <v>613</v>
      </c>
      <c r="I189" s="277" t="s">
        <v>614</v>
      </c>
      <c r="J189" s="337" t="s">
        <v>615</v>
      </c>
      <c r="K189" s="323"/>
    </row>
    <row r="190" spans="2:11" s="1" customFormat="1" ht="15" customHeight="1">
      <c r="B190" s="300"/>
      <c r="C190" s="336" t="s">
        <v>42</v>
      </c>
      <c r="D190" s="277"/>
      <c r="E190" s="277"/>
      <c r="F190" s="298" t="s">
        <v>526</v>
      </c>
      <c r="G190" s="277"/>
      <c r="H190" s="274" t="s">
        <v>616</v>
      </c>
      <c r="I190" s="277" t="s">
        <v>617</v>
      </c>
      <c r="J190" s="277"/>
      <c r="K190" s="323"/>
    </row>
    <row r="191" spans="2:11" s="1" customFormat="1" ht="15" customHeight="1">
      <c r="B191" s="300"/>
      <c r="C191" s="336" t="s">
        <v>618</v>
      </c>
      <c r="D191" s="277"/>
      <c r="E191" s="277"/>
      <c r="F191" s="298" t="s">
        <v>526</v>
      </c>
      <c r="G191" s="277"/>
      <c r="H191" s="277" t="s">
        <v>619</v>
      </c>
      <c r="I191" s="277" t="s">
        <v>561</v>
      </c>
      <c r="J191" s="277"/>
      <c r="K191" s="323"/>
    </row>
    <row r="192" spans="2:11" s="1" customFormat="1" ht="15" customHeight="1">
      <c r="B192" s="300"/>
      <c r="C192" s="336" t="s">
        <v>620</v>
      </c>
      <c r="D192" s="277"/>
      <c r="E192" s="277"/>
      <c r="F192" s="298" t="s">
        <v>526</v>
      </c>
      <c r="G192" s="277"/>
      <c r="H192" s="277" t="s">
        <v>621</v>
      </c>
      <c r="I192" s="277" t="s">
        <v>561</v>
      </c>
      <c r="J192" s="277"/>
      <c r="K192" s="323"/>
    </row>
    <row r="193" spans="2:11" s="1" customFormat="1" ht="15" customHeight="1">
      <c r="B193" s="300"/>
      <c r="C193" s="336" t="s">
        <v>622</v>
      </c>
      <c r="D193" s="277"/>
      <c r="E193" s="277"/>
      <c r="F193" s="298" t="s">
        <v>532</v>
      </c>
      <c r="G193" s="277"/>
      <c r="H193" s="277" t="s">
        <v>623</v>
      </c>
      <c r="I193" s="277" t="s">
        <v>561</v>
      </c>
      <c r="J193" s="277"/>
      <c r="K193" s="323"/>
    </row>
    <row r="194" spans="2:11" s="1" customFormat="1" ht="15" customHeight="1">
      <c r="B194" s="329"/>
      <c r="C194" s="338"/>
      <c r="D194" s="309"/>
      <c r="E194" s="309"/>
      <c r="F194" s="309"/>
      <c r="G194" s="309"/>
      <c r="H194" s="309"/>
      <c r="I194" s="309"/>
      <c r="J194" s="309"/>
      <c r="K194" s="330"/>
    </row>
    <row r="195" spans="2:11" s="1" customFormat="1" ht="18.75" customHeight="1">
      <c r="B195" s="311"/>
      <c r="C195" s="321"/>
      <c r="D195" s="321"/>
      <c r="E195" s="321"/>
      <c r="F195" s="331"/>
      <c r="G195" s="321"/>
      <c r="H195" s="321"/>
      <c r="I195" s="321"/>
      <c r="J195" s="321"/>
      <c r="K195" s="311"/>
    </row>
    <row r="196" spans="2:11" s="1" customFormat="1" ht="18.75" customHeight="1">
      <c r="B196" s="311"/>
      <c r="C196" s="321"/>
      <c r="D196" s="321"/>
      <c r="E196" s="321"/>
      <c r="F196" s="331"/>
      <c r="G196" s="321"/>
      <c r="H196" s="321"/>
      <c r="I196" s="321"/>
      <c r="J196" s="321"/>
      <c r="K196" s="311"/>
    </row>
    <row r="197" spans="2:11" s="1" customFormat="1" ht="18.75" customHeight="1">
      <c r="B197" s="284"/>
      <c r="C197" s="284"/>
      <c r="D197" s="284"/>
      <c r="E197" s="284"/>
      <c r="F197" s="284"/>
      <c r="G197" s="284"/>
      <c r="H197" s="284"/>
      <c r="I197" s="284"/>
      <c r="J197" s="284"/>
      <c r="K197" s="284"/>
    </row>
    <row r="198" spans="2:11" s="1" customFormat="1" ht="13.5">
      <c r="B198" s="266"/>
      <c r="C198" s="267"/>
      <c r="D198" s="267"/>
      <c r="E198" s="267"/>
      <c r="F198" s="267"/>
      <c r="G198" s="267"/>
      <c r="H198" s="267"/>
      <c r="I198" s="267"/>
      <c r="J198" s="267"/>
      <c r="K198" s="268"/>
    </row>
    <row r="199" spans="2:11" s="1" customFormat="1" ht="21">
      <c r="B199" s="269"/>
      <c r="C199" s="397" t="s">
        <v>624</v>
      </c>
      <c r="D199" s="397"/>
      <c r="E199" s="397"/>
      <c r="F199" s="397"/>
      <c r="G199" s="397"/>
      <c r="H199" s="397"/>
      <c r="I199" s="397"/>
      <c r="J199" s="397"/>
      <c r="K199" s="270"/>
    </row>
    <row r="200" spans="2:11" s="1" customFormat="1" ht="25.5" customHeight="1">
      <c r="B200" s="269"/>
      <c r="C200" s="339" t="s">
        <v>625</v>
      </c>
      <c r="D200" s="339"/>
      <c r="E200" s="339"/>
      <c r="F200" s="339" t="s">
        <v>626</v>
      </c>
      <c r="G200" s="340"/>
      <c r="H200" s="403" t="s">
        <v>627</v>
      </c>
      <c r="I200" s="403"/>
      <c r="J200" s="403"/>
      <c r="K200" s="270"/>
    </row>
    <row r="201" spans="2:11" s="1" customFormat="1" ht="5.25" customHeight="1">
      <c r="B201" s="300"/>
      <c r="C201" s="295"/>
      <c r="D201" s="295"/>
      <c r="E201" s="295"/>
      <c r="F201" s="295"/>
      <c r="G201" s="321"/>
      <c r="H201" s="295"/>
      <c r="I201" s="295"/>
      <c r="J201" s="295"/>
      <c r="K201" s="323"/>
    </row>
    <row r="202" spans="2:11" s="1" customFormat="1" ht="15" customHeight="1">
      <c r="B202" s="300"/>
      <c r="C202" s="277" t="s">
        <v>617</v>
      </c>
      <c r="D202" s="277"/>
      <c r="E202" s="277"/>
      <c r="F202" s="298" t="s">
        <v>43</v>
      </c>
      <c r="G202" s="277"/>
      <c r="H202" s="402" t="s">
        <v>628</v>
      </c>
      <c r="I202" s="402"/>
      <c r="J202" s="402"/>
      <c r="K202" s="323"/>
    </row>
    <row r="203" spans="2:11" s="1" customFormat="1" ht="15" customHeight="1">
      <c r="B203" s="300"/>
      <c r="C203" s="277"/>
      <c r="D203" s="277"/>
      <c r="E203" s="277"/>
      <c r="F203" s="298" t="s">
        <v>44</v>
      </c>
      <c r="G203" s="277"/>
      <c r="H203" s="402" t="s">
        <v>629</v>
      </c>
      <c r="I203" s="402"/>
      <c r="J203" s="402"/>
      <c r="K203" s="323"/>
    </row>
    <row r="204" spans="2:11" s="1" customFormat="1" ht="15" customHeight="1">
      <c r="B204" s="300"/>
      <c r="C204" s="277"/>
      <c r="D204" s="277"/>
      <c r="E204" s="277"/>
      <c r="F204" s="298" t="s">
        <v>47</v>
      </c>
      <c r="G204" s="277"/>
      <c r="H204" s="402" t="s">
        <v>630</v>
      </c>
      <c r="I204" s="402"/>
      <c r="J204" s="402"/>
      <c r="K204" s="323"/>
    </row>
    <row r="205" spans="2:11" s="1" customFormat="1" ht="15" customHeight="1">
      <c r="B205" s="300"/>
      <c r="C205" s="277"/>
      <c r="D205" s="277"/>
      <c r="E205" s="277"/>
      <c r="F205" s="298" t="s">
        <v>45</v>
      </c>
      <c r="G205" s="277"/>
      <c r="H205" s="402" t="s">
        <v>631</v>
      </c>
      <c r="I205" s="402"/>
      <c r="J205" s="402"/>
      <c r="K205" s="323"/>
    </row>
    <row r="206" spans="2:11" s="1" customFormat="1" ht="15" customHeight="1">
      <c r="B206" s="300"/>
      <c r="C206" s="277"/>
      <c r="D206" s="277"/>
      <c r="E206" s="277"/>
      <c r="F206" s="298" t="s">
        <v>46</v>
      </c>
      <c r="G206" s="277"/>
      <c r="H206" s="402" t="s">
        <v>632</v>
      </c>
      <c r="I206" s="402"/>
      <c r="J206" s="402"/>
      <c r="K206" s="323"/>
    </row>
    <row r="207" spans="2:11" s="1" customFormat="1" ht="15" customHeight="1">
      <c r="B207" s="300"/>
      <c r="C207" s="277"/>
      <c r="D207" s="277"/>
      <c r="E207" s="277"/>
      <c r="F207" s="298"/>
      <c r="G207" s="277"/>
      <c r="H207" s="277"/>
      <c r="I207" s="277"/>
      <c r="J207" s="277"/>
      <c r="K207" s="323"/>
    </row>
    <row r="208" spans="2:11" s="1" customFormat="1" ht="15" customHeight="1">
      <c r="B208" s="300"/>
      <c r="C208" s="277" t="s">
        <v>573</v>
      </c>
      <c r="D208" s="277"/>
      <c r="E208" s="277"/>
      <c r="F208" s="298" t="s">
        <v>79</v>
      </c>
      <c r="G208" s="277"/>
      <c r="H208" s="402" t="s">
        <v>633</v>
      </c>
      <c r="I208" s="402"/>
      <c r="J208" s="402"/>
      <c r="K208" s="323"/>
    </row>
    <row r="209" spans="2:11" s="1" customFormat="1" ht="15" customHeight="1">
      <c r="B209" s="300"/>
      <c r="C209" s="277"/>
      <c r="D209" s="277"/>
      <c r="E209" s="277"/>
      <c r="F209" s="298" t="s">
        <v>469</v>
      </c>
      <c r="G209" s="277"/>
      <c r="H209" s="402" t="s">
        <v>470</v>
      </c>
      <c r="I209" s="402"/>
      <c r="J209" s="402"/>
      <c r="K209" s="323"/>
    </row>
    <row r="210" spans="2:11" s="1" customFormat="1" ht="15" customHeight="1">
      <c r="B210" s="300"/>
      <c r="C210" s="277"/>
      <c r="D210" s="277"/>
      <c r="E210" s="277"/>
      <c r="F210" s="298" t="s">
        <v>467</v>
      </c>
      <c r="G210" s="277"/>
      <c r="H210" s="402" t="s">
        <v>634</v>
      </c>
      <c r="I210" s="402"/>
      <c r="J210" s="402"/>
      <c r="K210" s="323"/>
    </row>
    <row r="211" spans="2:11" s="1" customFormat="1" ht="15" customHeight="1">
      <c r="B211" s="341"/>
      <c r="C211" s="277"/>
      <c r="D211" s="277"/>
      <c r="E211" s="277"/>
      <c r="F211" s="298" t="s">
        <v>83</v>
      </c>
      <c r="G211" s="336"/>
      <c r="H211" s="401" t="s">
        <v>471</v>
      </c>
      <c r="I211" s="401"/>
      <c r="J211" s="401"/>
      <c r="K211" s="342"/>
    </row>
    <row r="212" spans="2:11" s="1" customFormat="1" ht="15" customHeight="1">
      <c r="B212" s="341"/>
      <c r="C212" s="277"/>
      <c r="D212" s="277"/>
      <c r="E212" s="277"/>
      <c r="F212" s="298" t="s">
        <v>472</v>
      </c>
      <c r="G212" s="336"/>
      <c r="H212" s="401" t="s">
        <v>635</v>
      </c>
      <c r="I212" s="401"/>
      <c r="J212" s="401"/>
      <c r="K212" s="342"/>
    </row>
    <row r="213" spans="2:11" s="1" customFormat="1" ht="15" customHeight="1">
      <c r="B213" s="341"/>
      <c r="C213" s="277"/>
      <c r="D213" s="277"/>
      <c r="E213" s="277"/>
      <c r="F213" s="298"/>
      <c r="G213" s="336"/>
      <c r="H213" s="327"/>
      <c r="I213" s="327"/>
      <c r="J213" s="327"/>
      <c r="K213" s="342"/>
    </row>
    <row r="214" spans="2:11" s="1" customFormat="1" ht="15" customHeight="1">
      <c r="B214" s="341"/>
      <c r="C214" s="277" t="s">
        <v>597</v>
      </c>
      <c r="D214" s="277"/>
      <c r="E214" s="277"/>
      <c r="F214" s="298">
        <v>1</v>
      </c>
      <c r="G214" s="336"/>
      <c r="H214" s="401" t="s">
        <v>636</v>
      </c>
      <c r="I214" s="401"/>
      <c r="J214" s="401"/>
      <c r="K214" s="342"/>
    </row>
    <row r="215" spans="2:11" s="1" customFormat="1" ht="15" customHeight="1">
      <c r="B215" s="341"/>
      <c r="C215" s="277"/>
      <c r="D215" s="277"/>
      <c r="E215" s="277"/>
      <c r="F215" s="298">
        <v>2</v>
      </c>
      <c r="G215" s="336"/>
      <c r="H215" s="401" t="s">
        <v>637</v>
      </c>
      <c r="I215" s="401"/>
      <c r="J215" s="401"/>
      <c r="K215" s="342"/>
    </row>
    <row r="216" spans="2:11" s="1" customFormat="1" ht="15" customHeight="1">
      <c r="B216" s="341"/>
      <c r="C216" s="277"/>
      <c r="D216" s="277"/>
      <c r="E216" s="277"/>
      <c r="F216" s="298">
        <v>3</v>
      </c>
      <c r="G216" s="336"/>
      <c r="H216" s="401" t="s">
        <v>638</v>
      </c>
      <c r="I216" s="401"/>
      <c r="J216" s="401"/>
      <c r="K216" s="342"/>
    </row>
    <row r="217" spans="2:11" s="1" customFormat="1" ht="15" customHeight="1">
      <c r="B217" s="341"/>
      <c r="C217" s="277"/>
      <c r="D217" s="277"/>
      <c r="E217" s="277"/>
      <c r="F217" s="298">
        <v>4</v>
      </c>
      <c r="G217" s="336"/>
      <c r="H217" s="401" t="s">
        <v>639</v>
      </c>
      <c r="I217" s="401"/>
      <c r="J217" s="401"/>
      <c r="K217" s="342"/>
    </row>
    <row r="218" spans="2:11" s="1" customFormat="1" ht="12.75" customHeight="1">
      <c r="B218" s="343"/>
      <c r="C218" s="344"/>
      <c r="D218" s="344"/>
      <c r="E218" s="344"/>
      <c r="F218" s="344"/>
      <c r="G218" s="344"/>
      <c r="H218" s="344"/>
      <c r="I218" s="344"/>
      <c r="J218" s="344"/>
      <c r="K218" s="345"/>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Michal_PC\Michal</dc:creator>
  <cp:keywords/>
  <dc:description/>
  <cp:lastModifiedBy>Pavlína Tůmová</cp:lastModifiedBy>
  <dcterms:created xsi:type="dcterms:W3CDTF">2021-07-15T13:47:11Z</dcterms:created>
  <dcterms:modified xsi:type="dcterms:W3CDTF">2021-08-02T07:59:03Z</dcterms:modified>
  <cp:category/>
  <cp:version/>
  <cp:contentType/>
  <cp:contentStatus/>
</cp:coreProperties>
</file>