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tabRatio="900" activeTab="0"/>
  </bookViews>
  <sheets>
    <sheet name="Rekapitulace stavby" sheetId="1" r:id="rId1"/>
    <sheet name="1 - ulce Neumannova úsek ..." sheetId="2" r:id="rId2"/>
    <sheet name="2 - ulice Neumannova úsek..." sheetId="3" r:id="rId3"/>
    <sheet name="3 - Ulice Nezvalova  úsek..." sheetId="4" r:id="rId4"/>
    <sheet name="4 - ulice Nezvalova - úse..." sheetId="5" r:id="rId5"/>
    <sheet name="5 - Ulice Wolkerova - úse..." sheetId="6" r:id="rId6"/>
    <sheet name="6 - Ulice  Wolkerova - ús..." sheetId="7" r:id="rId7"/>
    <sheet name="7 - Obnova povrchu místní..." sheetId="8" r:id="rId8"/>
  </sheets>
  <definedNames>
    <definedName name="_xlnm._FilterDatabase" localSheetId="1" hidden="1">'1 - ulce Neumannova úsek ...'!$C$123:$K$216</definedName>
    <definedName name="_xlnm._FilterDatabase" localSheetId="2" hidden="1">'2 - ulice Neumannova úsek...'!$C$123:$K$199</definedName>
    <definedName name="_xlnm._FilterDatabase" localSheetId="3" hidden="1">'3 - Ulice Nezvalova  úsek...'!$C$123:$K$199</definedName>
    <definedName name="_xlnm._FilterDatabase" localSheetId="4" hidden="1">'4 - ulice Nezvalova - úse...'!$C$123:$K$199</definedName>
    <definedName name="_xlnm._FilterDatabase" localSheetId="5" hidden="1">'5 - Ulice Wolkerova - úse...'!$C$123:$K$195</definedName>
    <definedName name="_xlnm._FilterDatabase" localSheetId="6" hidden="1">'6 - Ulice  Wolkerova - ús...'!$C$123:$K$206</definedName>
    <definedName name="_xlnm._FilterDatabase" localSheetId="7" hidden="1">'7 - Obnova povrchu místní...'!$C$119:$K$130</definedName>
    <definedName name="_xlnm.Print_Area" localSheetId="1">'1 - ulce Neumannova úsek ...'!$C$4:$J$76,'1 - ulce Neumannova úsek ...'!$C$111:$J$216</definedName>
    <definedName name="_xlnm.Print_Area" localSheetId="2">'2 - ulice Neumannova úsek...'!$C$4:$J$76,'2 - ulice Neumannova úsek...'!$C$111:$J$199</definedName>
    <definedName name="_xlnm.Print_Area" localSheetId="3">'3 - Ulice Nezvalova  úsek...'!$C$4:$J$76,'3 - Ulice Nezvalova  úsek...'!$C$111:$J$199</definedName>
    <definedName name="_xlnm.Print_Area" localSheetId="4">'4 - ulice Nezvalova - úse...'!$C$4:$J$76,'4 - ulice Nezvalova - úse...'!$C$111:$J$199</definedName>
    <definedName name="_xlnm.Print_Area" localSheetId="5">'5 - Ulice Wolkerova - úse...'!$C$4:$J$76,'5 - Ulice Wolkerova - úse...'!$C$111:$J$195</definedName>
    <definedName name="_xlnm.Print_Area" localSheetId="6">'6 - Ulice  Wolkerova - ús...'!$C$4:$J$76,'6 - Ulice  Wolkerova - ús...'!$C$111:$J$206</definedName>
    <definedName name="_xlnm.Print_Area" localSheetId="7">'7 - Obnova povrchu místní...'!$C$4:$J$76,'7 - Obnova povrchu místní...'!$C$107:$J$130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'1 - ulce Neumannova úsek ...'!$123:$123</definedName>
    <definedName name="_xlnm.Print_Titles" localSheetId="2">'2 - ulice Neumannova úsek...'!$123:$123</definedName>
    <definedName name="_xlnm.Print_Titles" localSheetId="3">'3 - Ulice Nezvalova  úsek...'!$123:$123</definedName>
    <definedName name="_xlnm.Print_Titles" localSheetId="4">'4 - ulice Nezvalova - úse...'!$123:$123</definedName>
    <definedName name="_xlnm.Print_Titles" localSheetId="5">'5 - Ulice Wolkerova - úse...'!$123:$123</definedName>
    <definedName name="_xlnm.Print_Titles" localSheetId="6">'6 - Ulice  Wolkerova - ús...'!$123:$123</definedName>
    <definedName name="_xlnm.Print_Titles" localSheetId="7">'7 - Obnova povrchu místní...'!$119:$119</definedName>
  </definedNames>
  <calcPr calcId="191029"/>
  <extLst/>
</workbook>
</file>

<file path=xl/sharedStrings.xml><?xml version="1.0" encoding="utf-8"?>
<sst xmlns="http://schemas.openxmlformats.org/spreadsheetml/2006/main" count="6276" uniqueCount="652">
  <si>
    <t>Export Komplet</t>
  </si>
  <si>
    <t/>
  </si>
  <si>
    <t>2.0</t>
  </si>
  <si>
    <t>ZAMOK</t>
  </si>
  <si>
    <t>False</t>
  </si>
  <si>
    <t>{a122eee4-f839-4b0f-a687-df34e0bebf48}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</si>
  <si>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</si>
  <si>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</si>
  <si>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</si>
  <si>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</si>
  <si>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</si>
  <si>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</si>
  <si>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</si>
  <si>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</si>
  <si>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</si>
  <si>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</si>
  <si>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ul. Neumannova, Nezvalova a Wolkerova</t>
  </si>
  <si>
    <t>KSO:</t>
  </si>
  <si>
    <t>CC-CZ:</t>
  </si>
  <si>
    <t>Místo:</t>
  </si>
  <si>
    <t xml:space="preserve"> </t>
  </si>
  <si>
    <t>Datum:</t>
  </si>
  <si>
    <t>18. 2. 2022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</si>
  <si>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</si>
  <si>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</si>
  <si>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</si>
  <si>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</si>
  <si>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</si>
  <si>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</si>
  <si>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</si>
  <si>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</si>
  <si>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</si>
  <si>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</si>
  <si>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</si>
  <si>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</si>
  <si>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</si>
  <si>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</si>
  <si>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</si>
  <si>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</si>
  <si>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</si>
  <si>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</si>
  <si>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</si>
  <si>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</si>
  <si>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</si>
  <si>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</si>
  <si>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</si>
  <si>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</si>
  <si>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</si>
  <si>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</si>
  <si>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</si>
  <si>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</si>
  <si>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</si>
  <si>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</si>
  <si>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</si>
  <si>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</si>
  <si>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</si>
  <si>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</si>
  <si>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</si>
  <si>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</si>
  <si>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</si>
  <si>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</si>
  <si>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</si>
  <si>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</si>
  <si>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</si>
  <si>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</si>
  <si>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</si>
  <si>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</si>
  <si>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</si>
  <si>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</si>
  <si>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</si>
  <si>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</si>
  <si>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</si>
  <si>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</si>
  <si>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</si>
  <si>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</si>
  <si>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</si>
  <si>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</si>
  <si>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</si>
  <si>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ulce Neumannova úsek Červené Vršky - K Tužince</t>
  </si>
  <si>
    <t>STA</t>
  </si>
  <si>
    <t>{fc7d6d95-6eae-4591-9e8c-854499ff281a}</t>
  </si>
  <si>
    <t>2</t>
  </si>
  <si>
    <t>ulice Neumannova úsek  K Tužince - Nezvalova</t>
  </si>
  <si>
    <t>{ac4e05ec-f42d-4ea2-a40a-0bb7f491a894}</t>
  </si>
  <si>
    <t>3</t>
  </si>
  <si>
    <t xml:space="preserve">Ulice Nezvalova  úsek Neumannova - K Tužince </t>
  </si>
  <si>
    <t>{0b9ff675-7d33-4782-94d2-43f4e1457c20}</t>
  </si>
  <si>
    <t>4</t>
  </si>
  <si>
    <t>ulice Nezvalova - úsek K Tužince - Červené Vršky</t>
  </si>
  <si>
    <t>{34691ef5-8c73-4cbf-8cc5-404356d391ee}</t>
  </si>
  <si>
    <t>5</t>
  </si>
  <si>
    <t xml:space="preserve">Ulice Wolkerova - úsek Tylova -  K Tužince </t>
  </si>
  <si>
    <t>{e88b74db-4c42-4945-8a62-6de6c0dd767b}</t>
  </si>
  <si>
    <t>6</t>
  </si>
  <si>
    <t>Ulice  Wolkerova - úsek  K Tužince - Nezvalova</t>
  </si>
  <si>
    <t>{747f2f6c-95ee-41dd-93ff-f3906be1f2bb}</t>
  </si>
  <si>
    <t>7</t>
  </si>
  <si>
    <t>Obnova povrchu místních komunikací - pokládka vrstvy AC recyklátu</t>
  </si>
  <si>
    <t>{358bbf23-fcd9-4e6f-99f9-e90f810ee098}</t>
  </si>
  <si>
    <t>KRYCÍ LIST SOUPISU PRACÍ</t>
  </si>
  <si>
    <t>Objekt:</t>
  </si>
  <si>
    <t>1 - ulce Neumannova úsek Červené Vršky - K Tužince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</si>
  <si>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</si>
  <si>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</si>
  <si>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</si>
  <si>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</si>
  <si>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</si>
  <si>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</si>
  <si>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</si>
  <si>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</si>
  <si>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</si>
  <si>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</si>
  <si>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</si>
  <si>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</si>
  <si>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</si>
  <si>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</si>
  <si>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</si>
  <si>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</si>
  <si>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</si>
  <si>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</si>
  <si>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</si>
  <si>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</si>
  <si>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</si>
  <si>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</si>
  <si>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</si>
  <si>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</si>
  <si>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</si>
  <si>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</si>
  <si>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</si>
  <si>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</si>
  <si>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</si>
  <si>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</si>
  <si>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</si>
  <si>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</si>
  <si>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</si>
  <si>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</si>
  <si>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-1651927965</t>
  </si>
  <si>
    <t>VV</t>
  </si>
  <si>
    <t xml:space="preserve">" napojení na stávající povrchy, dobourání u obrub" </t>
  </si>
  <si>
    <t>"stan. ZU + KU - napojení v křižovatkách" (21,5+19)*0,8</t>
  </si>
  <si>
    <t>" napojení u obrub" (555*2+21+19-250,5)*0,2</t>
  </si>
  <si>
    <t>"odbočení " (6+6+21)*0,5</t>
  </si>
  <si>
    <t>"pruh za obnovovanými obrubami" 250,5*0,4</t>
  </si>
  <si>
    <t>Součet</t>
  </si>
  <si>
    <t>35</t>
  </si>
  <si>
    <t>113107162</t>
  </si>
  <si>
    <t>Odstranění podkladu z kameniva drceného tl přes 100 do 200 mm strojně pl přes 50 do 200 m2</t>
  </si>
  <si>
    <t>-2066539965</t>
  </si>
  <si>
    <t>"podklad parkoviště před čp. 1171" 192</t>
  </si>
  <si>
    <t>36</t>
  </si>
  <si>
    <t>113107183</t>
  </si>
  <si>
    <t>Odstranění podkladu živičného tl přes 100 do 150 mm strojně pl přes 50 do 200 m2</t>
  </si>
  <si>
    <t>1679368443</t>
  </si>
  <si>
    <t>113107323</t>
  </si>
  <si>
    <t>Odstranění podkladu z kameniva drceného tl 300 mm strojně pl do 50 m2</t>
  </si>
  <si>
    <t>1012189850</t>
  </si>
  <si>
    <t>"Sanace - 5% z plochy AC"   3410*0,05</t>
  </si>
  <si>
    <t>" výspravy z a obrubou" 250,5*0,4</t>
  </si>
  <si>
    <t>113154234</t>
  </si>
  <si>
    <t>Frézování živičného krytu tl 100 mm pruh š 2 m pl do 1000 m2 bez překážek v trase</t>
  </si>
  <si>
    <t>-928672327</t>
  </si>
  <si>
    <t>"celkem"  3410</t>
  </si>
  <si>
    <t>"odečet dobourání"  -69,1</t>
  </si>
  <si>
    <t>113202111</t>
  </si>
  <si>
    <t>Vytrhání obrub krajníků obrubníků stojatých</t>
  </si>
  <si>
    <t>m</t>
  </si>
  <si>
    <t>1565499326</t>
  </si>
  <si>
    <t>"náhrada starých ABO " 105</t>
  </si>
  <si>
    <t>"pomístná výsprava 15%"  (555*2-35-105)*0,15</t>
  </si>
  <si>
    <t>129951121</t>
  </si>
  <si>
    <t>Bourání zdiva z betonu prostého neprokládaného v odkopávkách nebo prokopávkách strojně</t>
  </si>
  <si>
    <t>m3</t>
  </si>
  <si>
    <t>767195279</t>
  </si>
  <si>
    <t xml:space="preserve">"bourání beton lože obrub " (250,5)*0,3*0,25   </t>
  </si>
  <si>
    <t>162751156</t>
  </si>
  <si>
    <t>Vodorovné přemístění do 9000 m výkopku/sypaniny z horniny třídy těžitelnosti III, skupiny 6 a 7</t>
  </si>
  <si>
    <t>-1021951209</t>
  </si>
  <si>
    <t>171251201</t>
  </si>
  <si>
    <t>Uložení sypaniny na skládky nebo meziskládky</t>
  </si>
  <si>
    <t>1232296611</t>
  </si>
  <si>
    <t>8</t>
  </si>
  <si>
    <t>181152302</t>
  </si>
  <si>
    <t>Úprava pláně pro silnice a dálnice v zářezech se zhutněním</t>
  </si>
  <si>
    <t>276419775</t>
  </si>
  <si>
    <t>Komunikace pozemní</t>
  </si>
  <si>
    <t>37</t>
  </si>
  <si>
    <t>564750101</t>
  </si>
  <si>
    <t>Podklad z kameniva hrubého drceného vel. 16-32 mm plochy do 100 m2 tl 150 mm</t>
  </si>
  <si>
    <t>513327210</t>
  </si>
  <si>
    <t>9</t>
  </si>
  <si>
    <t>566901132</t>
  </si>
  <si>
    <t>Vyspravení podkladu po překopech ing sítí plochy do 15 m2 štěrkodrtí tl. 150 mm</t>
  </si>
  <si>
    <t>2002218163</t>
  </si>
  <si>
    <t>10</t>
  </si>
  <si>
    <t>566901172</t>
  </si>
  <si>
    <t>Vyspravení podkladu po překopech ing sítí plochy do 15 m2 směsí stmelenou cementem SC 20/25 tl 150mm</t>
  </si>
  <si>
    <t>2111222212</t>
  </si>
  <si>
    <t>11</t>
  </si>
  <si>
    <t>572340112</t>
  </si>
  <si>
    <t>Vyspravení krytu komunikací po překopech plochy do 15 m2 asfaltovým betonem ACO (AB) tl 70 mm</t>
  </si>
  <si>
    <t>-1625264211</t>
  </si>
  <si>
    <t>"chodník -  napojení za obrubami" (250,5)*0,4</t>
  </si>
  <si>
    <t>12</t>
  </si>
  <si>
    <t>573191111</t>
  </si>
  <si>
    <t>Postřik infiltrační kationaktivní emulzí v množství 1 kg/m2</t>
  </si>
  <si>
    <t>-900032659</t>
  </si>
  <si>
    <t>13</t>
  </si>
  <si>
    <t>573231109</t>
  </si>
  <si>
    <t>Postřik živičný spojovací ze silniční emulze v množství 0,60 kg/m2</t>
  </si>
  <si>
    <t>1203903918</t>
  </si>
  <si>
    <t>14</t>
  </si>
  <si>
    <t>577134121</t>
  </si>
  <si>
    <t>Asfaltový beton vrstva obrusná ACO 11 (ABS) tř. I tl 40 mm š přes 3 m z nemodifikovaného asfaltu</t>
  </si>
  <si>
    <t>-799891082</t>
  </si>
  <si>
    <t>577155122</t>
  </si>
  <si>
    <t>Asfaltový beton vrstva ložní ACL 16 (ABH) tl 60 mm š přes 3 m z nemodifikovaného asfaltu</t>
  </si>
  <si>
    <t>1850278013</t>
  </si>
  <si>
    <t>38</t>
  </si>
  <si>
    <t>596212222</t>
  </si>
  <si>
    <t>Kladení zámkové dlažby pozemních komunikací ručně tl 80 mm skupiny B pl přes 100 do 300 m2</t>
  </si>
  <si>
    <t>1430217465</t>
  </si>
  <si>
    <t>39</t>
  </si>
  <si>
    <t>M</t>
  </si>
  <si>
    <t>59245020</t>
  </si>
  <si>
    <t>dlažba tvar obdélník betonová 200x100x80mm přírodní</t>
  </si>
  <si>
    <t>966924565</t>
  </si>
  <si>
    <t>192*1,02 'Přepočtené koeficientem množství</t>
  </si>
  <si>
    <t>Trubní vedení</t>
  </si>
  <si>
    <t>16</t>
  </si>
  <si>
    <t>899231111</t>
  </si>
  <si>
    <t>Výšková úprava uličního vstupu nebo vpusti do 200 mm zvýšením mříže</t>
  </si>
  <si>
    <t>kus</t>
  </si>
  <si>
    <t>1179613524</t>
  </si>
  <si>
    <t>17</t>
  </si>
  <si>
    <t>899331111</t>
  </si>
  <si>
    <t>Výšková úprava uličního vstupu nebo vpusti do 200 mm zvýšením poklopu</t>
  </si>
  <si>
    <t>2039679633</t>
  </si>
  <si>
    <t>18</t>
  </si>
  <si>
    <t>899431111</t>
  </si>
  <si>
    <t>Výšková úprava uličního vstupu nebo vpusti do 200 mm zvýšením krycího hrnce, šoupěte nebo hydrantu</t>
  </si>
  <si>
    <t>-634718472</t>
  </si>
  <si>
    <t>Ostatní konstrukce a práce, bourání</t>
  </si>
  <si>
    <t>19</t>
  </si>
  <si>
    <t>916131213</t>
  </si>
  <si>
    <t>Osazení silničního obrubníku betonového stojatého s boční opěrou do lože z betonu prostého</t>
  </si>
  <si>
    <t>1348088110</t>
  </si>
  <si>
    <t>"obruby komunikace /Chodník  (tráva)" 250,5</t>
  </si>
  <si>
    <t>"obruby komunikace/parkoviště" 39</t>
  </si>
  <si>
    <t>20</t>
  </si>
  <si>
    <t>59217031</t>
  </si>
  <si>
    <t>obrubník betonový silniční 1000x150x250mm</t>
  </si>
  <si>
    <t>1874113768</t>
  </si>
  <si>
    <t>250,5</t>
  </si>
  <si>
    <t>250,5*1,035 'Přepočtené koeficientem množství</t>
  </si>
  <si>
    <t>40</t>
  </si>
  <si>
    <t>59217029</t>
  </si>
  <si>
    <t>obrubník betonový silniční nájezdový 1000x150x150mm</t>
  </si>
  <si>
    <t>1005674155</t>
  </si>
  <si>
    <t>39*1,03</t>
  </si>
  <si>
    <t>916991121</t>
  </si>
  <si>
    <t>Lože pod obrubníky, krajníky nebo obruby z dlažebních kostek z betonu prostého</t>
  </si>
  <si>
    <t>1489139258</t>
  </si>
  <si>
    <t>"zesílené lože krajníků"  250,5*0,25*0,2</t>
  </si>
  <si>
    <t>22</t>
  </si>
  <si>
    <t>919112212</t>
  </si>
  <si>
    <t>Řezání spár pro vytvoření komůrky š 10 mm hl 20 mm pro těsnící zálivku v živičném krytu</t>
  </si>
  <si>
    <t>1616847172</t>
  </si>
  <si>
    <t xml:space="preserve">" napojení na stávající povrchy" </t>
  </si>
  <si>
    <t>"stan. 0 " 8</t>
  </si>
  <si>
    <t>"stan 262 KU" 6,6</t>
  </si>
  <si>
    <t>"odbočení "   6+6+21+11+5</t>
  </si>
  <si>
    <t>" chodník za obrubou + 10%" 250,5*1,1</t>
  </si>
  <si>
    <t>23</t>
  </si>
  <si>
    <t>919122111</t>
  </si>
  <si>
    <t>Těsnění spár zálivkou za tepla pro komůrky š 10 mm hl 20 mm s těsnicím profilem</t>
  </si>
  <si>
    <t>1937638003</t>
  </si>
  <si>
    <t>24</t>
  </si>
  <si>
    <t>919735111</t>
  </si>
  <si>
    <t>Řezání stávajícího živičného krytu hl do 50 mm</t>
  </si>
  <si>
    <t>825262268</t>
  </si>
  <si>
    <t>25</t>
  </si>
  <si>
    <t>919794441</t>
  </si>
  <si>
    <t>Úprava ploch kolem hydrantů, šoupat, poklopů a mříží nebo sloupů v živičných krytech pl do 2 m2</t>
  </si>
  <si>
    <t>-1428554423</t>
  </si>
  <si>
    <t>11+13+49</t>
  </si>
  <si>
    <t>997</t>
  </si>
  <si>
    <t>Přesun sutě</t>
  </si>
  <si>
    <t>26</t>
  </si>
  <si>
    <t>997221551</t>
  </si>
  <si>
    <t>Vodorovná doprava suti ze sypkých materiálů do 1 km</t>
  </si>
  <si>
    <t>t</t>
  </si>
  <si>
    <t>-1371204526</t>
  </si>
  <si>
    <t>27</t>
  </si>
  <si>
    <t>997221559</t>
  </si>
  <si>
    <t>Příplatek ZKD 1 km u vodorovné dopravy suti ze sypkých materiálů</t>
  </si>
  <si>
    <t>1183505043</t>
  </si>
  <si>
    <t>"AC vyfrézovaná - 15km" 855,27*14</t>
  </si>
  <si>
    <t>"Ostatní sut na skládku do 17km" (1214,463-855,270)*16</t>
  </si>
  <si>
    <t>28</t>
  </si>
  <si>
    <t>99722164R</t>
  </si>
  <si>
    <t>Uložení na skládce (bez skládkovného) odpadu asfaltového bez dehtu kód odpadu 17 03 02 uložení na skládce obce</t>
  </si>
  <si>
    <t>-1257542510</t>
  </si>
  <si>
    <t>"vyfrézovaná AC " 855,270</t>
  </si>
  <si>
    <t>29</t>
  </si>
  <si>
    <t>997221873</t>
  </si>
  <si>
    <t>Poplatek za uložení stavebního odpadu na recyklační skládce (skládkovné) zeminy a kamení zatříděného do Katalogu odpadů pod kódem 17 05 04</t>
  </si>
  <si>
    <t>1386317318</t>
  </si>
  <si>
    <t>"sut kamení + beton" 1214,463-(855,27+133,052)</t>
  </si>
  <si>
    <t>"bourané lože krajníků"  18,788*2,5</t>
  </si>
  <si>
    <t>30</t>
  </si>
  <si>
    <t>997221875</t>
  </si>
  <si>
    <t>Poplatek za uložení stavebního odpadu na recyklační skládce (skládkovné) asfaltového bez obsahu dehtu zatříděného do Katalogu odpadů pod kódem 17 03 02</t>
  </si>
  <si>
    <t>-912996339</t>
  </si>
  <si>
    <t>"vybourané kry" 72,38+60,672</t>
  </si>
  <si>
    <t>998</t>
  </si>
  <si>
    <t>Přesun hmot</t>
  </si>
  <si>
    <t>31</t>
  </si>
  <si>
    <t>998225111</t>
  </si>
  <si>
    <t>Přesun hmot pro pozemní komunikace s krytem z kamene, monolitickým betonovým nebo živičným</t>
  </si>
  <si>
    <t>-124226430</t>
  </si>
  <si>
    <t>VRN</t>
  </si>
  <si>
    <t>Vedlejší rozpočtové náklady</t>
  </si>
  <si>
    <t>32</t>
  </si>
  <si>
    <t>030001000</t>
  </si>
  <si>
    <t>Zařízení staveniště</t>
  </si>
  <si>
    <t>kpl</t>
  </si>
  <si>
    <t>1024</t>
  </si>
  <si>
    <t>266119111</t>
  </si>
  <si>
    <t>33</t>
  </si>
  <si>
    <t>043002000</t>
  </si>
  <si>
    <t>Zkoušky a ostatní měření - kontrola vedení inženýrských sítí</t>
  </si>
  <si>
    <t>-218904701</t>
  </si>
  <si>
    <t>34</t>
  </si>
  <si>
    <t>070001000</t>
  </si>
  <si>
    <t>DIO - není součástí zadání zajistí investor</t>
  </si>
  <si>
    <t>-1371646946</t>
  </si>
  <si>
    <t>2 - ulice Neumannova úsek  K Tužince - Nezvalova</t>
  </si>
  <si>
    <t>1532080193</t>
  </si>
  <si>
    <t>"stan. ZU + KU - napojení v křižovatkách" (19+16)*0,8</t>
  </si>
  <si>
    <t>"napojení u obrub " (262*2*0,85+19+16)*0,2</t>
  </si>
  <si>
    <t>"chodník za obnovovanými obrubami - š. 0,4m" (262*2+19+16)*0,15*0,4</t>
  </si>
  <si>
    <t>1230617415</t>
  </si>
  <si>
    <t>"Sanace - 5% z plochy AC"   1542*0,05</t>
  </si>
  <si>
    <t>" výspravy z a obrubou " (262*2+19+16)*0,15*0,4</t>
  </si>
  <si>
    <t>-91964474</t>
  </si>
  <si>
    <t>1800892239</t>
  </si>
  <si>
    <t>"pomístná výsprava 15%"  (262*2+19+16)*0,15</t>
  </si>
  <si>
    <t>110455361</t>
  </si>
  <si>
    <t xml:space="preserve">"bourání beton lože obrub" (83,85)*0,2*0,3   </t>
  </si>
  <si>
    <t>1702109409</t>
  </si>
  <si>
    <t>-96910143</t>
  </si>
  <si>
    <t>-572873350</t>
  </si>
  <si>
    <t>746195994</t>
  </si>
  <si>
    <t>358265541</t>
  </si>
  <si>
    <t>-947923732</t>
  </si>
  <si>
    <t>"chodník za obnovovanými obrubami - š. 0,4m" 83,85*0,4</t>
  </si>
  <si>
    <t>-1778909773</t>
  </si>
  <si>
    <t>1381540864</t>
  </si>
  <si>
    <t>-1272839619</t>
  </si>
  <si>
    <t>-1404173948</t>
  </si>
  <si>
    <t>721366452</t>
  </si>
  <si>
    <t>949303359</t>
  </si>
  <si>
    <t>-1622955899</t>
  </si>
  <si>
    <t>-807942607</t>
  </si>
  <si>
    <t>1644675738</t>
  </si>
  <si>
    <t>"celkem - (nájezdový + přechodový)" 83,85-(19+5)</t>
  </si>
  <si>
    <t>59,85*1,035 'Přepočtené koeficientem množství</t>
  </si>
  <si>
    <t>59217028</t>
  </si>
  <si>
    <t>obrubník betonový silniční nájezdový 500x150x150mm</t>
  </si>
  <si>
    <t>1589861193</t>
  </si>
  <si>
    <t>"vjezdy"4*4</t>
  </si>
  <si>
    <t>"přechod" 1*3</t>
  </si>
  <si>
    <t>59217030</t>
  </si>
  <si>
    <t>obrubník betonový silniční přechodový 1000x150x150-250mm</t>
  </si>
  <si>
    <t>497592002</t>
  </si>
  <si>
    <t>"vjezdy + přechody" 5</t>
  </si>
  <si>
    <t>-1601179482</t>
  </si>
  <si>
    <t>"zesílené lože krajníků"  83,85*0,25*0,2</t>
  </si>
  <si>
    <t>743195665</t>
  </si>
  <si>
    <t>"ZU + KU" 19+16</t>
  </si>
  <si>
    <t>"chodník za obrubou + 15% napříč" 83,85*1,15</t>
  </si>
  <si>
    <t>-2035859868</t>
  </si>
  <si>
    <t>-671912191</t>
  </si>
  <si>
    <t>1149511778</t>
  </si>
  <si>
    <t>4+5+27</t>
  </si>
  <si>
    <t>1604715356</t>
  </si>
  <si>
    <t>125117840</t>
  </si>
  <si>
    <t>"AC vyfrézovaná - 15km" 565,76*14</t>
  </si>
  <si>
    <t>"Ostatní sut na skládku - 17km" (685,529-565,76)*16</t>
  </si>
  <si>
    <t>202535122</t>
  </si>
  <si>
    <t>"vyfrézovaná AC " 394,752</t>
  </si>
  <si>
    <t>-2142600794</t>
  </si>
  <si>
    <t>"sut kamení + beton" 495,299-(394,752+34,676)</t>
  </si>
  <si>
    <t>"vybour. lože obrub" 5,031*2,5</t>
  </si>
  <si>
    <t>537536720</t>
  </si>
  <si>
    <t>1626822218</t>
  </si>
  <si>
    <t>1406174258</t>
  </si>
  <si>
    <t>-205536202</t>
  </si>
  <si>
    <t>1370635116</t>
  </si>
  <si>
    <t xml:space="preserve">3 - Ulice Nezvalova  úsek Neumannova - K Tužince </t>
  </si>
  <si>
    <t>-289437426</t>
  </si>
  <si>
    <t>"stan. ZU + KU - napojení v křižovatkách" (7,6+15,5+16)*0,8</t>
  </si>
  <si>
    <t>" napojení u obrub " (385*2*0,85+16)*0,2</t>
  </si>
  <si>
    <t>"chodník za obnovovanými obrubami - š. 0,4m" 385*2*0,15*0,4</t>
  </si>
  <si>
    <t>-1534462972</t>
  </si>
  <si>
    <t>"Sanace - 5% z plochy AC"   2210*0,05</t>
  </si>
  <si>
    <t>" výspravy z a obrubou " 385*2*0,15*0,4</t>
  </si>
  <si>
    <t>148604418</t>
  </si>
  <si>
    <t>-1232507910</t>
  </si>
  <si>
    <t>"pomístná výsprava 15%"  385*2*0,15</t>
  </si>
  <si>
    <t>1718575722</t>
  </si>
  <si>
    <t xml:space="preserve">"bourání beton lože obrub" (115,5)*0,2*0,3   </t>
  </si>
  <si>
    <t>136026848</t>
  </si>
  <si>
    <t>-1671475879</t>
  </si>
  <si>
    <t>-1982908581</t>
  </si>
  <si>
    <t>1311269793</t>
  </si>
  <si>
    <t>1716640655</t>
  </si>
  <si>
    <t>-1796916728</t>
  </si>
  <si>
    <t>"chodník za obnovovanými obrubami - š. 0,4m" 115,5*0,4</t>
  </si>
  <si>
    <t>218666836</t>
  </si>
  <si>
    <t>838568840</t>
  </si>
  <si>
    <t>-1008421894</t>
  </si>
  <si>
    <t>1443987004</t>
  </si>
  <si>
    <t>110731732</t>
  </si>
  <si>
    <t>-1599011824</t>
  </si>
  <si>
    <t>205645580</t>
  </si>
  <si>
    <t>1497714172</t>
  </si>
  <si>
    <t>-998340016</t>
  </si>
  <si>
    <t>"celkem - (nájezdový + přechodový)" 115,5-(19+5)</t>
  </si>
  <si>
    <t>91,5*1,035 'Přepočtené koeficientem množství</t>
  </si>
  <si>
    <t>-769608416</t>
  </si>
  <si>
    <t>679335399</t>
  </si>
  <si>
    <t>-1334094271</t>
  </si>
  <si>
    <t>"zesílené lože krajníků"  115,5*0,25*0,2</t>
  </si>
  <si>
    <t>-401544343</t>
  </si>
  <si>
    <t>"stan. 0 ZU + KU" 7,6+15+16+13</t>
  </si>
  <si>
    <t>"chodník za obrubou + 15% napříč" 115,5*1,15</t>
  </si>
  <si>
    <t>958164321</t>
  </si>
  <si>
    <t>-984029851</t>
  </si>
  <si>
    <t>-242183286</t>
  </si>
  <si>
    <t>7+11+19</t>
  </si>
  <si>
    <t>45030378</t>
  </si>
  <si>
    <t>-870766918</t>
  </si>
  <si>
    <t>"Ostatní sut na skládku - 17km" (704,933-565,76)*16</t>
  </si>
  <si>
    <t>93286100</t>
  </si>
  <si>
    <t>"vyfrézovaná AC " 565,76</t>
  </si>
  <si>
    <t>28944523</t>
  </si>
  <si>
    <t>"sut kamení + beton" 704,933-(565,76+46,548)</t>
  </si>
  <si>
    <t>"vybour. lože obrub" 6,93*2,5</t>
  </si>
  <si>
    <t>2092053717</t>
  </si>
  <si>
    <t>282470710</t>
  </si>
  <si>
    <t>883725135</t>
  </si>
  <si>
    <t>960380342</t>
  </si>
  <si>
    <t>1839908973</t>
  </si>
  <si>
    <t>4 - ulice Nezvalova - úsek K Tužince - Červené Vršky</t>
  </si>
  <si>
    <t>499413021</t>
  </si>
  <si>
    <t>"stan. ZU + KU - napojení v křižovatkách" (25+15)*0,8</t>
  </si>
  <si>
    <t>" napojení u obrub " (461*2+15-441)*0,2</t>
  </si>
  <si>
    <t>"chodník za obnovovanými obrubami - š. 0,4m" 441*0,4</t>
  </si>
  <si>
    <t>-289015640</t>
  </si>
  <si>
    <t>"Sanace - 5% z plochy AC"   2533*0,05</t>
  </si>
  <si>
    <t>" výspravy z a obrubou " 441*0,4</t>
  </si>
  <si>
    <t>-22110175</t>
  </si>
  <si>
    <t>-427488048</t>
  </si>
  <si>
    <t>"pomístná výsprava"  441</t>
  </si>
  <si>
    <t>1367765444</t>
  </si>
  <si>
    <t xml:space="preserve">"bourání beton lože obrub" (441)*0,2*0,3   </t>
  </si>
  <si>
    <t>781293709</t>
  </si>
  <si>
    <t>1118448870</t>
  </si>
  <si>
    <t>656874817</t>
  </si>
  <si>
    <t>850698956</t>
  </si>
  <si>
    <t>1748800057</t>
  </si>
  <si>
    <t>-1065382136</t>
  </si>
  <si>
    <t>-471536667</t>
  </si>
  <si>
    <t>-1354485855</t>
  </si>
  <si>
    <t>-2120956468</t>
  </si>
  <si>
    <t>-984753434</t>
  </si>
  <si>
    <t>1041860284</t>
  </si>
  <si>
    <t>-225747737</t>
  </si>
  <si>
    <t>445858774</t>
  </si>
  <si>
    <t>-941240640</t>
  </si>
  <si>
    <t>-211031999</t>
  </si>
  <si>
    <t>"celkem - (nájzdový + přechodový)" 441-(75+37)</t>
  </si>
  <si>
    <t>329*1,035 'Přepočtené koeficientem množství</t>
  </si>
  <si>
    <t>-2077951717</t>
  </si>
  <si>
    <t>"vjezdy"18*4</t>
  </si>
  <si>
    <t>-1658970794</t>
  </si>
  <si>
    <t>"vjezdy + přechody" 18*2+1</t>
  </si>
  <si>
    <t>-680022835</t>
  </si>
  <si>
    <t>"zesílené lože krajníků"  441*0,25*0,2</t>
  </si>
  <si>
    <t>1530237565</t>
  </si>
  <si>
    <t>"stan. 0 ZU + KU" 84</t>
  </si>
  <si>
    <t>"chodník za obrubou + 10% napříč" 441*1,1</t>
  </si>
  <si>
    <t>708421296</t>
  </si>
  <si>
    <t>1811832266</t>
  </si>
  <si>
    <t>-2009598575</t>
  </si>
  <si>
    <t>6+10+39</t>
  </si>
  <si>
    <t>478983154</t>
  </si>
  <si>
    <t>-1322311591</t>
  </si>
  <si>
    <t>"AC vyfrézovaná - 15km" 648,448*14</t>
  </si>
  <si>
    <t>"Ostatní sut na skládku - 17km" (939,867-648,448)*16</t>
  </si>
  <si>
    <t>1280773410</t>
  </si>
  <si>
    <t>"vyfrézovaná AC " 648,448</t>
  </si>
  <si>
    <t>724798916</t>
  </si>
  <si>
    <t>"sut kamení + beton" 939,867-(648,448+67,672)</t>
  </si>
  <si>
    <t>"vybour. lože obrub"  26,46*2,5</t>
  </si>
  <si>
    <t>1727429472</t>
  </si>
  <si>
    <t>626975417</t>
  </si>
  <si>
    <t>-765039475</t>
  </si>
  <si>
    <t>853997842</t>
  </si>
  <si>
    <t>941247336</t>
  </si>
  <si>
    <t xml:space="preserve">5 - Ulice Wolkerova - úsek Tylova -  K Tužince </t>
  </si>
  <si>
    <t>-1581549708</t>
  </si>
  <si>
    <t>"stan. ZU + KU - napojení v křižovatkách" (18+19,5)*0,8</t>
  </si>
  <si>
    <t>" napojení u obrub " (220*2+18+19,5)*0,2</t>
  </si>
  <si>
    <t>"chodník za obnovovanými obrubami - š. 0,4m" 220*2*0,1*0,4</t>
  </si>
  <si>
    <t>-162461352</t>
  </si>
  <si>
    <t>"Sanace - 5% z plochy AC"   1294*0,05</t>
  </si>
  <si>
    <t>" výspravy z a obrubou " 220*0,1*0,4</t>
  </si>
  <si>
    <t>826009771</t>
  </si>
  <si>
    <t>-935772705</t>
  </si>
  <si>
    <t>"pomístná výsprava 10%"  (220*2)*0,1</t>
  </si>
  <si>
    <t>120901121</t>
  </si>
  <si>
    <t>Bourání zdiva z betonu prostého neprokládaného v odkopávkách nebo prokopávkách ručně</t>
  </si>
  <si>
    <t>1611383748</t>
  </si>
  <si>
    <t xml:space="preserve">"bourání beton lože obrub" (44)*0,3*0,35   </t>
  </si>
  <si>
    <t>-189785864</t>
  </si>
  <si>
    <t>-1919882707</t>
  </si>
  <si>
    <t>1176693814</t>
  </si>
  <si>
    <t>1087853810</t>
  </si>
  <si>
    <t>1314390713</t>
  </si>
  <si>
    <t>-1705774634</t>
  </si>
  <si>
    <t>"chodník za obnovovanými obrubami - š. 0,4m" 220*0,1*0,4</t>
  </si>
  <si>
    <t>-786762092</t>
  </si>
  <si>
    <t>-2103118548</t>
  </si>
  <si>
    <t>1952621909</t>
  </si>
  <si>
    <t>-1396969329</t>
  </si>
  <si>
    <t>1609702485</t>
  </si>
  <si>
    <t>1167353884</t>
  </si>
  <si>
    <t>290953577</t>
  </si>
  <si>
    <t>-1411097468</t>
  </si>
  <si>
    <t>607806455</t>
  </si>
  <si>
    <t>"celkem - (nájzdový + přechodový)" 44-(4+2)</t>
  </si>
  <si>
    <t>38*1,035 'Přepočtené koeficientem množství</t>
  </si>
  <si>
    <t>1120102804</t>
  </si>
  <si>
    <t>1762357099</t>
  </si>
  <si>
    <t>-446436721</t>
  </si>
  <si>
    <t>"zesílené lože krajníků"  44*0,25*0,2</t>
  </si>
  <si>
    <t>-443911645</t>
  </si>
  <si>
    <t>"stan. 0 ZU + KU" 18 + 11</t>
  </si>
  <si>
    <t>"stan  140-150 L" 10</t>
  </si>
  <si>
    <t>"chodník za obrubou + 20% napříč" 44*1,2</t>
  </si>
  <si>
    <t>924321037</t>
  </si>
  <si>
    <t>640594795</t>
  </si>
  <si>
    <t>-1253798043</t>
  </si>
  <si>
    <t>5+5+17</t>
  </si>
  <si>
    <t>-1431787348</t>
  </si>
  <si>
    <t>-1965976230</t>
  </si>
  <si>
    <t>"AC vyfrézovaná - 15km" 331,264*14</t>
  </si>
  <si>
    <t>"Ostatní sut na skládku - 17 km" (404,106-331,264)*16</t>
  </si>
  <si>
    <t>663480624</t>
  </si>
  <si>
    <t>"vyfrézovaná AC " 331,264</t>
  </si>
  <si>
    <t>-22478807</t>
  </si>
  <si>
    <t>"sut kamení + beton" 32,34+9,02</t>
  </si>
  <si>
    <t>"bourané lože krajníků"  4,62*2,5</t>
  </si>
  <si>
    <t>977515225</t>
  </si>
  <si>
    <t>-2030506896</t>
  </si>
  <si>
    <t>957347355</t>
  </si>
  <si>
    <t>2095917249</t>
  </si>
  <si>
    <t>-1817257751</t>
  </si>
  <si>
    <t>6 - Ulice  Wolkerova - úsek  K Tužince - Nezvalova</t>
  </si>
  <si>
    <t>1834289790</t>
  </si>
  <si>
    <t xml:space="preserve">"napojení na stávající povrchy, dobourání u obrub" </t>
  </si>
  <si>
    <t>"stan. ZU + KU - napojení v křižovatkách" (21,5+11,5)*0,8</t>
  </si>
  <si>
    <t>"napojení u obrub - 1.úsek" (123*2)*0,2</t>
  </si>
  <si>
    <t>"pomístná výsprava obrub 10% - š. 0,4m v chodníku"  (123*2)*0,1*0,4</t>
  </si>
  <si>
    <t>1023621816</t>
  </si>
  <si>
    <t>"Sanace - 5% z plochy AC"   1050*0,05</t>
  </si>
  <si>
    <t>" výspravy z a obrubou - 2. úsek 1strana" 59*0,4</t>
  </si>
  <si>
    <t>142973371</t>
  </si>
  <si>
    <t>"celkem oba úseky"  1050</t>
  </si>
  <si>
    <t>803886287</t>
  </si>
  <si>
    <t>"náhrada starých ABO 2.úsek" 65,5+59</t>
  </si>
  <si>
    <t>"pomístná výsprava 10%"  (123*2)*0,1</t>
  </si>
  <si>
    <t>-45085459</t>
  </si>
  <si>
    <t xml:space="preserve">"bourání beton lože obrub - 2.úsek " (65,5+59)*0,3*0,35   </t>
  </si>
  <si>
    <t>-399364167</t>
  </si>
  <si>
    <t>1397750664</t>
  </si>
  <si>
    <t>-151862695</t>
  </si>
  <si>
    <t>181911102</t>
  </si>
  <si>
    <t>Úprava pláně v hornině třídy těžitelnosti I, skupiny 1 až 2 se zhutněním ručně</t>
  </si>
  <si>
    <t>1711115878</t>
  </si>
  <si>
    <t>"úprav pásu za obrubou - 2.úsek L" 60*2</t>
  </si>
  <si>
    <t>-1823788231</t>
  </si>
  <si>
    <t>495877296</t>
  </si>
  <si>
    <t>-2108022193</t>
  </si>
  <si>
    <t>"chodník -  napojení za obrubami - 2.úsek" (59+5)*0,4</t>
  </si>
  <si>
    <t>-592985047</t>
  </si>
  <si>
    <t>1221179319</t>
  </si>
  <si>
    <t>1281436911</t>
  </si>
  <si>
    <t>-1757949727</t>
  </si>
  <si>
    <t>986082737</t>
  </si>
  <si>
    <t>1055136981</t>
  </si>
  <si>
    <t>-210461388</t>
  </si>
  <si>
    <t>-2109495623</t>
  </si>
  <si>
    <t>1331880910</t>
  </si>
  <si>
    <t>"celkem - (nájzdový + přechodový)" 149,1-(16+10)</t>
  </si>
  <si>
    <t>123,1*1,035 'Přepočtené koeficientem množství</t>
  </si>
  <si>
    <t>314201429</t>
  </si>
  <si>
    <t>"vjezdy" 3*4</t>
  </si>
  <si>
    <t>"přechod" 1*4</t>
  </si>
  <si>
    <t>-1757807008</t>
  </si>
  <si>
    <t>"vjezdy + přechody" (4+1)*2</t>
  </si>
  <si>
    <t>1864122343</t>
  </si>
  <si>
    <t>"zesílené lože krajníků"  149,1*0,25*0,2</t>
  </si>
  <si>
    <t>1498148215</t>
  </si>
  <si>
    <t>"stan. 0 " 21,5</t>
  </si>
  <si>
    <t>"stan 262 KU" 11</t>
  </si>
  <si>
    <t>"chodník za obrubou + 20% napříč" 24,6*1,2</t>
  </si>
  <si>
    <t>-650282105</t>
  </si>
  <si>
    <t>209300136</t>
  </si>
  <si>
    <t>2105355159</t>
  </si>
  <si>
    <t>5+5+15</t>
  </si>
  <si>
    <t>1879271308</t>
  </si>
  <si>
    <t>283856671</t>
  </si>
  <si>
    <t>"AC vyfrézovaná - 15km" 268,8*14</t>
  </si>
  <si>
    <t>"Ostatní sut na skládku - 17km" (351,646-268,8)*16</t>
  </si>
  <si>
    <t>-179763387</t>
  </si>
  <si>
    <t>"vyfrézovaná AC " 268,8</t>
  </si>
  <si>
    <t>-554206</t>
  </si>
  <si>
    <t>"sut kamení + beton" 33,484+30,566</t>
  </si>
  <si>
    <t>"bourané lože krajníků"  13,073*2,5</t>
  </si>
  <si>
    <t>399983527</t>
  </si>
  <si>
    <t>-1796784188</t>
  </si>
  <si>
    <t>1788069618</t>
  </si>
  <si>
    <t>764734576</t>
  </si>
  <si>
    <t>358421891</t>
  </si>
  <si>
    <t>7 - Obnova povrchu místních komunikací - pokládka vrstvy AC recyklátu</t>
  </si>
  <si>
    <t>113108441</t>
  </si>
  <si>
    <t>Rozrytí krytu z kameniva bez zhutnění bez živičného pojiva</t>
  </si>
  <si>
    <t>-907205506</t>
  </si>
  <si>
    <t>"25% z výměry" 10000*0,25</t>
  </si>
  <si>
    <t>113108442</t>
  </si>
  <si>
    <t>Rozrytí krytu z kameniva bez zhutnění s živičným pojivem</t>
  </si>
  <si>
    <t>1784773564</t>
  </si>
  <si>
    <t>-56409732</t>
  </si>
  <si>
    <t>56494141R</t>
  </si>
  <si>
    <t xml:space="preserve">Podklad z asfaltového recyklátu tl 120 mm - pokládka finišerem, bez SPCM -  vyfrézovaný AC vyzískaný z akce  </t>
  </si>
  <si>
    <t>1075222880</t>
  </si>
  <si>
    <t>…</t>
  </si>
  <si>
    <t>-1275264552</t>
  </si>
  <si>
    <t>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</si>
</sst>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1" t="s">
        <v>651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2"/>
      <c r="AQ5" s="22"/>
      <c r="AR5" s="20"/>
      <c r="BE5" s="258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63" t="s">
        <v>16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2"/>
      <c r="AQ6" s="22"/>
      <c r="AR6" s="20"/>
      <c r="BE6" s="259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59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5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9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59"/>
      <c r="BS10" s="17" t="s">
        <v>6</v>
      </c>
    </row>
    <row r="11" spans="2:71" s="1" customFormat="1" ht="18.4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5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9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59"/>
      <c r="BS13" s="17" t="s">
        <v>6</v>
      </c>
    </row>
    <row r="14" spans="2:71" ht="12.75">
      <c r="B14" s="21"/>
      <c r="C14" s="22"/>
      <c r="D14" s="22"/>
      <c r="E14" s="264" t="s">
        <v>27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5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9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59"/>
      <c r="BS16" s="17" t="s">
        <v>4</v>
      </c>
    </row>
    <row r="17" spans="2:71" s="1" customFormat="1" ht="18.4" customHeight="1">
      <c r="B17" s="21"/>
      <c r="C17" s="22"/>
      <c r="D17" s="22"/>
      <c r="E17" s="27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59"/>
      <c r="BS17" s="17" t="s">
        <v>29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9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59"/>
      <c r="BS19" s="17" t="s">
        <v>6</v>
      </c>
    </row>
    <row r="20" spans="2:71" s="1" customFormat="1" ht="18.4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59"/>
      <c r="BS20" s="17" t="s">
        <v>29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9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9"/>
    </row>
    <row r="23" spans="2:57" s="1" customFormat="1" ht="16.5" customHeight="1">
      <c r="B23" s="21"/>
      <c r="C23" s="22"/>
      <c r="D23" s="22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2"/>
      <c r="AP23" s="22"/>
      <c r="AQ23" s="22"/>
      <c r="AR23" s="20"/>
      <c r="BE23" s="25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9"/>
    </row>
    <row r="26" spans="1:57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7">
        <f>ROUND(AG94,2)</f>
        <v>0</v>
      </c>
      <c r="AL26" s="268"/>
      <c r="AM26" s="268"/>
      <c r="AN26" s="268"/>
      <c r="AO26" s="268"/>
      <c r="AP26" s="36"/>
      <c r="AQ26" s="36"/>
      <c r="AR26" s="39"/>
      <c r="BE26" s="25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9" t="s">
        <v>33</v>
      </c>
      <c r="M28" s="269"/>
      <c r="N28" s="269"/>
      <c r="O28" s="269"/>
      <c r="P28" s="269"/>
      <c r="Q28" s="36"/>
      <c r="R28" s="36"/>
      <c r="S28" s="36"/>
      <c r="T28" s="36"/>
      <c r="U28" s="36"/>
      <c r="V28" s="36"/>
      <c r="W28" s="269" t="s">
        <v>34</v>
      </c>
      <c r="X28" s="269"/>
      <c r="Y28" s="269"/>
      <c r="Z28" s="269"/>
      <c r="AA28" s="269"/>
      <c r="AB28" s="269"/>
      <c r="AC28" s="269"/>
      <c r="AD28" s="269"/>
      <c r="AE28" s="269"/>
      <c r="AF28" s="36"/>
      <c r="AG28" s="36"/>
      <c r="AH28" s="36"/>
      <c r="AI28" s="36"/>
      <c r="AJ28" s="36"/>
      <c r="AK28" s="269" t="s">
        <v>35</v>
      </c>
      <c r="AL28" s="269"/>
      <c r="AM28" s="269"/>
      <c r="AN28" s="269"/>
      <c r="AO28" s="269"/>
      <c r="AP28" s="36"/>
      <c r="AQ28" s="36"/>
      <c r="AR28" s="39"/>
      <c r="BE28" s="259"/>
    </row>
    <row r="29" spans="2:57" s="3" customFormat="1" ht="14.45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53">
        <v>0.21</v>
      </c>
      <c r="M29" s="252"/>
      <c r="N29" s="252"/>
      <c r="O29" s="252"/>
      <c r="P29" s="252"/>
      <c r="Q29" s="41"/>
      <c r="R29" s="41"/>
      <c r="S29" s="41"/>
      <c r="T29" s="41"/>
      <c r="U29" s="41"/>
      <c r="V29" s="41"/>
      <c r="W29" s="251">
        <f>ROUND(AZ94,2)</f>
        <v>0</v>
      </c>
      <c r="X29" s="252"/>
      <c r="Y29" s="252"/>
      <c r="Z29" s="252"/>
      <c r="AA29" s="252"/>
      <c r="AB29" s="252"/>
      <c r="AC29" s="252"/>
      <c r="AD29" s="252"/>
      <c r="AE29" s="252"/>
      <c r="AF29" s="41"/>
      <c r="AG29" s="41"/>
      <c r="AH29" s="41"/>
      <c r="AI29" s="41"/>
      <c r="AJ29" s="41"/>
      <c r="AK29" s="251">
        <f>ROUND(AV94,2)</f>
        <v>0</v>
      </c>
      <c r="AL29" s="252"/>
      <c r="AM29" s="252"/>
      <c r="AN29" s="252"/>
      <c r="AO29" s="252"/>
      <c r="AP29" s="41"/>
      <c r="AQ29" s="41"/>
      <c r="AR29" s="42"/>
      <c r="BE29" s="260"/>
    </row>
    <row r="30" spans="2:57" s="3" customFormat="1" ht="14.45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53">
        <v>0.15</v>
      </c>
      <c r="M30" s="252"/>
      <c r="N30" s="252"/>
      <c r="O30" s="252"/>
      <c r="P30" s="252"/>
      <c r="Q30" s="41"/>
      <c r="R30" s="41"/>
      <c r="S30" s="41"/>
      <c r="T30" s="41"/>
      <c r="U30" s="41"/>
      <c r="V30" s="41"/>
      <c r="W30" s="251">
        <f>ROUND(BA94,2)</f>
        <v>0</v>
      </c>
      <c r="X30" s="252"/>
      <c r="Y30" s="252"/>
      <c r="Z30" s="252"/>
      <c r="AA30" s="252"/>
      <c r="AB30" s="252"/>
      <c r="AC30" s="252"/>
      <c r="AD30" s="252"/>
      <c r="AE30" s="252"/>
      <c r="AF30" s="41"/>
      <c r="AG30" s="41"/>
      <c r="AH30" s="41"/>
      <c r="AI30" s="41"/>
      <c r="AJ30" s="41"/>
      <c r="AK30" s="251">
        <f>ROUND(AW94,2)</f>
        <v>0</v>
      </c>
      <c r="AL30" s="252"/>
      <c r="AM30" s="252"/>
      <c r="AN30" s="252"/>
      <c r="AO30" s="252"/>
      <c r="AP30" s="41"/>
      <c r="AQ30" s="41"/>
      <c r="AR30" s="42"/>
      <c r="BE30" s="260"/>
    </row>
    <row r="31" spans="2:57" s="3" customFormat="1" ht="14.45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53">
        <v>0.21</v>
      </c>
      <c r="M31" s="252"/>
      <c r="N31" s="252"/>
      <c r="O31" s="252"/>
      <c r="P31" s="252"/>
      <c r="Q31" s="41"/>
      <c r="R31" s="41"/>
      <c r="S31" s="41"/>
      <c r="T31" s="41"/>
      <c r="U31" s="41"/>
      <c r="V31" s="41"/>
      <c r="W31" s="251">
        <f>ROUND(BB94,2)</f>
        <v>0</v>
      </c>
      <c r="X31" s="252"/>
      <c r="Y31" s="252"/>
      <c r="Z31" s="252"/>
      <c r="AA31" s="252"/>
      <c r="AB31" s="252"/>
      <c r="AC31" s="252"/>
      <c r="AD31" s="252"/>
      <c r="AE31" s="252"/>
      <c r="AF31" s="41"/>
      <c r="AG31" s="41"/>
      <c r="AH31" s="41"/>
      <c r="AI31" s="41"/>
      <c r="AJ31" s="41"/>
      <c r="AK31" s="251">
        <v>0</v>
      </c>
      <c r="AL31" s="252"/>
      <c r="AM31" s="252"/>
      <c r="AN31" s="252"/>
      <c r="AO31" s="252"/>
      <c r="AP31" s="41"/>
      <c r="AQ31" s="41"/>
      <c r="AR31" s="42"/>
      <c r="BE31" s="260"/>
    </row>
    <row r="32" spans="2:57" s="3" customFormat="1" ht="14.45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53">
        <v>0.15</v>
      </c>
      <c r="M32" s="252"/>
      <c r="N32" s="252"/>
      <c r="O32" s="252"/>
      <c r="P32" s="252"/>
      <c r="Q32" s="41"/>
      <c r="R32" s="41"/>
      <c r="S32" s="41"/>
      <c r="T32" s="41"/>
      <c r="U32" s="41"/>
      <c r="V32" s="41"/>
      <c r="W32" s="251">
        <f>ROUND(BC94,2)</f>
        <v>0</v>
      </c>
      <c r="X32" s="252"/>
      <c r="Y32" s="252"/>
      <c r="Z32" s="252"/>
      <c r="AA32" s="252"/>
      <c r="AB32" s="252"/>
      <c r="AC32" s="252"/>
      <c r="AD32" s="252"/>
      <c r="AE32" s="252"/>
      <c r="AF32" s="41"/>
      <c r="AG32" s="41"/>
      <c r="AH32" s="41"/>
      <c r="AI32" s="41"/>
      <c r="AJ32" s="41"/>
      <c r="AK32" s="251">
        <v>0</v>
      </c>
      <c r="AL32" s="252"/>
      <c r="AM32" s="252"/>
      <c r="AN32" s="252"/>
      <c r="AO32" s="252"/>
      <c r="AP32" s="41"/>
      <c r="AQ32" s="41"/>
      <c r="AR32" s="42"/>
      <c r="BE32" s="260"/>
    </row>
    <row r="33" spans="2:57" s="3" customFormat="1" ht="14.45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53">
        <v>0</v>
      </c>
      <c r="M33" s="252"/>
      <c r="N33" s="252"/>
      <c r="O33" s="252"/>
      <c r="P33" s="252"/>
      <c r="Q33" s="41"/>
      <c r="R33" s="41"/>
      <c r="S33" s="41"/>
      <c r="T33" s="41"/>
      <c r="U33" s="41"/>
      <c r="V33" s="41"/>
      <c r="W33" s="251">
        <f>ROUND(BD94,2)</f>
        <v>0</v>
      </c>
      <c r="X33" s="252"/>
      <c r="Y33" s="252"/>
      <c r="Z33" s="252"/>
      <c r="AA33" s="252"/>
      <c r="AB33" s="252"/>
      <c r="AC33" s="252"/>
      <c r="AD33" s="252"/>
      <c r="AE33" s="252"/>
      <c r="AF33" s="41"/>
      <c r="AG33" s="41"/>
      <c r="AH33" s="41"/>
      <c r="AI33" s="41"/>
      <c r="AJ33" s="41"/>
      <c r="AK33" s="251">
        <v>0</v>
      </c>
      <c r="AL33" s="252"/>
      <c r="AM33" s="252"/>
      <c r="AN33" s="252"/>
      <c r="AO33" s="252"/>
      <c r="AP33" s="41"/>
      <c r="AQ33" s="41"/>
      <c r="AR33" s="42"/>
      <c r="BE33" s="26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9"/>
    </row>
    <row r="35" spans="1:57" s="2" customFormat="1" ht="25.9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57" t="s">
        <v>44</v>
      </c>
      <c r="Y35" s="255"/>
      <c r="Z35" s="255"/>
      <c r="AA35" s="255"/>
      <c r="AB35" s="255"/>
      <c r="AC35" s="45"/>
      <c r="AD35" s="45"/>
      <c r="AE35" s="45"/>
      <c r="AF35" s="45"/>
      <c r="AG35" s="45"/>
      <c r="AH35" s="45"/>
      <c r="AI35" s="45"/>
      <c r="AJ35" s="45"/>
      <c r="AK35" s="254">
        <f>SUM(AK26:AK33)</f>
        <v>0</v>
      </c>
      <c r="AL35" s="255"/>
      <c r="AM35" s="255"/>
      <c r="AN35" s="255"/>
      <c r="AO35" s="25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N15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80" t="str">
        <f>K6</f>
        <v>Benešov ul. Neumannova, Nezvalova a Wolkerova</v>
      </c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82" t="str">
        <f>IF(AN8="","",AN8)</f>
        <v>18. 2. 2022</v>
      </c>
      <c r="AN87" s="28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83" t="str">
        <f>IF(E17="","",E17)</f>
        <v xml:space="preserve"> </v>
      </c>
      <c r="AN89" s="284"/>
      <c r="AO89" s="284"/>
      <c r="AP89" s="284"/>
      <c r="AQ89" s="36"/>
      <c r="AR89" s="39"/>
      <c r="AS89" s="285" t="s">
        <v>52</v>
      </c>
      <c r="AT89" s="28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83" t="str">
        <f>IF(E20="","",E20)</f>
        <v xml:space="preserve"> </v>
      </c>
      <c r="AN90" s="284"/>
      <c r="AO90" s="284"/>
      <c r="AP90" s="284"/>
      <c r="AQ90" s="36"/>
      <c r="AR90" s="39"/>
      <c r="AS90" s="287"/>
      <c r="AT90" s="28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9"/>
      <c r="AT91" s="29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3" t="s">
        <v>53</v>
      </c>
      <c r="D92" s="274"/>
      <c r="E92" s="274"/>
      <c r="F92" s="274"/>
      <c r="G92" s="274"/>
      <c r="H92" s="73"/>
      <c r="I92" s="276" t="s">
        <v>54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5" t="s">
        <v>55</v>
      </c>
      <c r="AH92" s="274"/>
      <c r="AI92" s="274"/>
      <c r="AJ92" s="274"/>
      <c r="AK92" s="274"/>
      <c r="AL92" s="274"/>
      <c r="AM92" s="274"/>
      <c r="AN92" s="276" t="s">
        <v>56</v>
      </c>
      <c r="AO92" s="274"/>
      <c r="AP92" s="277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8">
        <f>ROUND(SUM(AG95:AG101),2)</f>
        <v>0</v>
      </c>
      <c r="AH94" s="278"/>
      <c r="AI94" s="278"/>
      <c r="AJ94" s="278"/>
      <c r="AK94" s="278"/>
      <c r="AL94" s="278"/>
      <c r="AM94" s="278"/>
      <c r="AN94" s="279">
        <f aca="true" t="shared" si="0" ref="AN94:AN101">SUM(AG94,AT94)</f>
        <v>0</v>
      </c>
      <c r="AO94" s="279"/>
      <c r="AP94" s="279"/>
      <c r="AQ94" s="85" t="s">
        <v>1</v>
      </c>
      <c r="AR94" s="86"/>
      <c r="AS94" s="87">
        <f>ROUND(SUM(AS95:AS101),2)</f>
        <v>0</v>
      </c>
      <c r="AT94" s="88">
        <f aca="true" t="shared" si="1" ref="AT94:AT101">ROUND(SUM(AV94:AW94),2)</f>
        <v>0</v>
      </c>
      <c r="AU94" s="89">
        <f>ROUND(SUM(AU95:AU101),5)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ROUND(SUM(AZ95:AZ101),2)</f>
        <v>0</v>
      </c>
      <c r="BA94" s="88">
        <f>ROUND(SUM(BA95:BA101),2)</f>
        <v>0</v>
      </c>
      <c r="BB94" s="88">
        <f>ROUND(SUM(BB95:BB101),2)</f>
        <v>0</v>
      </c>
      <c r="BC94" s="88">
        <f>ROUND(SUM(BC95:BC101),2)</f>
        <v>0</v>
      </c>
      <c r="BD94" s="90">
        <f>ROUND(SUM(BD95:BD101),2)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24.75" customHeight="1">
      <c r="A95" s="93" t="s">
        <v>76</v>
      </c>
      <c r="B95" s="94"/>
      <c r="C95" s="95"/>
      <c r="D95" s="272" t="s">
        <v>77</v>
      </c>
      <c r="E95" s="272"/>
      <c r="F95" s="272"/>
      <c r="G95" s="272"/>
      <c r="H95" s="272"/>
      <c r="I95" s="96"/>
      <c r="J95" s="272" t="s">
        <v>78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0">
        <f>'1 - ulce Neumannova úsek ...'!J30</f>
        <v>0</v>
      </c>
      <c r="AH95" s="271"/>
      <c r="AI95" s="271"/>
      <c r="AJ95" s="271"/>
      <c r="AK95" s="271"/>
      <c r="AL95" s="271"/>
      <c r="AM95" s="271"/>
      <c r="AN95" s="270">
        <f t="shared" si="0"/>
        <v>0</v>
      </c>
      <c r="AO95" s="271"/>
      <c r="AP95" s="271"/>
      <c r="AQ95" s="97" t="s">
        <v>79</v>
      </c>
      <c r="AR95" s="98"/>
      <c r="AS95" s="99">
        <v>0</v>
      </c>
      <c r="AT95" s="100">
        <f t="shared" si="1"/>
        <v>0</v>
      </c>
      <c r="AU95" s="101">
        <f>'1 - ulce Neumannova úsek ...'!P124</f>
        <v>0</v>
      </c>
      <c r="AV95" s="100">
        <f>'1 - ulce Neumannova úsek ...'!J33</f>
        <v>0</v>
      </c>
      <c r="AW95" s="100">
        <f>'1 - ulce Neumannova úsek ...'!J34</f>
        <v>0</v>
      </c>
      <c r="AX95" s="100">
        <f>'1 - ulce Neumannova úsek ...'!J35</f>
        <v>0</v>
      </c>
      <c r="AY95" s="100">
        <f>'1 - ulce Neumannova úsek ...'!J36</f>
        <v>0</v>
      </c>
      <c r="AZ95" s="100">
        <f>'1 - ulce Neumannova úsek ...'!F33</f>
        <v>0</v>
      </c>
      <c r="BA95" s="100">
        <f>'1 - ulce Neumannova úsek ...'!F34</f>
        <v>0</v>
      </c>
      <c r="BB95" s="100">
        <f>'1 - ulce Neumannova úsek ...'!F35</f>
        <v>0</v>
      </c>
      <c r="BC95" s="100">
        <f>'1 - ulce Neumannova úsek ...'!F36</f>
        <v>0</v>
      </c>
      <c r="BD95" s="102">
        <f>'1 - ulce Neumannova úsek ...'!F37</f>
        <v>0</v>
      </c>
      <c r="BT95" s="103" t="s">
        <v>77</v>
      </c>
      <c r="BV95" s="103" t="s">
        <v>74</v>
      </c>
      <c r="BW95" s="103" t="s">
        <v>80</v>
      </c>
      <c r="BX95" s="103" t="s">
        <v>5</v>
      </c>
      <c r="CL95" s="103" t="s">
        <v>1</v>
      </c>
      <c r="CM95" s="103" t="s">
        <v>81</v>
      </c>
    </row>
    <row r="96" spans="1:91" s="7" customFormat="1" ht="24.75" customHeight="1">
      <c r="A96" s="93" t="s">
        <v>76</v>
      </c>
      <c r="B96" s="94"/>
      <c r="C96" s="95"/>
      <c r="D96" s="272" t="s">
        <v>81</v>
      </c>
      <c r="E96" s="272"/>
      <c r="F96" s="272"/>
      <c r="G96" s="272"/>
      <c r="H96" s="272"/>
      <c r="I96" s="96"/>
      <c r="J96" s="272" t="s">
        <v>82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0">
        <f>'2 - ulice Neumannova úsek...'!J30</f>
        <v>0</v>
      </c>
      <c r="AH96" s="271"/>
      <c r="AI96" s="271"/>
      <c r="AJ96" s="271"/>
      <c r="AK96" s="271"/>
      <c r="AL96" s="271"/>
      <c r="AM96" s="271"/>
      <c r="AN96" s="270">
        <f t="shared" si="0"/>
        <v>0</v>
      </c>
      <c r="AO96" s="271"/>
      <c r="AP96" s="271"/>
      <c r="AQ96" s="97" t="s">
        <v>79</v>
      </c>
      <c r="AR96" s="98"/>
      <c r="AS96" s="99">
        <v>0</v>
      </c>
      <c r="AT96" s="100">
        <f t="shared" si="1"/>
        <v>0</v>
      </c>
      <c r="AU96" s="101">
        <f>'2 - ulice Neumannova úsek...'!P124</f>
        <v>0</v>
      </c>
      <c r="AV96" s="100">
        <f>'2 - ulice Neumannova úsek...'!J33</f>
        <v>0</v>
      </c>
      <c r="AW96" s="100">
        <f>'2 - ulice Neumannova úsek...'!J34</f>
        <v>0</v>
      </c>
      <c r="AX96" s="100">
        <f>'2 - ulice Neumannova úsek...'!J35</f>
        <v>0</v>
      </c>
      <c r="AY96" s="100">
        <f>'2 - ulice Neumannova úsek...'!J36</f>
        <v>0</v>
      </c>
      <c r="AZ96" s="100">
        <f>'2 - ulice Neumannova úsek...'!F33</f>
        <v>0</v>
      </c>
      <c r="BA96" s="100">
        <f>'2 - ulice Neumannova úsek...'!F34</f>
        <v>0</v>
      </c>
      <c r="BB96" s="100">
        <f>'2 - ulice Neumannova úsek...'!F35</f>
        <v>0</v>
      </c>
      <c r="BC96" s="100">
        <f>'2 - ulice Neumannova úsek...'!F36</f>
        <v>0</v>
      </c>
      <c r="BD96" s="102">
        <f>'2 - ulice Neumannova úsek...'!F37</f>
        <v>0</v>
      </c>
      <c r="BT96" s="103" t="s">
        <v>77</v>
      </c>
      <c r="BV96" s="103" t="s">
        <v>74</v>
      </c>
      <c r="BW96" s="103" t="s">
        <v>83</v>
      </c>
      <c r="BX96" s="103" t="s">
        <v>5</v>
      </c>
      <c r="CL96" s="103" t="s">
        <v>1</v>
      </c>
      <c r="CM96" s="103" t="s">
        <v>81</v>
      </c>
    </row>
    <row r="97" spans="1:91" s="7" customFormat="1" ht="24.75" customHeight="1">
      <c r="A97" s="93" t="s">
        <v>76</v>
      </c>
      <c r="B97" s="94"/>
      <c r="C97" s="95"/>
      <c r="D97" s="272" t="s">
        <v>84</v>
      </c>
      <c r="E97" s="272"/>
      <c r="F97" s="272"/>
      <c r="G97" s="272"/>
      <c r="H97" s="272"/>
      <c r="I97" s="96"/>
      <c r="J97" s="272" t="s">
        <v>85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0">
        <f>'3 - Ulice Nezvalova  úsek...'!J30</f>
        <v>0</v>
      </c>
      <c r="AH97" s="271"/>
      <c r="AI97" s="271"/>
      <c r="AJ97" s="271"/>
      <c r="AK97" s="271"/>
      <c r="AL97" s="271"/>
      <c r="AM97" s="271"/>
      <c r="AN97" s="270">
        <f t="shared" si="0"/>
        <v>0</v>
      </c>
      <c r="AO97" s="271"/>
      <c r="AP97" s="271"/>
      <c r="AQ97" s="97" t="s">
        <v>79</v>
      </c>
      <c r="AR97" s="98"/>
      <c r="AS97" s="99">
        <v>0</v>
      </c>
      <c r="AT97" s="100">
        <f t="shared" si="1"/>
        <v>0</v>
      </c>
      <c r="AU97" s="101">
        <f>'3 - Ulice Nezvalova  úsek...'!P124</f>
        <v>0</v>
      </c>
      <c r="AV97" s="100">
        <f>'3 - Ulice Nezvalova  úsek...'!J33</f>
        <v>0</v>
      </c>
      <c r="AW97" s="100">
        <f>'3 - Ulice Nezvalova  úsek...'!J34</f>
        <v>0</v>
      </c>
      <c r="AX97" s="100">
        <f>'3 - Ulice Nezvalova  úsek...'!J35</f>
        <v>0</v>
      </c>
      <c r="AY97" s="100">
        <f>'3 - Ulice Nezvalova  úsek...'!J36</f>
        <v>0</v>
      </c>
      <c r="AZ97" s="100">
        <f>'3 - Ulice Nezvalova  úsek...'!F33</f>
        <v>0</v>
      </c>
      <c r="BA97" s="100">
        <f>'3 - Ulice Nezvalova  úsek...'!F34</f>
        <v>0</v>
      </c>
      <c r="BB97" s="100">
        <f>'3 - Ulice Nezvalova  úsek...'!F35</f>
        <v>0</v>
      </c>
      <c r="BC97" s="100">
        <f>'3 - Ulice Nezvalova  úsek...'!F36</f>
        <v>0</v>
      </c>
      <c r="BD97" s="102">
        <f>'3 - Ulice Nezvalova  úsek...'!F37</f>
        <v>0</v>
      </c>
      <c r="BT97" s="103" t="s">
        <v>77</v>
      </c>
      <c r="BV97" s="103" t="s">
        <v>74</v>
      </c>
      <c r="BW97" s="103" t="s">
        <v>86</v>
      </c>
      <c r="BX97" s="103" t="s">
        <v>5</v>
      </c>
      <c r="CL97" s="103" t="s">
        <v>1</v>
      </c>
      <c r="CM97" s="103" t="s">
        <v>81</v>
      </c>
    </row>
    <row r="98" spans="1:91" s="7" customFormat="1" ht="24.75" customHeight="1">
      <c r="A98" s="93" t="s">
        <v>76</v>
      </c>
      <c r="B98" s="94"/>
      <c r="C98" s="95"/>
      <c r="D98" s="272" t="s">
        <v>87</v>
      </c>
      <c r="E98" s="272"/>
      <c r="F98" s="272"/>
      <c r="G98" s="272"/>
      <c r="H98" s="272"/>
      <c r="I98" s="96"/>
      <c r="J98" s="272" t="s">
        <v>88</v>
      </c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0">
        <f>'4 - ulice Nezvalova - úse...'!J30</f>
        <v>0</v>
      </c>
      <c r="AH98" s="271"/>
      <c r="AI98" s="271"/>
      <c r="AJ98" s="271"/>
      <c r="AK98" s="271"/>
      <c r="AL98" s="271"/>
      <c r="AM98" s="271"/>
      <c r="AN98" s="270">
        <f t="shared" si="0"/>
        <v>0</v>
      </c>
      <c r="AO98" s="271"/>
      <c r="AP98" s="271"/>
      <c r="AQ98" s="97" t="s">
        <v>79</v>
      </c>
      <c r="AR98" s="98"/>
      <c r="AS98" s="99">
        <v>0</v>
      </c>
      <c r="AT98" s="100">
        <f t="shared" si="1"/>
        <v>0</v>
      </c>
      <c r="AU98" s="101">
        <f>'4 - ulice Nezvalova - úse...'!P124</f>
        <v>0</v>
      </c>
      <c r="AV98" s="100">
        <f>'4 - ulice Nezvalova - úse...'!J33</f>
        <v>0</v>
      </c>
      <c r="AW98" s="100">
        <f>'4 - ulice Nezvalova - úse...'!J34</f>
        <v>0</v>
      </c>
      <c r="AX98" s="100">
        <f>'4 - ulice Nezvalova - úse...'!J35</f>
        <v>0</v>
      </c>
      <c r="AY98" s="100">
        <f>'4 - ulice Nezvalova - úse...'!J36</f>
        <v>0</v>
      </c>
      <c r="AZ98" s="100">
        <f>'4 - ulice Nezvalova - úse...'!F33</f>
        <v>0</v>
      </c>
      <c r="BA98" s="100">
        <f>'4 - ulice Nezvalova - úse...'!F34</f>
        <v>0</v>
      </c>
      <c r="BB98" s="100">
        <f>'4 - ulice Nezvalova - úse...'!F35</f>
        <v>0</v>
      </c>
      <c r="BC98" s="100">
        <f>'4 - ulice Nezvalova - úse...'!F36</f>
        <v>0</v>
      </c>
      <c r="BD98" s="102">
        <f>'4 - ulice Nezvalova - úse...'!F37</f>
        <v>0</v>
      </c>
      <c r="BT98" s="103" t="s">
        <v>77</v>
      </c>
      <c r="BV98" s="103" t="s">
        <v>74</v>
      </c>
      <c r="BW98" s="103" t="s">
        <v>89</v>
      </c>
      <c r="BX98" s="103" t="s">
        <v>5</v>
      </c>
      <c r="CL98" s="103" t="s">
        <v>1</v>
      </c>
      <c r="CM98" s="103" t="s">
        <v>81</v>
      </c>
    </row>
    <row r="99" spans="1:91" s="7" customFormat="1" ht="24.75" customHeight="1">
      <c r="A99" s="93" t="s">
        <v>76</v>
      </c>
      <c r="B99" s="94"/>
      <c r="C99" s="95"/>
      <c r="D99" s="272" t="s">
        <v>90</v>
      </c>
      <c r="E99" s="272"/>
      <c r="F99" s="272"/>
      <c r="G99" s="272"/>
      <c r="H99" s="272"/>
      <c r="I99" s="96"/>
      <c r="J99" s="272" t="s">
        <v>91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0">
        <f>'5 - Ulice Wolkerova - úse...'!J30</f>
        <v>0</v>
      </c>
      <c r="AH99" s="271"/>
      <c r="AI99" s="271"/>
      <c r="AJ99" s="271"/>
      <c r="AK99" s="271"/>
      <c r="AL99" s="271"/>
      <c r="AM99" s="271"/>
      <c r="AN99" s="270">
        <f t="shared" si="0"/>
        <v>0</v>
      </c>
      <c r="AO99" s="271"/>
      <c r="AP99" s="271"/>
      <c r="AQ99" s="97" t="s">
        <v>79</v>
      </c>
      <c r="AR99" s="98"/>
      <c r="AS99" s="99">
        <v>0</v>
      </c>
      <c r="AT99" s="100">
        <f t="shared" si="1"/>
        <v>0</v>
      </c>
      <c r="AU99" s="101">
        <f>'5 - Ulice Wolkerova - úse...'!P124</f>
        <v>0</v>
      </c>
      <c r="AV99" s="100">
        <f>'5 - Ulice Wolkerova - úse...'!J33</f>
        <v>0</v>
      </c>
      <c r="AW99" s="100">
        <f>'5 - Ulice Wolkerova - úse...'!J34</f>
        <v>0</v>
      </c>
      <c r="AX99" s="100">
        <f>'5 - Ulice Wolkerova - úse...'!J35</f>
        <v>0</v>
      </c>
      <c r="AY99" s="100">
        <f>'5 - Ulice Wolkerova - úse...'!J36</f>
        <v>0</v>
      </c>
      <c r="AZ99" s="100">
        <f>'5 - Ulice Wolkerova - úse...'!F33</f>
        <v>0</v>
      </c>
      <c r="BA99" s="100">
        <f>'5 - Ulice Wolkerova - úse...'!F34</f>
        <v>0</v>
      </c>
      <c r="BB99" s="100">
        <f>'5 - Ulice Wolkerova - úse...'!F35</f>
        <v>0</v>
      </c>
      <c r="BC99" s="100">
        <f>'5 - Ulice Wolkerova - úse...'!F36</f>
        <v>0</v>
      </c>
      <c r="BD99" s="102">
        <f>'5 - Ulice Wolkerova - úse...'!F37</f>
        <v>0</v>
      </c>
      <c r="BT99" s="103" t="s">
        <v>77</v>
      </c>
      <c r="BV99" s="103" t="s">
        <v>74</v>
      </c>
      <c r="BW99" s="103" t="s">
        <v>92</v>
      </c>
      <c r="BX99" s="103" t="s">
        <v>5</v>
      </c>
      <c r="CL99" s="103" t="s">
        <v>1</v>
      </c>
      <c r="CM99" s="103" t="s">
        <v>81</v>
      </c>
    </row>
    <row r="100" spans="1:91" s="7" customFormat="1" ht="24.75" customHeight="1">
      <c r="A100" s="93" t="s">
        <v>76</v>
      </c>
      <c r="B100" s="94"/>
      <c r="C100" s="95"/>
      <c r="D100" s="272" t="s">
        <v>93</v>
      </c>
      <c r="E100" s="272"/>
      <c r="F100" s="272"/>
      <c r="G100" s="272"/>
      <c r="H100" s="272"/>
      <c r="I100" s="96"/>
      <c r="J100" s="272" t="s">
        <v>94</v>
      </c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0">
        <f>'6 - Ulice  Wolkerova - ús...'!J30</f>
        <v>0</v>
      </c>
      <c r="AH100" s="271"/>
      <c r="AI100" s="271"/>
      <c r="AJ100" s="271"/>
      <c r="AK100" s="271"/>
      <c r="AL100" s="271"/>
      <c r="AM100" s="271"/>
      <c r="AN100" s="270">
        <f t="shared" si="0"/>
        <v>0</v>
      </c>
      <c r="AO100" s="271"/>
      <c r="AP100" s="271"/>
      <c r="AQ100" s="97" t="s">
        <v>79</v>
      </c>
      <c r="AR100" s="98"/>
      <c r="AS100" s="99">
        <v>0</v>
      </c>
      <c r="AT100" s="100">
        <f t="shared" si="1"/>
        <v>0</v>
      </c>
      <c r="AU100" s="101">
        <f>'6 - Ulice  Wolkerova - ús...'!P124</f>
        <v>0</v>
      </c>
      <c r="AV100" s="100">
        <f>'6 - Ulice  Wolkerova - ús...'!J33</f>
        <v>0</v>
      </c>
      <c r="AW100" s="100">
        <f>'6 - Ulice  Wolkerova - ús...'!J34</f>
        <v>0</v>
      </c>
      <c r="AX100" s="100">
        <f>'6 - Ulice  Wolkerova - ús...'!J35</f>
        <v>0</v>
      </c>
      <c r="AY100" s="100">
        <f>'6 - Ulice  Wolkerova - ús...'!J36</f>
        <v>0</v>
      </c>
      <c r="AZ100" s="100">
        <f>'6 - Ulice  Wolkerova - ús...'!F33</f>
        <v>0</v>
      </c>
      <c r="BA100" s="100">
        <f>'6 - Ulice  Wolkerova - ús...'!F34</f>
        <v>0</v>
      </c>
      <c r="BB100" s="100">
        <f>'6 - Ulice  Wolkerova - ús...'!F35</f>
        <v>0</v>
      </c>
      <c r="BC100" s="100">
        <f>'6 - Ulice  Wolkerova - ús...'!F36</f>
        <v>0</v>
      </c>
      <c r="BD100" s="102">
        <f>'6 - Ulice  Wolkerova - ús...'!F37</f>
        <v>0</v>
      </c>
      <c r="BT100" s="103" t="s">
        <v>77</v>
      </c>
      <c r="BV100" s="103" t="s">
        <v>74</v>
      </c>
      <c r="BW100" s="103" t="s">
        <v>95</v>
      </c>
      <c r="BX100" s="103" t="s">
        <v>5</v>
      </c>
      <c r="CL100" s="103" t="s">
        <v>1</v>
      </c>
      <c r="CM100" s="103" t="s">
        <v>81</v>
      </c>
    </row>
    <row r="101" spans="1:91" s="7" customFormat="1" ht="24.75" customHeight="1">
      <c r="A101" s="93" t="s">
        <v>76</v>
      </c>
      <c r="B101" s="94"/>
      <c r="C101" s="95"/>
      <c r="D101" s="272" t="s">
        <v>96</v>
      </c>
      <c r="E101" s="272"/>
      <c r="F101" s="272"/>
      <c r="G101" s="272"/>
      <c r="H101" s="272"/>
      <c r="I101" s="96"/>
      <c r="J101" s="272" t="s">
        <v>97</v>
      </c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0">
        <f>'7 - Obnova povrchu místní...'!J30</f>
        <v>0</v>
      </c>
      <c r="AH101" s="271"/>
      <c r="AI101" s="271"/>
      <c r="AJ101" s="271"/>
      <c r="AK101" s="271"/>
      <c r="AL101" s="271"/>
      <c r="AM101" s="271"/>
      <c r="AN101" s="270">
        <f t="shared" si="0"/>
        <v>0</v>
      </c>
      <c r="AO101" s="271"/>
      <c r="AP101" s="271"/>
      <c r="AQ101" s="97" t="s">
        <v>79</v>
      </c>
      <c r="AR101" s="98"/>
      <c r="AS101" s="104">
        <v>0</v>
      </c>
      <c r="AT101" s="105">
        <f t="shared" si="1"/>
        <v>0</v>
      </c>
      <c r="AU101" s="106">
        <f>'7 - Obnova povrchu místní...'!P120</f>
        <v>0</v>
      </c>
      <c r="AV101" s="105">
        <f>'7 - Obnova povrchu místní...'!J33</f>
        <v>0</v>
      </c>
      <c r="AW101" s="105">
        <f>'7 - Obnova povrchu místní...'!J34</f>
        <v>0</v>
      </c>
      <c r="AX101" s="105">
        <f>'7 - Obnova povrchu místní...'!J35</f>
        <v>0</v>
      </c>
      <c r="AY101" s="105">
        <f>'7 - Obnova povrchu místní...'!J36</f>
        <v>0</v>
      </c>
      <c r="AZ101" s="105">
        <f>'7 - Obnova povrchu místní...'!F33</f>
        <v>0</v>
      </c>
      <c r="BA101" s="105">
        <f>'7 - Obnova povrchu místní...'!F34</f>
        <v>0</v>
      </c>
      <c r="BB101" s="105">
        <f>'7 - Obnova povrchu místní...'!F35</f>
        <v>0</v>
      </c>
      <c r="BC101" s="105">
        <f>'7 - Obnova povrchu místní...'!F36</f>
        <v>0</v>
      </c>
      <c r="BD101" s="107">
        <f>'7 - Obnova povrchu místní...'!F37</f>
        <v>0</v>
      </c>
      <c r="BT101" s="103" t="s">
        <v>77</v>
      </c>
      <c r="BV101" s="103" t="s">
        <v>74</v>
      </c>
      <c r="BW101" s="103" t="s">
        <v>98</v>
      </c>
      <c r="BX101" s="103" t="s">
        <v>5</v>
      </c>
      <c r="CL101" s="103" t="s">
        <v>1</v>
      </c>
      <c r="CM101" s="103" t="s">
        <v>81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EnSKjbSvk91SrZJS3BtHdMHIlqXW4D0XPpvOKqonth7fDA8WgnVLYDmm7aYKjYD6em1Bw9SbiOnqypEP4sqDzQ==" saltValue="maCPpYK56Ig3su4iftQZbA==" spinCount="100000" sheet="1" objects="1" scenarios="1" formatColumns="0" formatRows="0"/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1 - ulce Neumannova úsek ...'!C2" display="/"/>
    <hyperlink ref="A96" location="'2 - ulice Neumannova úsek...'!C2" display="/"/>
    <hyperlink ref="A97" location="'3 - Ulice Nezvalova  úsek...'!C2" display="/"/>
    <hyperlink ref="A98" location="'4 - ulice Nezvalova - úse...'!C2" display="/"/>
    <hyperlink ref="A99" location="'5 - Ulice Wolkerova - úse...'!C2" display="/"/>
    <hyperlink ref="A100" location="'6 - Ulice  Wolkerova - ús...'!C2" display="/"/>
    <hyperlink ref="A101" location="'7 - Obnova povrchu mís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101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ROUND((SUM(BE124:BE216)),2)</f>
        <v>0</v>
      </c>
      <c r="G33" s="34"/>
      <c r="H33" s="34"/>
      <c r="I33" s="124">
        <v>0.21</v>
      </c>
      <c r="J33" s="123">
        <f>ROUND(((SUM(BE124:BE216))*I33),2)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ROUND((SUM(BF124:BF216)),2)</f>
        <v>0</v>
      </c>
      <c r="G34" s="34"/>
      <c r="H34" s="34"/>
      <c r="I34" s="124">
        <v>0.15</v>
      </c>
      <c r="J34" s="123">
        <f>ROUND(((SUM(BF124:BF216))*I34),2)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ROUND((SUM(BG124:BG216)),2)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ROUND((SUM(BH124:BH216)),2)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ROUND((SUM(BI124:BI216)),2)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0" t="str">
        <f>E9</f>
        <v>1 - ulce Neumannova úsek Červené Vršky - K Tužince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J154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J170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111</v>
      </c>
      <c r="E101" s="156"/>
      <c r="F101" s="156"/>
      <c r="G101" s="156"/>
      <c r="H101" s="156"/>
      <c r="I101" s="156"/>
      <c r="J101" s="157">
        <f>J174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J197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J211</f>
        <v>0</v>
      </c>
      <c r="K103" s="154"/>
      <c r="L103" s="158"/>
    </row>
    <row r="104" spans="2:12" s="9" customFormat="1" ht="24.95" customHeight="1" hidden="1">
      <c r="B104" s="147"/>
      <c r="C104" s="148"/>
      <c r="D104" s="149" t="s">
        <v>114</v>
      </c>
      <c r="E104" s="150"/>
      <c r="F104" s="150"/>
      <c r="G104" s="150"/>
      <c r="H104" s="150"/>
      <c r="I104" s="150"/>
      <c r="J104" s="151">
        <f>J213</f>
        <v>0</v>
      </c>
      <c r="K104" s="148"/>
      <c r="L104" s="152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2" t="str">
        <f>E7</f>
        <v>Benešov ul. Neumannova, Nezvalova a Wolkerova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0" t="str">
        <f>E9</f>
        <v>1 - ulce Neumannova úsek Červené Vršky - K Tužince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29" t="s">
        <v>21</v>
      </c>
      <c r="J118" s="66" t="str">
        <f>IF(J12="","",J12)</f>
        <v>18. 2. 2022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116</v>
      </c>
      <c r="D123" s="162" t="s">
        <v>57</v>
      </c>
      <c r="E123" s="162" t="s">
        <v>53</v>
      </c>
      <c r="F123" s="162" t="s">
        <v>54</v>
      </c>
      <c r="G123" s="162" t="s">
        <v>117</v>
      </c>
      <c r="H123" s="162" t="s">
        <v>118</v>
      </c>
      <c r="I123" s="162" t="s">
        <v>119</v>
      </c>
      <c r="J123" s="163" t="s">
        <v>104</v>
      </c>
      <c r="K123" s="164" t="s">
        <v>120</v>
      </c>
      <c r="L123" s="165"/>
      <c r="M123" s="75" t="s">
        <v>1</v>
      </c>
      <c r="N123" s="76" t="s">
        <v>36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P125+P213</f>
        <v>0</v>
      </c>
      <c r="Q124" s="79"/>
      <c r="R124" s="168">
        <f>R125+R213</f>
        <v>456.50463</v>
      </c>
      <c r="S124" s="79"/>
      <c r="T124" s="169">
        <f>T125+T213</f>
        <v>1214.4629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106</v>
      </c>
      <c r="BK124" s="170">
        <f>BK125+BK213</f>
        <v>0</v>
      </c>
    </row>
    <row r="125" spans="2:63" s="12" customFormat="1" ht="25.9" customHeight="1">
      <c r="B125" s="171"/>
      <c r="C125" s="172"/>
      <c r="D125" s="173" t="s">
        <v>71</v>
      </c>
      <c r="E125" s="174" t="s">
        <v>128</v>
      </c>
      <c r="F125" s="174" t="s">
        <v>129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P126+P154+P170+P174+P197+P211</f>
        <v>0</v>
      </c>
      <c r="Q125" s="179"/>
      <c r="R125" s="180">
        <f>R126+R154+R170+R174+R197+R211</f>
        <v>456.50463</v>
      </c>
      <c r="S125" s="179"/>
      <c r="T125" s="181">
        <f>T126+T154+T170+T174+T197+T211</f>
        <v>1214.4629</v>
      </c>
      <c r="AR125" s="182" t="s">
        <v>77</v>
      </c>
      <c r="AT125" s="183" t="s">
        <v>71</v>
      </c>
      <c r="AU125" s="183" t="s">
        <v>72</v>
      </c>
      <c r="AY125" s="182" t="s">
        <v>130</v>
      </c>
      <c r="BK125" s="184">
        <f>BK126+BK154+BK170+BK174+BK197+BK211</f>
        <v>0</v>
      </c>
    </row>
    <row r="126" spans="2:63" s="12" customFormat="1" ht="22.9" customHeight="1">
      <c r="B126" s="171"/>
      <c r="C126" s="172"/>
      <c r="D126" s="173" t="s">
        <v>71</v>
      </c>
      <c r="E126" s="185" t="s">
        <v>77</v>
      </c>
      <c r="F126" s="185" t="s">
        <v>131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SUM(P127:P153)</f>
        <v>0</v>
      </c>
      <c r="Q126" s="179"/>
      <c r="R126" s="180">
        <f>SUM(R127:R153)</f>
        <v>0.43431699999999995</v>
      </c>
      <c r="S126" s="179"/>
      <c r="T126" s="181">
        <f>SUM(T127:T153)</f>
        <v>1214.4629</v>
      </c>
      <c r="AR126" s="182" t="s">
        <v>77</v>
      </c>
      <c r="AT126" s="183" t="s">
        <v>71</v>
      </c>
      <c r="AU126" s="183" t="s">
        <v>77</v>
      </c>
      <c r="AY126" s="182" t="s">
        <v>130</v>
      </c>
      <c r="BK126" s="184">
        <f>SUM(BK127:BK153)</f>
        <v>0</v>
      </c>
    </row>
    <row r="127" spans="1:65" s="2" customFormat="1" ht="16.5" customHeight="1">
      <c r="A127" s="34"/>
      <c r="B127" s="35"/>
      <c r="C127" s="187" t="s">
        <v>77</v>
      </c>
      <c r="D127" s="187" t="s">
        <v>132</v>
      </c>
      <c r="E127" s="188" t="s">
        <v>133</v>
      </c>
      <c r="F127" s="189" t="s">
        <v>134</v>
      </c>
      <c r="G127" s="190" t="s">
        <v>135</v>
      </c>
      <c r="H127" s="191">
        <v>329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37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0.22</v>
      </c>
      <c r="T127" s="198">
        <f>S127*H127</f>
        <v>72.38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87</v>
      </c>
      <c r="AT127" s="199" t="s">
        <v>132</v>
      </c>
      <c r="AU127" s="199" t="s">
        <v>81</v>
      </c>
      <c r="AY127" s="17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77</v>
      </c>
      <c r="BK127" s="200">
        <f>ROUND(I127*H127,2)</f>
        <v>0</v>
      </c>
      <c r="BL127" s="17" t="s">
        <v>87</v>
      </c>
      <c r="BM127" s="199" t="s">
        <v>136</v>
      </c>
    </row>
    <row r="128" spans="2:51" s="13" customFormat="1" ht="12">
      <c r="B128" s="201"/>
      <c r="C128" s="202"/>
      <c r="D128" s="203" t="s">
        <v>137</v>
      </c>
      <c r="E128" s="204" t="s">
        <v>1</v>
      </c>
      <c r="F128" s="205" t="s">
        <v>138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137</v>
      </c>
      <c r="AU128" s="211" t="s">
        <v>81</v>
      </c>
      <c r="AV128" s="13" t="s">
        <v>77</v>
      </c>
      <c r="AW128" s="13" t="s">
        <v>29</v>
      </c>
      <c r="AX128" s="13" t="s">
        <v>72</v>
      </c>
      <c r="AY128" s="211" t="s">
        <v>130</v>
      </c>
    </row>
    <row r="129" spans="2:51" s="14" customFormat="1" ht="12">
      <c r="B129" s="212"/>
      <c r="C129" s="213"/>
      <c r="D129" s="203" t="s">
        <v>137</v>
      </c>
      <c r="E129" s="214" t="s">
        <v>1</v>
      </c>
      <c r="F129" s="215" t="s">
        <v>139</v>
      </c>
      <c r="G129" s="213"/>
      <c r="H129" s="216">
        <v>32.4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137</v>
      </c>
      <c r="AU129" s="222" t="s">
        <v>81</v>
      </c>
      <c r="AV129" s="14" t="s">
        <v>81</v>
      </c>
      <c r="AW129" s="14" t="s">
        <v>29</v>
      </c>
      <c r="AX129" s="14" t="s">
        <v>72</v>
      </c>
      <c r="AY129" s="222" t="s">
        <v>130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140</v>
      </c>
      <c r="G130" s="213"/>
      <c r="H130" s="216">
        <v>179.9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81</v>
      </c>
      <c r="AV130" s="14" t="s">
        <v>81</v>
      </c>
      <c r="AW130" s="14" t="s">
        <v>29</v>
      </c>
      <c r="AX130" s="14" t="s">
        <v>72</v>
      </c>
      <c r="AY130" s="222" t="s">
        <v>130</v>
      </c>
    </row>
    <row r="131" spans="2:51" s="14" customFormat="1" ht="12">
      <c r="B131" s="212"/>
      <c r="C131" s="213"/>
      <c r="D131" s="203" t="s">
        <v>137</v>
      </c>
      <c r="E131" s="214" t="s">
        <v>1</v>
      </c>
      <c r="F131" s="215" t="s">
        <v>141</v>
      </c>
      <c r="G131" s="213"/>
      <c r="H131" s="216">
        <v>16.5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137</v>
      </c>
      <c r="AU131" s="222" t="s">
        <v>81</v>
      </c>
      <c r="AV131" s="14" t="s">
        <v>81</v>
      </c>
      <c r="AW131" s="14" t="s">
        <v>29</v>
      </c>
      <c r="AX131" s="14" t="s">
        <v>72</v>
      </c>
      <c r="AY131" s="222" t="s">
        <v>130</v>
      </c>
    </row>
    <row r="132" spans="2:51" s="14" customFormat="1" ht="12">
      <c r="B132" s="212"/>
      <c r="C132" s="213"/>
      <c r="D132" s="203" t="s">
        <v>137</v>
      </c>
      <c r="E132" s="214" t="s">
        <v>1</v>
      </c>
      <c r="F132" s="215" t="s">
        <v>142</v>
      </c>
      <c r="G132" s="213"/>
      <c r="H132" s="216">
        <v>100.2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137</v>
      </c>
      <c r="AU132" s="222" t="s">
        <v>81</v>
      </c>
      <c r="AV132" s="14" t="s">
        <v>81</v>
      </c>
      <c r="AW132" s="14" t="s">
        <v>29</v>
      </c>
      <c r="AX132" s="14" t="s">
        <v>72</v>
      </c>
      <c r="AY132" s="222" t="s">
        <v>130</v>
      </c>
    </row>
    <row r="133" spans="2:51" s="15" customFormat="1" ht="12">
      <c r="B133" s="223"/>
      <c r="C133" s="224"/>
      <c r="D133" s="203" t="s">
        <v>137</v>
      </c>
      <c r="E133" s="225" t="s">
        <v>1</v>
      </c>
      <c r="F133" s="226" t="s">
        <v>143</v>
      </c>
      <c r="G133" s="224"/>
      <c r="H133" s="227">
        <v>329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137</v>
      </c>
      <c r="AU133" s="233" t="s">
        <v>81</v>
      </c>
      <c r="AV133" s="15" t="s">
        <v>87</v>
      </c>
      <c r="AW133" s="15" t="s">
        <v>29</v>
      </c>
      <c r="AX133" s="15" t="s">
        <v>77</v>
      </c>
      <c r="AY133" s="233" t="s">
        <v>130</v>
      </c>
    </row>
    <row r="134" spans="1:65" s="2" customFormat="1" ht="33" customHeight="1">
      <c r="A134" s="34"/>
      <c r="B134" s="35"/>
      <c r="C134" s="187" t="s">
        <v>144</v>
      </c>
      <c r="D134" s="187" t="s">
        <v>132</v>
      </c>
      <c r="E134" s="188" t="s">
        <v>145</v>
      </c>
      <c r="F134" s="189" t="s">
        <v>146</v>
      </c>
      <c r="G134" s="190" t="s">
        <v>135</v>
      </c>
      <c r="H134" s="191">
        <v>192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37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0.29</v>
      </c>
      <c r="T134" s="198">
        <f>S134*H134</f>
        <v>55.67999999999999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87</v>
      </c>
      <c r="AT134" s="199" t="s">
        <v>132</v>
      </c>
      <c r="AU134" s="199" t="s">
        <v>81</v>
      </c>
      <c r="AY134" s="17" t="s">
        <v>130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77</v>
      </c>
      <c r="BK134" s="200">
        <f>ROUND(I134*H134,2)</f>
        <v>0</v>
      </c>
      <c r="BL134" s="17" t="s">
        <v>87</v>
      </c>
      <c r="BM134" s="199" t="s">
        <v>147</v>
      </c>
    </row>
    <row r="135" spans="2:51" s="14" customFormat="1" ht="12">
      <c r="B135" s="212"/>
      <c r="C135" s="213"/>
      <c r="D135" s="203" t="s">
        <v>137</v>
      </c>
      <c r="E135" s="214" t="s">
        <v>1</v>
      </c>
      <c r="F135" s="215" t="s">
        <v>148</v>
      </c>
      <c r="G135" s="213"/>
      <c r="H135" s="216">
        <v>192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81</v>
      </c>
      <c r="AV135" s="14" t="s">
        <v>81</v>
      </c>
      <c r="AW135" s="14" t="s">
        <v>29</v>
      </c>
      <c r="AX135" s="14" t="s">
        <v>77</v>
      </c>
      <c r="AY135" s="222" t="s">
        <v>130</v>
      </c>
    </row>
    <row r="136" spans="1:65" s="2" customFormat="1" ht="24.2" customHeight="1">
      <c r="A136" s="34"/>
      <c r="B136" s="35"/>
      <c r="C136" s="187" t="s">
        <v>149</v>
      </c>
      <c r="D136" s="187" t="s">
        <v>132</v>
      </c>
      <c r="E136" s="188" t="s">
        <v>150</v>
      </c>
      <c r="F136" s="189" t="s">
        <v>151</v>
      </c>
      <c r="G136" s="190" t="s">
        <v>135</v>
      </c>
      <c r="H136" s="191">
        <v>192</v>
      </c>
      <c r="I136" s="192"/>
      <c r="J136" s="193">
        <f>ROUND(I136*H136,2)</f>
        <v>0</v>
      </c>
      <c r="K136" s="194"/>
      <c r="L136" s="39"/>
      <c r="M136" s="195" t="s">
        <v>1</v>
      </c>
      <c r="N136" s="196" t="s">
        <v>37</v>
      </c>
      <c r="O136" s="71"/>
      <c r="P136" s="197">
        <f>O136*H136</f>
        <v>0</v>
      </c>
      <c r="Q136" s="197">
        <v>0</v>
      </c>
      <c r="R136" s="197">
        <f>Q136*H136</f>
        <v>0</v>
      </c>
      <c r="S136" s="197">
        <v>0.316</v>
      </c>
      <c r="T136" s="198">
        <f>S136*H136</f>
        <v>60.672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87</v>
      </c>
      <c r="AT136" s="199" t="s">
        <v>132</v>
      </c>
      <c r="AU136" s="199" t="s">
        <v>81</v>
      </c>
      <c r="AY136" s="17" t="s">
        <v>130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7" t="s">
        <v>77</v>
      </c>
      <c r="BK136" s="200">
        <f>ROUND(I136*H136,2)</f>
        <v>0</v>
      </c>
      <c r="BL136" s="17" t="s">
        <v>87</v>
      </c>
      <c r="BM136" s="199" t="s">
        <v>152</v>
      </c>
    </row>
    <row r="137" spans="1:65" s="2" customFormat="1" ht="24.2" customHeight="1">
      <c r="A137" s="34"/>
      <c r="B137" s="35"/>
      <c r="C137" s="187" t="s">
        <v>81</v>
      </c>
      <c r="D137" s="187" t="s">
        <v>132</v>
      </c>
      <c r="E137" s="188" t="s">
        <v>153</v>
      </c>
      <c r="F137" s="189" t="s">
        <v>154</v>
      </c>
      <c r="G137" s="190" t="s">
        <v>135</v>
      </c>
      <c r="H137" s="191">
        <v>270.7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0.44</v>
      </c>
      <c r="T137" s="198">
        <f>S137*H137</f>
        <v>119.10799999999999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87</v>
      </c>
      <c r="AT137" s="199" t="s">
        <v>132</v>
      </c>
      <c r="AU137" s="199" t="s">
        <v>81</v>
      </c>
      <c r="AY137" s="17" t="s">
        <v>130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77</v>
      </c>
      <c r="BK137" s="200">
        <f>ROUND(I137*H137,2)</f>
        <v>0</v>
      </c>
      <c r="BL137" s="17" t="s">
        <v>87</v>
      </c>
      <c r="BM137" s="199" t="s">
        <v>155</v>
      </c>
    </row>
    <row r="138" spans="2:51" s="14" customFormat="1" ht="12">
      <c r="B138" s="212"/>
      <c r="C138" s="213"/>
      <c r="D138" s="203" t="s">
        <v>137</v>
      </c>
      <c r="E138" s="214" t="s">
        <v>1</v>
      </c>
      <c r="F138" s="215" t="s">
        <v>156</v>
      </c>
      <c r="G138" s="213"/>
      <c r="H138" s="216">
        <v>170.5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137</v>
      </c>
      <c r="AU138" s="222" t="s">
        <v>81</v>
      </c>
      <c r="AV138" s="14" t="s">
        <v>81</v>
      </c>
      <c r="AW138" s="14" t="s">
        <v>29</v>
      </c>
      <c r="AX138" s="14" t="s">
        <v>72</v>
      </c>
      <c r="AY138" s="222" t="s">
        <v>130</v>
      </c>
    </row>
    <row r="139" spans="2:51" s="14" customFormat="1" ht="12">
      <c r="B139" s="212"/>
      <c r="C139" s="213"/>
      <c r="D139" s="203" t="s">
        <v>137</v>
      </c>
      <c r="E139" s="214" t="s">
        <v>1</v>
      </c>
      <c r="F139" s="215" t="s">
        <v>157</v>
      </c>
      <c r="G139" s="213"/>
      <c r="H139" s="216">
        <v>100.2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137</v>
      </c>
      <c r="AU139" s="222" t="s">
        <v>81</v>
      </c>
      <c r="AV139" s="14" t="s">
        <v>81</v>
      </c>
      <c r="AW139" s="14" t="s">
        <v>29</v>
      </c>
      <c r="AX139" s="14" t="s">
        <v>72</v>
      </c>
      <c r="AY139" s="222" t="s">
        <v>130</v>
      </c>
    </row>
    <row r="140" spans="2:51" s="15" customFormat="1" ht="12">
      <c r="B140" s="223"/>
      <c r="C140" s="224"/>
      <c r="D140" s="203" t="s">
        <v>137</v>
      </c>
      <c r="E140" s="225" t="s">
        <v>1</v>
      </c>
      <c r="F140" s="226" t="s">
        <v>143</v>
      </c>
      <c r="G140" s="224"/>
      <c r="H140" s="227">
        <v>270.7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137</v>
      </c>
      <c r="AU140" s="233" t="s">
        <v>81</v>
      </c>
      <c r="AV140" s="15" t="s">
        <v>87</v>
      </c>
      <c r="AW140" s="15" t="s">
        <v>29</v>
      </c>
      <c r="AX140" s="15" t="s">
        <v>77</v>
      </c>
      <c r="AY140" s="233" t="s">
        <v>130</v>
      </c>
    </row>
    <row r="141" spans="1:65" s="2" customFormat="1" ht="24.2" customHeight="1">
      <c r="A141" s="34"/>
      <c r="B141" s="35"/>
      <c r="C141" s="187" t="s">
        <v>84</v>
      </c>
      <c r="D141" s="187" t="s">
        <v>132</v>
      </c>
      <c r="E141" s="188" t="s">
        <v>158</v>
      </c>
      <c r="F141" s="189" t="s">
        <v>159</v>
      </c>
      <c r="G141" s="190" t="s">
        <v>135</v>
      </c>
      <c r="H141" s="191">
        <v>3340.9</v>
      </c>
      <c r="I141" s="192"/>
      <c r="J141" s="193">
        <f>ROUND(I141*H141,2)</f>
        <v>0</v>
      </c>
      <c r="K141" s="194"/>
      <c r="L141" s="39"/>
      <c r="M141" s="195" t="s">
        <v>1</v>
      </c>
      <c r="N141" s="196" t="s">
        <v>37</v>
      </c>
      <c r="O141" s="71"/>
      <c r="P141" s="197">
        <f>O141*H141</f>
        <v>0</v>
      </c>
      <c r="Q141" s="197">
        <v>0.00013</v>
      </c>
      <c r="R141" s="197">
        <f>Q141*H141</f>
        <v>0.43431699999999995</v>
      </c>
      <c r="S141" s="197">
        <v>0.256</v>
      </c>
      <c r="T141" s="198">
        <f>S141*H141</f>
        <v>855.2704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87</v>
      </c>
      <c r="AT141" s="199" t="s">
        <v>132</v>
      </c>
      <c r="AU141" s="199" t="s">
        <v>81</v>
      </c>
      <c r="AY141" s="17" t="s">
        <v>130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7" t="s">
        <v>77</v>
      </c>
      <c r="BK141" s="200">
        <f>ROUND(I141*H141,2)</f>
        <v>0</v>
      </c>
      <c r="BL141" s="17" t="s">
        <v>87</v>
      </c>
      <c r="BM141" s="199" t="s">
        <v>160</v>
      </c>
    </row>
    <row r="142" spans="2:51" s="14" customFormat="1" ht="12">
      <c r="B142" s="212"/>
      <c r="C142" s="213"/>
      <c r="D142" s="203" t="s">
        <v>137</v>
      </c>
      <c r="E142" s="214" t="s">
        <v>1</v>
      </c>
      <c r="F142" s="215" t="s">
        <v>161</v>
      </c>
      <c r="G142" s="213"/>
      <c r="H142" s="216">
        <v>3410</v>
      </c>
      <c r="I142" s="217"/>
      <c r="J142" s="213"/>
      <c r="K142" s="213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137</v>
      </c>
      <c r="AU142" s="222" t="s">
        <v>81</v>
      </c>
      <c r="AV142" s="14" t="s">
        <v>81</v>
      </c>
      <c r="AW142" s="14" t="s">
        <v>29</v>
      </c>
      <c r="AX142" s="14" t="s">
        <v>72</v>
      </c>
      <c r="AY142" s="222" t="s">
        <v>130</v>
      </c>
    </row>
    <row r="143" spans="2:51" s="14" customFormat="1" ht="12">
      <c r="B143" s="212"/>
      <c r="C143" s="213"/>
      <c r="D143" s="203" t="s">
        <v>137</v>
      </c>
      <c r="E143" s="214" t="s">
        <v>1</v>
      </c>
      <c r="F143" s="215" t="s">
        <v>162</v>
      </c>
      <c r="G143" s="213"/>
      <c r="H143" s="216">
        <v>-69.1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137</v>
      </c>
      <c r="AU143" s="222" t="s">
        <v>81</v>
      </c>
      <c r="AV143" s="14" t="s">
        <v>81</v>
      </c>
      <c r="AW143" s="14" t="s">
        <v>29</v>
      </c>
      <c r="AX143" s="14" t="s">
        <v>72</v>
      </c>
      <c r="AY143" s="222" t="s">
        <v>130</v>
      </c>
    </row>
    <row r="144" spans="2:51" s="15" customFormat="1" ht="12">
      <c r="B144" s="223"/>
      <c r="C144" s="224"/>
      <c r="D144" s="203" t="s">
        <v>137</v>
      </c>
      <c r="E144" s="225" t="s">
        <v>1</v>
      </c>
      <c r="F144" s="226" t="s">
        <v>143</v>
      </c>
      <c r="G144" s="224"/>
      <c r="H144" s="227">
        <v>3340.9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137</v>
      </c>
      <c r="AU144" s="233" t="s">
        <v>81</v>
      </c>
      <c r="AV144" s="15" t="s">
        <v>87</v>
      </c>
      <c r="AW144" s="15" t="s">
        <v>29</v>
      </c>
      <c r="AX144" s="15" t="s">
        <v>77</v>
      </c>
      <c r="AY144" s="233" t="s">
        <v>130</v>
      </c>
    </row>
    <row r="145" spans="1:65" s="2" customFormat="1" ht="16.5" customHeight="1">
      <c r="A145" s="34"/>
      <c r="B145" s="35"/>
      <c r="C145" s="187" t="s">
        <v>87</v>
      </c>
      <c r="D145" s="187" t="s">
        <v>132</v>
      </c>
      <c r="E145" s="188" t="s">
        <v>163</v>
      </c>
      <c r="F145" s="189" t="s">
        <v>164</v>
      </c>
      <c r="G145" s="190" t="s">
        <v>165</v>
      </c>
      <c r="H145" s="191">
        <v>250.5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37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0.205</v>
      </c>
      <c r="T145" s="198">
        <f>S145*H145</f>
        <v>51.3525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87</v>
      </c>
      <c r="AT145" s="199" t="s">
        <v>132</v>
      </c>
      <c r="AU145" s="199" t="s">
        <v>81</v>
      </c>
      <c r="AY145" s="17" t="s">
        <v>130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77</v>
      </c>
      <c r="BK145" s="200">
        <f>ROUND(I145*H145,2)</f>
        <v>0</v>
      </c>
      <c r="BL145" s="17" t="s">
        <v>87</v>
      </c>
      <c r="BM145" s="199" t="s">
        <v>166</v>
      </c>
    </row>
    <row r="146" spans="2:51" s="14" customFormat="1" ht="12">
      <c r="B146" s="212"/>
      <c r="C146" s="213"/>
      <c r="D146" s="203" t="s">
        <v>137</v>
      </c>
      <c r="E146" s="214" t="s">
        <v>1</v>
      </c>
      <c r="F146" s="215" t="s">
        <v>167</v>
      </c>
      <c r="G146" s="213"/>
      <c r="H146" s="216">
        <v>105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137</v>
      </c>
      <c r="AU146" s="222" t="s">
        <v>81</v>
      </c>
      <c r="AV146" s="14" t="s">
        <v>81</v>
      </c>
      <c r="AW146" s="14" t="s">
        <v>29</v>
      </c>
      <c r="AX146" s="14" t="s">
        <v>72</v>
      </c>
      <c r="AY146" s="222" t="s">
        <v>130</v>
      </c>
    </row>
    <row r="147" spans="2:51" s="14" customFormat="1" ht="12">
      <c r="B147" s="212"/>
      <c r="C147" s="213"/>
      <c r="D147" s="203" t="s">
        <v>137</v>
      </c>
      <c r="E147" s="214" t="s">
        <v>1</v>
      </c>
      <c r="F147" s="215" t="s">
        <v>168</v>
      </c>
      <c r="G147" s="213"/>
      <c r="H147" s="216">
        <v>145.5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137</v>
      </c>
      <c r="AU147" s="222" t="s">
        <v>81</v>
      </c>
      <c r="AV147" s="14" t="s">
        <v>81</v>
      </c>
      <c r="AW147" s="14" t="s">
        <v>29</v>
      </c>
      <c r="AX147" s="14" t="s">
        <v>72</v>
      </c>
      <c r="AY147" s="222" t="s">
        <v>130</v>
      </c>
    </row>
    <row r="148" spans="2:51" s="15" customFormat="1" ht="12">
      <c r="B148" s="223"/>
      <c r="C148" s="224"/>
      <c r="D148" s="203" t="s">
        <v>137</v>
      </c>
      <c r="E148" s="225" t="s">
        <v>1</v>
      </c>
      <c r="F148" s="226" t="s">
        <v>143</v>
      </c>
      <c r="G148" s="224"/>
      <c r="H148" s="227">
        <v>250.5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137</v>
      </c>
      <c r="AU148" s="233" t="s">
        <v>81</v>
      </c>
      <c r="AV148" s="15" t="s">
        <v>87</v>
      </c>
      <c r="AW148" s="15" t="s">
        <v>29</v>
      </c>
      <c r="AX148" s="15" t="s">
        <v>77</v>
      </c>
      <c r="AY148" s="233" t="s">
        <v>130</v>
      </c>
    </row>
    <row r="149" spans="1:65" s="2" customFormat="1" ht="24.2" customHeight="1">
      <c r="A149" s="34"/>
      <c r="B149" s="35"/>
      <c r="C149" s="187" t="s">
        <v>90</v>
      </c>
      <c r="D149" s="187" t="s">
        <v>132</v>
      </c>
      <c r="E149" s="188" t="s">
        <v>169</v>
      </c>
      <c r="F149" s="189" t="s">
        <v>170</v>
      </c>
      <c r="G149" s="190" t="s">
        <v>171</v>
      </c>
      <c r="H149" s="191">
        <v>18.788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87</v>
      </c>
      <c r="AT149" s="199" t="s">
        <v>132</v>
      </c>
      <c r="AU149" s="199" t="s">
        <v>81</v>
      </c>
      <c r="AY149" s="17" t="s">
        <v>130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77</v>
      </c>
      <c r="BK149" s="200">
        <f>ROUND(I149*H149,2)</f>
        <v>0</v>
      </c>
      <c r="BL149" s="17" t="s">
        <v>87</v>
      </c>
      <c r="BM149" s="199" t="s">
        <v>172</v>
      </c>
    </row>
    <row r="150" spans="2:51" s="14" customFormat="1" ht="12">
      <c r="B150" s="212"/>
      <c r="C150" s="213"/>
      <c r="D150" s="203" t="s">
        <v>137</v>
      </c>
      <c r="E150" s="214" t="s">
        <v>1</v>
      </c>
      <c r="F150" s="215" t="s">
        <v>173</v>
      </c>
      <c r="G150" s="213"/>
      <c r="H150" s="216">
        <v>18.788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137</v>
      </c>
      <c r="AU150" s="222" t="s">
        <v>81</v>
      </c>
      <c r="AV150" s="14" t="s">
        <v>81</v>
      </c>
      <c r="AW150" s="14" t="s">
        <v>29</v>
      </c>
      <c r="AX150" s="14" t="s">
        <v>77</v>
      </c>
      <c r="AY150" s="222" t="s">
        <v>130</v>
      </c>
    </row>
    <row r="151" spans="1:65" s="2" customFormat="1" ht="33" customHeight="1">
      <c r="A151" s="34"/>
      <c r="B151" s="35"/>
      <c r="C151" s="187" t="s">
        <v>93</v>
      </c>
      <c r="D151" s="187" t="s">
        <v>132</v>
      </c>
      <c r="E151" s="188" t="s">
        <v>174</v>
      </c>
      <c r="F151" s="189" t="s">
        <v>175</v>
      </c>
      <c r="G151" s="190" t="s">
        <v>171</v>
      </c>
      <c r="H151" s="191">
        <v>18.788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87</v>
      </c>
      <c r="AT151" s="199" t="s">
        <v>132</v>
      </c>
      <c r="AU151" s="199" t="s">
        <v>81</v>
      </c>
      <c r="AY151" s="17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77</v>
      </c>
      <c r="BK151" s="200">
        <f>ROUND(I151*H151,2)</f>
        <v>0</v>
      </c>
      <c r="BL151" s="17" t="s">
        <v>87</v>
      </c>
      <c r="BM151" s="199" t="s">
        <v>176</v>
      </c>
    </row>
    <row r="152" spans="1:65" s="2" customFormat="1" ht="16.5" customHeight="1">
      <c r="A152" s="34"/>
      <c r="B152" s="35"/>
      <c r="C152" s="187" t="s">
        <v>96</v>
      </c>
      <c r="D152" s="187" t="s">
        <v>132</v>
      </c>
      <c r="E152" s="188" t="s">
        <v>177</v>
      </c>
      <c r="F152" s="189" t="s">
        <v>178</v>
      </c>
      <c r="G152" s="190" t="s">
        <v>171</v>
      </c>
      <c r="H152" s="191">
        <v>18.788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87</v>
      </c>
      <c r="AT152" s="199" t="s">
        <v>132</v>
      </c>
      <c r="AU152" s="199" t="s">
        <v>81</v>
      </c>
      <c r="AY152" s="17" t="s">
        <v>130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77</v>
      </c>
      <c r="BK152" s="200">
        <f>ROUND(I152*H152,2)</f>
        <v>0</v>
      </c>
      <c r="BL152" s="17" t="s">
        <v>87</v>
      </c>
      <c r="BM152" s="199" t="s">
        <v>179</v>
      </c>
    </row>
    <row r="153" spans="1:65" s="2" customFormat="1" ht="24.2" customHeight="1">
      <c r="A153" s="34"/>
      <c r="B153" s="35"/>
      <c r="C153" s="187" t="s">
        <v>180</v>
      </c>
      <c r="D153" s="187" t="s">
        <v>132</v>
      </c>
      <c r="E153" s="188" t="s">
        <v>181</v>
      </c>
      <c r="F153" s="189" t="s">
        <v>182</v>
      </c>
      <c r="G153" s="190" t="s">
        <v>135</v>
      </c>
      <c r="H153" s="191">
        <v>270.7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87</v>
      </c>
      <c r="AT153" s="199" t="s">
        <v>132</v>
      </c>
      <c r="AU153" s="199" t="s">
        <v>81</v>
      </c>
      <c r="AY153" s="17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77</v>
      </c>
      <c r="BK153" s="200">
        <f>ROUND(I153*H153,2)</f>
        <v>0</v>
      </c>
      <c r="BL153" s="17" t="s">
        <v>87</v>
      </c>
      <c r="BM153" s="199" t="s">
        <v>183</v>
      </c>
    </row>
    <row r="154" spans="2:63" s="12" customFormat="1" ht="22.9" customHeight="1">
      <c r="B154" s="171"/>
      <c r="C154" s="172"/>
      <c r="D154" s="173" t="s">
        <v>71</v>
      </c>
      <c r="E154" s="185" t="s">
        <v>90</v>
      </c>
      <c r="F154" s="185" t="s">
        <v>184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SUM(P155:P169)</f>
        <v>0</v>
      </c>
      <c r="Q154" s="179"/>
      <c r="R154" s="180">
        <f>SUM(R155:R169)</f>
        <v>216.464008</v>
      </c>
      <c r="S154" s="179"/>
      <c r="T154" s="181">
        <f>SUM(T155:T169)</f>
        <v>0</v>
      </c>
      <c r="AR154" s="182" t="s">
        <v>77</v>
      </c>
      <c r="AT154" s="183" t="s">
        <v>71</v>
      </c>
      <c r="AU154" s="183" t="s">
        <v>77</v>
      </c>
      <c r="AY154" s="182" t="s">
        <v>130</v>
      </c>
      <c r="BK154" s="184">
        <f>SUM(BK155:BK169)</f>
        <v>0</v>
      </c>
    </row>
    <row r="155" spans="1:65" s="2" customFormat="1" ht="24.2" customHeight="1">
      <c r="A155" s="34"/>
      <c r="B155" s="35"/>
      <c r="C155" s="187" t="s">
        <v>185</v>
      </c>
      <c r="D155" s="187" t="s">
        <v>132</v>
      </c>
      <c r="E155" s="188" t="s">
        <v>186</v>
      </c>
      <c r="F155" s="189" t="s">
        <v>187</v>
      </c>
      <c r="G155" s="190" t="s">
        <v>135</v>
      </c>
      <c r="H155" s="191">
        <v>192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87</v>
      </c>
      <c r="AT155" s="199" t="s">
        <v>132</v>
      </c>
      <c r="AU155" s="199" t="s">
        <v>81</v>
      </c>
      <c r="AY155" s="17" t="s">
        <v>130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77</v>
      </c>
      <c r="BK155" s="200">
        <f>ROUND(I155*H155,2)</f>
        <v>0</v>
      </c>
      <c r="BL155" s="17" t="s">
        <v>87</v>
      </c>
      <c r="BM155" s="199" t="s">
        <v>188</v>
      </c>
    </row>
    <row r="156" spans="1:65" s="2" customFormat="1" ht="24.2" customHeight="1">
      <c r="A156" s="34"/>
      <c r="B156" s="35"/>
      <c r="C156" s="187" t="s">
        <v>189</v>
      </c>
      <c r="D156" s="187" t="s">
        <v>132</v>
      </c>
      <c r="E156" s="188" t="s">
        <v>190</v>
      </c>
      <c r="F156" s="189" t="s">
        <v>191</v>
      </c>
      <c r="G156" s="190" t="s">
        <v>135</v>
      </c>
      <c r="H156" s="191">
        <v>270.7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0.27994</v>
      </c>
      <c r="R156" s="197">
        <f>Q156*H156</f>
        <v>75.779758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87</v>
      </c>
      <c r="AT156" s="199" t="s">
        <v>132</v>
      </c>
      <c r="AU156" s="199" t="s">
        <v>81</v>
      </c>
      <c r="AY156" s="17" t="s">
        <v>130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77</v>
      </c>
      <c r="BK156" s="200">
        <f>ROUND(I156*H156,2)</f>
        <v>0</v>
      </c>
      <c r="BL156" s="17" t="s">
        <v>87</v>
      </c>
      <c r="BM156" s="199" t="s">
        <v>192</v>
      </c>
    </row>
    <row r="157" spans="2:51" s="14" customFormat="1" ht="12">
      <c r="B157" s="212"/>
      <c r="C157" s="213"/>
      <c r="D157" s="203" t="s">
        <v>137</v>
      </c>
      <c r="E157" s="214" t="s">
        <v>1</v>
      </c>
      <c r="F157" s="215" t="s">
        <v>156</v>
      </c>
      <c r="G157" s="213"/>
      <c r="H157" s="216">
        <v>170.5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137</v>
      </c>
      <c r="AU157" s="222" t="s">
        <v>81</v>
      </c>
      <c r="AV157" s="14" t="s">
        <v>81</v>
      </c>
      <c r="AW157" s="14" t="s">
        <v>29</v>
      </c>
      <c r="AX157" s="14" t="s">
        <v>72</v>
      </c>
      <c r="AY157" s="222" t="s">
        <v>130</v>
      </c>
    </row>
    <row r="158" spans="2:51" s="14" customFormat="1" ht="12">
      <c r="B158" s="212"/>
      <c r="C158" s="213"/>
      <c r="D158" s="203" t="s">
        <v>137</v>
      </c>
      <c r="E158" s="214" t="s">
        <v>1</v>
      </c>
      <c r="F158" s="215" t="s">
        <v>157</v>
      </c>
      <c r="G158" s="213"/>
      <c r="H158" s="216">
        <v>100.2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137</v>
      </c>
      <c r="AU158" s="222" t="s">
        <v>81</v>
      </c>
      <c r="AV158" s="14" t="s">
        <v>81</v>
      </c>
      <c r="AW158" s="14" t="s">
        <v>29</v>
      </c>
      <c r="AX158" s="14" t="s">
        <v>72</v>
      </c>
      <c r="AY158" s="222" t="s">
        <v>130</v>
      </c>
    </row>
    <row r="159" spans="2:51" s="15" customFormat="1" ht="12">
      <c r="B159" s="223"/>
      <c r="C159" s="224"/>
      <c r="D159" s="203" t="s">
        <v>137</v>
      </c>
      <c r="E159" s="225" t="s">
        <v>1</v>
      </c>
      <c r="F159" s="226" t="s">
        <v>143</v>
      </c>
      <c r="G159" s="224"/>
      <c r="H159" s="227">
        <v>270.7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137</v>
      </c>
      <c r="AU159" s="233" t="s">
        <v>81</v>
      </c>
      <c r="AV159" s="15" t="s">
        <v>87</v>
      </c>
      <c r="AW159" s="15" t="s">
        <v>29</v>
      </c>
      <c r="AX159" s="15" t="s">
        <v>77</v>
      </c>
      <c r="AY159" s="233" t="s">
        <v>130</v>
      </c>
    </row>
    <row r="160" spans="1:65" s="2" customFormat="1" ht="37.9" customHeight="1">
      <c r="A160" s="34"/>
      <c r="B160" s="35"/>
      <c r="C160" s="187" t="s">
        <v>193</v>
      </c>
      <c r="D160" s="187" t="s">
        <v>132</v>
      </c>
      <c r="E160" s="188" t="s">
        <v>194</v>
      </c>
      <c r="F160" s="189" t="s">
        <v>195</v>
      </c>
      <c r="G160" s="190" t="s">
        <v>135</v>
      </c>
      <c r="H160" s="191">
        <v>170.5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37</v>
      </c>
      <c r="O160" s="71"/>
      <c r="P160" s="197">
        <f>O160*H160</f>
        <v>0</v>
      </c>
      <c r="Q160" s="197">
        <v>0.37536</v>
      </c>
      <c r="R160" s="197">
        <f>Q160*H160</f>
        <v>63.99888000000001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87</v>
      </c>
      <c r="AT160" s="199" t="s">
        <v>132</v>
      </c>
      <c r="AU160" s="199" t="s">
        <v>81</v>
      </c>
      <c r="AY160" s="17" t="s">
        <v>130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77</v>
      </c>
      <c r="BK160" s="200">
        <f>ROUND(I160*H160,2)</f>
        <v>0</v>
      </c>
      <c r="BL160" s="17" t="s">
        <v>87</v>
      </c>
      <c r="BM160" s="199" t="s">
        <v>196</v>
      </c>
    </row>
    <row r="161" spans="1:65" s="2" customFormat="1" ht="33" customHeight="1">
      <c r="A161" s="34"/>
      <c r="B161" s="35"/>
      <c r="C161" s="187" t="s">
        <v>197</v>
      </c>
      <c r="D161" s="187" t="s">
        <v>132</v>
      </c>
      <c r="E161" s="188" t="s">
        <v>198</v>
      </c>
      <c r="F161" s="189" t="s">
        <v>199</v>
      </c>
      <c r="G161" s="190" t="s">
        <v>135</v>
      </c>
      <c r="H161" s="191">
        <v>100.2</v>
      </c>
      <c r="I161" s="192"/>
      <c r="J161" s="193">
        <f>ROUND(I161*H161,2)</f>
        <v>0</v>
      </c>
      <c r="K161" s="194"/>
      <c r="L161" s="39"/>
      <c r="M161" s="195" t="s">
        <v>1</v>
      </c>
      <c r="N161" s="196" t="s">
        <v>37</v>
      </c>
      <c r="O161" s="71"/>
      <c r="P161" s="197">
        <f>O161*H161</f>
        <v>0</v>
      </c>
      <c r="Q161" s="197">
        <v>0.20745</v>
      </c>
      <c r="R161" s="197">
        <f>Q161*H161</f>
        <v>20.78649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87</v>
      </c>
      <c r="AT161" s="199" t="s">
        <v>132</v>
      </c>
      <c r="AU161" s="199" t="s">
        <v>81</v>
      </c>
      <c r="AY161" s="17" t="s">
        <v>130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77</v>
      </c>
      <c r="BK161" s="200">
        <f>ROUND(I161*H161,2)</f>
        <v>0</v>
      </c>
      <c r="BL161" s="17" t="s">
        <v>87</v>
      </c>
      <c r="BM161" s="199" t="s">
        <v>200</v>
      </c>
    </row>
    <row r="162" spans="2:51" s="14" customFormat="1" ht="12">
      <c r="B162" s="212"/>
      <c r="C162" s="213"/>
      <c r="D162" s="203" t="s">
        <v>137</v>
      </c>
      <c r="E162" s="214" t="s">
        <v>1</v>
      </c>
      <c r="F162" s="215" t="s">
        <v>201</v>
      </c>
      <c r="G162" s="213"/>
      <c r="H162" s="216">
        <v>100.2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81</v>
      </c>
      <c r="AV162" s="14" t="s">
        <v>81</v>
      </c>
      <c r="AW162" s="14" t="s">
        <v>29</v>
      </c>
      <c r="AX162" s="14" t="s">
        <v>77</v>
      </c>
      <c r="AY162" s="222" t="s">
        <v>130</v>
      </c>
    </row>
    <row r="163" spans="1:65" s="2" customFormat="1" ht="24.2" customHeight="1">
      <c r="A163" s="34"/>
      <c r="B163" s="35"/>
      <c r="C163" s="187" t="s">
        <v>202</v>
      </c>
      <c r="D163" s="187" t="s">
        <v>132</v>
      </c>
      <c r="E163" s="188" t="s">
        <v>203</v>
      </c>
      <c r="F163" s="189" t="s">
        <v>204</v>
      </c>
      <c r="G163" s="190" t="s">
        <v>135</v>
      </c>
      <c r="H163" s="191">
        <v>3410</v>
      </c>
      <c r="I163" s="192"/>
      <c r="J163" s="193">
        <f aca="true" t="shared" si="0" ref="J163:J168">ROUND(I163*H163,2)</f>
        <v>0</v>
      </c>
      <c r="K163" s="194"/>
      <c r="L163" s="39"/>
      <c r="M163" s="195" t="s">
        <v>1</v>
      </c>
      <c r="N163" s="196" t="s">
        <v>37</v>
      </c>
      <c r="O163" s="71"/>
      <c r="P163" s="197">
        <f aca="true" t="shared" si="1" ref="P163:P168">O163*H163</f>
        <v>0</v>
      </c>
      <c r="Q163" s="197">
        <v>0</v>
      </c>
      <c r="R163" s="197">
        <f aca="true" t="shared" si="2" ref="R163:R168">Q163*H163</f>
        <v>0</v>
      </c>
      <c r="S163" s="197">
        <v>0</v>
      </c>
      <c r="T163" s="198">
        <f aca="true" t="shared" si="3" ref="T163:T168"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87</v>
      </c>
      <c r="AT163" s="199" t="s">
        <v>132</v>
      </c>
      <c r="AU163" s="199" t="s">
        <v>81</v>
      </c>
      <c r="AY163" s="17" t="s">
        <v>130</v>
      </c>
      <c r="BE163" s="200">
        <f aca="true" t="shared" si="4" ref="BE163:BE168">IF(N163="základní",J163,0)</f>
        <v>0</v>
      </c>
      <c r="BF163" s="200">
        <f aca="true" t="shared" si="5" ref="BF163:BF168">IF(N163="snížená",J163,0)</f>
        <v>0</v>
      </c>
      <c r="BG163" s="200">
        <f aca="true" t="shared" si="6" ref="BG163:BG168">IF(N163="zákl. přenesená",J163,0)</f>
        <v>0</v>
      </c>
      <c r="BH163" s="200">
        <f aca="true" t="shared" si="7" ref="BH163:BH168">IF(N163="sníž. přenesená",J163,0)</f>
        <v>0</v>
      </c>
      <c r="BI163" s="200">
        <f aca="true" t="shared" si="8" ref="BI163:BI168">IF(N163="nulová",J163,0)</f>
        <v>0</v>
      </c>
      <c r="BJ163" s="17" t="s">
        <v>77</v>
      </c>
      <c r="BK163" s="200">
        <f aca="true" t="shared" si="9" ref="BK163:BK168">ROUND(I163*H163,2)</f>
        <v>0</v>
      </c>
      <c r="BL163" s="17" t="s">
        <v>87</v>
      </c>
      <c r="BM163" s="199" t="s">
        <v>205</v>
      </c>
    </row>
    <row r="164" spans="1:65" s="2" customFormat="1" ht="24.2" customHeight="1">
      <c r="A164" s="34"/>
      <c r="B164" s="35"/>
      <c r="C164" s="187" t="s">
        <v>206</v>
      </c>
      <c r="D164" s="187" t="s">
        <v>132</v>
      </c>
      <c r="E164" s="188" t="s">
        <v>207</v>
      </c>
      <c r="F164" s="189" t="s">
        <v>208</v>
      </c>
      <c r="G164" s="190" t="s">
        <v>135</v>
      </c>
      <c r="H164" s="191">
        <v>3410</v>
      </c>
      <c r="I164" s="192"/>
      <c r="J164" s="193">
        <f t="shared" si="0"/>
        <v>0</v>
      </c>
      <c r="K164" s="194"/>
      <c r="L164" s="39"/>
      <c r="M164" s="195" t="s">
        <v>1</v>
      </c>
      <c r="N164" s="196" t="s">
        <v>37</v>
      </c>
      <c r="O164" s="71"/>
      <c r="P164" s="197">
        <f t="shared" si="1"/>
        <v>0</v>
      </c>
      <c r="Q164" s="197">
        <v>0</v>
      </c>
      <c r="R164" s="197">
        <f t="shared" si="2"/>
        <v>0</v>
      </c>
      <c r="S164" s="197">
        <v>0</v>
      </c>
      <c r="T164" s="198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87</v>
      </c>
      <c r="AT164" s="199" t="s">
        <v>132</v>
      </c>
      <c r="AU164" s="199" t="s">
        <v>81</v>
      </c>
      <c r="AY164" s="17" t="s">
        <v>130</v>
      </c>
      <c r="BE164" s="200">
        <f t="shared" si="4"/>
        <v>0</v>
      </c>
      <c r="BF164" s="200">
        <f t="shared" si="5"/>
        <v>0</v>
      </c>
      <c r="BG164" s="200">
        <f t="shared" si="6"/>
        <v>0</v>
      </c>
      <c r="BH164" s="200">
        <f t="shared" si="7"/>
        <v>0</v>
      </c>
      <c r="BI164" s="200">
        <f t="shared" si="8"/>
        <v>0</v>
      </c>
      <c r="BJ164" s="17" t="s">
        <v>77</v>
      </c>
      <c r="BK164" s="200">
        <f t="shared" si="9"/>
        <v>0</v>
      </c>
      <c r="BL164" s="17" t="s">
        <v>87</v>
      </c>
      <c r="BM164" s="199" t="s">
        <v>209</v>
      </c>
    </row>
    <row r="165" spans="1:65" s="2" customFormat="1" ht="33" customHeight="1">
      <c r="A165" s="34"/>
      <c r="B165" s="35"/>
      <c r="C165" s="187" t="s">
        <v>210</v>
      </c>
      <c r="D165" s="187" t="s">
        <v>132</v>
      </c>
      <c r="E165" s="188" t="s">
        <v>211</v>
      </c>
      <c r="F165" s="189" t="s">
        <v>212</v>
      </c>
      <c r="G165" s="190" t="s">
        <v>135</v>
      </c>
      <c r="H165" s="191">
        <v>3410</v>
      </c>
      <c r="I165" s="192"/>
      <c r="J165" s="193">
        <f t="shared" si="0"/>
        <v>0</v>
      </c>
      <c r="K165" s="194"/>
      <c r="L165" s="39"/>
      <c r="M165" s="195" t="s">
        <v>1</v>
      </c>
      <c r="N165" s="196" t="s">
        <v>37</v>
      </c>
      <c r="O165" s="71"/>
      <c r="P165" s="197">
        <f t="shared" si="1"/>
        <v>0</v>
      </c>
      <c r="Q165" s="197">
        <v>0</v>
      </c>
      <c r="R165" s="197">
        <f t="shared" si="2"/>
        <v>0</v>
      </c>
      <c r="S165" s="197">
        <v>0</v>
      </c>
      <c r="T165" s="198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87</v>
      </c>
      <c r="AT165" s="199" t="s">
        <v>132</v>
      </c>
      <c r="AU165" s="199" t="s">
        <v>81</v>
      </c>
      <c r="AY165" s="17" t="s">
        <v>130</v>
      </c>
      <c r="BE165" s="200">
        <f t="shared" si="4"/>
        <v>0</v>
      </c>
      <c r="BF165" s="200">
        <f t="shared" si="5"/>
        <v>0</v>
      </c>
      <c r="BG165" s="200">
        <f t="shared" si="6"/>
        <v>0</v>
      </c>
      <c r="BH165" s="200">
        <f t="shared" si="7"/>
        <v>0</v>
      </c>
      <c r="BI165" s="200">
        <f t="shared" si="8"/>
        <v>0</v>
      </c>
      <c r="BJ165" s="17" t="s">
        <v>77</v>
      </c>
      <c r="BK165" s="200">
        <f t="shared" si="9"/>
        <v>0</v>
      </c>
      <c r="BL165" s="17" t="s">
        <v>87</v>
      </c>
      <c r="BM165" s="199" t="s">
        <v>213</v>
      </c>
    </row>
    <row r="166" spans="1:65" s="2" customFormat="1" ht="24.2" customHeight="1">
      <c r="A166" s="34"/>
      <c r="B166" s="35"/>
      <c r="C166" s="187" t="s">
        <v>8</v>
      </c>
      <c r="D166" s="187" t="s">
        <v>132</v>
      </c>
      <c r="E166" s="188" t="s">
        <v>214</v>
      </c>
      <c r="F166" s="189" t="s">
        <v>215</v>
      </c>
      <c r="G166" s="190" t="s">
        <v>135</v>
      </c>
      <c r="H166" s="191">
        <v>3410</v>
      </c>
      <c r="I166" s="192"/>
      <c r="J166" s="193">
        <f t="shared" si="0"/>
        <v>0</v>
      </c>
      <c r="K166" s="194"/>
      <c r="L166" s="39"/>
      <c r="M166" s="195" t="s">
        <v>1</v>
      </c>
      <c r="N166" s="196" t="s">
        <v>37</v>
      </c>
      <c r="O166" s="71"/>
      <c r="P166" s="197">
        <f t="shared" si="1"/>
        <v>0</v>
      </c>
      <c r="Q166" s="197">
        <v>0</v>
      </c>
      <c r="R166" s="197">
        <f t="shared" si="2"/>
        <v>0</v>
      </c>
      <c r="S166" s="197">
        <v>0</v>
      </c>
      <c r="T166" s="198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87</v>
      </c>
      <c r="AT166" s="199" t="s">
        <v>132</v>
      </c>
      <c r="AU166" s="199" t="s">
        <v>81</v>
      </c>
      <c r="AY166" s="17" t="s">
        <v>130</v>
      </c>
      <c r="BE166" s="200">
        <f t="shared" si="4"/>
        <v>0</v>
      </c>
      <c r="BF166" s="200">
        <f t="shared" si="5"/>
        <v>0</v>
      </c>
      <c r="BG166" s="200">
        <f t="shared" si="6"/>
        <v>0</v>
      </c>
      <c r="BH166" s="200">
        <f t="shared" si="7"/>
        <v>0</v>
      </c>
      <c r="BI166" s="200">
        <f t="shared" si="8"/>
        <v>0</v>
      </c>
      <c r="BJ166" s="17" t="s">
        <v>77</v>
      </c>
      <c r="BK166" s="200">
        <f t="shared" si="9"/>
        <v>0</v>
      </c>
      <c r="BL166" s="17" t="s">
        <v>87</v>
      </c>
      <c r="BM166" s="199" t="s">
        <v>216</v>
      </c>
    </row>
    <row r="167" spans="1:65" s="2" customFormat="1" ht="33" customHeight="1">
      <c r="A167" s="34"/>
      <c r="B167" s="35"/>
      <c r="C167" s="187" t="s">
        <v>217</v>
      </c>
      <c r="D167" s="187" t="s">
        <v>132</v>
      </c>
      <c r="E167" s="188" t="s">
        <v>218</v>
      </c>
      <c r="F167" s="189" t="s">
        <v>219</v>
      </c>
      <c r="G167" s="190" t="s">
        <v>135</v>
      </c>
      <c r="H167" s="191">
        <v>192</v>
      </c>
      <c r="I167" s="192"/>
      <c r="J167" s="193">
        <f t="shared" si="0"/>
        <v>0</v>
      </c>
      <c r="K167" s="194"/>
      <c r="L167" s="39"/>
      <c r="M167" s="195" t="s">
        <v>1</v>
      </c>
      <c r="N167" s="196" t="s">
        <v>37</v>
      </c>
      <c r="O167" s="71"/>
      <c r="P167" s="197">
        <f t="shared" si="1"/>
        <v>0</v>
      </c>
      <c r="Q167" s="197">
        <v>0.11162</v>
      </c>
      <c r="R167" s="197">
        <f t="shared" si="2"/>
        <v>21.43104</v>
      </c>
      <c r="S167" s="197">
        <v>0</v>
      </c>
      <c r="T167" s="198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87</v>
      </c>
      <c r="AT167" s="199" t="s">
        <v>132</v>
      </c>
      <c r="AU167" s="199" t="s">
        <v>81</v>
      </c>
      <c r="AY167" s="17" t="s">
        <v>130</v>
      </c>
      <c r="BE167" s="200">
        <f t="shared" si="4"/>
        <v>0</v>
      </c>
      <c r="BF167" s="200">
        <f t="shared" si="5"/>
        <v>0</v>
      </c>
      <c r="BG167" s="200">
        <f t="shared" si="6"/>
        <v>0</v>
      </c>
      <c r="BH167" s="200">
        <f t="shared" si="7"/>
        <v>0</v>
      </c>
      <c r="BI167" s="200">
        <f t="shared" si="8"/>
        <v>0</v>
      </c>
      <c r="BJ167" s="17" t="s">
        <v>77</v>
      </c>
      <c r="BK167" s="200">
        <f t="shared" si="9"/>
        <v>0</v>
      </c>
      <c r="BL167" s="17" t="s">
        <v>87</v>
      </c>
      <c r="BM167" s="199" t="s">
        <v>220</v>
      </c>
    </row>
    <row r="168" spans="1:65" s="2" customFormat="1" ht="21.75" customHeight="1">
      <c r="A168" s="34"/>
      <c r="B168" s="35"/>
      <c r="C168" s="234" t="s">
        <v>221</v>
      </c>
      <c r="D168" s="234" t="s">
        <v>222</v>
      </c>
      <c r="E168" s="235" t="s">
        <v>223</v>
      </c>
      <c r="F168" s="236" t="s">
        <v>224</v>
      </c>
      <c r="G168" s="237" t="s">
        <v>135</v>
      </c>
      <c r="H168" s="238">
        <v>195.84</v>
      </c>
      <c r="I168" s="239"/>
      <c r="J168" s="240">
        <f t="shared" si="0"/>
        <v>0</v>
      </c>
      <c r="K168" s="241"/>
      <c r="L168" s="242"/>
      <c r="M168" s="243" t="s">
        <v>1</v>
      </c>
      <c r="N168" s="244" t="s">
        <v>37</v>
      </c>
      <c r="O168" s="71"/>
      <c r="P168" s="197">
        <f t="shared" si="1"/>
        <v>0</v>
      </c>
      <c r="Q168" s="197">
        <v>0.176</v>
      </c>
      <c r="R168" s="197">
        <f t="shared" si="2"/>
        <v>34.467839999999995</v>
      </c>
      <c r="S168" s="197">
        <v>0</v>
      </c>
      <c r="T168" s="198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180</v>
      </c>
      <c r="AT168" s="199" t="s">
        <v>222</v>
      </c>
      <c r="AU168" s="199" t="s">
        <v>81</v>
      </c>
      <c r="AY168" s="17" t="s">
        <v>130</v>
      </c>
      <c r="BE168" s="200">
        <f t="shared" si="4"/>
        <v>0</v>
      </c>
      <c r="BF168" s="200">
        <f t="shared" si="5"/>
        <v>0</v>
      </c>
      <c r="BG168" s="200">
        <f t="shared" si="6"/>
        <v>0</v>
      </c>
      <c r="BH168" s="200">
        <f t="shared" si="7"/>
        <v>0</v>
      </c>
      <c r="BI168" s="200">
        <f t="shared" si="8"/>
        <v>0</v>
      </c>
      <c r="BJ168" s="17" t="s">
        <v>77</v>
      </c>
      <c r="BK168" s="200">
        <f t="shared" si="9"/>
        <v>0</v>
      </c>
      <c r="BL168" s="17" t="s">
        <v>87</v>
      </c>
      <c r="BM168" s="199" t="s">
        <v>225</v>
      </c>
    </row>
    <row r="169" spans="2:51" s="14" customFormat="1" ht="12">
      <c r="B169" s="212"/>
      <c r="C169" s="213"/>
      <c r="D169" s="203" t="s">
        <v>137</v>
      </c>
      <c r="E169" s="213"/>
      <c r="F169" s="215" t="s">
        <v>226</v>
      </c>
      <c r="G169" s="213"/>
      <c r="H169" s="216">
        <v>195.84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81</v>
      </c>
      <c r="AV169" s="14" t="s">
        <v>81</v>
      </c>
      <c r="AW169" s="14" t="s">
        <v>4</v>
      </c>
      <c r="AX169" s="14" t="s">
        <v>77</v>
      </c>
      <c r="AY169" s="222" t="s">
        <v>130</v>
      </c>
    </row>
    <row r="170" spans="2:63" s="12" customFormat="1" ht="22.9" customHeight="1">
      <c r="B170" s="171"/>
      <c r="C170" s="172"/>
      <c r="D170" s="173" t="s">
        <v>71</v>
      </c>
      <c r="E170" s="185" t="s">
        <v>180</v>
      </c>
      <c r="F170" s="185" t="s">
        <v>227</v>
      </c>
      <c r="G170" s="172"/>
      <c r="H170" s="172"/>
      <c r="I170" s="175"/>
      <c r="J170" s="186">
        <f>BK170</f>
        <v>0</v>
      </c>
      <c r="K170" s="172"/>
      <c r="L170" s="177"/>
      <c r="M170" s="178"/>
      <c r="N170" s="179"/>
      <c r="O170" s="179"/>
      <c r="P170" s="180">
        <f>SUM(P171:P173)</f>
        <v>0</v>
      </c>
      <c r="Q170" s="179"/>
      <c r="R170" s="180">
        <f>SUM(R171:R173)</f>
        <v>25.373800000000003</v>
      </c>
      <c r="S170" s="179"/>
      <c r="T170" s="181">
        <f>SUM(T171:T173)</f>
        <v>0</v>
      </c>
      <c r="AR170" s="182" t="s">
        <v>77</v>
      </c>
      <c r="AT170" s="183" t="s">
        <v>71</v>
      </c>
      <c r="AU170" s="183" t="s">
        <v>77</v>
      </c>
      <c r="AY170" s="182" t="s">
        <v>130</v>
      </c>
      <c r="BK170" s="184">
        <f>SUM(BK171:BK173)</f>
        <v>0</v>
      </c>
    </row>
    <row r="171" spans="1:65" s="2" customFormat="1" ht="24.2" customHeight="1">
      <c r="A171" s="34"/>
      <c r="B171" s="35"/>
      <c r="C171" s="187" t="s">
        <v>228</v>
      </c>
      <c r="D171" s="187" t="s">
        <v>132</v>
      </c>
      <c r="E171" s="188" t="s">
        <v>229</v>
      </c>
      <c r="F171" s="189" t="s">
        <v>230</v>
      </c>
      <c r="G171" s="190" t="s">
        <v>231</v>
      </c>
      <c r="H171" s="191">
        <v>11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37</v>
      </c>
      <c r="O171" s="71"/>
      <c r="P171" s="197">
        <f>O171*H171</f>
        <v>0</v>
      </c>
      <c r="Q171" s="197">
        <v>0.42368</v>
      </c>
      <c r="R171" s="197">
        <f>Q171*H171</f>
        <v>4.66048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87</v>
      </c>
      <c r="AT171" s="199" t="s">
        <v>132</v>
      </c>
      <c r="AU171" s="199" t="s">
        <v>81</v>
      </c>
      <c r="AY171" s="17" t="s">
        <v>130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77</v>
      </c>
      <c r="BK171" s="200">
        <f>ROUND(I171*H171,2)</f>
        <v>0</v>
      </c>
      <c r="BL171" s="17" t="s">
        <v>87</v>
      </c>
      <c r="BM171" s="199" t="s">
        <v>232</v>
      </c>
    </row>
    <row r="172" spans="1:65" s="2" customFormat="1" ht="24.2" customHeight="1">
      <c r="A172" s="34"/>
      <c r="B172" s="35"/>
      <c r="C172" s="187" t="s">
        <v>233</v>
      </c>
      <c r="D172" s="187" t="s">
        <v>132</v>
      </c>
      <c r="E172" s="188" t="s">
        <v>234</v>
      </c>
      <c r="F172" s="189" t="s">
        <v>235</v>
      </c>
      <c r="G172" s="190" t="s">
        <v>231</v>
      </c>
      <c r="H172" s="191">
        <v>13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37</v>
      </c>
      <c r="O172" s="71"/>
      <c r="P172" s="197">
        <f>O172*H172</f>
        <v>0</v>
      </c>
      <c r="Q172" s="197">
        <v>0.4208</v>
      </c>
      <c r="R172" s="197">
        <f>Q172*H172</f>
        <v>5.4704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87</v>
      </c>
      <c r="AT172" s="199" t="s">
        <v>132</v>
      </c>
      <c r="AU172" s="199" t="s">
        <v>81</v>
      </c>
      <c r="AY172" s="17" t="s">
        <v>130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77</v>
      </c>
      <c r="BK172" s="200">
        <f>ROUND(I172*H172,2)</f>
        <v>0</v>
      </c>
      <c r="BL172" s="17" t="s">
        <v>87</v>
      </c>
      <c r="BM172" s="199" t="s">
        <v>236</v>
      </c>
    </row>
    <row r="173" spans="1:65" s="2" customFormat="1" ht="33" customHeight="1">
      <c r="A173" s="34"/>
      <c r="B173" s="35"/>
      <c r="C173" s="187" t="s">
        <v>237</v>
      </c>
      <c r="D173" s="187" t="s">
        <v>132</v>
      </c>
      <c r="E173" s="188" t="s">
        <v>238</v>
      </c>
      <c r="F173" s="189" t="s">
        <v>239</v>
      </c>
      <c r="G173" s="190" t="s">
        <v>231</v>
      </c>
      <c r="H173" s="191">
        <v>49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37</v>
      </c>
      <c r="O173" s="71"/>
      <c r="P173" s="197">
        <f>O173*H173</f>
        <v>0</v>
      </c>
      <c r="Q173" s="197">
        <v>0.31108</v>
      </c>
      <c r="R173" s="197">
        <f>Q173*H173</f>
        <v>15.242920000000002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87</v>
      </c>
      <c r="AT173" s="199" t="s">
        <v>132</v>
      </c>
      <c r="AU173" s="199" t="s">
        <v>81</v>
      </c>
      <c r="AY173" s="17" t="s">
        <v>130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77</v>
      </c>
      <c r="BK173" s="200">
        <f>ROUND(I173*H173,2)</f>
        <v>0</v>
      </c>
      <c r="BL173" s="17" t="s">
        <v>87</v>
      </c>
      <c r="BM173" s="199" t="s">
        <v>240</v>
      </c>
    </row>
    <row r="174" spans="2:63" s="12" customFormat="1" ht="22.9" customHeight="1">
      <c r="B174" s="171"/>
      <c r="C174" s="172"/>
      <c r="D174" s="173" t="s">
        <v>71</v>
      </c>
      <c r="E174" s="185" t="s">
        <v>189</v>
      </c>
      <c r="F174" s="185" t="s">
        <v>241</v>
      </c>
      <c r="G174" s="172"/>
      <c r="H174" s="172"/>
      <c r="I174" s="175"/>
      <c r="J174" s="186">
        <f>BK174</f>
        <v>0</v>
      </c>
      <c r="K174" s="172"/>
      <c r="L174" s="177"/>
      <c r="M174" s="178"/>
      <c r="N174" s="179"/>
      <c r="O174" s="179"/>
      <c r="P174" s="180">
        <f>SUM(P175:P196)</f>
        <v>0</v>
      </c>
      <c r="Q174" s="179"/>
      <c r="R174" s="180">
        <f>SUM(R175:R196)</f>
        <v>214.232505</v>
      </c>
      <c r="S174" s="179"/>
      <c r="T174" s="181">
        <f>SUM(T175:T196)</f>
        <v>0</v>
      </c>
      <c r="AR174" s="182" t="s">
        <v>77</v>
      </c>
      <c r="AT174" s="183" t="s">
        <v>71</v>
      </c>
      <c r="AU174" s="183" t="s">
        <v>77</v>
      </c>
      <c r="AY174" s="182" t="s">
        <v>130</v>
      </c>
      <c r="BK174" s="184">
        <f>SUM(BK175:BK196)</f>
        <v>0</v>
      </c>
    </row>
    <row r="175" spans="1:65" s="2" customFormat="1" ht="33" customHeight="1">
      <c r="A175" s="34"/>
      <c r="B175" s="35"/>
      <c r="C175" s="187" t="s">
        <v>242</v>
      </c>
      <c r="D175" s="187" t="s">
        <v>132</v>
      </c>
      <c r="E175" s="188" t="s">
        <v>243</v>
      </c>
      <c r="F175" s="189" t="s">
        <v>244</v>
      </c>
      <c r="G175" s="190" t="s">
        <v>165</v>
      </c>
      <c r="H175" s="191">
        <v>289.5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37</v>
      </c>
      <c r="O175" s="71"/>
      <c r="P175" s="197">
        <f>O175*H175</f>
        <v>0</v>
      </c>
      <c r="Q175" s="197">
        <v>0.1554</v>
      </c>
      <c r="R175" s="197">
        <f>Q175*H175</f>
        <v>44.9883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87</v>
      </c>
      <c r="AT175" s="199" t="s">
        <v>132</v>
      </c>
      <c r="AU175" s="199" t="s">
        <v>81</v>
      </c>
      <c r="AY175" s="17" t="s">
        <v>130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77</v>
      </c>
      <c r="BK175" s="200">
        <f>ROUND(I175*H175,2)</f>
        <v>0</v>
      </c>
      <c r="BL175" s="17" t="s">
        <v>87</v>
      </c>
      <c r="BM175" s="199" t="s">
        <v>245</v>
      </c>
    </row>
    <row r="176" spans="2:51" s="14" customFormat="1" ht="12">
      <c r="B176" s="212"/>
      <c r="C176" s="213"/>
      <c r="D176" s="203" t="s">
        <v>137</v>
      </c>
      <c r="E176" s="214" t="s">
        <v>1</v>
      </c>
      <c r="F176" s="215" t="s">
        <v>246</v>
      </c>
      <c r="G176" s="213"/>
      <c r="H176" s="216">
        <v>250.5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137</v>
      </c>
      <c r="AU176" s="222" t="s">
        <v>81</v>
      </c>
      <c r="AV176" s="14" t="s">
        <v>81</v>
      </c>
      <c r="AW176" s="14" t="s">
        <v>29</v>
      </c>
      <c r="AX176" s="14" t="s">
        <v>72</v>
      </c>
      <c r="AY176" s="222" t="s">
        <v>130</v>
      </c>
    </row>
    <row r="177" spans="2:51" s="14" customFormat="1" ht="12">
      <c r="B177" s="212"/>
      <c r="C177" s="213"/>
      <c r="D177" s="203" t="s">
        <v>137</v>
      </c>
      <c r="E177" s="214" t="s">
        <v>1</v>
      </c>
      <c r="F177" s="215" t="s">
        <v>247</v>
      </c>
      <c r="G177" s="213"/>
      <c r="H177" s="216">
        <v>39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137</v>
      </c>
      <c r="AU177" s="222" t="s">
        <v>81</v>
      </c>
      <c r="AV177" s="14" t="s">
        <v>81</v>
      </c>
      <c r="AW177" s="14" t="s">
        <v>29</v>
      </c>
      <c r="AX177" s="14" t="s">
        <v>72</v>
      </c>
      <c r="AY177" s="222" t="s">
        <v>130</v>
      </c>
    </row>
    <row r="178" spans="2:51" s="15" customFormat="1" ht="12">
      <c r="B178" s="223"/>
      <c r="C178" s="224"/>
      <c r="D178" s="203" t="s">
        <v>137</v>
      </c>
      <c r="E178" s="225" t="s">
        <v>1</v>
      </c>
      <c r="F178" s="226" t="s">
        <v>143</v>
      </c>
      <c r="G178" s="224"/>
      <c r="H178" s="227">
        <v>289.5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137</v>
      </c>
      <c r="AU178" s="233" t="s">
        <v>81</v>
      </c>
      <c r="AV178" s="15" t="s">
        <v>87</v>
      </c>
      <c r="AW178" s="15" t="s">
        <v>29</v>
      </c>
      <c r="AX178" s="15" t="s">
        <v>77</v>
      </c>
      <c r="AY178" s="233" t="s">
        <v>130</v>
      </c>
    </row>
    <row r="179" spans="1:65" s="2" customFormat="1" ht="16.5" customHeight="1">
      <c r="A179" s="34"/>
      <c r="B179" s="35"/>
      <c r="C179" s="234" t="s">
        <v>248</v>
      </c>
      <c r="D179" s="234" t="s">
        <v>222</v>
      </c>
      <c r="E179" s="235" t="s">
        <v>249</v>
      </c>
      <c r="F179" s="236" t="s">
        <v>250</v>
      </c>
      <c r="G179" s="237" t="s">
        <v>165</v>
      </c>
      <c r="H179" s="238">
        <v>259.268</v>
      </c>
      <c r="I179" s="239"/>
      <c r="J179" s="240">
        <f>ROUND(I179*H179,2)</f>
        <v>0</v>
      </c>
      <c r="K179" s="241"/>
      <c r="L179" s="242"/>
      <c r="M179" s="243" t="s">
        <v>1</v>
      </c>
      <c r="N179" s="244" t="s">
        <v>37</v>
      </c>
      <c r="O179" s="71"/>
      <c r="P179" s="197">
        <f>O179*H179</f>
        <v>0</v>
      </c>
      <c r="Q179" s="197">
        <v>0.081</v>
      </c>
      <c r="R179" s="197">
        <f>Q179*H179</f>
        <v>21.000708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180</v>
      </c>
      <c r="AT179" s="199" t="s">
        <v>222</v>
      </c>
      <c r="AU179" s="199" t="s">
        <v>81</v>
      </c>
      <c r="AY179" s="17" t="s">
        <v>130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77</v>
      </c>
      <c r="BK179" s="200">
        <f>ROUND(I179*H179,2)</f>
        <v>0</v>
      </c>
      <c r="BL179" s="17" t="s">
        <v>87</v>
      </c>
      <c r="BM179" s="199" t="s">
        <v>251</v>
      </c>
    </row>
    <row r="180" spans="2:51" s="14" customFormat="1" ht="12">
      <c r="B180" s="212"/>
      <c r="C180" s="213"/>
      <c r="D180" s="203" t="s">
        <v>137</v>
      </c>
      <c r="E180" s="214" t="s">
        <v>1</v>
      </c>
      <c r="F180" s="215" t="s">
        <v>252</v>
      </c>
      <c r="G180" s="213"/>
      <c r="H180" s="216">
        <v>250.5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137</v>
      </c>
      <c r="AU180" s="222" t="s">
        <v>81</v>
      </c>
      <c r="AV180" s="14" t="s">
        <v>81</v>
      </c>
      <c r="AW180" s="14" t="s">
        <v>29</v>
      </c>
      <c r="AX180" s="14" t="s">
        <v>77</v>
      </c>
      <c r="AY180" s="222" t="s">
        <v>130</v>
      </c>
    </row>
    <row r="181" spans="2:51" s="14" customFormat="1" ht="12">
      <c r="B181" s="212"/>
      <c r="C181" s="213"/>
      <c r="D181" s="203" t="s">
        <v>137</v>
      </c>
      <c r="E181" s="213"/>
      <c r="F181" s="215" t="s">
        <v>253</v>
      </c>
      <c r="G181" s="213"/>
      <c r="H181" s="216">
        <v>259.268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137</v>
      </c>
      <c r="AU181" s="222" t="s">
        <v>81</v>
      </c>
      <c r="AV181" s="14" t="s">
        <v>81</v>
      </c>
      <c r="AW181" s="14" t="s">
        <v>4</v>
      </c>
      <c r="AX181" s="14" t="s">
        <v>77</v>
      </c>
      <c r="AY181" s="222" t="s">
        <v>130</v>
      </c>
    </row>
    <row r="182" spans="1:65" s="2" customFormat="1" ht="24.2" customHeight="1">
      <c r="A182" s="34"/>
      <c r="B182" s="35"/>
      <c r="C182" s="234" t="s">
        <v>254</v>
      </c>
      <c r="D182" s="234" t="s">
        <v>222</v>
      </c>
      <c r="E182" s="235" t="s">
        <v>255</v>
      </c>
      <c r="F182" s="236" t="s">
        <v>256</v>
      </c>
      <c r="G182" s="237" t="s">
        <v>165</v>
      </c>
      <c r="H182" s="238">
        <v>40.17</v>
      </c>
      <c r="I182" s="239"/>
      <c r="J182" s="240">
        <f>ROUND(I182*H182,2)</f>
        <v>0</v>
      </c>
      <c r="K182" s="241"/>
      <c r="L182" s="242"/>
      <c r="M182" s="243" t="s">
        <v>1</v>
      </c>
      <c r="N182" s="244" t="s">
        <v>37</v>
      </c>
      <c r="O182" s="71"/>
      <c r="P182" s="197">
        <f>O182*H182</f>
        <v>0</v>
      </c>
      <c r="Q182" s="197">
        <v>0.0483</v>
      </c>
      <c r="R182" s="197">
        <f>Q182*H182</f>
        <v>1.9402110000000001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180</v>
      </c>
      <c r="AT182" s="199" t="s">
        <v>222</v>
      </c>
      <c r="AU182" s="199" t="s">
        <v>81</v>
      </c>
      <c r="AY182" s="17" t="s">
        <v>130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77</v>
      </c>
      <c r="BK182" s="200">
        <f>ROUND(I182*H182,2)</f>
        <v>0</v>
      </c>
      <c r="BL182" s="17" t="s">
        <v>87</v>
      </c>
      <c r="BM182" s="199" t="s">
        <v>257</v>
      </c>
    </row>
    <row r="183" spans="2:51" s="14" customFormat="1" ht="12">
      <c r="B183" s="212"/>
      <c r="C183" s="213"/>
      <c r="D183" s="203" t="s">
        <v>137</v>
      </c>
      <c r="E183" s="214" t="s">
        <v>1</v>
      </c>
      <c r="F183" s="215" t="s">
        <v>258</v>
      </c>
      <c r="G183" s="213"/>
      <c r="H183" s="216">
        <v>40.17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137</v>
      </c>
      <c r="AU183" s="222" t="s">
        <v>81</v>
      </c>
      <c r="AV183" s="14" t="s">
        <v>81</v>
      </c>
      <c r="AW183" s="14" t="s">
        <v>29</v>
      </c>
      <c r="AX183" s="14" t="s">
        <v>77</v>
      </c>
      <c r="AY183" s="222" t="s">
        <v>130</v>
      </c>
    </row>
    <row r="184" spans="1:65" s="2" customFormat="1" ht="24.2" customHeight="1">
      <c r="A184" s="34"/>
      <c r="B184" s="35"/>
      <c r="C184" s="187" t="s">
        <v>7</v>
      </c>
      <c r="D184" s="187" t="s">
        <v>132</v>
      </c>
      <c r="E184" s="188" t="s">
        <v>259</v>
      </c>
      <c r="F184" s="189" t="s">
        <v>260</v>
      </c>
      <c r="G184" s="190" t="s">
        <v>171</v>
      </c>
      <c r="H184" s="191">
        <v>12.525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37</v>
      </c>
      <c r="O184" s="71"/>
      <c r="P184" s="197">
        <f>O184*H184</f>
        <v>0</v>
      </c>
      <c r="Q184" s="197">
        <v>2.25634</v>
      </c>
      <c r="R184" s="197">
        <f>Q184*H184</f>
        <v>28.260658499999998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87</v>
      </c>
      <c r="AT184" s="199" t="s">
        <v>132</v>
      </c>
      <c r="AU184" s="199" t="s">
        <v>81</v>
      </c>
      <c r="AY184" s="17" t="s">
        <v>130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77</v>
      </c>
      <c r="BK184" s="200">
        <f>ROUND(I184*H184,2)</f>
        <v>0</v>
      </c>
      <c r="BL184" s="17" t="s">
        <v>87</v>
      </c>
      <c r="BM184" s="199" t="s">
        <v>261</v>
      </c>
    </row>
    <row r="185" spans="2:51" s="14" customFormat="1" ht="12">
      <c r="B185" s="212"/>
      <c r="C185" s="213"/>
      <c r="D185" s="203" t="s">
        <v>137</v>
      </c>
      <c r="E185" s="214" t="s">
        <v>1</v>
      </c>
      <c r="F185" s="215" t="s">
        <v>262</v>
      </c>
      <c r="G185" s="213"/>
      <c r="H185" s="216">
        <v>12.525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81</v>
      </c>
      <c r="AV185" s="14" t="s">
        <v>81</v>
      </c>
      <c r="AW185" s="14" t="s">
        <v>29</v>
      </c>
      <c r="AX185" s="14" t="s">
        <v>77</v>
      </c>
      <c r="AY185" s="222" t="s">
        <v>130</v>
      </c>
    </row>
    <row r="186" spans="1:65" s="2" customFormat="1" ht="24.2" customHeight="1">
      <c r="A186" s="34"/>
      <c r="B186" s="35"/>
      <c r="C186" s="187" t="s">
        <v>263</v>
      </c>
      <c r="D186" s="187" t="s">
        <v>132</v>
      </c>
      <c r="E186" s="188" t="s">
        <v>264</v>
      </c>
      <c r="F186" s="189" t="s">
        <v>265</v>
      </c>
      <c r="G186" s="190" t="s">
        <v>165</v>
      </c>
      <c r="H186" s="191">
        <v>339.15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37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87</v>
      </c>
      <c r="AT186" s="199" t="s">
        <v>132</v>
      </c>
      <c r="AU186" s="199" t="s">
        <v>81</v>
      </c>
      <c r="AY186" s="17" t="s">
        <v>130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77</v>
      </c>
      <c r="BK186" s="200">
        <f>ROUND(I186*H186,2)</f>
        <v>0</v>
      </c>
      <c r="BL186" s="17" t="s">
        <v>87</v>
      </c>
      <c r="BM186" s="199" t="s">
        <v>266</v>
      </c>
    </row>
    <row r="187" spans="2:51" s="13" customFormat="1" ht="12">
      <c r="B187" s="201"/>
      <c r="C187" s="202"/>
      <c r="D187" s="203" t="s">
        <v>137</v>
      </c>
      <c r="E187" s="204" t="s">
        <v>1</v>
      </c>
      <c r="F187" s="205" t="s">
        <v>267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137</v>
      </c>
      <c r="AU187" s="211" t="s">
        <v>81</v>
      </c>
      <c r="AV187" s="13" t="s">
        <v>77</v>
      </c>
      <c r="AW187" s="13" t="s">
        <v>29</v>
      </c>
      <c r="AX187" s="13" t="s">
        <v>72</v>
      </c>
      <c r="AY187" s="211" t="s">
        <v>130</v>
      </c>
    </row>
    <row r="188" spans="2:51" s="14" customFormat="1" ht="12">
      <c r="B188" s="212"/>
      <c r="C188" s="213"/>
      <c r="D188" s="203" t="s">
        <v>137</v>
      </c>
      <c r="E188" s="214" t="s">
        <v>1</v>
      </c>
      <c r="F188" s="215" t="s">
        <v>268</v>
      </c>
      <c r="G188" s="213"/>
      <c r="H188" s="216">
        <v>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81</v>
      </c>
      <c r="AV188" s="14" t="s">
        <v>81</v>
      </c>
      <c r="AW188" s="14" t="s">
        <v>29</v>
      </c>
      <c r="AX188" s="14" t="s">
        <v>72</v>
      </c>
      <c r="AY188" s="222" t="s">
        <v>130</v>
      </c>
    </row>
    <row r="189" spans="2:51" s="14" customFormat="1" ht="12">
      <c r="B189" s="212"/>
      <c r="C189" s="213"/>
      <c r="D189" s="203" t="s">
        <v>137</v>
      </c>
      <c r="E189" s="214" t="s">
        <v>1</v>
      </c>
      <c r="F189" s="215" t="s">
        <v>269</v>
      </c>
      <c r="G189" s="213"/>
      <c r="H189" s="216">
        <v>6.6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137</v>
      </c>
      <c r="AU189" s="222" t="s">
        <v>81</v>
      </c>
      <c r="AV189" s="14" t="s">
        <v>81</v>
      </c>
      <c r="AW189" s="14" t="s">
        <v>29</v>
      </c>
      <c r="AX189" s="14" t="s">
        <v>72</v>
      </c>
      <c r="AY189" s="222" t="s">
        <v>130</v>
      </c>
    </row>
    <row r="190" spans="2:51" s="14" customFormat="1" ht="12">
      <c r="B190" s="212"/>
      <c r="C190" s="213"/>
      <c r="D190" s="203" t="s">
        <v>137</v>
      </c>
      <c r="E190" s="214" t="s">
        <v>1</v>
      </c>
      <c r="F190" s="215" t="s">
        <v>270</v>
      </c>
      <c r="G190" s="213"/>
      <c r="H190" s="216">
        <v>49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137</v>
      </c>
      <c r="AU190" s="222" t="s">
        <v>81</v>
      </c>
      <c r="AV190" s="14" t="s">
        <v>81</v>
      </c>
      <c r="AW190" s="14" t="s">
        <v>29</v>
      </c>
      <c r="AX190" s="14" t="s">
        <v>72</v>
      </c>
      <c r="AY190" s="222" t="s">
        <v>130</v>
      </c>
    </row>
    <row r="191" spans="2:51" s="14" customFormat="1" ht="12">
      <c r="B191" s="212"/>
      <c r="C191" s="213"/>
      <c r="D191" s="203" t="s">
        <v>137</v>
      </c>
      <c r="E191" s="214" t="s">
        <v>1</v>
      </c>
      <c r="F191" s="215" t="s">
        <v>271</v>
      </c>
      <c r="G191" s="213"/>
      <c r="H191" s="216">
        <v>275.55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81</v>
      </c>
      <c r="AV191" s="14" t="s">
        <v>81</v>
      </c>
      <c r="AW191" s="14" t="s">
        <v>29</v>
      </c>
      <c r="AX191" s="14" t="s">
        <v>72</v>
      </c>
      <c r="AY191" s="222" t="s">
        <v>130</v>
      </c>
    </row>
    <row r="192" spans="2:51" s="15" customFormat="1" ht="12">
      <c r="B192" s="223"/>
      <c r="C192" s="224"/>
      <c r="D192" s="203" t="s">
        <v>137</v>
      </c>
      <c r="E192" s="225" t="s">
        <v>1</v>
      </c>
      <c r="F192" s="226" t="s">
        <v>143</v>
      </c>
      <c r="G192" s="224"/>
      <c r="H192" s="227">
        <v>339.15000000000003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137</v>
      </c>
      <c r="AU192" s="233" t="s">
        <v>81</v>
      </c>
      <c r="AV192" s="15" t="s">
        <v>87</v>
      </c>
      <c r="AW192" s="15" t="s">
        <v>29</v>
      </c>
      <c r="AX192" s="15" t="s">
        <v>77</v>
      </c>
      <c r="AY192" s="233" t="s">
        <v>130</v>
      </c>
    </row>
    <row r="193" spans="1:65" s="2" customFormat="1" ht="24.2" customHeight="1">
      <c r="A193" s="34"/>
      <c r="B193" s="35"/>
      <c r="C193" s="187" t="s">
        <v>272</v>
      </c>
      <c r="D193" s="187" t="s">
        <v>132</v>
      </c>
      <c r="E193" s="188" t="s">
        <v>273</v>
      </c>
      <c r="F193" s="189" t="s">
        <v>274</v>
      </c>
      <c r="G193" s="190" t="s">
        <v>165</v>
      </c>
      <c r="H193" s="191">
        <v>339.15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37</v>
      </c>
      <c r="O193" s="71"/>
      <c r="P193" s="197">
        <f>O193*H193</f>
        <v>0</v>
      </c>
      <c r="Q193" s="197">
        <v>5E-05</v>
      </c>
      <c r="R193" s="197">
        <f>Q193*H193</f>
        <v>0.0169575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87</v>
      </c>
      <c r="AT193" s="199" t="s">
        <v>132</v>
      </c>
      <c r="AU193" s="199" t="s">
        <v>81</v>
      </c>
      <c r="AY193" s="17" t="s">
        <v>130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77</v>
      </c>
      <c r="BK193" s="200">
        <f>ROUND(I193*H193,2)</f>
        <v>0</v>
      </c>
      <c r="BL193" s="17" t="s">
        <v>87</v>
      </c>
      <c r="BM193" s="199" t="s">
        <v>275</v>
      </c>
    </row>
    <row r="194" spans="1:65" s="2" customFormat="1" ht="16.5" customHeight="1">
      <c r="A194" s="34"/>
      <c r="B194" s="35"/>
      <c r="C194" s="187" t="s">
        <v>276</v>
      </c>
      <c r="D194" s="187" t="s">
        <v>132</v>
      </c>
      <c r="E194" s="188" t="s">
        <v>277</v>
      </c>
      <c r="F194" s="189" t="s">
        <v>278</v>
      </c>
      <c r="G194" s="190" t="s">
        <v>165</v>
      </c>
      <c r="H194" s="191">
        <v>339.15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87</v>
      </c>
      <c r="AT194" s="199" t="s">
        <v>132</v>
      </c>
      <c r="AU194" s="199" t="s">
        <v>81</v>
      </c>
      <c r="AY194" s="17" t="s">
        <v>130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77</v>
      </c>
      <c r="BK194" s="200">
        <f>ROUND(I194*H194,2)</f>
        <v>0</v>
      </c>
      <c r="BL194" s="17" t="s">
        <v>87</v>
      </c>
      <c r="BM194" s="199" t="s">
        <v>279</v>
      </c>
    </row>
    <row r="195" spans="1:65" s="2" customFormat="1" ht="33" customHeight="1">
      <c r="A195" s="34"/>
      <c r="B195" s="35"/>
      <c r="C195" s="187" t="s">
        <v>280</v>
      </c>
      <c r="D195" s="187" t="s">
        <v>132</v>
      </c>
      <c r="E195" s="188" t="s">
        <v>281</v>
      </c>
      <c r="F195" s="189" t="s">
        <v>282</v>
      </c>
      <c r="G195" s="190" t="s">
        <v>231</v>
      </c>
      <c r="H195" s="191">
        <v>73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1.61679</v>
      </c>
      <c r="R195" s="197">
        <f>Q195*H195</f>
        <v>118.02566999999999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87</v>
      </c>
      <c r="AT195" s="199" t="s">
        <v>132</v>
      </c>
      <c r="AU195" s="199" t="s">
        <v>81</v>
      </c>
      <c r="AY195" s="17" t="s">
        <v>130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77</v>
      </c>
      <c r="BK195" s="200">
        <f>ROUND(I195*H195,2)</f>
        <v>0</v>
      </c>
      <c r="BL195" s="17" t="s">
        <v>87</v>
      </c>
      <c r="BM195" s="199" t="s">
        <v>283</v>
      </c>
    </row>
    <row r="196" spans="2:51" s="14" customFormat="1" ht="12">
      <c r="B196" s="212"/>
      <c r="C196" s="213"/>
      <c r="D196" s="203" t="s">
        <v>137</v>
      </c>
      <c r="E196" s="214" t="s">
        <v>1</v>
      </c>
      <c r="F196" s="215" t="s">
        <v>284</v>
      </c>
      <c r="G196" s="213"/>
      <c r="H196" s="216">
        <v>73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137</v>
      </c>
      <c r="AU196" s="222" t="s">
        <v>81</v>
      </c>
      <c r="AV196" s="14" t="s">
        <v>81</v>
      </c>
      <c r="AW196" s="14" t="s">
        <v>29</v>
      </c>
      <c r="AX196" s="14" t="s">
        <v>77</v>
      </c>
      <c r="AY196" s="222" t="s">
        <v>130</v>
      </c>
    </row>
    <row r="197" spans="2:63" s="12" customFormat="1" ht="22.9" customHeight="1">
      <c r="B197" s="171"/>
      <c r="C197" s="172"/>
      <c r="D197" s="173" t="s">
        <v>71</v>
      </c>
      <c r="E197" s="185" t="s">
        <v>285</v>
      </c>
      <c r="F197" s="185" t="s">
        <v>286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SUM(P198:P210)</f>
        <v>0</v>
      </c>
      <c r="Q197" s="179"/>
      <c r="R197" s="180">
        <f>SUM(R198:R210)</f>
        <v>0</v>
      </c>
      <c r="S197" s="179"/>
      <c r="T197" s="181">
        <f>SUM(T198:T210)</f>
        <v>0</v>
      </c>
      <c r="AR197" s="182" t="s">
        <v>77</v>
      </c>
      <c r="AT197" s="183" t="s">
        <v>71</v>
      </c>
      <c r="AU197" s="183" t="s">
        <v>77</v>
      </c>
      <c r="AY197" s="182" t="s">
        <v>130</v>
      </c>
      <c r="BK197" s="184">
        <f>SUM(BK198:BK210)</f>
        <v>0</v>
      </c>
    </row>
    <row r="198" spans="1:65" s="2" customFormat="1" ht="21.75" customHeight="1">
      <c r="A198" s="34"/>
      <c r="B198" s="35"/>
      <c r="C198" s="187" t="s">
        <v>287</v>
      </c>
      <c r="D198" s="187" t="s">
        <v>132</v>
      </c>
      <c r="E198" s="188" t="s">
        <v>288</v>
      </c>
      <c r="F198" s="189" t="s">
        <v>289</v>
      </c>
      <c r="G198" s="190" t="s">
        <v>290</v>
      </c>
      <c r="H198" s="191">
        <v>1214.463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87</v>
      </c>
      <c r="AT198" s="199" t="s">
        <v>132</v>
      </c>
      <c r="AU198" s="199" t="s">
        <v>81</v>
      </c>
      <c r="AY198" s="17" t="s">
        <v>130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77</v>
      </c>
      <c r="BK198" s="200">
        <f>ROUND(I198*H198,2)</f>
        <v>0</v>
      </c>
      <c r="BL198" s="17" t="s">
        <v>87</v>
      </c>
      <c r="BM198" s="199" t="s">
        <v>291</v>
      </c>
    </row>
    <row r="199" spans="1:65" s="2" customFormat="1" ht="24.2" customHeight="1">
      <c r="A199" s="34"/>
      <c r="B199" s="35"/>
      <c r="C199" s="187" t="s">
        <v>292</v>
      </c>
      <c r="D199" s="187" t="s">
        <v>132</v>
      </c>
      <c r="E199" s="188" t="s">
        <v>293</v>
      </c>
      <c r="F199" s="189" t="s">
        <v>294</v>
      </c>
      <c r="G199" s="190" t="s">
        <v>290</v>
      </c>
      <c r="H199" s="191">
        <v>17720.868</v>
      </c>
      <c r="I199" s="192"/>
      <c r="J199" s="193">
        <f>ROUND(I199*H199,2)</f>
        <v>0</v>
      </c>
      <c r="K199" s="194"/>
      <c r="L199" s="39"/>
      <c r="M199" s="195" t="s">
        <v>1</v>
      </c>
      <c r="N199" s="196" t="s">
        <v>37</v>
      </c>
      <c r="O199" s="71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87</v>
      </c>
      <c r="AT199" s="199" t="s">
        <v>132</v>
      </c>
      <c r="AU199" s="199" t="s">
        <v>81</v>
      </c>
      <c r="AY199" s="17" t="s">
        <v>130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77</v>
      </c>
      <c r="BK199" s="200">
        <f>ROUND(I199*H199,2)</f>
        <v>0</v>
      </c>
      <c r="BL199" s="17" t="s">
        <v>87</v>
      </c>
      <c r="BM199" s="199" t="s">
        <v>295</v>
      </c>
    </row>
    <row r="200" spans="2:51" s="14" customFormat="1" ht="12">
      <c r="B200" s="212"/>
      <c r="C200" s="213"/>
      <c r="D200" s="203" t="s">
        <v>137</v>
      </c>
      <c r="E200" s="214" t="s">
        <v>1</v>
      </c>
      <c r="F200" s="215" t="s">
        <v>296</v>
      </c>
      <c r="G200" s="213"/>
      <c r="H200" s="216">
        <v>11973.78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137</v>
      </c>
      <c r="AU200" s="222" t="s">
        <v>81</v>
      </c>
      <c r="AV200" s="14" t="s">
        <v>81</v>
      </c>
      <c r="AW200" s="14" t="s">
        <v>29</v>
      </c>
      <c r="AX200" s="14" t="s">
        <v>72</v>
      </c>
      <c r="AY200" s="222" t="s">
        <v>130</v>
      </c>
    </row>
    <row r="201" spans="2:51" s="14" customFormat="1" ht="12">
      <c r="B201" s="212"/>
      <c r="C201" s="213"/>
      <c r="D201" s="203" t="s">
        <v>137</v>
      </c>
      <c r="E201" s="214" t="s">
        <v>1</v>
      </c>
      <c r="F201" s="215" t="s">
        <v>297</v>
      </c>
      <c r="G201" s="213"/>
      <c r="H201" s="216">
        <v>5747.088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137</v>
      </c>
      <c r="AU201" s="222" t="s">
        <v>81</v>
      </c>
      <c r="AV201" s="14" t="s">
        <v>81</v>
      </c>
      <c r="AW201" s="14" t="s">
        <v>29</v>
      </c>
      <c r="AX201" s="14" t="s">
        <v>72</v>
      </c>
      <c r="AY201" s="222" t="s">
        <v>130</v>
      </c>
    </row>
    <row r="202" spans="2:51" s="15" customFormat="1" ht="12">
      <c r="B202" s="223"/>
      <c r="C202" s="224"/>
      <c r="D202" s="203" t="s">
        <v>137</v>
      </c>
      <c r="E202" s="225" t="s">
        <v>1</v>
      </c>
      <c r="F202" s="226" t="s">
        <v>143</v>
      </c>
      <c r="G202" s="224"/>
      <c r="H202" s="227">
        <v>17720.868000000002</v>
      </c>
      <c r="I202" s="228"/>
      <c r="J202" s="224"/>
      <c r="K202" s="224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137</v>
      </c>
      <c r="AU202" s="233" t="s">
        <v>81</v>
      </c>
      <c r="AV202" s="15" t="s">
        <v>87</v>
      </c>
      <c r="AW202" s="15" t="s">
        <v>29</v>
      </c>
      <c r="AX202" s="15" t="s">
        <v>77</v>
      </c>
      <c r="AY202" s="233" t="s">
        <v>130</v>
      </c>
    </row>
    <row r="203" spans="1:65" s="2" customFormat="1" ht="37.9" customHeight="1">
      <c r="A203" s="34"/>
      <c r="B203" s="35"/>
      <c r="C203" s="187" t="s">
        <v>298</v>
      </c>
      <c r="D203" s="187" t="s">
        <v>132</v>
      </c>
      <c r="E203" s="188" t="s">
        <v>299</v>
      </c>
      <c r="F203" s="189" t="s">
        <v>300</v>
      </c>
      <c r="G203" s="190" t="s">
        <v>290</v>
      </c>
      <c r="H203" s="191">
        <v>855.27</v>
      </c>
      <c r="I203" s="192"/>
      <c r="J203" s="193">
        <f>ROUND(I203*H203,2)</f>
        <v>0</v>
      </c>
      <c r="K203" s="194"/>
      <c r="L203" s="39"/>
      <c r="M203" s="195" t="s">
        <v>1</v>
      </c>
      <c r="N203" s="196" t="s">
        <v>37</v>
      </c>
      <c r="O203" s="71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87</v>
      </c>
      <c r="AT203" s="199" t="s">
        <v>132</v>
      </c>
      <c r="AU203" s="199" t="s">
        <v>81</v>
      </c>
      <c r="AY203" s="17" t="s">
        <v>130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7" t="s">
        <v>77</v>
      </c>
      <c r="BK203" s="200">
        <f>ROUND(I203*H203,2)</f>
        <v>0</v>
      </c>
      <c r="BL203" s="17" t="s">
        <v>87</v>
      </c>
      <c r="BM203" s="199" t="s">
        <v>301</v>
      </c>
    </row>
    <row r="204" spans="2:51" s="14" customFormat="1" ht="12">
      <c r="B204" s="212"/>
      <c r="C204" s="213"/>
      <c r="D204" s="203" t="s">
        <v>137</v>
      </c>
      <c r="E204" s="214" t="s">
        <v>1</v>
      </c>
      <c r="F204" s="215" t="s">
        <v>302</v>
      </c>
      <c r="G204" s="213"/>
      <c r="H204" s="216">
        <v>855.27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137</v>
      </c>
      <c r="AU204" s="222" t="s">
        <v>81</v>
      </c>
      <c r="AV204" s="14" t="s">
        <v>81</v>
      </c>
      <c r="AW204" s="14" t="s">
        <v>29</v>
      </c>
      <c r="AX204" s="14" t="s">
        <v>77</v>
      </c>
      <c r="AY204" s="222" t="s">
        <v>130</v>
      </c>
    </row>
    <row r="205" spans="1:65" s="2" customFormat="1" ht="44.25" customHeight="1">
      <c r="A205" s="34"/>
      <c r="B205" s="35"/>
      <c r="C205" s="187" t="s">
        <v>303</v>
      </c>
      <c r="D205" s="187" t="s">
        <v>132</v>
      </c>
      <c r="E205" s="188" t="s">
        <v>304</v>
      </c>
      <c r="F205" s="189" t="s">
        <v>305</v>
      </c>
      <c r="G205" s="190" t="s">
        <v>290</v>
      </c>
      <c r="H205" s="191">
        <v>273.111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37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87</v>
      </c>
      <c r="AT205" s="199" t="s">
        <v>132</v>
      </c>
      <c r="AU205" s="199" t="s">
        <v>81</v>
      </c>
      <c r="AY205" s="17" t="s">
        <v>130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77</v>
      </c>
      <c r="BK205" s="200">
        <f>ROUND(I205*H205,2)</f>
        <v>0</v>
      </c>
      <c r="BL205" s="17" t="s">
        <v>87</v>
      </c>
      <c r="BM205" s="199" t="s">
        <v>306</v>
      </c>
    </row>
    <row r="206" spans="2:51" s="14" customFormat="1" ht="12">
      <c r="B206" s="212"/>
      <c r="C206" s="213"/>
      <c r="D206" s="203" t="s">
        <v>137</v>
      </c>
      <c r="E206" s="214" t="s">
        <v>1</v>
      </c>
      <c r="F206" s="215" t="s">
        <v>307</v>
      </c>
      <c r="G206" s="213"/>
      <c r="H206" s="216">
        <v>226.141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137</v>
      </c>
      <c r="AU206" s="222" t="s">
        <v>81</v>
      </c>
      <c r="AV206" s="14" t="s">
        <v>81</v>
      </c>
      <c r="AW206" s="14" t="s">
        <v>29</v>
      </c>
      <c r="AX206" s="14" t="s">
        <v>72</v>
      </c>
      <c r="AY206" s="222" t="s">
        <v>130</v>
      </c>
    </row>
    <row r="207" spans="2:51" s="14" customFormat="1" ht="12">
      <c r="B207" s="212"/>
      <c r="C207" s="213"/>
      <c r="D207" s="203" t="s">
        <v>137</v>
      </c>
      <c r="E207" s="214" t="s">
        <v>1</v>
      </c>
      <c r="F207" s="215" t="s">
        <v>308</v>
      </c>
      <c r="G207" s="213"/>
      <c r="H207" s="216">
        <v>46.97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137</v>
      </c>
      <c r="AU207" s="222" t="s">
        <v>81</v>
      </c>
      <c r="AV207" s="14" t="s">
        <v>81</v>
      </c>
      <c r="AW207" s="14" t="s">
        <v>29</v>
      </c>
      <c r="AX207" s="14" t="s">
        <v>72</v>
      </c>
      <c r="AY207" s="222" t="s">
        <v>130</v>
      </c>
    </row>
    <row r="208" spans="2:51" s="15" customFormat="1" ht="12">
      <c r="B208" s="223"/>
      <c r="C208" s="224"/>
      <c r="D208" s="203" t="s">
        <v>137</v>
      </c>
      <c r="E208" s="225" t="s">
        <v>1</v>
      </c>
      <c r="F208" s="226" t="s">
        <v>143</v>
      </c>
      <c r="G208" s="224"/>
      <c r="H208" s="227">
        <v>273.111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137</v>
      </c>
      <c r="AU208" s="233" t="s">
        <v>81</v>
      </c>
      <c r="AV208" s="15" t="s">
        <v>87</v>
      </c>
      <c r="AW208" s="15" t="s">
        <v>29</v>
      </c>
      <c r="AX208" s="15" t="s">
        <v>77</v>
      </c>
      <c r="AY208" s="233" t="s">
        <v>130</v>
      </c>
    </row>
    <row r="209" spans="1:65" s="2" customFormat="1" ht="44.25" customHeight="1">
      <c r="A209" s="34"/>
      <c r="B209" s="35"/>
      <c r="C209" s="187" t="s">
        <v>309</v>
      </c>
      <c r="D209" s="187" t="s">
        <v>132</v>
      </c>
      <c r="E209" s="188" t="s">
        <v>310</v>
      </c>
      <c r="F209" s="189" t="s">
        <v>311</v>
      </c>
      <c r="G209" s="190" t="s">
        <v>290</v>
      </c>
      <c r="H209" s="191">
        <v>133.052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37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87</v>
      </c>
      <c r="AT209" s="199" t="s">
        <v>132</v>
      </c>
      <c r="AU209" s="199" t="s">
        <v>81</v>
      </c>
      <c r="AY209" s="17" t="s">
        <v>130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77</v>
      </c>
      <c r="BK209" s="200">
        <f>ROUND(I209*H209,2)</f>
        <v>0</v>
      </c>
      <c r="BL209" s="17" t="s">
        <v>87</v>
      </c>
      <c r="BM209" s="199" t="s">
        <v>312</v>
      </c>
    </row>
    <row r="210" spans="2:51" s="14" customFormat="1" ht="12">
      <c r="B210" s="212"/>
      <c r="C210" s="213"/>
      <c r="D210" s="203" t="s">
        <v>137</v>
      </c>
      <c r="E210" s="214" t="s">
        <v>1</v>
      </c>
      <c r="F210" s="215" t="s">
        <v>313</v>
      </c>
      <c r="G210" s="213"/>
      <c r="H210" s="216">
        <v>133.052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137</v>
      </c>
      <c r="AU210" s="222" t="s">
        <v>81</v>
      </c>
      <c r="AV210" s="14" t="s">
        <v>81</v>
      </c>
      <c r="AW210" s="14" t="s">
        <v>29</v>
      </c>
      <c r="AX210" s="14" t="s">
        <v>77</v>
      </c>
      <c r="AY210" s="222" t="s">
        <v>130</v>
      </c>
    </row>
    <row r="211" spans="2:63" s="12" customFormat="1" ht="22.9" customHeight="1">
      <c r="B211" s="171"/>
      <c r="C211" s="172"/>
      <c r="D211" s="173" t="s">
        <v>71</v>
      </c>
      <c r="E211" s="185" t="s">
        <v>314</v>
      </c>
      <c r="F211" s="185" t="s">
        <v>315</v>
      </c>
      <c r="G211" s="172"/>
      <c r="H211" s="172"/>
      <c r="I211" s="175"/>
      <c r="J211" s="186">
        <f>BK211</f>
        <v>0</v>
      </c>
      <c r="K211" s="172"/>
      <c r="L211" s="177"/>
      <c r="M211" s="178"/>
      <c r="N211" s="179"/>
      <c r="O211" s="179"/>
      <c r="P211" s="180">
        <f>P212</f>
        <v>0</v>
      </c>
      <c r="Q211" s="179"/>
      <c r="R211" s="180">
        <f>R212</f>
        <v>0</v>
      </c>
      <c r="S211" s="179"/>
      <c r="T211" s="181">
        <f>T212</f>
        <v>0</v>
      </c>
      <c r="AR211" s="182" t="s">
        <v>77</v>
      </c>
      <c r="AT211" s="183" t="s">
        <v>71</v>
      </c>
      <c r="AU211" s="183" t="s">
        <v>77</v>
      </c>
      <c r="AY211" s="182" t="s">
        <v>130</v>
      </c>
      <c r="BK211" s="184">
        <f>BK212</f>
        <v>0</v>
      </c>
    </row>
    <row r="212" spans="1:65" s="2" customFormat="1" ht="33" customHeight="1">
      <c r="A212" s="34"/>
      <c r="B212" s="35"/>
      <c r="C212" s="187" t="s">
        <v>316</v>
      </c>
      <c r="D212" s="187" t="s">
        <v>132</v>
      </c>
      <c r="E212" s="188" t="s">
        <v>317</v>
      </c>
      <c r="F212" s="189" t="s">
        <v>318</v>
      </c>
      <c r="G212" s="190" t="s">
        <v>290</v>
      </c>
      <c r="H212" s="191">
        <v>456.505</v>
      </c>
      <c r="I212" s="192"/>
      <c r="J212" s="193">
        <f>ROUND(I212*H212,2)</f>
        <v>0</v>
      </c>
      <c r="K212" s="194"/>
      <c r="L212" s="39"/>
      <c r="M212" s="195" t="s">
        <v>1</v>
      </c>
      <c r="N212" s="196" t="s">
        <v>37</v>
      </c>
      <c r="O212" s="71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87</v>
      </c>
      <c r="AT212" s="199" t="s">
        <v>132</v>
      </c>
      <c r="AU212" s="199" t="s">
        <v>81</v>
      </c>
      <c r="AY212" s="17" t="s">
        <v>130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77</v>
      </c>
      <c r="BK212" s="200">
        <f>ROUND(I212*H212,2)</f>
        <v>0</v>
      </c>
      <c r="BL212" s="17" t="s">
        <v>87</v>
      </c>
      <c r="BM212" s="199" t="s">
        <v>319</v>
      </c>
    </row>
    <row r="213" spans="2:63" s="12" customFormat="1" ht="25.9" customHeight="1">
      <c r="B213" s="171"/>
      <c r="C213" s="172"/>
      <c r="D213" s="173" t="s">
        <v>71</v>
      </c>
      <c r="E213" s="174" t="s">
        <v>320</v>
      </c>
      <c r="F213" s="174" t="s">
        <v>321</v>
      </c>
      <c r="G213" s="172"/>
      <c r="H213" s="172"/>
      <c r="I213" s="175"/>
      <c r="J213" s="176">
        <f>BK213</f>
        <v>0</v>
      </c>
      <c r="K213" s="172"/>
      <c r="L213" s="177"/>
      <c r="M213" s="178"/>
      <c r="N213" s="179"/>
      <c r="O213" s="179"/>
      <c r="P213" s="180">
        <f>SUM(P214:P216)</f>
        <v>0</v>
      </c>
      <c r="Q213" s="179"/>
      <c r="R213" s="180">
        <f>SUM(R214:R216)</f>
        <v>0</v>
      </c>
      <c r="S213" s="179"/>
      <c r="T213" s="181">
        <f>SUM(T214:T216)</f>
        <v>0</v>
      </c>
      <c r="AR213" s="182" t="s">
        <v>90</v>
      </c>
      <c r="AT213" s="183" t="s">
        <v>71</v>
      </c>
      <c r="AU213" s="183" t="s">
        <v>72</v>
      </c>
      <c r="AY213" s="182" t="s">
        <v>130</v>
      </c>
      <c r="BK213" s="184">
        <f>SUM(BK214:BK216)</f>
        <v>0</v>
      </c>
    </row>
    <row r="214" spans="1:65" s="2" customFormat="1" ht="16.5" customHeight="1">
      <c r="A214" s="34"/>
      <c r="B214" s="35"/>
      <c r="C214" s="187" t="s">
        <v>322</v>
      </c>
      <c r="D214" s="187" t="s">
        <v>132</v>
      </c>
      <c r="E214" s="188" t="s">
        <v>323</v>
      </c>
      <c r="F214" s="189" t="s">
        <v>324</v>
      </c>
      <c r="G214" s="190" t="s">
        <v>325</v>
      </c>
      <c r="H214" s="191">
        <v>1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37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326</v>
      </c>
      <c r="AT214" s="199" t="s">
        <v>132</v>
      </c>
      <c r="AU214" s="199" t="s">
        <v>77</v>
      </c>
      <c r="AY214" s="17" t="s">
        <v>130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77</v>
      </c>
      <c r="BK214" s="200">
        <f>ROUND(I214*H214,2)</f>
        <v>0</v>
      </c>
      <c r="BL214" s="17" t="s">
        <v>326</v>
      </c>
      <c r="BM214" s="199" t="s">
        <v>327</v>
      </c>
    </row>
    <row r="215" spans="1:65" s="2" customFormat="1" ht="24.2" customHeight="1">
      <c r="A215" s="34"/>
      <c r="B215" s="35"/>
      <c r="C215" s="187" t="s">
        <v>328</v>
      </c>
      <c r="D215" s="187" t="s">
        <v>132</v>
      </c>
      <c r="E215" s="188" t="s">
        <v>329</v>
      </c>
      <c r="F215" s="189" t="s">
        <v>330</v>
      </c>
      <c r="G215" s="190" t="s">
        <v>325</v>
      </c>
      <c r="H215" s="191">
        <v>1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37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326</v>
      </c>
      <c r="AT215" s="199" t="s">
        <v>132</v>
      </c>
      <c r="AU215" s="199" t="s">
        <v>77</v>
      </c>
      <c r="AY215" s="17" t="s">
        <v>130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77</v>
      </c>
      <c r="BK215" s="200">
        <f>ROUND(I215*H215,2)</f>
        <v>0</v>
      </c>
      <c r="BL215" s="17" t="s">
        <v>326</v>
      </c>
      <c r="BM215" s="199" t="s">
        <v>331</v>
      </c>
    </row>
    <row r="216" spans="1:65" s="2" customFormat="1" ht="16.5" customHeight="1">
      <c r="A216" s="34"/>
      <c r="B216" s="35"/>
      <c r="C216" s="187" t="s">
        <v>332</v>
      </c>
      <c r="D216" s="187" t="s">
        <v>132</v>
      </c>
      <c r="E216" s="188" t="s">
        <v>333</v>
      </c>
      <c r="F216" s="189" t="s">
        <v>334</v>
      </c>
      <c r="G216" s="190" t="s">
        <v>325</v>
      </c>
      <c r="H216" s="191">
        <v>1</v>
      </c>
      <c r="I216" s="192"/>
      <c r="J216" s="193">
        <f>ROUND(I216*H216,2)</f>
        <v>0</v>
      </c>
      <c r="K216" s="194"/>
      <c r="L216" s="39"/>
      <c r="M216" s="245" t="s">
        <v>1</v>
      </c>
      <c r="N216" s="246" t="s">
        <v>37</v>
      </c>
      <c r="O216" s="247"/>
      <c r="P216" s="248">
        <f>O216*H216</f>
        <v>0</v>
      </c>
      <c r="Q216" s="248">
        <v>0</v>
      </c>
      <c r="R216" s="248">
        <f>Q216*H216</f>
        <v>0</v>
      </c>
      <c r="S216" s="248">
        <v>0</v>
      </c>
      <c r="T216" s="24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326</v>
      </c>
      <c r="AT216" s="199" t="s">
        <v>132</v>
      </c>
      <c r="AU216" s="199" t="s">
        <v>77</v>
      </c>
      <c r="AY216" s="17" t="s">
        <v>130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77</v>
      </c>
      <c r="BK216" s="200">
        <f>ROUND(I216*H216,2)</f>
        <v>0</v>
      </c>
      <c r="BL216" s="17" t="s">
        <v>326</v>
      </c>
      <c r="BM216" s="199" t="s">
        <v>335</v>
      </c>
    </row>
    <row r="217" spans="1:31" s="2" customFormat="1" ht="6.95" customHeight="1">
      <c r="A217" s="34"/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39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sheetProtection algorithmName="SHA-512" hashValue="FLMKMUTUeMSTu9sX5+y/XMBrnECu94YL1FU1ZazNbaOiAEY7Cw9ZhBOg9QagJN/1ng1YXeeZ6MuBsTBAdwbLfQ==" saltValue="lcZrmf+qFaeD+io7nUNCvCD6VxMW4rPq1kK6a206+YIqhDqALrwVfYQOOdvWAlRmO1QUYzOSFHPMKcwyjV3OIw==" spinCount="100000" sheet="1" objects="1" scenarios="1" formatColumns="0" formatRows="0" autoFilter="0"/>
  <autoFilter ref="C123:K21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336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ROUND((SUM(BE124:BE199)),2)</f>
        <v>0</v>
      </c>
      <c r="G33" s="34"/>
      <c r="H33" s="34"/>
      <c r="I33" s="124">
        <v>0.21</v>
      </c>
      <c r="J33" s="123">
        <f>ROUND(((SUM(BE124:BE199))*I33),2)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ROUND((SUM(BF124:BF199)),2)</f>
        <v>0</v>
      </c>
      <c r="G34" s="34"/>
      <c r="H34" s="34"/>
      <c r="I34" s="124">
        <v>0.15</v>
      </c>
      <c r="J34" s="123">
        <f>ROUND(((SUM(BF124:BF199))*I34),2)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ROUND((SUM(BG124:BG199)),2)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ROUND((SUM(BH124:BH199)),2)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ROUND((SUM(BI124:BI199)),2)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0" t="str">
        <f>E9</f>
        <v>2 - ulice Neumannova úsek  K Tužince - Nezvalova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J145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J155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111</v>
      </c>
      <c r="E101" s="156"/>
      <c r="F101" s="156"/>
      <c r="G101" s="156"/>
      <c r="H101" s="156"/>
      <c r="I101" s="156"/>
      <c r="J101" s="157">
        <f>J159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J181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J194</f>
        <v>0</v>
      </c>
      <c r="K103" s="154"/>
      <c r="L103" s="158"/>
    </row>
    <row r="104" spans="2:12" s="9" customFormat="1" ht="24.95" customHeight="1" hidden="1">
      <c r="B104" s="147"/>
      <c r="C104" s="148"/>
      <c r="D104" s="149" t="s">
        <v>114</v>
      </c>
      <c r="E104" s="150"/>
      <c r="F104" s="150"/>
      <c r="G104" s="150"/>
      <c r="H104" s="150"/>
      <c r="I104" s="150"/>
      <c r="J104" s="151">
        <f>J196</f>
        <v>0</v>
      </c>
      <c r="K104" s="148"/>
      <c r="L104" s="152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2" t="str">
        <f>E7</f>
        <v>Benešov ul. Neumannova, Nezvalova a Wolkerova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0" t="str">
        <f>E9</f>
        <v>2 - ulice Neumannova úsek  K Tužince - Nezvalova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29" t="s">
        <v>21</v>
      </c>
      <c r="J118" s="66" t="str">
        <f>IF(J12="","",J12)</f>
        <v>18. 2. 2022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116</v>
      </c>
      <c r="D123" s="162" t="s">
        <v>57</v>
      </c>
      <c r="E123" s="162" t="s">
        <v>53</v>
      </c>
      <c r="F123" s="162" t="s">
        <v>54</v>
      </c>
      <c r="G123" s="162" t="s">
        <v>117</v>
      </c>
      <c r="H123" s="162" t="s">
        <v>118</v>
      </c>
      <c r="I123" s="162" t="s">
        <v>119</v>
      </c>
      <c r="J123" s="163" t="s">
        <v>104</v>
      </c>
      <c r="K123" s="164" t="s">
        <v>120</v>
      </c>
      <c r="L123" s="165"/>
      <c r="M123" s="75" t="s">
        <v>1</v>
      </c>
      <c r="N123" s="76" t="s">
        <v>36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P125+P196</f>
        <v>0</v>
      </c>
      <c r="Q124" s="79"/>
      <c r="R124" s="168">
        <f>R125+R196</f>
        <v>166.23666062</v>
      </c>
      <c r="S124" s="79"/>
      <c r="T124" s="169">
        <f>T125+T196</f>
        <v>495.29925000000003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106</v>
      </c>
      <c r="BK124" s="170">
        <f>BK125+BK196</f>
        <v>0</v>
      </c>
    </row>
    <row r="125" spans="2:63" s="12" customFormat="1" ht="25.9" customHeight="1">
      <c r="B125" s="171"/>
      <c r="C125" s="172"/>
      <c r="D125" s="173" t="s">
        <v>71</v>
      </c>
      <c r="E125" s="174" t="s">
        <v>128</v>
      </c>
      <c r="F125" s="174" t="s">
        <v>129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P126+P145+P155+P159+P181+P194</f>
        <v>0</v>
      </c>
      <c r="Q125" s="179"/>
      <c r="R125" s="180">
        <f>R126+R145+R155+R159+R181+R194</f>
        <v>166.23666062</v>
      </c>
      <c r="S125" s="179"/>
      <c r="T125" s="181">
        <f>T126+T145+T155+T159+T181+T194</f>
        <v>495.29925000000003</v>
      </c>
      <c r="AR125" s="182" t="s">
        <v>77</v>
      </c>
      <c r="AT125" s="183" t="s">
        <v>71</v>
      </c>
      <c r="AU125" s="183" t="s">
        <v>72</v>
      </c>
      <c r="AY125" s="182" t="s">
        <v>130</v>
      </c>
      <c r="BK125" s="184">
        <f>BK126+BK145+BK155+BK159+BK181+BK194</f>
        <v>0</v>
      </c>
    </row>
    <row r="126" spans="2:63" s="12" customFormat="1" ht="22.9" customHeight="1">
      <c r="B126" s="171"/>
      <c r="C126" s="172"/>
      <c r="D126" s="173" t="s">
        <v>71</v>
      </c>
      <c r="E126" s="185" t="s">
        <v>77</v>
      </c>
      <c r="F126" s="185" t="s">
        <v>131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SUM(P127:P144)</f>
        <v>0</v>
      </c>
      <c r="Q126" s="179"/>
      <c r="R126" s="180">
        <f>SUM(R127:R144)</f>
        <v>0.20045999999999997</v>
      </c>
      <c r="S126" s="179"/>
      <c r="T126" s="181">
        <f>SUM(T127:T144)</f>
        <v>495.29925000000003</v>
      </c>
      <c r="AR126" s="182" t="s">
        <v>77</v>
      </c>
      <c r="AT126" s="183" t="s">
        <v>71</v>
      </c>
      <c r="AU126" s="183" t="s">
        <v>77</v>
      </c>
      <c r="AY126" s="182" t="s">
        <v>130</v>
      </c>
      <c r="BK126" s="184">
        <f>SUM(BK127:BK144)</f>
        <v>0</v>
      </c>
    </row>
    <row r="127" spans="1:65" s="2" customFormat="1" ht="16.5" customHeight="1">
      <c r="A127" s="34"/>
      <c r="B127" s="35"/>
      <c r="C127" s="187" t="s">
        <v>77</v>
      </c>
      <c r="D127" s="187" t="s">
        <v>132</v>
      </c>
      <c r="E127" s="188" t="s">
        <v>133</v>
      </c>
      <c r="F127" s="189" t="s">
        <v>134</v>
      </c>
      <c r="G127" s="190" t="s">
        <v>135</v>
      </c>
      <c r="H127" s="191">
        <v>157.62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37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0.22</v>
      </c>
      <c r="T127" s="198">
        <f>S127*H127</f>
        <v>34.6764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87</v>
      </c>
      <c r="AT127" s="199" t="s">
        <v>132</v>
      </c>
      <c r="AU127" s="199" t="s">
        <v>81</v>
      </c>
      <c r="AY127" s="17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77</v>
      </c>
      <c r="BK127" s="200">
        <f>ROUND(I127*H127,2)</f>
        <v>0</v>
      </c>
      <c r="BL127" s="17" t="s">
        <v>87</v>
      </c>
      <c r="BM127" s="199" t="s">
        <v>337</v>
      </c>
    </row>
    <row r="128" spans="2:51" s="13" customFormat="1" ht="12">
      <c r="B128" s="201"/>
      <c r="C128" s="202"/>
      <c r="D128" s="203" t="s">
        <v>137</v>
      </c>
      <c r="E128" s="204" t="s">
        <v>1</v>
      </c>
      <c r="F128" s="205" t="s">
        <v>138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137</v>
      </c>
      <c r="AU128" s="211" t="s">
        <v>81</v>
      </c>
      <c r="AV128" s="13" t="s">
        <v>77</v>
      </c>
      <c r="AW128" s="13" t="s">
        <v>29</v>
      </c>
      <c r="AX128" s="13" t="s">
        <v>72</v>
      </c>
      <c r="AY128" s="211" t="s">
        <v>130</v>
      </c>
    </row>
    <row r="129" spans="2:51" s="14" customFormat="1" ht="12">
      <c r="B129" s="212"/>
      <c r="C129" s="213"/>
      <c r="D129" s="203" t="s">
        <v>137</v>
      </c>
      <c r="E129" s="214" t="s">
        <v>1</v>
      </c>
      <c r="F129" s="215" t="s">
        <v>338</v>
      </c>
      <c r="G129" s="213"/>
      <c r="H129" s="216">
        <v>28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137</v>
      </c>
      <c r="AU129" s="222" t="s">
        <v>81</v>
      </c>
      <c r="AV129" s="14" t="s">
        <v>81</v>
      </c>
      <c r="AW129" s="14" t="s">
        <v>29</v>
      </c>
      <c r="AX129" s="14" t="s">
        <v>72</v>
      </c>
      <c r="AY129" s="222" t="s">
        <v>130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339</v>
      </c>
      <c r="G130" s="213"/>
      <c r="H130" s="216">
        <v>96.08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81</v>
      </c>
      <c r="AV130" s="14" t="s">
        <v>81</v>
      </c>
      <c r="AW130" s="14" t="s">
        <v>29</v>
      </c>
      <c r="AX130" s="14" t="s">
        <v>72</v>
      </c>
      <c r="AY130" s="222" t="s">
        <v>130</v>
      </c>
    </row>
    <row r="131" spans="2:51" s="14" customFormat="1" ht="22.5">
      <c r="B131" s="212"/>
      <c r="C131" s="213"/>
      <c r="D131" s="203" t="s">
        <v>137</v>
      </c>
      <c r="E131" s="214" t="s">
        <v>1</v>
      </c>
      <c r="F131" s="215" t="s">
        <v>340</v>
      </c>
      <c r="G131" s="213"/>
      <c r="H131" s="216">
        <v>33.54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137</v>
      </c>
      <c r="AU131" s="222" t="s">
        <v>81</v>
      </c>
      <c r="AV131" s="14" t="s">
        <v>81</v>
      </c>
      <c r="AW131" s="14" t="s">
        <v>29</v>
      </c>
      <c r="AX131" s="14" t="s">
        <v>72</v>
      </c>
      <c r="AY131" s="222" t="s">
        <v>130</v>
      </c>
    </row>
    <row r="132" spans="2:51" s="15" customFormat="1" ht="12">
      <c r="B132" s="223"/>
      <c r="C132" s="224"/>
      <c r="D132" s="203" t="s">
        <v>137</v>
      </c>
      <c r="E132" s="225" t="s">
        <v>1</v>
      </c>
      <c r="F132" s="226" t="s">
        <v>143</v>
      </c>
      <c r="G132" s="224"/>
      <c r="H132" s="227">
        <v>157.62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137</v>
      </c>
      <c r="AU132" s="233" t="s">
        <v>81</v>
      </c>
      <c r="AV132" s="15" t="s">
        <v>87</v>
      </c>
      <c r="AW132" s="15" t="s">
        <v>29</v>
      </c>
      <c r="AX132" s="15" t="s">
        <v>77</v>
      </c>
      <c r="AY132" s="233" t="s">
        <v>130</v>
      </c>
    </row>
    <row r="133" spans="1:65" s="2" customFormat="1" ht="24.2" customHeight="1">
      <c r="A133" s="34"/>
      <c r="B133" s="35"/>
      <c r="C133" s="187" t="s">
        <v>81</v>
      </c>
      <c r="D133" s="187" t="s">
        <v>132</v>
      </c>
      <c r="E133" s="188" t="s">
        <v>153</v>
      </c>
      <c r="F133" s="189" t="s">
        <v>154</v>
      </c>
      <c r="G133" s="190" t="s">
        <v>135</v>
      </c>
      <c r="H133" s="191">
        <v>110.64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0.44</v>
      </c>
      <c r="T133" s="198">
        <f>S133*H133</f>
        <v>48.6816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87</v>
      </c>
      <c r="AT133" s="199" t="s">
        <v>132</v>
      </c>
      <c r="AU133" s="199" t="s">
        <v>81</v>
      </c>
      <c r="AY133" s="17" t="s">
        <v>130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77</v>
      </c>
      <c r="BK133" s="200">
        <f>ROUND(I133*H133,2)</f>
        <v>0</v>
      </c>
      <c r="BL133" s="17" t="s">
        <v>87</v>
      </c>
      <c r="BM133" s="199" t="s">
        <v>341</v>
      </c>
    </row>
    <row r="134" spans="2:51" s="14" customFormat="1" ht="12">
      <c r="B134" s="212"/>
      <c r="C134" s="213"/>
      <c r="D134" s="203" t="s">
        <v>137</v>
      </c>
      <c r="E134" s="214" t="s">
        <v>1</v>
      </c>
      <c r="F134" s="215" t="s">
        <v>342</v>
      </c>
      <c r="G134" s="213"/>
      <c r="H134" s="216">
        <v>77.1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137</v>
      </c>
      <c r="AU134" s="222" t="s">
        <v>81</v>
      </c>
      <c r="AV134" s="14" t="s">
        <v>81</v>
      </c>
      <c r="AW134" s="14" t="s">
        <v>29</v>
      </c>
      <c r="AX134" s="14" t="s">
        <v>72</v>
      </c>
      <c r="AY134" s="222" t="s">
        <v>130</v>
      </c>
    </row>
    <row r="135" spans="2:51" s="14" customFormat="1" ht="12">
      <c r="B135" s="212"/>
      <c r="C135" s="213"/>
      <c r="D135" s="203" t="s">
        <v>137</v>
      </c>
      <c r="E135" s="214" t="s">
        <v>1</v>
      </c>
      <c r="F135" s="215" t="s">
        <v>343</v>
      </c>
      <c r="G135" s="213"/>
      <c r="H135" s="216">
        <v>33.54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81</v>
      </c>
      <c r="AV135" s="14" t="s">
        <v>81</v>
      </c>
      <c r="AW135" s="14" t="s">
        <v>29</v>
      </c>
      <c r="AX135" s="14" t="s">
        <v>72</v>
      </c>
      <c r="AY135" s="222" t="s">
        <v>130</v>
      </c>
    </row>
    <row r="136" spans="2:51" s="15" customFormat="1" ht="12">
      <c r="B136" s="223"/>
      <c r="C136" s="224"/>
      <c r="D136" s="203" t="s">
        <v>137</v>
      </c>
      <c r="E136" s="225" t="s">
        <v>1</v>
      </c>
      <c r="F136" s="226" t="s">
        <v>143</v>
      </c>
      <c r="G136" s="224"/>
      <c r="H136" s="227">
        <v>110.63999999999999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137</v>
      </c>
      <c r="AU136" s="233" t="s">
        <v>81</v>
      </c>
      <c r="AV136" s="15" t="s">
        <v>87</v>
      </c>
      <c r="AW136" s="15" t="s">
        <v>29</v>
      </c>
      <c r="AX136" s="15" t="s">
        <v>77</v>
      </c>
      <c r="AY136" s="233" t="s">
        <v>130</v>
      </c>
    </row>
    <row r="137" spans="1:65" s="2" customFormat="1" ht="24.2" customHeight="1">
      <c r="A137" s="34"/>
      <c r="B137" s="35"/>
      <c r="C137" s="187" t="s">
        <v>84</v>
      </c>
      <c r="D137" s="187" t="s">
        <v>132</v>
      </c>
      <c r="E137" s="188" t="s">
        <v>158</v>
      </c>
      <c r="F137" s="189" t="s">
        <v>159</v>
      </c>
      <c r="G137" s="190" t="s">
        <v>135</v>
      </c>
      <c r="H137" s="191">
        <v>1542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0.00013</v>
      </c>
      <c r="R137" s="197">
        <f>Q137*H137</f>
        <v>0.20045999999999997</v>
      </c>
      <c r="S137" s="197">
        <v>0.256</v>
      </c>
      <c r="T137" s="198">
        <f>S137*H137</f>
        <v>394.752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87</v>
      </c>
      <c r="AT137" s="199" t="s">
        <v>132</v>
      </c>
      <c r="AU137" s="199" t="s">
        <v>81</v>
      </c>
      <c r="AY137" s="17" t="s">
        <v>130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77</v>
      </c>
      <c r="BK137" s="200">
        <f>ROUND(I137*H137,2)</f>
        <v>0</v>
      </c>
      <c r="BL137" s="17" t="s">
        <v>87</v>
      </c>
      <c r="BM137" s="199" t="s">
        <v>344</v>
      </c>
    </row>
    <row r="138" spans="1:65" s="2" customFormat="1" ht="16.5" customHeight="1">
      <c r="A138" s="34"/>
      <c r="B138" s="35"/>
      <c r="C138" s="187" t="s">
        <v>87</v>
      </c>
      <c r="D138" s="187" t="s">
        <v>132</v>
      </c>
      <c r="E138" s="188" t="s">
        <v>163</v>
      </c>
      <c r="F138" s="189" t="s">
        <v>164</v>
      </c>
      <c r="G138" s="190" t="s">
        <v>165</v>
      </c>
      <c r="H138" s="191">
        <v>83.85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37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0.205</v>
      </c>
      <c r="T138" s="198">
        <f>S138*H138</f>
        <v>17.189249999999998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87</v>
      </c>
      <c r="AT138" s="199" t="s">
        <v>132</v>
      </c>
      <c r="AU138" s="199" t="s">
        <v>81</v>
      </c>
      <c r="AY138" s="17" t="s">
        <v>130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77</v>
      </c>
      <c r="BK138" s="200">
        <f>ROUND(I138*H138,2)</f>
        <v>0</v>
      </c>
      <c r="BL138" s="17" t="s">
        <v>87</v>
      </c>
      <c r="BM138" s="199" t="s">
        <v>345</v>
      </c>
    </row>
    <row r="139" spans="2:51" s="14" customFormat="1" ht="12">
      <c r="B139" s="212"/>
      <c r="C139" s="213"/>
      <c r="D139" s="203" t="s">
        <v>137</v>
      </c>
      <c r="E139" s="214" t="s">
        <v>1</v>
      </c>
      <c r="F139" s="215" t="s">
        <v>346</v>
      </c>
      <c r="G139" s="213"/>
      <c r="H139" s="216">
        <v>83.85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137</v>
      </c>
      <c r="AU139" s="222" t="s">
        <v>81</v>
      </c>
      <c r="AV139" s="14" t="s">
        <v>81</v>
      </c>
      <c r="AW139" s="14" t="s">
        <v>29</v>
      </c>
      <c r="AX139" s="14" t="s">
        <v>77</v>
      </c>
      <c r="AY139" s="222" t="s">
        <v>130</v>
      </c>
    </row>
    <row r="140" spans="1:65" s="2" customFormat="1" ht="24.2" customHeight="1">
      <c r="A140" s="34"/>
      <c r="B140" s="35"/>
      <c r="C140" s="187" t="s">
        <v>90</v>
      </c>
      <c r="D140" s="187" t="s">
        <v>132</v>
      </c>
      <c r="E140" s="188" t="s">
        <v>169</v>
      </c>
      <c r="F140" s="189" t="s">
        <v>170</v>
      </c>
      <c r="G140" s="190" t="s">
        <v>171</v>
      </c>
      <c r="H140" s="191">
        <v>5.031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37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87</v>
      </c>
      <c r="AT140" s="199" t="s">
        <v>132</v>
      </c>
      <c r="AU140" s="199" t="s">
        <v>81</v>
      </c>
      <c r="AY140" s="17" t="s">
        <v>130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77</v>
      </c>
      <c r="BK140" s="200">
        <f>ROUND(I140*H140,2)</f>
        <v>0</v>
      </c>
      <c r="BL140" s="17" t="s">
        <v>87</v>
      </c>
      <c r="BM140" s="199" t="s">
        <v>347</v>
      </c>
    </row>
    <row r="141" spans="2:51" s="14" customFormat="1" ht="12">
      <c r="B141" s="212"/>
      <c r="C141" s="213"/>
      <c r="D141" s="203" t="s">
        <v>137</v>
      </c>
      <c r="E141" s="214" t="s">
        <v>1</v>
      </c>
      <c r="F141" s="215" t="s">
        <v>348</v>
      </c>
      <c r="G141" s="213"/>
      <c r="H141" s="216">
        <v>5.031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81</v>
      </c>
      <c r="AV141" s="14" t="s">
        <v>81</v>
      </c>
      <c r="AW141" s="14" t="s">
        <v>29</v>
      </c>
      <c r="AX141" s="14" t="s">
        <v>77</v>
      </c>
      <c r="AY141" s="222" t="s">
        <v>130</v>
      </c>
    </row>
    <row r="142" spans="1:65" s="2" customFormat="1" ht="33" customHeight="1">
      <c r="A142" s="34"/>
      <c r="B142" s="35"/>
      <c r="C142" s="187" t="s">
        <v>93</v>
      </c>
      <c r="D142" s="187" t="s">
        <v>132</v>
      </c>
      <c r="E142" s="188" t="s">
        <v>174</v>
      </c>
      <c r="F142" s="189" t="s">
        <v>175</v>
      </c>
      <c r="G142" s="190" t="s">
        <v>171</v>
      </c>
      <c r="H142" s="191">
        <v>5.031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37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87</v>
      </c>
      <c r="AT142" s="199" t="s">
        <v>132</v>
      </c>
      <c r="AU142" s="199" t="s">
        <v>81</v>
      </c>
      <c r="AY142" s="17" t="s">
        <v>130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77</v>
      </c>
      <c r="BK142" s="200">
        <f>ROUND(I142*H142,2)</f>
        <v>0</v>
      </c>
      <c r="BL142" s="17" t="s">
        <v>87</v>
      </c>
      <c r="BM142" s="199" t="s">
        <v>349</v>
      </c>
    </row>
    <row r="143" spans="1:65" s="2" customFormat="1" ht="16.5" customHeight="1">
      <c r="A143" s="34"/>
      <c r="B143" s="35"/>
      <c r="C143" s="187" t="s">
        <v>96</v>
      </c>
      <c r="D143" s="187" t="s">
        <v>132</v>
      </c>
      <c r="E143" s="188" t="s">
        <v>177</v>
      </c>
      <c r="F143" s="189" t="s">
        <v>178</v>
      </c>
      <c r="G143" s="190" t="s">
        <v>171</v>
      </c>
      <c r="H143" s="191">
        <v>5.031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87</v>
      </c>
      <c r="AT143" s="199" t="s">
        <v>132</v>
      </c>
      <c r="AU143" s="199" t="s">
        <v>81</v>
      </c>
      <c r="AY143" s="17" t="s">
        <v>130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77</v>
      </c>
      <c r="BK143" s="200">
        <f>ROUND(I143*H143,2)</f>
        <v>0</v>
      </c>
      <c r="BL143" s="17" t="s">
        <v>87</v>
      </c>
      <c r="BM143" s="199" t="s">
        <v>350</v>
      </c>
    </row>
    <row r="144" spans="1:65" s="2" customFormat="1" ht="24.2" customHeight="1">
      <c r="A144" s="34"/>
      <c r="B144" s="35"/>
      <c r="C144" s="187" t="s">
        <v>180</v>
      </c>
      <c r="D144" s="187" t="s">
        <v>132</v>
      </c>
      <c r="E144" s="188" t="s">
        <v>181</v>
      </c>
      <c r="F144" s="189" t="s">
        <v>182</v>
      </c>
      <c r="G144" s="190" t="s">
        <v>135</v>
      </c>
      <c r="H144" s="191">
        <v>157.62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37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87</v>
      </c>
      <c r="AT144" s="199" t="s">
        <v>132</v>
      </c>
      <c r="AU144" s="199" t="s">
        <v>81</v>
      </c>
      <c r="AY144" s="17" t="s">
        <v>130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77</v>
      </c>
      <c r="BK144" s="200">
        <f>ROUND(I144*H144,2)</f>
        <v>0</v>
      </c>
      <c r="BL144" s="17" t="s">
        <v>87</v>
      </c>
      <c r="BM144" s="199" t="s">
        <v>351</v>
      </c>
    </row>
    <row r="145" spans="2:63" s="12" customFormat="1" ht="22.9" customHeight="1">
      <c r="B145" s="171"/>
      <c r="C145" s="172"/>
      <c r="D145" s="173" t="s">
        <v>71</v>
      </c>
      <c r="E145" s="185" t="s">
        <v>90</v>
      </c>
      <c r="F145" s="185" t="s">
        <v>184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SUM(P146:P154)</f>
        <v>0</v>
      </c>
      <c r="Q145" s="179"/>
      <c r="R145" s="180">
        <f>SUM(R146:R154)</f>
        <v>66.8706906</v>
      </c>
      <c r="S145" s="179"/>
      <c r="T145" s="181">
        <f>SUM(T146:T154)</f>
        <v>0</v>
      </c>
      <c r="AR145" s="182" t="s">
        <v>77</v>
      </c>
      <c r="AT145" s="183" t="s">
        <v>71</v>
      </c>
      <c r="AU145" s="183" t="s">
        <v>77</v>
      </c>
      <c r="AY145" s="182" t="s">
        <v>130</v>
      </c>
      <c r="BK145" s="184">
        <f>SUM(BK146:BK154)</f>
        <v>0</v>
      </c>
    </row>
    <row r="146" spans="1:65" s="2" customFormat="1" ht="24.2" customHeight="1">
      <c r="A146" s="34"/>
      <c r="B146" s="35"/>
      <c r="C146" s="187" t="s">
        <v>189</v>
      </c>
      <c r="D146" s="187" t="s">
        <v>132</v>
      </c>
      <c r="E146" s="188" t="s">
        <v>190</v>
      </c>
      <c r="F146" s="189" t="s">
        <v>191</v>
      </c>
      <c r="G146" s="190" t="s">
        <v>135</v>
      </c>
      <c r="H146" s="191">
        <v>110.64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0.27994</v>
      </c>
      <c r="R146" s="197">
        <f>Q146*H146</f>
        <v>30.972561600000002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87</v>
      </c>
      <c r="AT146" s="199" t="s">
        <v>132</v>
      </c>
      <c r="AU146" s="199" t="s">
        <v>81</v>
      </c>
      <c r="AY146" s="17" t="s">
        <v>130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77</v>
      </c>
      <c r="BK146" s="200">
        <f>ROUND(I146*H146,2)</f>
        <v>0</v>
      </c>
      <c r="BL146" s="17" t="s">
        <v>87</v>
      </c>
      <c r="BM146" s="199" t="s">
        <v>352</v>
      </c>
    </row>
    <row r="147" spans="1:65" s="2" customFormat="1" ht="37.9" customHeight="1">
      <c r="A147" s="34"/>
      <c r="B147" s="35"/>
      <c r="C147" s="187" t="s">
        <v>193</v>
      </c>
      <c r="D147" s="187" t="s">
        <v>132</v>
      </c>
      <c r="E147" s="188" t="s">
        <v>194</v>
      </c>
      <c r="F147" s="189" t="s">
        <v>195</v>
      </c>
      <c r="G147" s="190" t="s">
        <v>135</v>
      </c>
      <c r="H147" s="191">
        <v>77.1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0.37536</v>
      </c>
      <c r="R147" s="197">
        <f>Q147*H147</f>
        <v>28.940256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87</v>
      </c>
      <c r="AT147" s="199" t="s">
        <v>132</v>
      </c>
      <c r="AU147" s="199" t="s">
        <v>81</v>
      </c>
      <c r="AY147" s="17" t="s">
        <v>130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77</v>
      </c>
      <c r="BK147" s="200">
        <f>ROUND(I147*H147,2)</f>
        <v>0</v>
      </c>
      <c r="BL147" s="17" t="s">
        <v>87</v>
      </c>
      <c r="BM147" s="199" t="s">
        <v>353</v>
      </c>
    </row>
    <row r="148" spans="2:51" s="14" customFormat="1" ht="12">
      <c r="B148" s="212"/>
      <c r="C148" s="213"/>
      <c r="D148" s="203" t="s">
        <v>137</v>
      </c>
      <c r="E148" s="214" t="s">
        <v>1</v>
      </c>
      <c r="F148" s="215" t="s">
        <v>342</v>
      </c>
      <c r="G148" s="213"/>
      <c r="H148" s="216">
        <v>77.1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81</v>
      </c>
      <c r="AV148" s="14" t="s">
        <v>81</v>
      </c>
      <c r="AW148" s="14" t="s">
        <v>29</v>
      </c>
      <c r="AX148" s="14" t="s">
        <v>77</v>
      </c>
      <c r="AY148" s="222" t="s">
        <v>130</v>
      </c>
    </row>
    <row r="149" spans="1:65" s="2" customFormat="1" ht="33" customHeight="1">
      <c r="A149" s="34"/>
      <c r="B149" s="35"/>
      <c r="C149" s="187" t="s">
        <v>197</v>
      </c>
      <c r="D149" s="187" t="s">
        <v>132</v>
      </c>
      <c r="E149" s="188" t="s">
        <v>198</v>
      </c>
      <c r="F149" s="189" t="s">
        <v>199</v>
      </c>
      <c r="G149" s="190" t="s">
        <v>135</v>
      </c>
      <c r="H149" s="191">
        <v>33.54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0.20745</v>
      </c>
      <c r="R149" s="197">
        <f>Q149*H149</f>
        <v>6.957872999999999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87</v>
      </c>
      <c r="AT149" s="199" t="s">
        <v>132</v>
      </c>
      <c r="AU149" s="199" t="s">
        <v>81</v>
      </c>
      <c r="AY149" s="17" t="s">
        <v>130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77</v>
      </c>
      <c r="BK149" s="200">
        <f>ROUND(I149*H149,2)</f>
        <v>0</v>
      </c>
      <c r="BL149" s="17" t="s">
        <v>87</v>
      </c>
      <c r="BM149" s="199" t="s">
        <v>354</v>
      </c>
    </row>
    <row r="150" spans="2:51" s="14" customFormat="1" ht="12">
      <c r="B150" s="212"/>
      <c r="C150" s="213"/>
      <c r="D150" s="203" t="s">
        <v>137</v>
      </c>
      <c r="E150" s="214" t="s">
        <v>1</v>
      </c>
      <c r="F150" s="215" t="s">
        <v>355</v>
      </c>
      <c r="G150" s="213"/>
      <c r="H150" s="216">
        <v>33.54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137</v>
      </c>
      <c r="AU150" s="222" t="s">
        <v>81</v>
      </c>
      <c r="AV150" s="14" t="s">
        <v>81</v>
      </c>
      <c r="AW150" s="14" t="s">
        <v>29</v>
      </c>
      <c r="AX150" s="14" t="s">
        <v>77</v>
      </c>
      <c r="AY150" s="222" t="s">
        <v>130</v>
      </c>
    </row>
    <row r="151" spans="1:65" s="2" customFormat="1" ht="24.2" customHeight="1">
      <c r="A151" s="34"/>
      <c r="B151" s="35"/>
      <c r="C151" s="187" t="s">
        <v>202</v>
      </c>
      <c r="D151" s="187" t="s">
        <v>132</v>
      </c>
      <c r="E151" s="188" t="s">
        <v>203</v>
      </c>
      <c r="F151" s="189" t="s">
        <v>204</v>
      </c>
      <c r="G151" s="190" t="s">
        <v>135</v>
      </c>
      <c r="H151" s="191">
        <v>1542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87</v>
      </c>
      <c r="AT151" s="199" t="s">
        <v>132</v>
      </c>
      <c r="AU151" s="199" t="s">
        <v>81</v>
      </c>
      <c r="AY151" s="17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77</v>
      </c>
      <c r="BK151" s="200">
        <f>ROUND(I151*H151,2)</f>
        <v>0</v>
      </c>
      <c r="BL151" s="17" t="s">
        <v>87</v>
      </c>
      <c r="BM151" s="199" t="s">
        <v>356</v>
      </c>
    </row>
    <row r="152" spans="1:65" s="2" customFormat="1" ht="24.2" customHeight="1">
      <c r="A152" s="34"/>
      <c r="B152" s="35"/>
      <c r="C152" s="187" t="s">
        <v>206</v>
      </c>
      <c r="D152" s="187" t="s">
        <v>132</v>
      </c>
      <c r="E152" s="188" t="s">
        <v>207</v>
      </c>
      <c r="F152" s="189" t="s">
        <v>208</v>
      </c>
      <c r="G152" s="190" t="s">
        <v>135</v>
      </c>
      <c r="H152" s="191">
        <v>1542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87</v>
      </c>
      <c r="AT152" s="199" t="s">
        <v>132</v>
      </c>
      <c r="AU152" s="199" t="s">
        <v>81</v>
      </c>
      <c r="AY152" s="17" t="s">
        <v>130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77</v>
      </c>
      <c r="BK152" s="200">
        <f>ROUND(I152*H152,2)</f>
        <v>0</v>
      </c>
      <c r="BL152" s="17" t="s">
        <v>87</v>
      </c>
      <c r="BM152" s="199" t="s">
        <v>357</v>
      </c>
    </row>
    <row r="153" spans="1:65" s="2" customFormat="1" ht="33" customHeight="1">
      <c r="A153" s="34"/>
      <c r="B153" s="35"/>
      <c r="C153" s="187" t="s">
        <v>210</v>
      </c>
      <c r="D153" s="187" t="s">
        <v>132</v>
      </c>
      <c r="E153" s="188" t="s">
        <v>211</v>
      </c>
      <c r="F153" s="189" t="s">
        <v>212</v>
      </c>
      <c r="G153" s="190" t="s">
        <v>135</v>
      </c>
      <c r="H153" s="191">
        <v>1542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87</v>
      </c>
      <c r="AT153" s="199" t="s">
        <v>132</v>
      </c>
      <c r="AU153" s="199" t="s">
        <v>81</v>
      </c>
      <c r="AY153" s="17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77</v>
      </c>
      <c r="BK153" s="200">
        <f>ROUND(I153*H153,2)</f>
        <v>0</v>
      </c>
      <c r="BL153" s="17" t="s">
        <v>87</v>
      </c>
      <c r="BM153" s="199" t="s">
        <v>358</v>
      </c>
    </row>
    <row r="154" spans="1:65" s="2" customFormat="1" ht="24.2" customHeight="1">
      <c r="A154" s="34"/>
      <c r="B154" s="35"/>
      <c r="C154" s="187" t="s">
        <v>8</v>
      </c>
      <c r="D154" s="187" t="s">
        <v>132</v>
      </c>
      <c r="E154" s="188" t="s">
        <v>214</v>
      </c>
      <c r="F154" s="189" t="s">
        <v>215</v>
      </c>
      <c r="G154" s="190" t="s">
        <v>135</v>
      </c>
      <c r="H154" s="191">
        <v>1542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37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87</v>
      </c>
      <c r="AT154" s="199" t="s">
        <v>132</v>
      </c>
      <c r="AU154" s="199" t="s">
        <v>81</v>
      </c>
      <c r="AY154" s="17" t="s">
        <v>130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77</v>
      </c>
      <c r="BK154" s="200">
        <f>ROUND(I154*H154,2)</f>
        <v>0</v>
      </c>
      <c r="BL154" s="17" t="s">
        <v>87</v>
      </c>
      <c r="BM154" s="199" t="s">
        <v>359</v>
      </c>
    </row>
    <row r="155" spans="2:63" s="12" customFormat="1" ht="22.9" customHeight="1">
      <c r="B155" s="171"/>
      <c r="C155" s="172"/>
      <c r="D155" s="173" t="s">
        <v>71</v>
      </c>
      <c r="E155" s="185" t="s">
        <v>180</v>
      </c>
      <c r="F155" s="185" t="s">
        <v>227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SUM(P156:P158)</f>
        <v>0</v>
      </c>
      <c r="Q155" s="179"/>
      <c r="R155" s="180">
        <f>SUM(R156:R158)</f>
        <v>12.197880000000001</v>
      </c>
      <c r="S155" s="179"/>
      <c r="T155" s="181">
        <f>SUM(T156:T158)</f>
        <v>0</v>
      </c>
      <c r="AR155" s="182" t="s">
        <v>77</v>
      </c>
      <c r="AT155" s="183" t="s">
        <v>71</v>
      </c>
      <c r="AU155" s="183" t="s">
        <v>77</v>
      </c>
      <c r="AY155" s="182" t="s">
        <v>130</v>
      </c>
      <c r="BK155" s="184">
        <f>SUM(BK156:BK158)</f>
        <v>0</v>
      </c>
    </row>
    <row r="156" spans="1:65" s="2" customFormat="1" ht="24.2" customHeight="1">
      <c r="A156" s="34"/>
      <c r="B156" s="35"/>
      <c r="C156" s="187" t="s">
        <v>228</v>
      </c>
      <c r="D156" s="187" t="s">
        <v>132</v>
      </c>
      <c r="E156" s="188" t="s">
        <v>229</v>
      </c>
      <c r="F156" s="189" t="s">
        <v>230</v>
      </c>
      <c r="G156" s="190" t="s">
        <v>231</v>
      </c>
      <c r="H156" s="191">
        <v>4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0.42368</v>
      </c>
      <c r="R156" s="197">
        <f>Q156*H156</f>
        <v>1.69472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87</v>
      </c>
      <c r="AT156" s="199" t="s">
        <v>132</v>
      </c>
      <c r="AU156" s="199" t="s">
        <v>81</v>
      </c>
      <c r="AY156" s="17" t="s">
        <v>130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77</v>
      </c>
      <c r="BK156" s="200">
        <f>ROUND(I156*H156,2)</f>
        <v>0</v>
      </c>
      <c r="BL156" s="17" t="s">
        <v>87</v>
      </c>
      <c r="BM156" s="199" t="s">
        <v>360</v>
      </c>
    </row>
    <row r="157" spans="1:65" s="2" customFormat="1" ht="24.2" customHeight="1">
      <c r="A157" s="34"/>
      <c r="B157" s="35"/>
      <c r="C157" s="187" t="s">
        <v>233</v>
      </c>
      <c r="D157" s="187" t="s">
        <v>132</v>
      </c>
      <c r="E157" s="188" t="s">
        <v>234</v>
      </c>
      <c r="F157" s="189" t="s">
        <v>235</v>
      </c>
      <c r="G157" s="190" t="s">
        <v>231</v>
      </c>
      <c r="H157" s="191">
        <v>5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0.4208</v>
      </c>
      <c r="R157" s="197">
        <f>Q157*H157</f>
        <v>2.104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87</v>
      </c>
      <c r="AT157" s="199" t="s">
        <v>132</v>
      </c>
      <c r="AU157" s="199" t="s">
        <v>81</v>
      </c>
      <c r="AY157" s="17" t="s">
        <v>130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77</v>
      </c>
      <c r="BK157" s="200">
        <f>ROUND(I157*H157,2)</f>
        <v>0</v>
      </c>
      <c r="BL157" s="17" t="s">
        <v>87</v>
      </c>
      <c r="BM157" s="199" t="s">
        <v>361</v>
      </c>
    </row>
    <row r="158" spans="1:65" s="2" customFormat="1" ht="33" customHeight="1">
      <c r="A158" s="34"/>
      <c r="B158" s="35"/>
      <c r="C158" s="187" t="s">
        <v>237</v>
      </c>
      <c r="D158" s="187" t="s">
        <v>132</v>
      </c>
      <c r="E158" s="188" t="s">
        <v>238</v>
      </c>
      <c r="F158" s="189" t="s">
        <v>239</v>
      </c>
      <c r="G158" s="190" t="s">
        <v>231</v>
      </c>
      <c r="H158" s="191">
        <v>27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0.31108</v>
      </c>
      <c r="R158" s="197">
        <f>Q158*H158</f>
        <v>8.39916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87</v>
      </c>
      <c r="AT158" s="199" t="s">
        <v>132</v>
      </c>
      <c r="AU158" s="199" t="s">
        <v>81</v>
      </c>
      <c r="AY158" s="17" t="s">
        <v>130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77</v>
      </c>
      <c r="BK158" s="200">
        <f>ROUND(I158*H158,2)</f>
        <v>0</v>
      </c>
      <c r="BL158" s="17" t="s">
        <v>87</v>
      </c>
      <c r="BM158" s="199" t="s">
        <v>362</v>
      </c>
    </row>
    <row r="159" spans="2:63" s="12" customFormat="1" ht="22.9" customHeight="1">
      <c r="B159" s="171"/>
      <c r="C159" s="172"/>
      <c r="D159" s="173" t="s">
        <v>71</v>
      </c>
      <c r="E159" s="185" t="s">
        <v>189</v>
      </c>
      <c r="F159" s="185" t="s">
        <v>241</v>
      </c>
      <c r="G159" s="172"/>
      <c r="H159" s="172"/>
      <c r="I159" s="175"/>
      <c r="J159" s="186">
        <f>BK159</f>
        <v>0</v>
      </c>
      <c r="K159" s="172"/>
      <c r="L159" s="177"/>
      <c r="M159" s="178"/>
      <c r="N159" s="179"/>
      <c r="O159" s="179"/>
      <c r="P159" s="180">
        <f>SUM(P160:P180)</f>
        <v>0</v>
      </c>
      <c r="Q159" s="179"/>
      <c r="R159" s="180">
        <f>SUM(R160:R180)</f>
        <v>86.96763002</v>
      </c>
      <c r="S159" s="179"/>
      <c r="T159" s="181">
        <f>SUM(T160:T180)</f>
        <v>0</v>
      </c>
      <c r="AR159" s="182" t="s">
        <v>77</v>
      </c>
      <c r="AT159" s="183" t="s">
        <v>71</v>
      </c>
      <c r="AU159" s="183" t="s">
        <v>77</v>
      </c>
      <c r="AY159" s="182" t="s">
        <v>130</v>
      </c>
      <c r="BK159" s="184">
        <f>SUM(BK160:BK180)</f>
        <v>0</v>
      </c>
    </row>
    <row r="160" spans="1:65" s="2" customFormat="1" ht="33" customHeight="1">
      <c r="A160" s="34"/>
      <c r="B160" s="35"/>
      <c r="C160" s="187" t="s">
        <v>242</v>
      </c>
      <c r="D160" s="187" t="s">
        <v>132</v>
      </c>
      <c r="E160" s="188" t="s">
        <v>243</v>
      </c>
      <c r="F160" s="189" t="s">
        <v>244</v>
      </c>
      <c r="G160" s="190" t="s">
        <v>165</v>
      </c>
      <c r="H160" s="191">
        <v>83.85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37</v>
      </c>
      <c r="O160" s="71"/>
      <c r="P160" s="197">
        <f>O160*H160</f>
        <v>0</v>
      </c>
      <c r="Q160" s="197">
        <v>0.1554</v>
      </c>
      <c r="R160" s="197">
        <f>Q160*H160</f>
        <v>13.03029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87</v>
      </c>
      <c r="AT160" s="199" t="s">
        <v>132</v>
      </c>
      <c r="AU160" s="199" t="s">
        <v>81</v>
      </c>
      <c r="AY160" s="17" t="s">
        <v>130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77</v>
      </c>
      <c r="BK160" s="200">
        <f>ROUND(I160*H160,2)</f>
        <v>0</v>
      </c>
      <c r="BL160" s="17" t="s">
        <v>87</v>
      </c>
      <c r="BM160" s="199" t="s">
        <v>363</v>
      </c>
    </row>
    <row r="161" spans="1:65" s="2" customFormat="1" ht="16.5" customHeight="1">
      <c r="A161" s="34"/>
      <c r="B161" s="35"/>
      <c r="C161" s="234" t="s">
        <v>248</v>
      </c>
      <c r="D161" s="234" t="s">
        <v>222</v>
      </c>
      <c r="E161" s="235" t="s">
        <v>249</v>
      </c>
      <c r="F161" s="236" t="s">
        <v>250</v>
      </c>
      <c r="G161" s="237" t="s">
        <v>165</v>
      </c>
      <c r="H161" s="238">
        <v>61.945</v>
      </c>
      <c r="I161" s="239"/>
      <c r="J161" s="240">
        <f>ROUND(I161*H161,2)</f>
        <v>0</v>
      </c>
      <c r="K161" s="241"/>
      <c r="L161" s="242"/>
      <c r="M161" s="243" t="s">
        <v>1</v>
      </c>
      <c r="N161" s="244" t="s">
        <v>37</v>
      </c>
      <c r="O161" s="71"/>
      <c r="P161" s="197">
        <f>O161*H161</f>
        <v>0</v>
      </c>
      <c r="Q161" s="197">
        <v>0.081</v>
      </c>
      <c r="R161" s="197">
        <f>Q161*H161</f>
        <v>5.017545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180</v>
      </c>
      <c r="AT161" s="199" t="s">
        <v>222</v>
      </c>
      <c r="AU161" s="199" t="s">
        <v>81</v>
      </c>
      <c r="AY161" s="17" t="s">
        <v>130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77</v>
      </c>
      <c r="BK161" s="200">
        <f>ROUND(I161*H161,2)</f>
        <v>0</v>
      </c>
      <c r="BL161" s="17" t="s">
        <v>87</v>
      </c>
      <c r="BM161" s="199" t="s">
        <v>364</v>
      </c>
    </row>
    <row r="162" spans="2:51" s="14" customFormat="1" ht="12">
      <c r="B162" s="212"/>
      <c r="C162" s="213"/>
      <c r="D162" s="203" t="s">
        <v>137</v>
      </c>
      <c r="E162" s="214" t="s">
        <v>1</v>
      </c>
      <c r="F162" s="215" t="s">
        <v>365</v>
      </c>
      <c r="G162" s="213"/>
      <c r="H162" s="216">
        <v>59.85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81</v>
      </c>
      <c r="AV162" s="14" t="s">
        <v>81</v>
      </c>
      <c r="AW162" s="14" t="s">
        <v>29</v>
      </c>
      <c r="AX162" s="14" t="s">
        <v>77</v>
      </c>
      <c r="AY162" s="222" t="s">
        <v>130</v>
      </c>
    </row>
    <row r="163" spans="2:51" s="14" customFormat="1" ht="12">
      <c r="B163" s="212"/>
      <c r="C163" s="213"/>
      <c r="D163" s="203" t="s">
        <v>137</v>
      </c>
      <c r="E163" s="213"/>
      <c r="F163" s="215" t="s">
        <v>366</v>
      </c>
      <c r="G163" s="213"/>
      <c r="H163" s="216">
        <v>61.945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137</v>
      </c>
      <c r="AU163" s="222" t="s">
        <v>81</v>
      </c>
      <c r="AV163" s="14" t="s">
        <v>81</v>
      </c>
      <c r="AW163" s="14" t="s">
        <v>4</v>
      </c>
      <c r="AX163" s="14" t="s">
        <v>77</v>
      </c>
      <c r="AY163" s="222" t="s">
        <v>130</v>
      </c>
    </row>
    <row r="164" spans="1:65" s="2" customFormat="1" ht="21.75" customHeight="1">
      <c r="A164" s="34"/>
      <c r="B164" s="35"/>
      <c r="C164" s="234" t="s">
        <v>7</v>
      </c>
      <c r="D164" s="234" t="s">
        <v>222</v>
      </c>
      <c r="E164" s="235" t="s">
        <v>367</v>
      </c>
      <c r="F164" s="236" t="s">
        <v>368</v>
      </c>
      <c r="G164" s="237" t="s">
        <v>165</v>
      </c>
      <c r="H164" s="238">
        <v>19</v>
      </c>
      <c r="I164" s="239"/>
      <c r="J164" s="240">
        <f>ROUND(I164*H164,2)</f>
        <v>0</v>
      </c>
      <c r="K164" s="241"/>
      <c r="L164" s="242"/>
      <c r="M164" s="243" t="s">
        <v>1</v>
      </c>
      <c r="N164" s="244" t="s">
        <v>37</v>
      </c>
      <c r="O164" s="71"/>
      <c r="P164" s="197">
        <f>O164*H164</f>
        <v>0</v>
      </c>
      <c r="Q164" s="197">
        <v>0.0484</v>
      </c>
      <c r="R164" s="197">
        <f>Q164*H164</f>
        <v>0.9196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180</v>
      </c>
      <c r="AT164" s="199" t="s">
        <v>222</v>
      </c>
      <c r="AU164" s="199" t="s">
        <v>81</v>
      </c>
      <c r="AY164" s="17" t="s">
        <v>130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77</v>
      </c>
      <c r="BK164" s="200">
        <f>ROUND(I164*H164,2)</f>
        <v>0</v>
      </c>
      <c r="BL164" s="17" t="s">
        <v>87</v>
      </c>
      <c r="BM164" s="199" t="s">
        <v>369</v>
      </c>
    </row>
    <row r="165" spans="2:51" s="14" customFormat="1" ht="12">
      <c r="B165" s="212"/>
      <c r="C165" s="213"/>
      <c r="D165" s="203" t="s">
        <v>137</v>
      </c>
      <c r="E165" s="214" t="s">
        <v>1</v>
      </c>
      <c r="F165" s="215" t="s">
        <v>370</v>
      </c>
      <c r="G165" s="213"/>
      <c r="H165" s="216">
        <v>16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137</v>
      </c>
      <c r="AU165" s="222" t="s">
        <v>81</v>
      </c>
      <c r="AV165" s="14" t="s">
        <v>81</v>
      </c>
      <c r="AW165" s="14" t="s">
        <v>29</v>
      </c>
      <c r="AX165" s="14" t="s">
        <v>72</v>
      </c>
      <c r="AY165" s="222" t="s">
        <v>130</v>
      </c>
    </row>
    <row r="166" spans="2:51" s="14" customFormat="1" ht="12">
      <c r="B166" s="212"/>
      <c r="C166" s="213"/>
      <c r="D166" s="203" t="s">
        <v>137</v>
      </c>
      <c r="E166" s="214" t="s">
        <v>1</v>
      </c>
      <c r="F166" s="215" t="s">
        <v>371</v>
      </c>
      <c r="G166" s="213"/>
      <c r="H166" s="216">
        <v>3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137</v>
      </c>
      <c r="AU166" s="222" t="s">
        <v>81</v>
      </c>
      <c r="AV166" s="14" t="s">
        <v>81</v>
      </c>
      <c r="AW166" s="14" t="s">
        <v>29</v>
      </c>
      <c r="AX166" s="14" t="s">
        <v>72</v>
      </c>
      <c r="AY166" s="222" t="s">
        <v>130</v>
      </c>
    </row>
    <row r="167" spans="2:51" s="15" customFormat="1" ht="12">
      <c r="B167" s="223"/>
      <c r="C167" s="224"/>
      <c r="D167" s="203" t="s">
        <v>137</v>
      </c>
      <c r="E167" s="225" t="s">
        <v>1</v>
      </c>
      <c r="F167" s="226" t="s">
        <v>143</v>
      </c>
      <c r="G167" s="224"/>
      <c r="H167" s="227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137</v>
      </c>
      <c r="AU167" s="233" t="s">
        <v>81</v>
      </c>
      <c r="AV167" s="15" t="s">
        <v>87</v>
      </c>
      <c r="AW167" s="15" t="s">
        <v>29</v>
      </c>
      <c r="AX167" s="15" t="s">
        <v>77</v>
      </c>
      <c r="AY167" s="233" t="s">
        <v>130</v>
      </c>
    </row>
    <row r="168" spans="1:65" s="2" customFormat="1" ht="24.2" customHeight="1">
      <c r="A168" s="34"/>
      <c r="B168" s="35"/>
      <c r="C168" s="234" t="s">
        <v>263</v>
      </c>
      <c r="D168" s="234" t="s">
        <v>222</v>
      </c>
      <c r="E168" s="235" t="s">
        <v>372</v>
      </c>
      <c r="F168" s="236" t="s">
        <v>373</v>
      </c>
      <c r="G168" s="237" t="s">
        <v>165</v>
      </c>
      <c r="H168" s="238">
        <v>5</v>
      </c>
      <c r="I168" s="239"/>
      <c r="J168" s="240">
        <f>ROUND(I168*H168,2)</f>
        <v>0</v>
      </c>
      <c r="K168" s="241"/>
      <c r="L168" s="242"/>
      <c r="M168" s="243" t="s">
        <v>1</v>
      </c>
      <c r="N168" s="244" t="s">
        <v>37</v>
      </c>
      <c r="O168" s="71"/>
      <c r="P168" s="197">
        <f>O168*H168</f>
        <v>0</v>
      </c>
      <c r="Q168" s="197">
        <v>0.06567</v>
      </c>
      <c r="R168" s="197">
        <f>Q168*H168</f>
        <v>0.32835000000000003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180</v>
      </c>
      <c r="AT168" s="199" t="s">
        <v>222</v>
      </c>
      <c r="AU168" s="199" t="s">
        <v>81</v>
      </c>
      <c r="AY168" s="17" t="s">
        <v>130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77</v>
      </c>
      <c r="BK168" s="200">
        <f>ROUND(I168*H168,2)</f>
        <v>0</v>
      </c>
      <c r="BL168" s="17" t="s">
        <v>87</v>
      </c>
      <c r="BM168" s="199" t="s">
        <v>374</v>
      </c>
    </row>
    <row r="169" spans="2:51" s="14" customFormat="1" ht="12">
      <c r="B169" s="212"/>
      <c r="C169" s="213"/>
      <c r="D169" s="203" t="s">
        <v>137</v>
      </c>
      <c r="E169" s="214" t="s">
        <v>1</v>
      </c>
      <c r="F169" s="215" t="s">
        <v>375</v>
      </c>
      <c r="G169" s="213"/>
      <c r="H169" s="216">
        <v>5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81</v>
      </c>
      <c r="AV169" s="14" t="s">
        <v>81</v>
      </c>
      <c r="AW169" s="14" t="s">
        <v>29</v>
      </c>
      <c r="AX169" s="14" t="s">
        <v>77</v>
      </c>
      <c r="AY169" s="222" t="s">
        <v>130</v>
      </c>
    </row>
    <row r="170" spans="1:65" s="2" customFormat="1" ht="24.2" customHeight="1">
      <c r="A170" s="34"/>
      <c r="B170" s="35"/>
      <c r="C170" s="187" t="s">
        <v>272</v>
      </c>
      <c r="D170" s="187" t="s">
        <v>132</v>
      </c>
      <c r="E170" s="188" t="s">
        <v>259</v>
      </c>
      <c r="F170" s="189" t="s">
        <v>260</v>
      </c>
      <c r="G170" s="190" t="s">
        <v>171</v>
      </c>
      <c r="H170" s="191">
        <v>4.193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37</v>
      </c>
      <c r="O170" s="71"/>
      <c r="P170" s="197">
        <f>O170*H170</f>
        <v>0</v>
      </c>
      <c r="Q170" s="197">
        <v>2.25634</v>
      </c>
      <c r="R170" s="197">
        <f>Q170*H170</f>
        <v>9.460833619999999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87</v>
      </c>
      <c r="AT170" s="199" t="s">
        <v>132</v>
      </c>
      <c r="AU170" s="199" t="s">
        <v>81</v>
      </c>
      <c r="AY170" s="17" t="s">
        <v>130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77</v>
      </c>
      <c r="BK170" s="200">
        <f>ROUND(I170*H170,2)</f>
        <v>0</v>
      </c>
      <c r="BL170" s="17" t="s">
        <v>87</v>
      </c>
      <c r="BM170" s="199" t="s">
        <v>376</v>
      </c>
    </row>
    <row r="171" spans="2:51" s="14" customFormat="1" ht="12">
      <c r="B171" s="212"/>
      <c r="C171" s="213"/>
      <c r="D171" s="203" t="s">
        <v>137</v>
      </c>
      <c r="E171" s="214" t="s">
        <v>1</v>
      </c>
      <c r="F171" s="215" t="s">
        <v>377</v>
      </c>
      <c r="G171" s="213"/>
      <c r="H171" s="216">
        <v>4.193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81</v>
      </c>
      <c r="AV171" s="14" t="s">
        <v>81</v>
      </c>
      <c r="AW171" s="14" t="s">
        <v>29</v>
      </c>
      <c r="AX171" s="14" t="s">
        <v>77</v>
      </c>
      <c r="AY171" s="222" t="s">
        <v>130</v>
      </c>
    </row>
    <row r="172" spans="1:65" s="2" customFormat="1" ht="24.2" customHeight="1">
      <c r="A172" s="34"/>
      <c r="B172" s="35"/>
      <c r="C172" s="187" t="s">
        <v>276</v>
      </c>
      <c r="D172" s="187" t="s">
        <v>132</v>
      </c>
      <c r="E172" s="188" t="s">
        <v>264</v>
      </c>
      <c r="F172" s="189" t="s">
        <v>265</v>
      </c>
      <c r="G172" s="190" t="s">
        <v>165</v>
      </c>
      <c r="H172" s="191">
        <v>131.428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37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87</v>
      </c>
      <c r="AT172" s="199" t="s">
        <v>132</v>
      </c>
      <c r="AU172" s="199" t="s">
        <v>81</v>
      </c>
      <c r="AY172" s="17" t="s">
        <v>130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77</v>
      </c>
      <c r="BK172" s="200">
        <f>ROUND(I172*H172,2)</f>
        <v>0</v>
      </c>
      <c r="BL172" s="17" t="s">
        <v>87</v>
      </c>
      <c r="BM172" s="199" t="s">
        <v>378</v>
      </c>
    </row>
    <row r="173" spans="2:51" s="13" customFormat="1" ht="12">
      <c r="B173" s="201"/>
      <c r="C173" s="202"/>
      <c r="D173" s="203" t="s">
        <v>137</v>
      </c>
      <c r="E173" s="204" t="s">
        <v>1</v>
      </c>
      <c r="F173" s="205" t="s">
        <v>267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137</v>
      </c>
      <c r="AU173" s="211" t="s">
        <v>81</v>
      </c>
      <c r="AV173" s="13" t="s">
        <v>77</v>
      </c>
      <c r="AW173" s="13" t="s">
        <v>29</v>
      </c>
      <c r="AX173" s="13" t="s">
        <v>72</v>
      </c>
      <c r="AY173" s="211" t="s">
        <v>130</v>
      </c>
    </row>
    <row r="174" spans="2:51" s="14" customFormat="1" ht="12">
      <c r="B174" s="212"/>
      <c r="C174" s="213"/>
      <c r="D174" s="203" t="s">
        <v>137</v>
      </c>
      <c r="E174" s="214" t="s">
        <v>1</v>
      </c>
      <c r="F174" s="215" t="s">
        <v>379</v>
      </c>
      <c r="G174" s="213"/>
      <c r="H174" s="216">
        <v>35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137</v>
      </c>
      <c r="AU174" s="222" t="s">
        <v>81</v>
      </c>
      <c r="AV174" s="14" t="s">
        <v>81</v>
      </c>
      <c r="AW174" s="14" t="s">
        <v>29</v>
      </c>
      <c r="AX174" s="14" t="s">
        <v>72</v>
      </c>
      <c r="AY174" s="222" t="s">
        <v>130</v>
      </c>
    </row>
    <row r="175" spans="2:51" s="14" customFormat="1" ht="12">
      <c r="B175" s="212"/>
      <c r="C175" s="213"/>
      <c r="D175" s="203" t="s">
        <v>137</v>
      </c>
      <c r="E175" s="214" t="s">
        <v>1</v>
      </c>
      <c r="F175" s="215" t="s">
        <v>380</v>
      </c>
      <c r="G175" s="213"/>
      <c r="H175" s="216">
        <v>96.428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137</v>
      </c>
      <c r="AU175" s="222" t="s">
        <v>81</v>
      </c>
      <c r="AV175" s="14" t="s">
        <v>81</v>
      </c>
      <c r="AW175" s="14" t="s">
        <v>29</v>
      </c>
      <c r="AX175" s="14" t="s">
        <v>72</v>
      </c>
      <c r="AY175" s="222" t="s">
        <v>130</v>
      </c>
    </row>
    <row r="176" spans="2:51" s="15" customFormat="1" ht="12">
      <c r="B176" s="223"/>
      <c r="C176" s="224"/>
      <c r="D176" s="203" t="s">
        <v>137</v>
      </c>
      <c r="E176" s="225" t="s">
        <v>1</v>
      </c>
      <c r="F176" s="226" t="s">
        <v>143</v>
      </c>
      <c r="G176" s="224"/>
      <c r="H176" s="227">
        <v>131.428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137</v>
      </c>
      <c r="AU176" s="233" t="s">
        <v>81</v>
      </c>
      <c r="AV176" s="15" t="s">
        <v>87</v>
      </c>
      <c r="AW176" s="15" t="s">
        <v>29</v>
      </c>
      <c r="AX176" s="15" t="s">
        <v>77</v>
      </c>
      <c r="AY176" s="233" t="s">
        <v>130</v>
      </c>
    </row>
    <row r="177" spans="1:65" s="2" customFormat="1" ht="24.2" customHeight="1">
      <c r="A177" s="34"/>
      <c r="B177" s="35"/>
      <c r="C177" s="187" t="s">
        <v>280</v>
      </c>
      <c r="D177" s="187" t="s">
        <v>132</v>
      </c>
      <c r="E177" s="188" t="s">
        <v>273</v>
      </c>
      <c r="F177" s="189" t="s">
        <v>274</v>
      </c>
      <c r="G177" s="190" t="s">
        <v>165</v>
      </c>
      <c r="H177" s="191">
        <v>131.428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37</v>
      </c>
      <c r="O177" s="71"/>
      <c r="P177" s="197">
        <f>O177*H177</f>
        <v>0</v>
      </c>
      <c r="Q177" s="197">
        <v>5E-05</v>
      </c>
      <c r="R177" s="197">
        <f>Q177*H177</f>
        <v>0.0065714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87</v>
      </c>
      <c r="AT177" s="199" t="s">
        <v>132</v>
      </c>
      <c r="AU177" s="199" t="s">
        <v>81</v>
      </c>
      <c r="AY177" s="17" t="s">
        <v>130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77</v>
      </c>
      <c r="BK177" s="200">
        <f>ROUND(I177*H177,2)</f>
        <v>0</v>
      </c>
      <c r="BL177" s="17" t="s">
        <v>87</v>
      </c>
      <c r="BM177" s="199" t="s">
        <v>381</v>
      </c>
    </row>
    <row r="178" spans="1:65" s="2" customFormat="1" ht="16.5" customHeight="1">
      <c r="A178" s="34"/>
      <c r="B178" s="35"/>
      <c r="C178" s="187" t="s">
        <v>287</v>
      </c>
      <c r="D178" s="187" t="s">
        <v>132</v>
      </c>
      <c r="E178" s="188" t="s">
        <v>277</v>
      </c>
      <c r="F178" s="189" t="s">
        <v>278</v>
      </c>
      <c r="G178" s="190" t="s">
        <v>165</v>
      </c>
      <c r="H178" s="191">
        <v>131.428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37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87</v>
      </c>
      <c r="AT178" s="199" t="s">
        <v>132</v>
      </c>
      <c r="AU178" s="199" t="s">
        <v>81</v>
      </c>
      <c r="AY178" s="17" t="s">
        <v>130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77</v>
      </c>
      <c r="BK178" s="200">
        <f>ROUND(I178*H178,2)</f>
        <v>0</v>
      </c>
      <c r="BL178" s="17" t="s">
        <v>87</v>
      </c>
      <c r="BM178" s="199" t="s">
        <v>382</v>
      </c>
    </row>
    <row r="179" spans="1:65" s="2" customFormat="1" ht="33" customHeight="1">
      <c r="A179" s="34"/>
      <c r="B179" s="35"/>
      <c r="C179" s="187" t="s">
        <v>292</v>
      </c>
      <c r="D179" s="187" t="s">
        <v>132</v>
      </c>
      <c r="E179" s="188" t="s">
        <v>281</v>
      </c>
      <c r="F179" s="189" t="s">
        <v>282</v>
      </c>
      <c r="G179" s="190" t="s">
        <v>231</v>
      </c>
      <c r="H179" s="191">
        <v>36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37</v>
      </c>
      <c r="O179" s="71"/>
      <c r="P179" s="197">
        <f>O179*H179</f>
        <v>0</v>
      </c>
      <c r="Q179" s="197">
        <v>1.61679</v>
      </c>
      <c r="R179" s="197">
        <f>Q179*H179</f>
        <v>58.20444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87</v>
      </c>
      <c r="AT179" s="199" t="s">
        <v>132</v>
      </c>
      <c r="AU179" s="199" t="s">
        <v>81</v>
      </c>
      <c r="AY179" s="17" t="s">
        <v>130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77</v>
      </c>
      <c r="BK179" s="200">
        <f>ROUND(I179*H179,2)</f>
        <v>0</v>
      </c>
      <c r="BL179" s="17" t="s">
        <v>87</v>
      </c>
      <c r="BM179" s="199" t="s">
        <v>383</v>
      </c>
    </row>
    <row r="180" spans="2:51" s="14" customFormat="1" ht="12">
      <c r="B180" s="212"/>
      <c r="C180" s="213"/>
      <c r="D180" s="203" t="s">
        <v>137</v>
      </c>
      <c r="E180" s="214" t="s">
        <v>1</v>
      </c>
      <c r="F180" s="215" t="s">
        <v>384</v>
      </c>
      <c r="G180" s="213"/>
      <c r="H180" s="216">
        <v>36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137</v>
      </c>
      <c r="AU180" s="222" t="s">
        <v>81</v>
      </c>
      <c r="AV180" s="14" t="s">
        <v>81</v>
      </c>
      <c r="AW180" s="14" t="s">
        <v>29</v>
      </c>
      <c r="AX180" s="14" t="s">
        <v>77</v>
      </c>
      <c r="AY180" s="222" t="s">
        <v>130</v>
      </c>
    </row>
    <row r="181" spans="2:63" s="12" customFormat="1" ht="22.9" customHeight="1">
      <c r="B181" s="171"/>
      <c r="C181" s="172"/>
      <c r="D181" s="173" t="s">
        <v>71</v>
      </c>
      <c r="E181" s="185" t="s">
        <v>285</v>
      </c>
      <c r="F181" s="185" t="s">
        <v>286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SUM(P182:P193)</f>
        <v>0</v>
      </c>
      <c r="Q181" s="179"/>
      <c r="R181" s="180">
        <f>SUM(R182:R193)</f>
        <v>0</v>
      </c>
      <c r="S181" s="179"/>
      <c r="T181" s="181">
        <f>SUM(T182:T193)</f>
        <v>0</v>
      </c>
      <c r="AR181" s="182" t="s">
        <v>77</v>
      </c>
      <c r="AT181" s="183" t="s">
        <v>71</v>
      </c>
      <c r="AU181" s="183" t="s">
        <v>77</v>
      </c>
      <c r="AY181" s="182" t="s">
        <v>130</v>
      </c>
      <c r="BK181" s="184">
        <f>SUM(BK182:BK193)</f>
        <v>0</v>
      </c>
    </row>
    <row r="182" spans="1:65" s="2" customFormat="1" ht="21.75" customHeight="1">
      <c r="A182" s="34"/>
      <c r="B182" s="35"/>
      <c r="C182" s="187" t="s">
        <v>298</v>
      </c>
      <c r="D182" s="187" t="s">
        <v>132</v>
      </c>
      <c r="E182" s="188" t="s">
        <v>288</v>
      </c>
      <c r="F182" s="189" t="s">
        <v>289</v>
      </c>
      <c r="G182" s="190" t="s">
        <v>290</v>
      </c>
      <c r="H182" s="191">
        <v>495.299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37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87</v>
      </c>
      <c r="AT182" s="199" t="s">
        <v>132</v>
      </c>
      <c r="AU182" s="199" t="s">
        <v>81</v>
      </c>
      <c r="AY182" s="17" t="s">
        <v>130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77</v>
      </c>
      <c r="BK182" s="200">
        <f>ROUND(I182*H182,2)</f>
        <v>0</v>
      </c>
      <c r="BL182" s="17" t="s">
        <v>87</v>
      </c>
      <c r="BM182" s="199" t="s">
        <v>385</v>
      </c>
    </row>
    <row r="183" spans="1:65" s="2" customFormat="1" ht="24.2" customHeight="1">
      <c r="A183" s="34"/>
      <c r="B183" s="35"/>
      <c r="C183" s="187" t="s">
        <v>303</v>
      </c>
      <c r="D183" s="187" t="s">
        <v>132</v>
      </c>
      <c r="E183" s="188" t="s">
        <v>293</v>
      </c>
      <c r="F183" s="189" t="s">
        <v>294</v>
      </c>
      <c r="G183" s="190" t="s">
        <v>290</v>
      </c>
      <c r="H183" s="191">
        <v>9836.944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37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87</v>
      </c>
      <c r="AT183" s="199" t="s">
        <v>132</v>
      </c>
      <c r="AU183" s="199" t="s">
        <v>81</v>
      </c>
      <c r="AY183" s="17" t="s">
        <v>130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77</v>
      </c>
      <c r="BK183" s="200">
        <f>ROUND(I183*H183,2)</f>
        <v>0</v>
      </c>
      <c r="BL183" s="17" t="s">
        <v>87</v>
      </c>
      <c r="BM183" s="199" t="s">
        <v>386</v>
      </c>
    </row>
    <row r="184" spans="2:51" s="14" customFormat="1" ht="12">
      <c r="B184" s="212"/>
      <c r="C184" s="213"/>
      <c r="D184" s="203" t="s">
        <v>137</v>
      </c>
      <c r="E184" s="214" t="s">
        <v>1</v>
      </c>
      <c r="F184" s="215" t="s">
        <v>387</v>
      </c>
      <c r="G184" s="213"/>
      <c r="H184" s="216">
        <v>7920.64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137</v>
      </c>
      <c r="AU184" s="222" t="s">
        <v>81</v>
      </c>
      <c r="AV184" s="14" t="s">
        <v>81</v>
      </c>
      <c r="AW184" s="14" t="s">
        <v>29</v>
      </c>
      <c r="AX184" s="14" t="s">
        <v>72</v>
      </c>
      <c r="AY184" s="222" t="s">
        <v>130</v>
      </c>
    </row>
    <row r="185" spans="2:51" s="14" customFormat="1" ht="12">
      <c r="B185" s="212"/>
      <c r="C185" s="213"/>
      <c r="D185" s="203" t="s">
        <v>137</v>
      </c>
      <c r="E185" s="214" t="s">
        <v>1</v>
      </c>
      <c r="F185" s="215" t="s">
        <v>388</v>
      </c>
      <c r="G185" s="213"/>
      <c r="H185" s="216">
        <v>1916.304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81</v>
      </c>
      <c r="AV185" s="14" t="s">
        <v>81</v>
      </c>
      <c r="AW185" s="14" t="s">
        <v>29</v>
      </c>
      <c r="AX185" s="14" t="s">
        <v>72</v>
      </c>
      <c r="AY185" s="222" t="s">
        <v>130</v>
      </c>
    </row>
    <row r="186" spans="2:51" s="15" customFormat="1" ht="12">
      <c r="B186" s="223"/>
      <c r="C186" s="224"/>
      <c r="D186" s="203" t="s">
        <v>137</v>
      </c>
      <c r="E186" s="225" t="s">
        <v>1</v>
      </c>
      <c r="F186" s="226" t="s">
        <v>143</v>
      </c>
      <c r="G186" s="224"/>
      <c r="H186" s="227">
        <v>9836.944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137</v>
      </c>
      <c r="AU186" s="233" t="s">
        <v>81</v>
      </c>
      <c r="AV186" s="15" t="s">
        <v>87</v>
      </c>
      <c r="AW186" s="15" t="s">
        <v>29</v>
      </c>
      <c r="AX186" s="15" t="s">
        <v>77</v>
      </c>
      <c r="AY186" s="233" t="s">
        <v>130</v>
      </c>
    </row>
    <row r="187" spans="1:65" s="2" customFormat="1" ht="37.9" customHeight="1">
      <c r="A187" s="34"/>
      <c r="B187" s="35"/>
      <c r="C187" s="187" t="s">
        <v>309</v>
      </c>
      <c r="D187" s="187" t="s">
        <v>132</v>
      </c>
      <c r="E187" s="188" t="s">
        <v>299</v>
      </c>
      <c r="F187" s="189" t="s">
        <v>300</v>
      </c>
      <c r="G187" s="190" t="s">
        <v>290</v>
      </c>
      <c r="H187" s="191">
        <v>394.752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37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87</v>
      </c>
      <c r="AT187" s="199" t="s">
        <v>132</v>
      </c>
      <c r="AU187" s="199" t="s">
        <v>81</v>
      </c>
      <c r="AY187" s="17" t="s">
        <v>130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77</v>
      </c>
      <c r="BK187" s="200">
        <f>ROUND(I187*H187,2)</f>
        <v>0</v>
      </c>
      <c r="BL187" s="17" t="s">
        <v>87</v>
      </c>
      <c r="BM187" s="199" t="s">
        <v>389</v>
      </c>
    </row>
    <row r="188" spans="2:51" s="14" customFormat="1" ht="12">
      <c r="B188" s="212"/>
      <c r="C188" s="213"/>
      <c r="D188" s="203" t="s">
        <v>137</v>
      </c>
      <c r="E188" s="214" t="s">
        <v>1</v>
      </c>
      <c r="F188" s="215" t="s">
        <v>390</v>
      </c>
      <c r="G188" s="213"/>
      <c r="H188" s="216">
        <v>394.752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81</v>
      </c>
      <c r="AV188" s="14" t="s">
        <v>81</v>
      </c>
      <c r="AW188" s="14" t="s">
        <v>29</v>
      </c>
      <c r="AX188" s="14" t="s">
        <v>77</v>
      </c>
      <c r="AY188" s="222" t="s">
        <v>130</v>
      </c>
    </row>
    <row r="189" spans="1:65" s="2" customFormat="1" ht="44.25" customHeight="1">
      <c r="A189" s="34"/>
      <c r="B189" s="35"/>
      <c r="C189" s="187" t="s">
        <v>316</v>
      </c>
      <c r="D189" s="187" t="s">
        <v>132</v>
      </c>
      <c r="E189" s="188" t="s">
        <v>304</v>
      </c>
      <c r="F189" s="189" t="s">
        <v>305</v>
      </c>
      <c r="G189" s="190" t="s">
        <v>290</v>
      </c>
      <c r="H189" s="191">
        <v>78.449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87</v>
      </c>
      <c r="AT189" s="199" t="s">
        <v>132</v>
      </c>
      <c r="AU189" s="199" t="s">
        <v>81</v>
      </c>
      <c r="AY189" s="17" t="s">
        <v>130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77</v>
      </c>
      <c r="BK189" s="200">
        <f>ROUND(I189*H189,2)</f>
        <v>0</v>
      </c>
      <c r="BL189" s="17" t="s">
        <v>87</v>
      </c>
      <c r="BM189" s="199" t="s">
        <v>391</v>
      </c>
    </row>
    <row r="190" spans="2:51" s="14" customFormat="1" ht="12">
      <c r="B190" s="212"/>
      <c r="C190" s="213"/>
      <c r="D190" s="203" t="s">
        <v>137</v>
      </c>
      <c r="E190" s="214" t="s">
        <v>1</v>
      </c>
      <c r="F190" s="215" t="s">
        <v>392</v>
      </c>
      <c r="G190" s="213"/>
      <c r="H190" s="216">
        <v>65.871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137</v>
      </c>
      <c r="AU190" s="222" t="s">
        <v>81</v>
      </c>
      <c r="AV190" s="14" t="s">
        <v>81</v>
      </c>
      <c r="AW190" s="14" t="s">
        <v>29</v>
      </c>
      <c r="AX190" s="14" t="s">
        <v>72</v>
      </c>
      <c r="AY190" s="222" t="s">
        <v>130</v>
      </c>
    </row>
    <row r="191" spans="2:51" s="14" customFormat="1" ht="12">
      <c r="B191" s="212"/>
      <c r="C191" s="213"/>
      <c r="D191" s="203" t="s">
        <v>137</v>
      </c>
      <c r="E191" s="214" t="s">
        <v>1</v>
      </c>
      <c r="F191" s="215" t="s">
        <v>393</v>
      </c>
      <c r="G191" s="213"/>
      <c r="H191" s="216">
        <v>12.578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81</v>
      </c>
      <c r="AV191" s="14" t="s">
        <v>81</v>
      </c>
      <c r="AW191" s="14" t="s">
        <v>29</v>
      </c>
      <c r="AX191" s="14" t="s">
        <v>72</v>
      </c>
      <c r="AY191" s="222" t="s">
        <v>130</v>
      </c>
    </row>
    <row r="192" spans="2:51" s="15" customFormat="1" ht="12">
      <c r="B192" s="223"/>
      <c r="C192" s="224"/>
      <c r="D192" s="203" t="s">
        <v>137</v>
      </c>
      <c r="E192" s="225" t="s">
        <v>1</v>
      </c>
      <c r="F192" s="226" t="s">
        <v>143</v>
      </c>
      <c r="G192" s="224"/>
      <c r="H192" s="227">
        <v>78.449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137</v>
      </c>
      <c r="AU192" s="233" t="s">
        <v>81</v>
      </c>
      <c r="AV192" s="15" t="s">
        <v>87</v>
      </c>
      <c r="AW192" s="15" t="s">
        <v>29</v>
      </c>
      <c r="AX192" s="15" t="s">
        <v>77</v>
      </c>
      <c r="AY192" s="233" t="s">
        <v>130</v>
      </c>
    </row>
    <row r="193" spans="1:65" s="2" customFormat="1" ht="44.25" customHeight="1">
      <c r="A193" s="34"/>
      <c r="B193" s="35"/>
      <c r="C193" s="187" t="s">
        <v>322</v>
      </c>
      <c r="D193" s="187" t="s">
        <v>132</v>
      </c>
      <c r="E193" s="188" t="s">
        <v>310</v>
      </c>
      <c r="F193" s="189" t="s">
        <v>311</v>
      </c>
      <c r="G193" s="190" t="s">
        <v>290</v>
      </c>
      <c r="H193" s="191">
        <v>34.676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37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87</v>
      </c>
      <c r="AT193" s="199" t="s">
        <v>132</v>
      </c>
      <c r="AU193" s="199" t="s">
        <v>81</v>
      </c>
      <c r="AY193" s="17" t="s">
        <v>130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77</v>
      </c>
      <c r="BK193" s="200">
        <f>ROUND(I193*H193,2)</f>
        <v>0</v>
      </c>
      <c r="BL193" s="17" t="s">
        <v>87</v>
      </c>
      <c r="BM193" s="199" t="s">
        <v>394</v>
      </c>
    </row>
    <row r="194" spans="2:63" s="12" customFormat="1" ht="22.9" customHeight="1">
      <c r="B194" s="171"/>
      <c r="C194" s="172"/>
      <c r="D194" s="173" t="s">
        <v>71</v>
      </c>
      <c r="E194" s="185" t="s">
        <v>314</v>
      </c>
      <c r="F194" s="185" t="s">
        <v>315</v>
      </c>
      <c r="G194" s="172"/>
      <c r="H194" s="172"/>
      <c r="I194" s="175"/>
      <c r="J194" s="186">
        <f>BK194</f>
        <v>0</v>
      </c>
      <c r="K194" s="172"/>
      <c r="L194" s="177"/>
      <c r="M194" s="178"/>
      <c r="N194" s="179"/>
      <c r="O194" s="179"/>
      <c r="P194" s="180">
        <f>P195</f>
        <v>0</v>
      </c>
      <c r="Q194" s="179"/>
      <c r="R194" s="180">
        <f>R195</f>
        <v>0</v>
      </c>
      <c r="S194" s="179"/>
      <c r="T194" s="181">
        <f>T195</f>
        <v>0</v>
      </c>
      <c r="AR194" s="182" t="s">
        <v>77</v>
      </c>
      <c r="AT194" s="183" t="s">
        <v>71</v>
      </c>
      <c r="AU194" s="183" t="s">
        <v>77</v>
      </c>
      <c r="AY194" s="182" t="s">
        <v>130</v>
      </c>
      <c r="BK194" s="184">
        <f>BK195</f>
        <v>0</v>
      </c>
    </row>
    <row r="195" spans="1:65" s="2" customFormat="1" ht="33" customHeight="1">
      <c r="A195" s="34"/>
      <c r="B195" s="35"/>
      <c r="C195" s="187" t="s">
        <v>328</v>
      </c>
      <c r="D195" s="187" t="s">
        <v>132</v>
      </c>
      <c r="E195" s="188" t="s">
        <v>317</v>
      </c>
      <c r="F195" s="189" t="s">
        <v>318</v>
      </c>
      <c r="G195" s="190" t="s">
        <v>290</v>
      </c>
      <c r="H195" s="191">
        <v>166.237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87</v>
      </c>
      <c r="AT195" s="199" t="s">
        <v>132</v>
      </c>
      <c r="AU195" s="199" t="s">
        <v>81</v>
      </c>
      <c r="AY195" s="17" t="s">
        <v>130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77</v>
      </c>
      <c r="BK195" s="200">
        <f>ROUND(I195*H195,2)</f>
        <v>0</v>
      </c>
      <c r="BL195" s="17" t="s">
        <v>87</v>
      </c>
      <c r="BM195" s="199" t="s">
        <v>395</v>
      </c>
    </row>
    <row r="196" spans="2:63" s="12" customFormat="1" ht="25.9" customHeight="1">
      <c r="B196" s="171"/>
      <c r="C196" s="172"/>
      <c r="D196" s="173" t="s">
        <v>71</v>
      </c>
      <c r="E196" s="174" t="s">
        <v>320</v>
      </c>
      <c r="F196" s="174" t="s">
        <v>321</v>
      </c>
      <c r="G196" s="172"/>
      <c r="H196" s="172"/>
      <c r="I196" s="175"/>
      <c r="J196" s="176">
        <f>BK196</f>
        <v>0</v>
      </c>
      <c r="K196" s="172"/>
      <c r="L196" s="177"/>
      <c r="M196" s="178"/>
      <c r="N196" s="179"/>
      <c r="O196" s="179"/>
      <c r="P196" s="180">
        <f>SUM(P197:P199)</f>
        <v>0</v>
      </c>
      <c r="Q196" s="179"/>
      <c r="R196" s="180">
        <f>SUM(R197:R199)</f>
        <v>0</v>
      </c>
      <c r="S196" s="179"/>
      <c r="T196" s="181">
        <f>SUM(T197:T199)</f>
        <v>0</v>
      </c>
      <c r="AR196" s="182" t="s">
        <v>90</v>
      </c>
      <c r="AT196" s="183" t="s">
        <v>71</v>
      </c>
      <c r="AU196" s="183" t="s">
        <v>72</v>
      </c>
      <c r="AY196" s="182" t="s">
        <v>130</v>
      </c>
      <c r="BK196" s="184">
        <f>SUM(BK197:BK199)</f>
        <v>0</v>
      </c>
    </row>
    <row r="197" spans="1:65" s="2" customFormat="1" ht="16.5" customHeight="1">
      <c r="A197" s="34"/>
      <c r="B197" s="35"/>
      <c r="C197" s="187" t="s">
        <v>332</v>
      </c>
      <c r="D197" s="187" t="s">
        <v>132</v>
      </c>
      <c r="E197" s="188" t="s">
        <v>323</v>
      </c>
      <c r="F197" s="189" t="s">
        <v>324</v>
      </c>
      <c r="G197" s="190" t="s">
        <v>325</v>
      </c>
      <c r="H197" s="191">
        <v>1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37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326</v>
      </c>
      <c r="AT197" s="199" t="s">
        <v>132</v>
      </c>
      <c r="AU197" s="199" t="s">
        <v>77</v>
      </c>
      <c r="AY197" s="17" t="s">
        <v>130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77</v>
      </c>
      <c r="BK197" s="200">
        <f>ROUND(I197*H197,2)</f>
        <v>0</v>
      </c>
      <c r="BL197" s="17" t="s">
        <v>326</v>
      </c>
      <c r="BM197" s="199" t="s">
        <v>396</v>
      </c>
    </row>
    <row r="198" spans="1:65" s="2" customFormat="1" ht="24.2" customHeight="1">
      <c r="A198" s="34"/>
      <c r="B198" s="35"/>
      <c r="C198" s="187" t="s">
        <v>144</v>
      </c>
      <c r="D198" s="187" t="s">
        <v>132</v>
      </c>
      <c r="E198" s="188" t="s">
        <v>329</v>
      </c>
      <c r="F198" s="189" t="s">
        <v>330</v>
      </c>
      <c r="G198" s="190" t="s">
        <v>325</v>
      </c>
      <c r="H198" s="191">
        <v>1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326</v>
      </c>
      <c r="AT198" s="199" t="s">
        <v>132</v>
      </c>
      <c r="AU198" s="199" t="s">
        <v>77</v>
      </c>
      <c r="AY198" s="17" t="s">
        <v>130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77</v>
      </c>
      <c r="BK198" s="200">
        <f>ROUND(I198*H198,2)</f>
        <v>0</v>
      </c>
      <c r="BL198" s="17" t="s">
        <v>326</v>
      </c>
      <c r="BM198" s="199" t="s">
        <v>397</v>
      </c>
    </row>
    <row r="199" spans="1:65" s="2" customFormat="1" ht="16.5" customHeight="1">
      <c r="A199" s="34"/>
      <c r="B199" s="35"/>
      <c r="C199" s="187" t="s">
        <v>149</v>
      </c>
      <c r="D199" s="187" t="s">
        <v>132</v>
      </c>
      <c r="E199" s="188" t="s">
        <v>333</v>
      </c>
      <c r="F199" s="189" t="s">
        <v>334</v>
      </c>
      <c r="G199" s="190" t="s">
        <v>325</v>
      </c>
      <c r="H199" s="191">
        <v>1</v>
      </c>
      <c r="I199" s="192"/>
      <c r="J199" s="193">
        <f>ROUND(I199*H199,2)</f>
        <v>0</v>
      </c>
      <c r="K199" s="194"/>
      <c r="L199" s="39"/>
      <c r="M199" s="245" t="s">
        <v>1</v>
      </c>
      <c r="N199" s="246" t="s">
        <v>37</v>
      </c>
      <c r="O199" s="247"/>
      <c r="P199" s="248">
        <f>O199*H199</f>
        <v>0</v>
      </c>
      <c r="Q199" s="248">
        <v>0</v>
      </c>
      <c r="R199" s="248">
        <f>Q199*H199</f>
        <v>0</v>
      </c>
      <c r="S199" s="248">
        <v>0</v>
      </c>
      <c r="T199" s="24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326</v>
      </c>
      <c r="AT199" s="199" t="s">
        <v>132</v>
      </c>
      <c r="AU199" s="199" t="s">
        <v>77</v>
      </c>
      <c r="AY199" s="17" t="s">
        <v>130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77</v>
      </c>
      <c r="BK199" s="200">
        <f>ROUND(I199*H199,2)</f>
        <v>0</v>
      </c>
      <c r="BL199" s="17" t="s">
        <v>326</v>
      </c>
      <c r="BM199" s="199" t="s">
        <v>398</v>
      </c>
    </row>
    <row r="200" spans="1:31" s="2" customFormat="1" ht="6.95" customHeight="1">
      <c r="A200" s="34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39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sheetProtection algorithmName="SHA-512" hashValue="SnLP1dsC7PRJj27dzOVtvYIykFUDKfCZVFsjYCJx+fm4MSeyMJZ6TsI2lM2hrxv9CSeJiKKy7cDEYaBTtTtzKA==" saltValue="W22I22rcJ130Kbnk7+NXErE+bGAvPC5+Hc+EQzdjly2kbtDXoIbUBsG/SdmdFIVVThplfUr1IOjH5Y2O4zVDbQ==" spinCount="100000" sheet="1" objects="1" scenarios="1" formatColumns="0" formatRows="0" autoFilter="0"/>
  <autoFilter ref="C123:K19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399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ROUND((SUM(BE124:BE199)),2)</f>
        <v>0</v>
      </c>
      <c r="G33" s="34"/>
      <c r="H33" s="34"/>
      <c r="I33" s="124">
        <v>0.21</v>
      </c>
      <c r="J33" s="123">
        <f>ROUND(((SUM(BE124:BE199))*I33),2)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ROUND((SUM(BF124:BF199)),2)</f>
        <v>0</v>
      </c>
      <c r="G34" s="34"/>
      <c r="H34" s="34"/>
      <c r="I34" s="124">
        <v>0.15</v>
      </c>
      <c r="J34" s="123">
        <f>ROUND(((SUM(BF124:BF199))*I34),2)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ROUND((SUM(BG124:BG199)),2)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ROUND((SUM(BH124:BH199)),2)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ROUND((SUM(BI124:BI199)),2)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0" t="str">
        <f>E9</f>
        <v xml:space="preserve">3 - Ulice Nezvalova  úsek Neumannova - K Tužince 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J145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J155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111</v>
      </c>
      <c r="E101" s="156"/>
      <c r="F101" s="156"/>
      <c r="G101" s="156"/>
      <c r="H101" s="156"/>
      <c r="I101" s="156"/>
      <c r="J101" s="157">
        <f>J159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J181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J194</f>
        <v>0</v>
      </c>
      <c r="K103" s="154"/>
      <c r="L103" s="158"/>
    </row>
    <row r="104" spans="2:12" s="9" customFormat="1" ht="24.95" customHeight="1" hidden="1">
      <c r="B104" s="147"/>
      <c r="C104" s="148"/>
      <c r="D104" s="149" t="s">
        <v>114</v>
      </c>
      <c r="E104" s="150"/>
      <c r="F104" s="150"/>
      <c r="G104" s="150"/>
      <c r="H104" s="150"/>
      <c r="I104" s="150"/>
      <c r="J104" s="151">
        <f>J196</f>
        <v>0</v>
      </c>
      <c r="K104" s="148"/>
      <c r="L104" s="152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2" t="str">
        <f>E7</f>
        <v>Benešov ul. Neumannova, Nezvalova a Wolkerova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0" t="str">
        <f>E9</f>
        <v xml:space="preserve">3 - Ulice Nezvalova  úsek Neumannova - K Tužince 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29" t="s">
        <v>21</v>
      </c>
      <c r="J118" s="66" t="str">
        <f>IF(J12="","",J12)</f>
        <v>18. 2. 2022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116</v>
      </c>
      <c r="D123" s="162" t="s">
        <v>57</v>
      </c>
      <c r="E123" s="162" t="s">
        <v>53</v>
      </c>
      <c r="F123" s="162" t="s">
        <v>54</v>
      </c>
      <c r="G123" s="162" t="s">
        <v>117</v>
      </c>
      <c r="H123" s="162" t="s">
        <v>118</v>
      </c>
      <c r="I123" s="162" t="s">
        <v>119</v>
      </c>
      <c r="J123" s="163" t="s">
        <v>104</v>
      </c>
      <c r="K123" s="164" t="s">
        <v>120</v>
      </c>
      <c r="L123" s="165"/>
      <c r="M123" s="75" t="s">
        <v>1</v>
      </c>
      <c r="N123" s="76" t="s">
        <v>36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P125+P196</f>
        <v>0</v>
      </c>
      <c r="Q124" s="79"/>
      <c r="R124" s="168">
        <f>R125+R196</f>
        <v>208.44885575</v>
      </c>
      <c r="S124" s="79"/>
      <c r="T124" s="169">
        <f>T125+T196</f>
        <v>704.9331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106</v>
      </c>
      <c r="BK124" s="170">
        <f>BK125+BK196</f>
        <v>0</v>
      </c>
    </row>
    <row r="125" spans="2:63" s="12" customFormat="1" ht="25.9" customHeight="1">
      <c r="B125" s="171"/>
      <c r="C125" s="172"/>
      <c r="D125" s="173" t="s">
        <v>71</v>
      </c>
      <c r="E125" s="174" t="s">
        <v>128</v>
      </c>
      <c r="F125" s="174" t="s">
        <v>129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P126+P145+P155+P159+P181+P194</f>
        <v>0</v>
      </c>
      <c r="Q125" s="179"/>
      <c r="R125" s="180">
        <f>R126+R145+R155+R159+R181+R194</f>
        <v>208.44885575</v>
      </c>
      <c r="S125" s="179"/>
      <c r="T125" s="181">
        <f>T126+T145+T155+T159+T181+T194</f>
        <v>704.9331</v>
      </c>
      <c r="AR125" s="182" t="s">
        <v>77</v>
      </c>
      <c r="AT125" s="183" t="s">
        <v>71</v>
      </c>
      <c r="AU125" s="183" t="s">
        <v>72</v>
      </c>
      <c r="AY125" s="182" t="s">
        <v>130</v>
      </c>
      <c r="BK125" s="184">
        <f>BK126+BK145+BK155+BK159+BK181+BK194</f>
        <v>0</v>
      </c>
    </row>
    <row r="126" spans="2:63" s="12" customFormat="1" ht="22.9" customHeight="1">
      <c r="B126" s="171"/>
      <c r="C126" s="172"/>
      <c r="D126" s="173" t="s">
        <v>71</v>
      </c>
      <c r="E126" s="185" t="s">
        <v>77</v>
      </c>
      <c r="F126" s="185" t="s">
        <v>131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SUM(P127:P144)</f>
        <v>0</v>
      </c>
      <c r="Q126" s="179"/>
      <c r="R126" s="180">
        <f>SUM(R127:R144)</f>
        <v>0.2873</v>
      </c>
      <c r="S126" s="179"/>
      <c r="T126" s="181">
        <f>SUM(T127:T144)</f>
        <v>704.9331</v>
      </c>
      <c r="AR126" s="182" t="s">
        <v>77</v>
      </c>
      <c r="AT126" s="183" t="s">
        <v>71</v>
      </c>
      <c r="AU126" s="183" t="s">
        <v>77</v>
      </c>
      <c r="AY126" s="182" t="s">
        <v>130</v>
      </c>
      <c r="BK126" s="184">
        <f>SUM(BK127:BK144)</f>
        <v>0</v>
      </c>
    </row>
    <row r="127" spans="1:65" s="2" customFormat="1" ht="16.5" customHeight="1">
      <c r="A127" s="34"/>
      <c r="B127" s="35"/>
      <c r="C127" s="187" t="s">
        <v>77</v>
      </c>
      <c r="D127" s="187" t="s">
        <v>132</v>
      </c>
      <c r="E127" s="188" t="s">
        <v>133</v>
      </c>
      <c r="F127" s="189" t="s">
        <v>134</v>
      </c>
      <c r="G127" s="190" t="s">
        <v>135</v>
      </c>
      <c r="H127" s="191">
        <v>211.58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37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0.22</v>
      </c>
      <c r="T127" s="198">
        <f>S127*H127</f>
        <v>46.5476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87</v>
      </c>
      <c r="AT127" s="199" t="s">
        <v>132</v>
      </c>
      <c r="AU127" s="199" t="s">
        <v>81</v>
      </c>
      <c r="AY127" s="17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77</v>
      </c>
      <c r="BK127" s="200">
        <f>ROUND(I127*H127,2)</f>
        <v>0</v>
      </c>
      <c r="BL127" s="17" t="s">
        <v>87</v>
      </c>
      <c r="BM127" s="199" t="s">
        <v>400</v>
      </c>
    </row>
    <row r="128" spans="2:51" s="13" customFormat="1" ht="12">
      <c r="B128" s="201"/>
      <c r="C128" s="202"/>
      <c r="D128" s="203" t="s">
        <v>137</v>
      </c>
      <c r="E128" s="204" t="s">
        <v>1</v>
      </c>
      <c r="F128" s="205" t="s">
        <v>138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137</v>
      </c>
      <c r="AU128" s="211" t="s">
        <v>81</v>
      </c>
      <c r="AV128" s="13" t="s">
        <v>77</v>
      </c>
      <c r="AW128" s="13" t="s">
        <v>29</v>
      </c>
      <c r="AX128" s="13" t="s">
        <v>72</v>
      </c>
      <c r="AY128" s="211" t="s">
        <v>130</v>
      </c>
    </row>
    <row r="129" spans="2:51" s="14" customFormat="1" ht="12">
      <c r="B129" s="212"/>
      <c r="C129" s="213"/>
      <c r="D129" s="203" t="s">
        <v>137</v>
      </c>
      <c r="E129" s="214" t="s">
        <v>1</v>
      </c>
      <c r="F129" s="215" t="s">
        <v>401</v>
      </c>
      <c r="G129" s="213"/>
      <c r="H129" s="216">
        <v>31.28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137</v>
      </c>
      <c r="AU129" s="222" t="s">
        <v>81</v>
      </c>
      <c r="AV129" s="14" t="s">
        <v>81</v>
      </c>
      <c r="AW129" s="14" t="s">
        <v>29</v>
      </c>
      <c r="AX129" s="14" t="s">
        <v>72</v>
      </c>
      <c r="AY129" s="222" t="s">
        <v>130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402</v>
      </c>
      <c r="G130" s="213"/>
      <c r="H130" s="216">
        <v>134.1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81</v>
      </c>
      <c r="AV130" s="14" t="s">
        <v>81</v>
      </c>
      <c r="AW130" s="14" t="s">
        <v>29</v>
      </c>
      <c r="AX130" s="14" t="s">
        <v>72</v>
      </c>
      <c r="AY130" s="222" t="s">
        <v>130</v>
      </c>
    </row>
    <row r="131" spans="2:51" s="14" customFormat="1" ht="22.5">
      <c r="B131" s="212"/>
      <c r="C131" s="213"/>
      <c r="D131" s="203" t="s">
        <v>137</v>
      </c>
      <c r="E131" s="214" t="s">
        <v>1</v>
      </c>
      <c r="F131" s="215" t="s">
        <v>403</v>
      </c>
      <c r="G131" s="213"/>
      <c r="H131" s="216">
        <v>46.2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137</v>
      </c>
      <c r="AU131" s="222" t="s">
        <v>81</v>
      </c>
      <c r="AV131" s="14" t="s">
        <v>81</v>
      </c>
      <c r="AW131" s="14" t="s">
        <v>29</v>
      </c>
      <c r="AX131" s="14" t="s">
        <v>72</v>
      </c>
      <c r="AY131" s="222" t="s">
        <v>130</v>
      </c>
    </row>
    <row r="132" spans="2:51" s="15" customFormat="1" ht="12">
      <c r="B132" s="223"/>
      <c r="C132" s="224"/>
      <c r="D132" s="203" t="s">
        <v>137</v>
      </c>
      <c r="E132" s="225" t="s">
        <v>1</v>
      </c>
      <c r="F132" s="226" t="s">
        <v>143</v>
      </c>
      <c r="G132" s="224"/>
      <c r="H132" s="227">
        <v>211.57999999999998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137</v>
      </c>
      <c r="AU132" s="233" t="s">
        <v>81</v>
      </c>
      <c r="AV132" s="15" t="s">
        <v>87</v>
      </c>
      <c r="AW132" s="15" t="s">
        <v>29</v>
      </c>
      <c r="AX132" s="15" t="s">
        <v>77</v>
      </c>
      <c r="AY132" s="233" t="s">
        <v>130</v>
      </c>
    </row>
    <row r="133" spans="1:65" s="2" customFormat="1" ht="24.2" customHeight="1">
      <c r="A133" s="34"/>
      <c r="B133" s="35"/>
      <c r="C133" s="187" t="s">
        <v>81</v>
      </c>
      <c r="D133" s="187" t="s">
        <v>132</v>
      </c>
      <c r="E133" s="188" t="s">
        <v>153</v>
      </c>
      <c r="F133" s="189" t="s">
        <v>154</v>
      </c>
      <c r="G133" s="190" t="s">
        <v>135</v>
      </c>
      <c r="H133" s="191">
        <v>156.7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0.44</v>
      </c>
      <c r="T133" s="198">
        <f>S133*H133</f>
        <v>68.948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87</v>
      </c>
      <c r="AT133" s="199" t="s">
        <v>132</v>
      </c>
      <c r="AU133" s="199" t="s">
        <v>81</v>
      </c>
      <c r="AY133" s="17" t="s">
        <v>130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77</v>
      </c>
      <c r="BK133" s="200">
        <f>ROUND(I133*H133,2)</f>
        <v>0</v>
      </c>
      <c r="BL133" s="17" t="s">
        <v>87</v>
      </c>
      <c r="BM133" s="199" t="s">
        <v>404</v>
      </c>
    </row>
    <row r="134" spans="2:51" s="14" customFormat="1" ht="12">
      <c r="B134" s="212"/>
      <c r="C134" s="213"/>
      <c r="D134" s="203" t="s">
        <v>137</v>
      </c>
      <c r="E134" s="214" t="s">
        <v>1</v>
      </c>
      <c r="F134" s="215" t="s">
        <v>405</v>
      </c>
      <c r="G134" s="213"/>
      <c r="H134" s="216">
        <v>110.5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137</v>
      </c>
      <c r="AU134" s="222" t="s">
        <v>81</v>
      </c>
      <c r="AV134" s="14" t="s">
        <v>81</v>
      </c>
      <c r="AW134" s="14" t="s">
        <v>29</v>
      </c>
      <c r="AX134" s="14" t="s">
        <v>72</v>
      </c>
      <c r="AY134" s="222" t="s">
        <v>130</v>
      </c>
    </row>
    <row r="135" spans="2:51" s="14" customFormat="1" ht="12">
      <c r="B135" s="212"/>
      <c r="C135" s="213"/>
      <c r="D135" s="203" t="s">
        <v>137</v>
      </c>
      <c r="E135" s="214" t="s">
        <v>1</v>
      </c>
      <c r="F135" s="215" t="s">
        <v>406</v>
      </c>
      <c r="G135" s="213"/>
      <c r="H135" s="216">
        <v>46.2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81</v>
      </c>
      <c r="AV135" s="14" t="s">
        <v>81</v>
      </c>
      <c r="AW135" s="14" t="s">
        <v>29</v>
      </c>
      <c r="AX135" s="14" t="s">
        <v>72</v>
      </c>
      <c r="AY135" s="222" t="s">
        <v>130</v>
      </c>
    </row>
    <row r="136" spans="2:51" s="15" customFormat="1" ht="12">
      <c r="B136" s="223"/>
      <c r="C136" s="224"/>
      <c r="D136" s="203" t="s">
        <v>137</v>
      </c>
      <c r="E136" s="225" t="s">
        <v>1</v>
      </c>
      <c r="F136" s="226" t="s">
        <v>143</v>
      </c>
      <c r="G136" s="224"/>
      <c r="H136" s="227">
        <v>156.7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137</v>
      </c>
      <c r="AU136" s="233" t="s">
        <v>81</v>
      </c>
      <c r="AV136" s="15" t="s">
        <v>87</v>
      </c>
      <c r="AW136" s="15" t="s">
        <v>29</v>
      </c>
      <c r="AX136" s="15" t="s">
        <v>77</v>
      </c>
      <c r="AY136" s="233" t="s">
        <v>130</v>
      </c>
    </row>
    <row r="137" spans="1:65" s="2" customFormat="1" ht="24.2" customHeight="1">
      <c r="A137" s="34"/>
      <c r="B137" s="35"/>
      <c r="C137" s="187" t="s">
        <v>84</v>
      </c>
      <c r="D137" s="187" t="s">
        <v>132</v>
      </c>
      <c r="E137" s="188" t="s">
        <v>158</v>
      </c>
      <c r="F137" s="189" t="s">
        <v>159</v>
      </c>
      <c r="G137" s="190" t="s">
        <v>135</v>
      </c>
      <c r="H137" s="191">
        <v>2210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0.00013</v>
      </c>
      <c r="R137" s="197">
        <f>Q137*H137</f>
        <v>0.2873</v>
      </c>
      <c r="S137" s="197">
        <v>0.256</v>
      </c>
      <c r="T137" s="198">
        <f>S137*H137</f>
        <v>565.76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87</v>
      </c>
      <c r="AT137" s="199" t="s">
        <v>132</v>
      </c>
      <c r="AU137" s="199" t="s">
        <v>81</v>
      </c>
      <c r="AY137" s="17" t="s">
        <v>130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77</v>
      </c>
      <c r="BK137" s="200">
        <f>ROUND(I137*H137,2)</f>
        <v>0</v>
      </c>
      <c r="BL137" s="17" t="s">
        <v>87</v>
      </c>
      <c r="BM137" s="199" t="s">
        <v>407</v>
      </c>
    </row>
    <row r="138" spans="1:65" s="2" customFormat="1" ht="16.5" customHeight="1">
      <c r="A138" s="34"/>
      <c r="B138" s="35"/>
      <c r="C138" s="187" t="s">
        <v>87</v>
      </c>
      <c r="D138" s="187" t="s">
        <v>132</v>
      </c>
      <c r="E138" s="188" t="s">
        <v>163</v>
      </c>
      <c r="F138" s="189" t="s">
        <v>164</v>
      </c>
      <c r="G138" s="190" t="s">
        <v>165</v>
      </c>
      <c r="H138" s="191">
        <v>115.5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37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0.205</v>
      </c>
      <c r="T138" s="198">
        <f>S138*H138</f>
        <v>23.6775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87</v>
      </c>
      <c r="AT138" s="199" t="s">
        <v>132</v>
      </c>
      <c r="AU138" s="199" t="s">
        <v>81</v>
      </c>
      <c r="AY138" s="17" t="s">
        <v>130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77</v>
      </c>
      <c r="BK138" s="200">
        <f>ROUND(I138*H138,2)</f>
        <v>0</v>
      </c>
      <c r="BL138" s="17" t="s">
        <v>87</v>
      </c>
      <c r="BM138" s="199" t="s">
        <v>408</v>
      </c>
    </row>
    <row r="139" spans="2:51" s="14" customFormat="1" ht="12">
      <c r="B139" s="212"/>
      <c r="C139" s="213"/>
      <c r="D139" s="203" t="s">
        <v>137</v>
      </c>
      <c r="E139" s="214" t="s">
        <v>1</v>
      </c>
      <c r="F139" s="215" t="s">
        <v>409</v>
      </c>
      <c r="G139" s="213"/>
      <c r="H139" s="216">
        <v>115.5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137</v>
      </c>
      <c r="AU139" s="222" t="s">
        <v>81</v>
      </c>
      <c r="AV139" s="14" t="s">
        <v>81</v>
      </c>
      <c r="AW139" s="14" t="s">
        <v>29</v>
      </c>
      <c r="AX139" s="14" t="s">
        <v>77</v>
      </c>
      <c r="AY139" s="222" t="s">
        <v>130</v>
      </c>
    </row>
    <row r="140" spans="1:65" s="2" customFormat="1" ht="24.2" customHeight="1">
      <c r="A140" s="34"/>
      <c r="B140" s="35"/>
      <c r="C140" s="187" t="s">
        <v>90</v>
      </c>
      <c r="D140" s="187" t="s">
        <v>132</v>
      </c>
      <c r="E140" s="188" t="s">
        <v>169</v>
      </c>
      <c r="F140" s="189" t="s">
        <v>170</v>
      </c>
      <c r="G140" s="190" t="s">
        <v>171</v>
      </c>
      <c r="H140" s="191">
        <v>6.93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37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87</v>
      </c>
      <c r="AT140" s="199" t="s">
        <v>132</v>
      </c>
      <c r="AU140" s="199" t="s">
        <v>81</v>
      </c>
      <c r="AY140" s="17" t="s">
        <v>130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77</v>
      </c>
      <c r="BK140" s="200">
        <f>ROUND(I140*H140,2)</f>
        <v>0</v>
      </c>
      <c r="BL140" s="17" t="s">
        <v>87</v>
      </c>
      <c r="BM140" s="199" t="s">
        <v>410</v>
      </c>
    </row>
    <row r="141" spans="2:51" s="14" customFormat="1" ht="12">
      <c r="B141" s="212"/>
      <c r="C141" s="213"/>
      <c r="D141" s="203" t="s">
        <v>137</v>
      </c>
      <c r="E141" s="214" t="s">
        <v>1</v>
      </c>
      <c r="F141" s="215" t="s">
        <v>411</v>
      </c>
      <c r="G141" s="213"/>
      <c r="H141" s="216">
        <v>6.93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81</v>
      </c>
      <c r="AV141" s="14" t="s">
        <v>81</v>
      </c>
      <c r="AW141" s="14" t="s">
        <v>29</v>
      </c>
      <c r="AX141" s="14" t="s">
        <v>77</v>
      </c>
      <c r="AY141" s="222" t="s">
        <v>130</v>
      </c>
    </row>
    <row r="142" spans="1:65" s="2" customFormat="1" ht="33" customHeight="1">
      <c r="A142" s="34"/>
      <c r="B142" s="35"/>
      <c r="C142" s="187" t="s">
        <v>93</v>
      </c>
      <c r="D142" s="187" t="s">
        <v>132</v>
      </c>
      <c r="E142" s="188" t="s">
        <v>174</v>
      </c>
      <c r="F142" s="189" t="s">
        <v>175</v>
      </c>
      <c r="G142" s="190" t="s">
        <v>171</v>
      </c>
      <c r="H142" s="191">
        <v>6.93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37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87</v>
      </c>
      <c r="AT142" s="199" t="s">
        <v>132</v>
      </c>
      <c r="AU142" s="199" t="s">
        <v>81</v>
      </c>
      <c r="AY142" s="17" t="s">
        <v>130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77</v>
      </c>
      <c r="BK142" s="200">
        <f>ROUND(I142*H142,2)</f>
        <v>0</v>
      </c>
      <c r="BL142" s="17" t="s">
        <v>87</v>
      </c>
      <c r="BM142" s="199" t="s">
        <v>412</v>
      </c>
    </row>
    <row r="143" spans="1:65" s="2" customFormat="1" ht="16.5" customHeight="1">
      <c r="A143" s="34"/>
      <c r="B143" s="35"/>
      <c r="C143" s="187" t="s">
        <v>96</v>
      </c>
      <c r="D143" s="187" t="s">
        <v>132</v>
      </c>
      <c r="E143" s="188" t="s">
        <v>177</v>
      </c>
      <c r="F143" s="189" t="s">
        <v>178</v>
      </c>
      <c r="G143" s="190" t="s">
        <v>171</v>
      </c>
      <c r="H143" s="191">
        <v>6.93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87</v>
      </c>
      <c r="AT143" s="199" t="s">
        <v>132</v>
      </c>
      <c r="AU143" s="199" t="s">
        <v>81</v>
      </c>
      <c r="AY143" s="17" t="s">
        <v>130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77</v>
      </c>
      <c r="BK143" s="200">
        <f>ROUND(I143*H143,2)</f>
        <v>0</v>
      </c>
      <c r="BL143" s="17" t="s">
        <v>87</v>
      </c>
      <c r="BM143" s="199" t="s">
        <v>413</v>
      </c>
    </row>
    <row r="144" spans="1:65" s="2" customFormat="1" ht="24.2" customHeight="1">
      <c r="A144" s="34"/>
      <c r="B144" s="35"/>
      <c r="C144" s="187" t="s">
        <v>180</v>
      </c>
      <c r="D144" s="187" t="s">
        <v>132</v>
      </c>
      <c r="E144" s="188" t="s">
        <v>181</v>
      </c>
      <c r="F144" s="189" t="s">
        <v>182</v>
      </c>
      <c r="G144" s="190" t="s">
        <v>135</v>
      </c>
      <c r="H144" s="191">
        <v>156.7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37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87</v>
      </c>
      <c r="AT144" s="199" t="s">
        <v>132</v>
      </c>
      <c r="AU144" s="199" t="s">
        <v>81</v>
      </c>
      <c r="AY144" s="17" t="s">
        <v>130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77</v>
      </c>
      <c r="BK144" s="200">
        <f>ROUND(I144*H144,2)</f>
        <v>0</v>
      </c>
      <c r="BL144" s="17" t="s">
        <v>87</v>
      </c>
      <c r="BM144" s="199" t="s">
        <v>414</v>
      </c>
    </row>
    <row r="145" spans="2:63" s="12" customFormat="1" ht="22.9" customHeight="1">
      <c r="B145" s="171"/>
      <c r="C145" s="172"/>
      <c r="D145" s="173" t="s">
        <v>71</v>
      </c>
      <c r="E145" s="185" t="s">
        <v>90</v>
      </c>
      <c r="F145" s="185" t="s">
        <v>184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SUM(P146:P154)</f>
        <v>0</v>
      </c>
      <c r="Q145" s="179"/>
      <c r="R145" s="180">
        <f>SUM(R146:R154)</f>
        <v>94.928068</v>
      </c>
      <c r="S145" s="179"/>
      <c r="T145" s="181">
        <f>SUM(T146:T154)</f>
        <v>0</v>
      </c>
      <c r="AR145" s="182" t="s">
        <v>77</v>
      </c>
      <c r="AT145" s="183" t="s">
        <v>71</v>
      </c>
      <c r="AU145" s="183" t="s">
        <v>77</v>
      </c>
      <c r="AY145" s="182" t="s">
        <v>130</v>
      </c>
      <c r="BK145" s="184">
        <f>SUM(BK146:BK154)</f>
        <v>0</v>
      </c>
    </row>
    <row r="146" spans="1:65" s="2" customFormat="1" ht="24.2" customHeight="1">
      <c r="A146" s="34"/>
      <c r="B146" s="35"/>
      <c r="C146" s="187" t="s">
        <v>189</v>
      </c>
      <c r="D146" s="187" t="s">
        <v>132</v>
      </c>
      <c r="E146" s="188" t="s">
        <v>190</v>
      </c>
      <c r="F146" s="189" t="s">
        <v>191</v>
      </c>
      <c r="G146" s="190" t="s">
        <v>135</v>
      </c>
      <c r="H146" s="191">
        <v>156.7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0.27994</v>
      </c>
      <c r="R146" s="197">
        <f>Q146*H146</f>
        <v>43.866598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87</v>
      </c>
      <c r="AT146" s="199" t="s">
        <v>132</v>
      </c>
      <c r="AU146" s="199" t="s">
        <v>81</v>
      </c>
      <c r="AY146" s="17" t="s">
        <v>130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77</v>
      </c>
      <c r="BK146" s="200">
        <f>ROUND(I146*H146,2)</f>
        <v>0</v>
      </c>
      <c r="BL146" s="17" t="s">
        <v>87</v>
      </c>
      <c r="BM146" s="199" t="s">
        <v>415</v>
      </c>
    </row>
    <row r="147" spans="1:65" s="2" customFormat="1" ht="37.9" customHeight="1">
      <c r="A147" s="34"/>
      <c r="B147" s="35"/>
      <c r="C147" s="187" t="s">
        <v>193</v>
      </c>
      <c r="D147" s="187" t="s">
        <v>132</v>
      </c>
      <c r="E147" s="188" t="s">
        <v>194</v>
      </c>
      <c r="F147" s="189" t="s">
        <v>195</v>
      </c>
      <c r="G147" s="190" t="s">
        <v>135</v>
      </c>
      <c r="H147" s="191">
        <v>110.5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0.37536</v>
      </c>
      <c r="R147" s="197">
        <f>Q147*H147</f>
        <v>41.47728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87</v>
      </c>
      <c r="AT147" s="199" t="s">
        <v>132</v>
      </c>
      <c r="AU147" s="199" t="s">
        <v>81</v>
      </c>
      <c r="AY147" s="17" t="s">
        <v>130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77</v>
      </c>
      <c r="BK147" s="200">
        <f>ROUND(I147*H147,2)</f>
        <v>0</v>
      </c>
      <c r="BL147" s="17" t="s">
        <v>87</v>
      </c>
      <c r="BM147" s="199" t="s">
        <v>416</v>
      </c>
    </row>
    <row r="148" spans="2:51" s="14" customFormat="1" ht="12">
      <c r="B148" s="212"/>
      <c r="C148" s="213"/>
      <c r="D148" s="203" t="s">
        <v>137</v>
      </c>
      <c r="E148" s="214" t="s">
        <v>1</v>
      </c>
      <c r="F148" s="215" t="s">
        <v>405</v>
      </c>
      <c r="G148" s="213"/>
      <c r="H148" s="216">
        <v>110.5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81</v>
      </c>
      <c r="AV148" s="14" t="s">
        <v>81</v>
      </c>
      <c r="AW148" s="14" t="s">
        <v>29</v>
      </c>
      <c r="AX148" s="14" t="s">
        <v>77</v>
      </c>
      <c r="AY148" s="222" t="s">
        <v>130</v>
      </c>
    </row>
    <row r="149" spans="1:65" s="2" customFormat="1" ht="33" customHeight="1">
      <c r="A149" s="34"/>
      <c r="B149" s="35"/>
      <c r="C149" s="187" t="s">
        <v>197</v>
      </c>
      <c r="D149" s="187" t="s">
        <v>132</v>
      </c>
      <c r="E149" s="188" t="s">
        <v>198</v>
      </c>
      <c r="F149" s="189" t="s">
        <v>199</v>
      </c>
      <c r="G149" s="190" t="s">
        <v>135</v>
      </c>
      <c r="H149" s="191">
        <v>46.2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0.20745</v>
      </c>
      <c r="R149" s="197">
        <f>Q149*H149</f>
        <v>9.58419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87</v>
      </c>
      <c r="AT149" s="199" t="s">
        <v>132</v>
      </c>
      <c r="AU149" s="199" t="s">
        <v>81</v>
      </c>
      <c r="AY149" s="17" t="s">
        <v>130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77</v>
      </c>
      <c r="BK149" s="200">
        <f>ROUND(I149*H149,2)</f>
        <v>0</v>
      </c>
      <c r="BL149" s="17" t="s">
        <v>87</v>
      </c>
      <c r="BM149" s="199" t="s">
        <v>417</v>
      </c>
    </row>
    <row r="150" spans="2:51" s="14" customFormat="1" ht="12">
      <c r="B150" s="212"/>
      <c r="C150" s="213"/>
      <c r="D150" s="203" t="s">
        <v>137</v>
      </c>
      <c r="E150" s="214" t="s">
        <v>1</v>
      </c>
      <c r="F150" s="215" t="s">
        <v>418</v>
      </c>
      <c r="G150" s="213"/>
      <c r="H150" s="216">
        <v>46.2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137</v>
      </c>
      <c r="AU150" s="222" t="s">
        <v>81</v>
      </c>
      <c r="AV150" s="14" t="s">
        <v>81</v>
      </c>
      <c r="AW150" s="14" t="s">
        <v>29</v>
      </c>
      <c r="AX150" s="14" t="s">
        <v>77</v>
      </c>
      <c r="AY150" s="222" t="s">
        <v>130</v>
      </c>
    </row>
    <row r="151" spans="1:65" s="2" customFormat="1" ht="24.2" customHeight="1">
      <c r="A151" s="34"/>
      <c r="B151" s="35"/>
      <c r="C151" s="187" t="s">
        <v>202</v>
      </c>
      <c r="D151" s="187" t="s">
        <v>132</v>
      </c>
      <c r="E151" s="188" t="s">
        <v>203</v>
      </c>
      <c r="F151" s="189" t="s">
        <v>204</v>
      </c>
      <c r="G151" s="190" t="s">
        <v>135</v>
      </c>
      <c r="H151" s="191">
        <v>2210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87</v>
      </c>
      <c r="AT151" s="199" t="s">
        <v>132</v>
      </c>
      <c r="AU151" s="199" t="s">
        <v>81</v>
      </c>
      <c r="AY151" s="17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77</v>
      </c>
      <c r="BK151" s="200">
        <f>ROUND(I151*H151,2)</f>
        <v>0</v>
      </c>
      <c r="BL151" s="17" t="s">
        <v>87</v>
      </c>
      <c r="BM151" s="199" t="s">
        <v>419</v>
      </c>
    </row>
    <row r="152" spans="1:65" s="2" customFormat="1" ht="24.2" customHeight="1">
      <c r="A152" s="34"/>
      <c r="B152" s="35"/>
      <c r="C152" s="187" t="s">
        <v>206</v>
      </c>
      <c r="D152" s="187" t="s">
        <v>132</v>
      </c>
      <c r="E152" s="188" t="s">
        <v>207</v>
      </c>
      <c r="F152" s="189" t="s">
        <v>208</v>
      </c>
      <c r="G152" s="190" t="s">
        <v>135</v>
      </c>
      <c r="H152" s="191">
        <v>2210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87</v>
      </c>
      <c r="AT152" s="199" t="s">
        <v>132</v>
      </c>
      <c r="AU152" s="199" t="s">
        <v>81</v>
      </c>
      <c r="AY152" s="17" t="s">
        <v>130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77</v>
      </c>
      <c r="BK152" s="200">
        <f>ROUND(I152*H152,2)</f>
        <v>0</v>
      </c>
      <c r="BL152" s="17" t="s">
        <v>87</v>
      </c>
      <c r="BM152" s="199" t="s">
        <v>420</v>
      </c>
    </row>
    <row r="153" spans="1:65" s="2" customFormat="1" ht="33" customHeight="1">
      <c r="A153" s="34"/>
      <c r="B153" s="35"/>
      <c r="C153" s="187" t="s">
        <v>210</v>
      </c>
      <c r="D153" s="187" t="s">
        <v>132</v>
      </c>
      <c r="E153" s="188" t="s">
        <v>211</v>
      </c>
      <c r="F153" s="189" t="s">
        <v>212</v>
      </c>
      <c r="G153" s="190" t="s">
        <v>135</v>
      </c>
      <c r="H153" s="191">
        <v>2210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87</v>
      </c>
      <c r="AT153" s="199" t="s">
        <v>132</v>
      </c>
      <c r="AU153" s="199" t="s">
        <v>81</v>
      </c>
      <c r="AY153" s="17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77</v>
      </c>
      <c r="BK153" s="200">
        <f>ROUND(I153*H153,2)</f>
        <v>0</v>
      </c>
      <c r="BL153" s="17" t="s">
        <v>87</v>
      </c>
      <c r="BM153" s="199" t="s">
        <v>421</v>
      </c>
    </row>
    <row r="154" spans="1:65" s="2" customFormat="1" ht="24.2" customHeight="1">
      <c r="A154" s="34"/>
      <c r="B154" s="35"/>
      <c r="C154" s="187" t="s">
        <v>8</v>
      </c>
      <c r="D154" s="187" t="s">
        <v>132</v>
      </c>
      <c r="E154" s="188" t="s">
        <v>214</v>
      </c>
      <c r="F154" s="189" t="s">
        <v>215</v>
      </c>
      <c r="G154" s="190" t="s">
        <v>135</v>
      </c>
      <c r="H154" s="191">
        <v>2210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37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87</v>
      </c>
      <c r="AT154" s="199" t="s">
        <v>132</v>
      </c>
      <c r="AU154" s="199" t="s">
        <v>81</v>
      </c>
      <c r="AY154" s="17" t="s">
        <v>130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77</v>
      </c>
      <c r="BK154" s="200">
        <f>ROUND(I154*H154,2)</f>
        <v>0</v>
      </c>
      <c r="BL154" s="17" t="s">
        <v>87</v>
      </c>
      <c r="BM154" s="199" t="s">
        <v>422</v>
      </c>
    </row>
    <row r="155" spans="2:63" s="12" customFormat="1" ht="22.9" customHeight="1">
      <c r="B155" s="171"/>
      <c r="C155" s="172"/>
      <c r="D155" s="173" t="s">
        <v>71</v>
      </c>
      <c r="E155" s="185" t="s">
        <v>180</v>
      </c>
      <c r="F155" s="185" t="s">
        <v>227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SUM(P156:P158)</f>
        <v>0</v>
      </c>
      <c r="Q155" s="179"/>
      <c r="R155" s="180">
        <f>SUM(R156:R158)</f>
        <v>13.50508</v>
      </c>
      <c r="S155" s="179"/>
      <c r="T155" s="181">
        <f>SUM(T156:T158)</f>
        <v>0</v>
      </c>
      <c r="AR155" s="182" t="s">
        <v>77</v>
      </c>
      <c r="AT155" s="183" t="s">
        <v>71</v>
      </c>
      <c r="AU155" s="183" t="s">
        <v>77</v>
      </c>
      <c r="AY155" s="182" t="s">
        <v>130</v>
      </c>
      <c r="BK155" s="184">
        <f>SUM(BK156:BK158)</f>
        <v>0</v>
      </c>
    </row>
    <row r="156" spans="1:65" s="2" customFormat="1" ht="24.2" customHeight="1">
      <c r="A156" s="34"/>
      <c r="B156" s="35"/>
      <c r="C156" s="187" t="s">
        <v>228</v>
      </c>
      <c r="D156" s="187" t="s">
        <v>132</v>
      </c>
      <c r="E156" s="188" t="s">
        <v>229</v>
      </c>
      <c r="F156" s="189" t="s">
        <v>230</v>
      </c>
      <c r="G156" s="190" t="s">
        <v>231</v>
      </c>
      <c r="H156" s="191">
        <v>7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0.42368</v>
      </c>
      <c r="R156" s="197">
        <f>Q156*H156</f>
        <v>2.96576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87</v>
      </c>
      <c r="AT156" s="199" t="s">
        <v>132</v>
      </c>
      <c r="AU156" s="199" t="s">
        <v>81</v>
      </c>
      <c r="AY156" s="17" t="s">
        <v>130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77</v>
      </c>
      <c r="BK156" s="200">
        <f>ROUND(I156*H156,2)</f>
        <v>0</v>
      </c>
      <c r="BL156" s="17" t="s">
        <v>87</v>
      </c>
      <c r="BM156" s="199" t="s">
        <v>423</v>
      </c>
    </row>
    <row r="157" spans="1:65" s="2" customFormat="1" ht="24.2" customHeight="1">
      <c r="A157" s="34"/>
      <c r="B157" s="35"/>
      <c r="C157" s="187" t="s">
        <v>233</v>
      </c>
      <c r="D157" s="187" t="s">
        <v>132</v>
      </c>
      <c r="E157" s="188" t="s">
        <v>234</v>
      </c>
      <c r="F157" s="189" t="s">
        <v>235</v>
      </c>
      <c r="G157" s="190" t="s">
        <v>231</v>
      </c>
      <c r="H157" s="191">
        <v>11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0.4208</v>
      </c>
      <c r="R157" s="197">
        <f>Q157*H157</f>
        <v>4.6288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87</v>
      </c>
      <c r="AT157" s="199" t="s">
        <v>132</v>
      </c>
      <c r="AU157" s="199" t="s">
        <v>81</v>
      </c>
      <c r="AY157" s="17" t="s">
        <v>130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77</v>
      </c>
      <c r="BK157" s="200">
        <f>ROUND(I157*H157,2)</f>
        <v>0</v>
      </c>
      <c r="BL157" s="17" t="s">
        <v>87</v>
      </c>
      <c r="BM157" s="199" t="s">
        <v>424</v>
      </c>
    </row>
    <row r="158" spans="1:65" s="2" customFormat="1" ht="33" customHeight="1">
      <c r="A158" s="34"/>
      <c r="B158" s="35"/>
      <c r="C158" s="187" t="s">
        <v>237</v>
      </c>
      <c r="D158" s="187" t="s">
        <v>132</v>
      </c>
      <c r="E158" s="188" t="s">
        <v>238</v>
      </c>
      <c r="F158" s="189" t="s">
        <v>239</v>
      </c>
      <c r="G158" s="190" t="s">
        <v>231</v>
      </c>
      <c r="H158" s="191">
        <v>19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0.31108</v>
      </c>
      <c r="R158" s="197">
        <f>Q158*H158</f>
        <v>5.91052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87</v>
      </c>
      <c r="AT158" s="199" t="s">
        <v>132</v>
      </c>
      <c r="AU158" s="199" t="s">
        <v>81</v>
      </c>
      <c r="AY158" s="17" t="s">
        <v>130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77</v>
      </c>
      <c r="BK158" s="200">
        <f>ROUND(I158*H158,2)</f>
        <v>0</v>
      </c>
      <c r="BL158" s="17" t="s">
        <v>87</v>
      </c>
      <c r="BM158" s="199" t="s">
        <v>425</v>
      </c>
    </row>
    <row r="159" spans="2:63" s="12" customFormat="1" ht="22.9" customHeight="1">
      <c r="B159" s="171"/>
      <c r="C159" s="172"/>
      <c r="D159" s="173" t="s">
        <v>71</v>
      </c>
      <c r="E159" s="185" t="s">
        <v>189</v>
      </c>
      <c r="F159" s="185" t="s">
        <v>241</v>
      </c>
      <c r="G159" s="172"/>
      <c r="H159" s="172"/>
      <c r="I159" s="175"/>
      <c r="J159" s="186">
        <f>BK159</f>
        <v>0</v>
      </c>
      <c r="K159" s="172"/>
      <c r="L159" s="177"/>
      <c r="M159" s="178"/>
      <c r="N159" s="179"/>
      <c r="O159" s="179"/>
      <c r="P159" s="180">
        <f>SUM(P160:P180)</f>
        <v>0</v>
      </c>
      <c r="Q159" s="179"/>
      <c r="R159" s="180">
        <f>SUM(R160:R180)</f>
        <v>99.72840775</v>
      </c>
      <c r="S159" s="179"/>
      <c r="T159" s="181">
        <f>SUM(T160:T180)</f>
        <v>0</v>
      </c>
      <c r="AR159" s="182" t="s">
        <v>77</v>
      </c>
      <c r="AT159" s="183" t="s">
        <v>71</v>
      </c>
      <c r="AU159" s="183" t="s">
        <v>77</v>
      </c>
      <c r="AY159" s="182" t="s">
        <v>130</v>
      </c>
      <c r="BK159" s="184">
        <f>SUM(BK160:BK180)</f>
        <v>0</v>
      </c>
    </row>
    <row r="160" spans="1:65" s="2" customFormat="1" ht="33" customHeight="1">
      <c r="A160" s="34"/>
      <c r="B160" s="35"/>
      <c r="C160" s="187" t="s">
        <v>242</v>
      </c>
      <c r="D160" s="187" t="s">
        <v>132</v>
      </c>
      <c r="E160" s="188" t="s">
        <v>243</v>
      </c>
      <c r="F160" s="189" t="s">
        <v>244</v>
      </c>
      <c r="G160" s="190" t="s">
        <v>165</v>
      </c>
      <c r="H160" s="191">
        <v>115.5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37</v>
      </c>
      <c r="O160" s="71"/>
      <c r="P160" s="197">
        <f>O160*H160</f>
        <v>0</v>
      </c>
      <c r="Q160" s="197">
        <v>0.1554</v>
      </c>
      <c r="R160" s="197">
        <f>Q160*H160</f>
        <v>17.948700000000002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87</v>
      </c>
      <c r="AT160" s="199" t="s">
        <v>132</v>
      </c>
      <c r="AU160" s="199" t="s">
        <v>81</v>
      </c>
      <c r="AY160" s="17" t="s">
        <v>130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77</v>
      </c>
      <c r="BK160" s="200">
        <f>ROUND(I160*H160,2)</f>
        <v>0</v>
      </c>
      <c r="BL160" s="17" t="s">
        <v>87</v>
      </c>
      <c r="BM160" s="199" t="s">
        <v>426</v>
      </c>
    </row>
    <row r="161" spans="1:65" s="2" customFormat="1" ht="16.5" customHeight="1">
      <c r="A161" s="34"/>
      <c r="B161" s="35"/>
      <c r="C161" s="234" t="s">
        <v>248</v>
      </c>
      <c r="D161" s="234" t="s">
        <v>222</v>
      </c>
      <c r="E161" s="235" t="s">
        <v>249</v>
      </c>
      <c r="F161" s="236" t="s">
        <v>250</v>
      </c>
      <c r="G161" s="237" t="s">
        <v>165</v>
      </c>
      <c r="H161" s="238">
        <v>94.703</v>
      </c>
      <c r="I161" s="239"/>
      <c r="J161" s="240">
        <f>ROUND(I161*H161,2)</f>
        <v>0</v>
      </c>
      <c r="K161" s="241"/>
      <c r="L161" s="242"/>
      <c r="M161" s="243" t="s">
        <v>1</v>
      </c>
      <c r="N161" s="244" t="s">
        <v>37</v>
      </c>
      <c r="O161" s="71"/>
      <c r="P161" s="197">
        <f>O161*H161</f>
        <v>0</v>
      </c>
      <c r="Q161" s="197">
        <v>0.081</v>
      </c>
      <c r="R161" s="197">
        <f>Q161*H161</f>
        <v>7.670943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180</v>
      </c>
      <c r="AT161" s="199" t="s">
        <v>222</v>
      </c>
      <c r="AU161" s="199" t="s">
        <v>81</v>
      </c>
      <c r="AY161" s="17" t="s">
        <v>130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77</v>
      </c>
      <c r="BK161" s="200">
        <f>ROUND(I161*H161,2)</f>
        <v>0</v>
      </c>
      <c r="BL161" s="17" t="s">
        <v>87</v>
      </c>
      <c r="BM161" s="199" t="s">
        <v>427</v>
      </c>
    </row>
    <row r="162" spans="2:51" s="14" customFormat="1" ht="12">
      <c r="B162" s="212"/>
      <c r="C162" s="213"/>
      <c r="D162" s="203" t="s">
        <v>137</v>
      </c>
      <c r="E162" s="214" t="s">
        <v>1</v>
      </c>
      <c r="F162" s="215" t="s">
        <v>428</v>
      </c>
      <c r="G162" s="213"/>
      <c r="H162" s="216">
        <v>91.5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81</v>
      </c>
      <c r="AV162" s="14" t="s">
        <v>81</v>
      </c>
      <c r="AW162" s="14" t="s">
        <v>29</v>
      </c>
      <c r="AX162" s="14" t="s">
        <v>77</v>
      </c>
      <c r="AY162" s="222" t="s">
        <v>130</v>
      </c>
    </row>
    <row r="163" spans="2:51" s="14" customFormat="1" ht="12">
      <c r="B163" s="212"/>
      <c r="C163" s="213"/>
      <c r="D163" s="203" t="s">
        <v>137</v>
      </c>
      <c r="E163" s="213"/>
      <c r="F163" s="215" t="s">
        <v>429</v>
      </c>
      <c r="G163" s="213"/>
      <c r="H163" s="216">
        <v>94.703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137</v>
      </c>
      <c r="AU163" s="222" t="s">
        <v>81</v>
      </c>
      <c r="AV163" s="14" t="s">
        <v>81</v>
      </c>
      <c r="AW163" s="14" t="s">
        <v>4</v>
      </c>
      <c r="AX163" s="14" t="s">
        <v>77</v>
      </c>
      <c r="AY163" s="222" t="s">
        <v>130</v>
      </c>
    </row>
    <row r="164" spans="1:65" s="2" customFormat="1" ht="21.75" customHeight="1">
      <c r="A164" s="34"/>
      <c r="B164" s="35"/>
      <c r="C164" s="234" t="s">
        <v>7</v>
      </c>
      <c r="D164" s="234" t="s">
        <v>222</v>
      </c>
      <c r="E164" s="235" t="s">
        <v>367</v>
      </c>
      <c r="F164" s="236" t="s">
        <v>368</v>
      </c>
      <c r="G164" s="237" t="s">
        <v>165</v>
      </c>
      <c r="H164" s="238">
        <v>19</v>
      </c>
      <c r="I164" s="239"/>
      <c r="J164" s="240">
        <f>ROUND(I164*H164,2)</f>
        <v>0</v>
      </c>
      <c r="K164" s="241"/>
      <c r="L164" s="242"/>
      <c r="M164" s="243" t="s">
        <v>1</v>
      </c>
      <c r="N164" s="244" t="s">
        <v>37</v>
      </c>
      <c r="O164" s="71"/>
      <c r="P164" s="197">
        <f>O164*H164</f>
        <v>0</v>
      </c>
      <c r="Q164" s="197">
        <v>0.0484</v>
      </c>
      <c r="R164" s="197">
        <f>Q164*H164</f>
        <v>0.9196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180</v>
      </c>
      <c r="AT164" s="199" t="s">
        <v>222</v>
      </c>
      <c r="AU164" s="199" t="s">
        <v>81</v>
      </c>
      <c r="AY164" s="17" t="s">
        <v>130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77</v>
      </c>
      <c r="BK164" s="200">
        <f>ROUND(I164*H164,2)</f>
        <v>0</v>
      </c>
      <c r="BL164" s="17" t="s">
        <v>87</v>
      </c>
      <c r="BM164" s="199" t="s">
        <v>430</v>
      </c>
    </row>
    <row r="165" spans="2:51" s="14" customFormat="1" ht="12">
      <c r="B165" s="212"/>
      <c r="C165" s="213"/>
      <c r="D165" s="203" t="s">
        <v>137</v>
      </c>
      <c r="E165" s="214" t="s">
        <v>1</v>
      </c>
      <c r="F165" s="215" t="s">
        <v>370</v>
      </c>
      <c r="G165" s="213"/>
      <c r="H165" s="216">
        <v>16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137</v>
      </c>
      <c r="AU165" s="222" t="s">
        <v>81</v>
      </c>
      <c r="AV165" s="14" t="s">
        <v>81</v>
      </c>
      <c r="AW165" s="14" t="s">
        <v>29</v>
      </c>
      <c r="AX165" s="14" t="s">
        <v>72</v>
      </c>
      <c r="AY165" s="222" t="s">
        <v>130</v>
      </c>
    </row>
    <row r="166" spans="2:51" s="14" customFormat="1" ht="12">
      <c r="B166" s="212"/>
      <c r="C166" s="213"/>
      <c r="D166" s="203" t="s">
        <v>137</v>
      </c>
      <c r="E166" s="214" t="s">
        <v>1</v>
      </c>
      <c r="F166" s="215" t="s">
        <v>371</v>
      </c>
      <c r="G166" s="213"/>
      <c r="H166" s="216">
        <v>3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137</v>
      </c>
      <c r="AU166" s="222" t="s">
        <v>81</v>
      </c>
      <c r="AV166" s="14" t="s">
        <v>81</v>
      </c>
      <c r="AW166" s="14" t="s">
        <v>29</v>
      </c>
      <c r="AX166" s="14" t="s">
        <v>72</v>
      </c>
      <c r="AY166" s="222" t="s">
        <v>130</v>
      </c>
    </row>
    <row r="167" spans="2:51" s="15" customFormat="1" ht="12">
      <c r="B167" s="223"/>
      <c r="C167" s="224"/>
      <c r="D167" s="203" t="s">
        <v>137</v>
      </c>
      <c r="E167" s="225" t="s">
        <v>1</v>
      </c>
      <c r="F167" s="226" t="s">
        <v>143</v>
      </c>
      <c r="G167" s="224"/>
      <c r="H167" s="227">
        <v>19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137</v>
      </c>
      <c r="AU167" s="233" t="s">
        <v>81</v>
      </c>
      <c r="AV167" s="15" t="s">
        <v>87</v>
      </c>
      <c r="AW167" s="15" t="s">
        <v>29</v>
      </c>
      <c r="AX167" s="15" t="s">
        <v>77</v>
      </c>
      <c r="AY167" s="233" t="s">
        <v>130</v>
      </c>
    </row>
    <row r="168" spans="1:65" s="2" customFormat="1" ht="24.2" customHeight="1">
      <c r="A168" s="34"/>
      <c r="B168" s="35"/>
      <c r="C168" s="234" t="s">
        <v>263</v>
      </c>
      <c r="D168" s="234" t="s">
        <v>222</v>
      </c>
      <c r="E168" s="235" t="s">
        <v>372</v>
      </c>
      <c r="F168" s="236" t="s">
        <v>373</v>
      </c>
      <c r="G168" s="237" t="s">
        <v>165</v>
      </c>
      <c r="H168" s="238">
        <v>5</v>
      </c>
      <c r="I168" s="239"/>
      <c r="J168" s="240">
        <f>ROUND(I168*H168,2)</f>
        <v>0</v>
      </c>
      <c r="K168" s="241"/>
      <c r="L168" s="242"/>
      <c r="M168" s="243" t="s">
        <v>1</v>
      </c>
      <c r="N168" s="244" t="s">
        <v>37</v>
      </c>
      <c r="O168" s="71"/>
      <c r="P168" s="197">
        <f>O168*H168</f>
        <v>0</v>
      </c>
      <c r="Q168" s="197">
        <v>0.06567</v>
      </c>
      <c r="R168" s="197">
        <f>Q168*H168</f>
        <v>0.32835000000000003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180</v>
      </c>
      <c r="AT168" s="199" t="s">
        <v>222</v>
      </c>
      <c r="AU168" s="199" t="s">
        <v>81</v>
      </c>
      <c r="AY168" s="17" t="s">
        <v>130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77</v>
      </c>
      <c r="BK168" s="200">
        <f>ROUND(I168*H168,2)</f>
        <v>0</v>
      </c>
      <c r="BL168" s="17" t="s">
        <v>87</v>
      </c>
      <c r="BM168" s="199" t="s">
        <v>431</v>
      </c>
    </row>
    <row r="169" spans="2:51" s="14" customFormat="1" ht="12">
      <c r="B169" s="212"/>
      <c r="C169" s="213"/>
      <c r="D169" s="203" t="s">
        <v>137</v>
      </c>
      <c r="E169" s="214" t="s">
        <v>1</v>
      </c>
      <c r="F169" s="215" t="s">
        <v>375</v>
      </c>
      <c r="G169" s="213"/>
      <c r="H169" s="216">
        <v>5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81</v>
      </c>
      <c r="AV169" s="14" t="s">
        <v>81</v>
      </c>
      <c r="AW169" s="14" t="s">
        <v>29</v>
      </c>
      <c r="AX169" s="14" t="s">
        <v>77</v>
      </c>
      <c r="AY169" s="222" t="s">
        <v>130</v>
      </c>
    </row>
    <row r="170" spans="1:65" s="2" customFormat="1" ht="24.2" customHeight="1">
      <c r="A170" s="34"/>
      <c r="B170" s="35"/>
      <c r="C170" s="187" t="s">
        <v>272</v>
      </c>
      <c r="D170" s="187" t="s">
        <v>132</v>
      </c>
      <c r="E170" s="188" t="s">
        <v>259</v>
      </c>
      <c r="F170" s="189" t="s">
        <v>260</v>
      </c>
      <c r="G170" s="190" t="s">
        <v>171</v>
      </c>
      <c r="H170" s="191">
        <v>5.775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37</v>
      </c>
      <c r="O170" s="71"/>
      <c r="P170" s="197">
        <f>O170*H170</f>
        <v>0</v>
      </c>
      <c r="Q170" s="197">
        <v>2.25634</v>
      </c>
      <c r="R170" s="197">
        <f>Q170*H170</f>
        <v>13.0303635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87</v>
      </c>
      <c r="AT170" s="199" t="s">
        <v>132</v>
      </c>
      <c r="AU170" s="199" t="s">
        <v>81</v>
      </c>
      <c r="AY170" s="17" t="s">
        <v>130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77</v>
      </c>
      <c r="BK170" s="200">
        <f>ROUND(I170*H170,2)</f>
        <v>0</v>
      </c>
      <c r="BL170" s="17" t="s">
        <v>87</v>
      </c>
      <c r="BM170" s="199" t="s">
        <v>432</v>
      </c>
    </row>
    <row r="171" spans="2:51" s="14" customFormat="1" ht="12">
      <c r="B171" s="212"/>
      <c r="C171" s="213"/>
      <c r="D171" s="203" t="s">
        <v>137</v>
      </c>
      <c r="E171" s="214" t="s">
        <v>1</v>
      </c>
      <c r="F171" s="215" t="s">
        <v>433</v>
      </c>
      <c r="G171" s="213"/>
      <c r="H171" s="216">
        <v>5.775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81</v>
      </c>
      <c r="AV171" s="14" t="s">
        <v>81</v>
      </c>
      <c r="AW171" s="14" t="s">
        <v>29</v>
      </c>
      <c r="AX171" s="14" t="s">
        <v>77</v>
      </c>
      <c r="AY171" s="222" t="s">
        <v>130</v>
      </c>
    </row>
    <row r="172" spans="1:65" s="2" customFormat="1" ht="24.2" customHeight="1">
      <c r="A172" s="34"/>
      <c r="B172" s="35"/>
      <c r="C172" s="187" t="s">
        <v>276</v>
      </c>
      <c r="D172" s="187" t="s">
        <v>132</v>
      </c>
      <c r="E172" s="188" t="s">
        <v>264</v>
      </c>
      <c r="F172" s="189" t="s">
        <v>265</v>
      </c>
      <c r="G172" s="190" t="s">
        <v>165</v>
      </c>
      <c r="H172" s="191">
        <v>184.425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37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87</v>
      </c>
      <c r="AT172" s="199" t="s">
        <v>132</v>
      </c>
      <c r="AU172" s="199" t="s">
        <v>81</v>
      </c>
      <c r="AY172" s="17" t="s">
        <v>130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77</v>
      </c>
      <c r="BK172" s="200">
        <f>ROUND(I172*H172,2)</f>
        <v>0</v>
      </c>
      <c r="BL172" s="17" t="s">
        <v>87</v>
      </c>
      <c r="BM172" s="199" t="s">
        <v>434</v>
      </c>
    </row>
    <row r="173" spans="2:51" s="13" customFormat="1" ht="12">
      <c r="B173" s="201"/>
      <c r="C173" s="202"/>
      <c r="D173" s="203" t="s">
        <v>137</v>
      </c>
      <c r="E173" s="204" t="s">
        <v>1</v>
      </c>
      <c r="F173" s="205" t="s">
        <v>267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137</v>
      </c>
      <c r="AU173" s="211" t="s">
        <v>81</v>
      </c>
      <c r="AV173" s="13" t="s">
        <v>77</v>
      </c>
      <c r="AW173" s="13" t="s">
        <v>29</v>
      </c>
      <c r="AX173" s="13" t="s">
        <v>72</v>
      </c>
      <c r="AY173" s="211" t="s">
        <v>130</v>
      </c>
    </row>
    <row r="174" spans="2:51" s="14" customFormat="1" ht="12">
      <c r="B174" s="212"/>
      <c r="C174" s="213"/>
      <c r="D174" s="203" t="s">
        <v>137</v>
      </c>
      <c r="E174" s="214" t="s">
        <v>1</v>
      </c>
      <c r="F174" s="215" t="s">
        <v>435</v>
      </c>
      <c r="G174" s="213"/>
      <c r="H174" s="216">
        <v>51.6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137</v>
      </c>
      <c r="AU174" s="222" t="s">
        <v>81</v>
      </c>
      <c r="AV174" s="14" t="s">
        <v>81</v>
      </c>
      <c r="AW174" s="14" t="s">
        <v>29</v>
      </c>
      <c r="AX174" s="14" t="s">
        <v>72</v>
      </c>
      <c r="AY174" s="222" t="s">
        <v>130</v>
      </c>
    </row>
    <row r="175" spans="2:51" s="14" customFormat="1" ht="12">
      <c r="B175" s="212"/>
      <c r="C175" s="213"/>
      <c r="D175" s="203" t="s">
        <v>137</v>
      </c>
      <c r="E175" s="214" t="s">
        <v>1</v>
      </c>
      <c r="F175" s="215" t="s">
        <v>436</v>
      </c>
      <c r="G175" s="213"/>
      <c r="H175" s="216">
        <v>132.825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137</v>
      </c>
      <c r="AU175" s="222" t="s">
        <v>81</v>
      </c>
      <c r="AV175" s="14" t="s">
        <v>81</v>
      </c>
      <c r="AW175" s="14" t="s">
        <v>29</v>
      </c>
      <c r="AX175" s="14" t="s">
        <v>72</v>
      </c>
      <c r="AY175" s="222" t="s">
        <v>130</v>
      </c>
    </row>
    <row r="176" spans="2:51" s="15" customFormat="1" ht="12">
      <c r="B176" s="223"/>
      <c r="C176" s="224"/>
      <c r="D176" s="203" t="s">
        <v>137</v>
      </c>
      <c r="E176" s="225" t="s">
        <v>1</v>
      </c>
      <c r="F176" s="226" t="s">
        <v>143</v>
      </c>
      <c r="G176" s="224"/>
      <c r="H176" s="227">
        <v>184.42499999999998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137</v>
      </c>
      <c r="AU176" s="233" t="s">
        <v>81</v>
      </c>
      <c r="AV176" s="15" t="s">
        <v>87</v>
      </c>
      <c r="AW176" s="15" t="s">
        <v>29</v>
      </c>
      <c r="AX176" s="15" t="s">
        <v>77</v>
      </c>
      <c r="AY176" s="233" t="s">
        <v>130</v>
      </c>
    </row>
    <row r="177" spans="1:65" s="2" customFormat="1" ht="24.2" customHeight="1">
      <c r="A177" s="34"/>
      <c r="B177" s="35"/>
      <c r="C177" s="187" t="s">
        <v>280</v>
      </c>
      <c r="D177" s="187" t="s">
        <v>132</v>
      </c>
      <c r="E177" s="188" t="s">
        <v>273</v>
      </c>
      <c r="F177" s="189" t="s">
        <v>274</v>
      </c>
      <c r="G177" s="190" t="s">
        <v>165</v>
      </c>
      <c r="H177" s="191">
        <v>184.425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37</v>
      </c>
      <c r="O177" s="71"/>
      <c r="P177" s="197">
        <f>O177*H177</f>
        <v>0</v>
      </c>
      <c r="Q177" s="197">
        <v>5E-05</v>
      </c>
      <c r="R177" s="197">
        <f>Q177*H177</f>
        <v>0.00922125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87</v>
      </c>
      <c r="AT177" s="199" t="s">
        <v>132</v>
      </c>
      <c r="AU177" s="199" t="s">
        <v>81</v>
      </c>
      <c r="AY177" s="17" t="s">
        <v>130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77</v>
      </c>
      <c r="BK177" s="200">
        <f>ROUND(I177*H177,2)</f>
        <v>0</v>
      </c>
      <c r="BL177" s="17" t="s">
        <v>87</v>
      </c>
      <c r="BM177" s="199" t="s">
        <v>437</v>
      </c>
    </row>
    <row r="178" spans="1:65" s="2" customFormat="1" ht="16.5" customHeight="1">
      <c r="A178" s="34"/>
      <c r="B178" s="35"/>
      <c r="C178" s="187" t="s">
        <v>287</v>
      </c>
      <c r="D178" s="187" t="s">
        <v>132</v>
      </c>
      <c r="E178" s="188" t="s">
        <v>277</v>
      </c>
      <c r="F178" s="189" t="s">
        <v>278</v>
      </c>
      <c r="G178" s="190" t="s">
        <v>165</v>
      </c>
      <c r="H178" s="191">
        <v>184.425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37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87</v>
      </c>
      <c r="AT178" s="199" t="s">
        <v>132</v>
      </c>
      <c r="AU178" s="199" t="s">
        <v>81</v>
      </c>
      <c r="AY178" s="17" t="s">
        <v>130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77</v>
      </c>
      <c r="BK178" s="200">
        <f>ROUND(I178*H178,2)</f>
        <v>0</v>
      </c>
      <c r="BL178" s="17" t="s">
        <v>87</v>
      </c>
      <c r="BM178" s="199" t="s">
        <v>438</v>
      </c>
    </row>
    <row r="179" spans="1:65" s="2" customFormat="1" ht="33" customHeight="1">
      <c r="A179" s="34"/>
      <c r="B179" s="35"/>
      <c r="C179" s="187" t="s">
        <v>292</v>
      </c>
      <c r="D179" s="187" t="s">
        <v>132</v>
      </c>
      <c r="E179" s="188" t="s">
        <v>281</v>
      </c>
      <c r="F179" s="189" t="s">
        <v>282</v>
      </c>
      <c r="G179" s="190" t="s">
        <v>231</v>
      </c>
      <c r="H179" s="191">
        <v>37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37</v>
      </c>
      <c r="O179" s="71"/>
      <c r="P179" s="197">
        <f>O179*H179</f>
        <v>0</v>
      </c>
      <c r="Q179" s="197">
        <v>1.61679</v>
      </c>
      <c r="R179" s="197">
        <f>Q179*H179</f>
        <v>59.82123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87</v>
      </c>
      <c r="AT179" s="199" t="s">
        <v>132</v>
      </c>
      <c r="AU179" s="199" t="s">
        <v>81</v>
      </c>
      <c r="AY179" s="17" t="s">
        <v>130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77</v>
      </c>
      <c r="BK179" s="200">
        <f>ROUND(I179*H179,2)</f>
        <v>0</v>
      </c>
      <c r="BL179" s="17" t="s">
        <v>87</v>
      </c>
      <c r="BM179" s="199" t="s">
        <v>439</v>
      </c>
    </row>
    <row r="180" spans="2:51" s="14" customFormat="1" ht="12">
      <c r="B180" s="212"/>
      <c r="C180" s="213"/>
      <c r="D180" s="203" t="s">
        <v>137</v>
      </c>
      <c r="E180" s="214" t="s">
        <v>1</v>
      </c>
      <c r="F180" s="215" t="s">
        <v>440</v>
      </c>
      <c r="G180" s="213"/>
      <c r="H180" s="216">
        <v>37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137</v>
      </c>
      <c r="AU180" s="222" t="s">
        <v>81</v>
      </c>
      <c r="AV180" s="14" t="s">
        <v>81</v>
      </c>
      <c r="AW180" s="14" t="s">
        <v>29</v>
      </c>
      <c r="AX180" s="14" t="s">
        <v>77</v>
      </c>
      <c r="AY180" s="222" t="s">
        <v>130</v>
      </c>
    </row>
    <row r="181" spans="2:63" s="12" customFormat="1" ht="22.9" customHeight="1">
      <c r="B181" s="171"/>
      <c r="C181" s="172"/>
      <c r="D181" s="173" t="s">
        <v>71</v>
      </c>
      <c r="E181" s="185" t="s">
        <v>285</v>
      </c>
      <c r="F181" s="185" t="s">
        <v>286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SUM(P182:P193)</f>
        <v>0</v>
      </c>
      <c r="Q181" s="179"/>
      <c r="R181" s="180">
        <f>SUM(R182:R193)</f>
        <v>0</v>
      </c>
      <c r="S181" s="179"/>
      <c r="T181" s="181">
        <f>SUM(T182:T193)</f>
        <v>0</v>
      </c>
      <c r="AR181" s="182" t="s">
        <v>77</v>
      </c>
      <c r="AT181" s="183" t="s">
        <v>71</v>
      </c>
      <c r="AU181" s="183" t="s">
        <v>77</v>
      </c>
      <c r="AY181" s="182" t="s">
        <v>130</v>
      </c>
      <c r="BK181" s="184">
        <f>SUM(BK182:BK193)</f>
        <v>0</v>
      </c>
    </row>
    <row r="182" spans="1:65" s="2" customFormat="1" ht="21.75" customHeight="1">
      <c r="A182" s="34"/>
      <c r="B182" s="35"/>
      <c r="C182" s="187" t="s">
        <v>298</v>
      </c>
      <c r="D182" s="187" t="s">
        <v>132</v>
      </c>
      <c r="E182" s="188" t="s">
        <v>288</v>
      </c>
      <c r="F182" s="189" t="s">
        <v>289</v>
      </c>
      <c r="G182" s="190" t="s">
        <v>290</v>
      </c>
      <c r="H182" s="191">
        <v>704.933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37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87</v>
      </c>
      <c r="AT182" s="199" t="s">
        <v>132</v>
      </c>
      <c r="AU182" s="199" t="s">
        <v>81</v>
      </c>
      <c r="AY182" s="17" t="s">
        <v>130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77</v>
      </c>
      <c r="BK182" s="200">
        <f>ROUND(I182*H182,2)</f>
        <v>0</v>
      </c>
      <c r="BL182" s="17" t="s">
        <v>87</v>
      </c>
      <c r="BM182" s="199" t="s">
        <v>441</v>
      </c>
    </row>
    <row r="183" spans="1:65" s="2" customFormat="1" ht="24.2" customHeight="1">
      <c r="A183" s="34"/>
      <c r="B183" s="35"/>
      <c r="C183" s="187" t="s">
        <v>303</v>
      </c>
      <c r="D183" s="187" t="s">
        <v>132</v>
      </c>
      <c r="E183" s="188" t="s">
        <v>293</v>
      </c>
      <c r="F183" s="189" t="s">
        <v>294</v>
      </c>
      <c r="G183" s="190" t="s">
        <v>290</v>
      </c>
      <c r="H183" s="191">
        <v>10147.408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37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87</v>
      </c>
      <c r="AT183" s="199" t="s">
        <v>132</v>
      </c>
      <c r="AU183" s="199" t="s">
        <v>81</v>
      </c>
      <c r="AY183" s="17" t="s">
        <v>130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77</v>
      </c>
      <c r="BK183" s="200">
        <f>ROUND(I183*H183,2)</f>
        <v>0</v>
      </c>
      <c r="BL183" s="17" t="s">
        <v>87</v>
      </c>
      <c r="BM183" s="199" t="s">
        <v>442</v>
      </c>
    </row>
    <row r="184" spans="2:51" s="14" customFormat="1" ht="12">
      <c r="B184" s="212"/>
      <c r="C184" s="213"/>
      <c r="D184" s="203" t="s">
        <v>137</v>
      </c>
      <c r="E184" s="214" t="s">
        <v>1</v>
      </c>
      <c r="F184" s="215" t="s">
        <v>387</v>
      </c>
      <c r="G184" s="213"/>
      <c r="H184" s="216">
        <v>7920.64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137</v>
      </c>
      <c r="AU184" s="222" t="s">
        <v>81</v>
      </c>
      <c r="AV184" s="14" t="s">
        <v>81</v>
      </c>
      <c r="AW184" s="14" t="s">
        <v>29</v>
      </c>
      <c r="AX184" s="14" t="s">
        <v>72</v>
      </c>
      <c r="AY184" s="222" t="s">
        <v>130</v>
      </c>
    </row>
    <row r="185" spans="2:51" s="14" customFormat="1" ht="12">
      <c r="B185" s="212"/>
      <c r="C185" s="213"/>
      <c r="D185" s="203" t="s">
        <v>137</v>
      </c>
      <c r="E185" s="214" t="s">
        <v>1</v>
      </c>
      <c r="F185" s="215" t="s">
        <v>443</v>
      </c>
      <c r="G185" s="213"/>
      <c r="H185" s="216">
        <v>2226.768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81</v>
      </c>
      <c r="AV185" s="14" t="s">
        <v>81</v>
      </c>
      <c r="AW185" s="14" t="s">
        <v>29</v>
      </c>
      <c r="AX185" s="14" t="s">
        <v>72</v>
      </c>
      <c r="AY185" s="222" t="s">
        <v>130</v>
      </c>
    </row>
    <row r="186" spans="2:51" s="15" customFormat="1" ht="12">
      <c r="B186" s="223"/>
      <c r="C186" s="224"/>
      <c r="D186" s="203" t="s">
        <v>137</v>
      </c>
      <c r="E186" s="225" t="s">
        <v>1</v>
      </c>
      <c r="F186" s="226" t="s">
        <v>143</v>
      </c>
      <c r="G186" s="224"/>
      <c r="H186" s="227">
        <v>10147.408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137</v>
      </c>
      <c r="AU186" s="233" t="s">
        <v>81</v>
      </c>
      <c r="AV186" s="15" t="s">
        <v>87</v>
      </c>
      <c r="AW186" s="15" t="s">
        <v>29</v>
      </c>
      <c r="AX186" s="15" t="s">
        <v>77</v>
      </c>
      <c r="AY186" s="233" t="s">
        <v>130</v>
      </c>
    </row>
    <row r="187" spans="1:65" s="2" customFormat="1" ht="37.9" customHeight="1">
      <c r="A187" s="34"/>
      <c r="B187" s="35"/>
      <c r="C187" s="187" t="s">
        <v>309</v>
      </c>
      <c r="D187" s="187" t="s">
        <v>132</v>
      </c>
      <c r="E187" s="188" t="s">
        <v>299</v>
      </c>
      <c r="F187" s="189" t="s">
        <v>300</v>
      </c>
      <c r="G187" s="190" t="s">
        <v>290</v>
      </c>
      <c r="H187" s="191">
        <v>565.76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37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87</v>
      </c>
      <c r="AT187" s="199" t="s">
        <v>132</v>
      </c>
      <c r="AU187" s="199" t="s">
        <v>81</v>
      </c>
      <c r="AY187" s="17" t="s">
        <v>130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77</v>
      </c>
      <c r="BK187" s="200">
        <f>ROUND(I187*H187,2)</f>
        <v>0</v>
      </c>
      <c r="BL187" s="17" t="s">
        <v>87</v>
      </c>
      <c r="BM187" s="199" t="s">
        <v>444</v>
      </c>
    </row>
    <row r="188" spans="2:51" s="14" customFormat="1" ht="12">
      <c r="B188" s="212"/>
      <c r="C188" s="213"/>
      <c r="D188" s="203" t="s">
        <v>137</v>
      </c>
      <c r="E188" s="214" t="s">
        <v>1</v>
      </c>
      <c r="F188" s="215" t="s">
        <v>445</v>
      </c>
      <c r="G188" s="213"/>
      <c r="H188" s="216">
        <v>565.76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81</v>
      </c>
      <c r="AV188" s="14" t="s">
        <v>81</v>
      </c>
      <c r="AW188" s="14" t="s">
        <v>29</v>
      </c>
      <c r="AX188" s="14" t="s">
        <v>77</v>
      </c>
      <c r="AY188" s="222" t="s">
        <v>130</v>
      </c>
    </row>
    <row r="189" spans="1:65" s="2" customFormat="1" ht="44.25" customHeight="1">
      <c r="A189" s="34"/>
      <c r="B189" s="35"/>
      <c r="C189" s="187" t="s">
        <v>316</v>
      </c>
      <c r="D189" s="187" t="s">
        <v>132</v>
      </c>
      <c r="E189" s="188" t="s">
        <v>304</v>
      </c>
      <c r="F189" s="189" t="s">
        <v>305</v>
      </c>
      <c r="G189" s="190" t="s">
        <v>290</v>
      </c>
      <c r="H189" s="191">
        <v>109.95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87</v>
      </c>
      <c r="AT189" s="199" t="s">
        <v>132</v>
      </c>
      <c r="AU189" s="199" t="s">
        <v>81</v>
      </c>
      <c r="AY189" s="17" t="s">
        <v>130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77</v>
      </c>
      <c r="BK189" s="200">
        <f>ROUND(I189*H189,2)</f>
        <v>0</v>
      </c>
      <c r="BL189" s="17" t="s">
        <v>87</v>
      </c>
      <c r="BM189" s="199" t="s">
        <v>446</v>
      </c>
    </row>
    <row r="190" spans="2:51" s="14" customFormat="1" ht="12">
      <c r="B190" s="212"/>
      <c r="C190" s="213"/>
      <c r="D190" s="203" t="s">
        <v>137</v>
      </c>
      <c r="E190" s="214" t="s">
        <v>1</v>
      </c>
      <c r="F190" s="215" t="s">
        <v>447</v>
      </c>
      <c r="G190" s="213"/>
      <c r="H190" s="216">
        <v>92.625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137</v>
      </c>
      <c r="AU190" s="222" t="s">
        <v>81</v>
      </c>
      <c r="AV190" s="14" t="s">
        <v>81</v>
      </c>
      <c r="AW190" s="14" t="s">
        <v>29</v>
      </c>
      <c r="AX190" s="14" t="s">
        <v>72</v>
      </c>
      <c r="AY190" s="222" t="s">
        <v>130</v>
      </c>
    </row>
    <row r="191" spans="2:51" s="14" customFormat="1" ht="12">
      <c r="B191" s="212"/>
      <c r="C191" s="213"/>
      <c r="D191" s="203" t="s">
        <v>137</v>
      </c>
      <c r="E191" s="214" t="s">
        <v>1</v>
      </c>
      <c r="F191" s="215" t="s">
        <v>448</v>
      </c>
      <c r="G191" s="213"/>
      <c r="H191" s="216">
        <v>17.325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81</v>
      </c>
      <c r="AV191" s="14" t="s">
        <v>81</v>
      </c>
      <c r="AW191" s="14" t="s">
        <v>29</v>
      </c>
      <c r="AX191" s="14" t="s">
        <v>72</v>
      </c>
      <c r="AY191" s="222" t="s">
        <v>130</v>
      </c>
    </row>
    <row r="192" spans="2:51" s="15" customFormat="1" ht="12">
      <c r="B192" s="223"/>
      <c r="C192" s="224"/>
      <c r="D192" s="203" t="s">
        <v>137</v>
      </c>
      <c r="E192" s="225" t="s">
        <v>1</v>
      </c>
      <c r="F192" s="226" t="s">
        <v>143</v>
      </c>
      <c r="G192" s="224"/>
      <c r="H192" s="227">
        <v>109.95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137</v>
      </c>
      <c r="AU192" s="233" t="s">
        <v>81</v>
      </c>
      <c r="AV192" s="15" t="s">
        <v>87</v>
      </c>
      <c r="AW192" s="15" t="s">
        <v>29</v>
      </c>
      <c r="AX192" s="15" t="s">
        <v>77</v>
      </c>
      <c r="AY192" s="233" t="s">
        <v>130</v>
      </c>
    </row>
    <row r="193" spans="1:65" s="2" customFormat="1" ht="44.25" customHeight="1">
      <c r="A193" s="34"/>
      <c r="B193" s="35"/>
      <c r="C193" s="187" t="s">
        <v>322</v>
      </c>
      <c r="D193" s="187" t="s">
        <v>132</v>
      </c>
      <c r="E193" s="188" t="s">
        <v>310</v>
      </c>
      <c r="F193" s="189" t="s">
        <v>311</v>
      </c>
      <c r="G193" s="190" t="s">
        <v>290</v>
      </c>
      <c r="H193" s="191">
        <v>46.548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37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87</v>
      </c>
      <c r="AT193" s="199" t="s">
        <v>132</v>
      </c>
      <c r="AU193" s="199" t="s">
        <v>81</v>
      </c>
      <c r="AY193" s="17" t="s">
        <v>130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77</v>
      </c>
      <c r="BK193" s="200">
        <f>ROUND(I193*H193,2)</f>
        <v>0</v>
      </c>
      <c r="BL193" s="17" t="s">
        <v>87</v>
      </c>
      <c r="BM193" s="199" t="s">
        <v>449</v>
      </c>
    </row>
    <row r="194" spans="2:63" s="12" customFormat="1" ht="22.9" customHeight="1">
      <c r="B194" s="171"/>
      <c r="C194" s="172"/>
      <c r="D194" s="173" t="s">
        <v>71</v>
      </c>
      <c r="E194" s="185" t="s">
        <v>314</v>
      </c>
      <c r="F194" s="185" t="s">
        <v>315</v>
      </c>
      <c r="G194" s="172"/>
      <c r="H194" s="172"/>
      <c r="I194" s="175"/>
      <c r="J194" s="186">
        <f>BK194</f>
        <v>0</v>
      </c>
      <c r="K194" s="172"/>
      <c r="L194" s="177"/>
      <c r="M194" s="178"/>
      <c r="N194" s="179"/>
      <c r="O194" s="179"/>
      <c r="P194" s="180">
        <f>P195</f>
        <v>0</v>
      </c>
      <c r="Q194" s="179"/>
      <c r="R194" s="180">
        <f>R195</f>
        <v>0</v>
      </c>
      <c r="S194" s="179"/>
      <c r="T194" s="181">
        <f>T195</f>
        <v>0</v>
      </c>
      <c r="AR194" s="182" t="s">
        <v>77</v>
      </c>
      <c r="AT194" s="183" t="s">
        <v>71</v>
      </c>
      <c r="AU194" s="183" t="s">
        <v>77</v>
      </c>
      <c r="AY194" s="182" t="s">
        <v>130</v>
      </c>
      <c r="BK194" s="184">
        <f>BK195</f>
        <v>0</v>
      </c>
    </row>
    <row r="195" spans="1:65" s="2" customFormat="1" ht="33" customHeight="1">
      <c r="A195" s="34"/>
      <c r="B195" s="35"/>
      <c r="C195" s="187" t="s">
        <v>328</v>
      </c>
      <c r="D195" s="187" t="s">
        <v>132</v>
      </c>
      <c r="E195" s="188" t="s">
        <v>317</v>
      </c>
      <c r="F195" s="189" t="s">
        <v>318</v>
      </c>
      <c r="G195" s="190" t="s">
        <v>290</v>
      </c>
      <c r="H195" s="191">
        <v>208.449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87</v>
      </c>
      <c r="AT195" s="199" t="s">
        <v>132</v>
      </c>
      <c r="AU195" s="199" t="s">
        <v>81</v>
      </c>
      <c r="AY195" s="17" t="s">
        <v>130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77</v>
      </c>
      <c r="BK195" s="200">
        <f>ROUND(I195*H195,2)</f>
        <v>0</v>
      </c>
      <c r="BL195" s="17" t="s">
        <v>87</v>
      </c>
      <c r="BM195" s="199" t="s">
        <v>450</v>
      </c>
    </row>
    <row r="196" spans="2:63" s="12" customFormat="1" ht="25.9" customHeight="1">
      <c r="B196" s="171"/>
      <c r="C196" s="172"/>
      <c r="D196" s="173" t="s">
        <v>71</v>
      </c>
      <c r="E196" s="174" t="s">
        <v>320</v>
      </c>
      <c r="F196" s="174" t="s">
        <v>321</v>
      </c>
      <c r="G196" s="172"/>
      <c r="H196" s="172"/>
      <c r="I196" s="175"/>
      <c r="J196" s="176">
        <f>BK196</f>
        <v>0</v>
      </c>
      <c r="K196" s="172"/>
      <c r="L196" s="177"/>
      <c r="M196" s="178"/>
      <c r="N196" s="179"/>
      <c r="O196" s="179"/>
      <c r="P196" s="180">
        <f>SUM(P197:P199)</f>
        <v>0</v>
      </c>
      <c r="Q196" s="179"/>
      <c r="R196" s="180">
        <f>SUM(R197:R199)</f>
        <v>0</v>
      </c>
      <c r="S196" s="179"/>
      <c r="T196" s="181">
        <f>SUM(T197:T199)</f>
        <v>0</v>
      </c>
      <c r="AR196" s="182" t="s">
        <v>90</v>
      </c>
      <c r="AT196" s="183" t="s">
        <v>71</v>
      </c>
      <c r="AU196" s="183" t="s">
        <v>72</v>
      </c>
      <c r="AY196" s="182" t="s">
        <v>130</v>
      </c>
      <c r="BK196" s="184">
        <f>SUM(BK197:BK199)</f>
        <v>0</v>
      </c>
    </row>
    <row r="197" spans="1:65" s="2" customFormat="1" ht="16.5" customHeight="1">
      <c r="A197" s="34"/>
      <c r="B197" s="35"/>
      <c r="C197" s="187" t="s">
        <v>332</v>
      </c>
      <c r="D197" s="187" t="s">
        <v>132</v>
      </c>
      <c r="E197" s="188" t="s">
        <v>323</v>
      </c>
      <c r="F197" s="189" t="s">
        <v>324</v>
      </c>
      <c r="G197" s="190" t="s">
        <v>325</v>
      </c>
      <c r="H197" s="191">
        <v>1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37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326</v>
      </c>
      <c r="AT197" s="199" t="s">
        <v>132</v>
      </c>
      <c r="AU197" s="199" t="s">
        <v>77</v>
      </c>
      <c r="AY197" s="17" t="s">
        <v>130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77</v>
      </c>
      <c r="BK197" s="200">
        <f>ROUND(I197*H197,2)</f>
        <v>0</v>
      </c>
      <c r="BL197" s="17" t="s">
        <v>326</v>
      </c>
      <c r="BM197" s="199" t="s">
        <v>451</v>
      </c>
    </row>
    <row r="198" spans="1:65" s="2" customFormat="1" ht="24.2" customHeight="1">
      <c r="A198" s="34"/>
      <c r="B198" s="35"/>
      <c r="C198" s="187" t="s">
        <v>144</v>
      </c>
      <c r="D198" s="187" t="s">
        <v>132</v>
      </c>
      <c r="E198" s="188" t="s">
        <v>329</v>
      </c>
      <c r="F198" s="189" t="s">
        <v>330</v>
      </c>
      <c r="G198" s="190" t="s">
        <v>325</v>
      </c>
      <c r="H198" s="191">
        <v>1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326</v>
      </c>
      <c r="AT198" s="199" t="s">
        <v>132</v>
      </c>
      <c r="AU198" s="199" t="s">
        <v>77</v>
      </c>
      <c r="AY198" s="17" t="s">
        <v>130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77</v>
      </c>
      <c r="BK198" s="200">
        <f>ROUND(I198*H198,2)</f>
        <v>0</v>
      </c>
      <c r="BL198" s="17" t="s">
        <v>326</v>
      </c>
      <c r="BM198" s="199" t="s">
        <v>452</v>
      </c>
    </row>
    <row r="199" spans="1:65" s="2" customFormat="1" ht="16.5" customHeight="1">
      <c r="A199" s="34"/>
      <c r="B199" s="35"/>
      <c r="C199" s="187" t="s">
        <v>149</v>
      </c>
      <c r="D199" s="187" t="s">
        <v>132</v>
      </c>
      <c r="E199" s="188" t="s">
        <v>333</v>
      </c>
      <c r="F199" s="189" t="s">
        <v>334</v>
      </c>
      <c r="G199" s="190" t="s">
        <v>325</v>
      </c>
      <c r="H199" s="191">
        <v>1</v>
      </c>
      <c r="I199" s="192"/>
      <c r="J199" s="193">
        <f>ROUND(I199*H199,2)</f>
        <v>0</v>
      </c>
      <c r="K199" s="194"/>
      <c r="L199" s="39"/>
      <c r="M199" s="245" t="s">
        <v>1</v>
      </c>
      <c r="N199" s="246" t="s">
        <v>37</v>
      </c>
      <c r="O199" s="247"/>
      <c r="P199" s="248">
        <f>O199*H199</f>
        <v>0</v>
      </c>
      <c r="Q199" s="248">
        <v>0</v>
      </c>
      <c r="R199" s="248">
        <f>Q199*H199</f>
        <v>0</v>
      </c>
      <c r="S199" s="248">
        <v>0</v>
      </c>
      <c r="T199" s="24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326</v>
      </c>
      <c r="AT199" s="199" t="s">
        <v>132</v>
      </c>
      <c r="AU199" s="199" t="s">
        <v>77</v>
      </c>
      <c r="AY199" s="17" t="s">
        <v>130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77</v>
      </c>
      <c r="BK199" s="200">
        <f>ROUND(I199*H199,2)</f>
        <v>0</v>
      </c>
      <c r="BL199" s="17" t="s">
        <v>326</v>
      </c>
      <c r="BM199" s="199" t="s">
        <v>453</v>
      </c>
    </row>
    <row r="200" spans="1:31" s="2" customFormat="1" ht="6.95" customHeight="1">
      <c r="A200" s="34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39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sheetProtection algorithmName="SHA-512" hashValue="npcVVyWhjURN4/CdwERgN1rzgjXX8sB4IK/fr1DGz/Y0RUqlu/bScBzcUvwIlEOu+zTJ9hJ+5mpfh/PcMKyTZQ==" saltValue="s7wMjYdRSjoBVz3uurX/FJhy9NCGgJRG2m2l9fOIMskCNJaXzR7oAh9VvHsltfqNsq5dNaUUaTa+9RVjPpQjaA==" spinCount="100000" sheet="1" objects="1" scenarios="1" formatColumns="0" formatRows="0" autoFilter="0"/>
  <autoFilter ref="C123:K19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454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ROUND((SUM(BE124:BE199)),2)</f>
        <v>0</v>
      </c>
      <c r="G33" s="34"/>
      <c r="H33" s="34"/>
      <c r="I33" s="124">
        <v>0.21</v>
      </c>
      <c r="J33" s="123">
        <f>ROUND(((SUM(BE124:BE199))*I33),2)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ROUND((SUM(BF124:BF199)),2)</f>
        <v>0</v>
      </c>
      <c r="G34" s="34"/>
      <c r="H34" s="34"/>
      <c r="I34" s="124">
        <v>0.15</v>
      </c>
      <c r="J34" s="123">
        <f>ROUND(((SUM(BF124:BF199))*I34),2)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ROUND((SUM(BG124:BG199)),2)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ROUND((SUM(BH124:BH199)),2)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ROUND((SUM(BI124:BI199)),2)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0" t="str">
        <f>E9</f>
        <v>4 - ulice Nezvalova - úsek K Tužince - Červené Vršky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J145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J155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111</v>
      </c>
      <c r="E101" s="156"/>
      <c r="F101" s="156"/>
      <c r="G101" s="156"/>
      <c r="H101" s="156"/>
      <c r="I101" s="156"/>
      <c r="J101" s="157">
        <f>J159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J181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J194</f>
        <v>0</v>
      </c>
      <c r="K103" s="154"/>
      <c r="L103" s="158"/>
    </row>
    <row r="104" spans="2:12" s="9" customFormat="1" ht="24.95" customHeight="1" hidden="1">
      <c r="B104" s="147"/>
      <c r="C104" s="148"/>
      <c r="D104" s="149" t="s">
        <v>114</v>
      </c>
      <c r="E104" s="150"/>
      <c r="F104" s="150"/>
      <c r="G104" s="150"/>
      <c r="H104" s="150"/>
      <c r="I104" s="150"/>
      <c r="J104" s="151">
        <f>J196</f>
        <v>0</v>
      </c>
      <c r="K104" s="148"/>
      <c r="L104" s="152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2" t="str">
        <f>E7</f>
        <v>Benešov ul. Neumannova, Nezvalova a Wolkerova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0" t="str">
        <f>E9</f>
        <v>4 - ulice Nezvalova - úsek K Tužince - Červené Vršky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29" t="s">
        <v>21</v>
      </c>
      <c r="J118" s="66" t="str">
        <f>IF(J12="","",J12)</f>
        <v>18. 2. 2022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116</v>
      </c>
      <c r="D123" s="162" t="s">
        <v>57</v>
      </c>
      <c r="E123" s="162" t="s">
        <v>53</v>
      </c>
      <c r="F123" s="162" t="s">
        <v>54</v>
      </c>
      <c r="G123" s="162" t="s">
        <v>117</v>
      </c>
      <c r="H123" s="162" t="s">
        <v>118</v>
      </c>
      <c r="I123" s="162" t="s">
        <v>119</v>
      </c>
      <c r="J123" s="163" t="s">
        <v>104</v>
      </c>
      <c r="K123" s="164" t="s">
        <v>120</v>
      </c>
      <c r="L123" s="165"/>
      <c r="M123" s="75" t="s">
        <v>1</v>
      </c>
      <c r="N123" s="76" t="s">
        <v>36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P125+P196</f>
        <v>0</v>
      </c>
      <c r="Q124" s="79"/>
      <c r="R124" s="168">
        <f>R125+R196</f>
        <v>429.05793800000004</v>
      </c>
      <c r="S124" s="79"/>
      <c r="T124" s="169">
        <f>T125+T196</f>
        <v>939.867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106</v>
      </c>
      <c r="BK124" s="170">
        <f>BK125+BK196</f>
        <v>0</v>
      </c>
    </row>
    <row r="125" spans="2:63" s="12" customFormat="1" ht="25.9" customHeight="1">
      <c r="B125" s="171"/>
      <c r="C125" s="172"/>
      <c r="D125" s="173" t="s">
        <v>71</v>
      </c>
      <c r="E125" s="174" t="s">
        <v>128</v>
      </c>
      <c r="F125" s="174" t="s">
        <v>129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P126+P145+P155+P159+P181+P194</f>
        <v>0</v>
      </c>
      <c r="Q125" s="179"/>
      <c r="R125" s="180">
        <f>R126+R145+R155+R159+R181+R194</f>
        <v>429.05793800000004</v>
      </c>
      <c r="S125" s="179"/>
      <c r="T125" s="181">
        <f>T126+T145+T155+T159+T181+T194</f>
        <v>939.867</v>
      </c>
      <c r="AR125" s="182" t="s">
        <v>77</v>
      </c>
      <c r="AT125" s="183" t="s">
        <v>71</v>
      </c>
      <c r="AU125" s="183" t="s">
        <v>72</v>
      </c>
      <c r="AY125" s="182" t="s">
        <v>130</v>
      </c>
      <c r="BK125" s="184">
        <f>BK126+BK145+BK155+BK159+BK181+BK194</f>
        <v>0</v>
      </c>
    </row>
    <row r="126" spans="2:63" s="12" customFormat="1" ht="22.9" customHeight="1">
      <c r="B126" s="171"/>
      <c r="C126" s="172"/>
      <c r="D126" s="173" t="s">
        <v>71</v>
      </c>
      <c r="E126" s="185" t="s">
        <v>77</v>
      </c>
      <c r="F126" s="185" t="s">
        <v>131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SUM(P127:P144)</f>
        <v>0</v>
      </c>
      <c r="Q126" s="179"/>
      <c r="R126" s="180">
        <f>SUM(R127:R144)</f>
        <v>0.32928999999999997</v>
      </c>
      <c r="S126" s="179"/>
      <c r="T126" s="181">
        <f>SUM(T127:T144)</f>
        <v>939.867</v>
      </c>
      <c r="AR126" s="182" t="s">
        <v>77</v>
      </c>
      <c r="AT126" s="183" t="s">
        <v>71</v>
      </c>
      <c r="AU126" s="183" t="s">
        <v>77</v>
      </c>
      <c r="AY126" s="182" t="s">
        <v>130</v>
      </c>
      <c r="BK126" s="184">
        <f>SUM(BK127:BK144)</f>
        <v>0</v>
      </c>
    </row>
    <row r="127" spans="1:65" s="2" customFormat="1" ht="16.5" customHeight="1">
      <c r="A127" s="34"/>
      <c r="B127" s="35"/>
      <c r="C127" s="187" t="s">
        <v>77</v>
      </c>
      <c r="D127" s="187" t="s">
        <v>132</v>
      </c>
      <c r="E127" s="188" t="s">
        <v>133</v>
      </c>
      <c r="F127" s="189" t="s">
        <v>134</v>
      </c>
      <c r="G127" s="190" t="s">
        <v>135</v>
      </c>
      <c r="H127" s="191">
        <v>307.6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37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0.22</v>
      </c>
      <c r="T127" s="198">
        <f>S127*H127</f>
        <v>67.67200000000001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87</v>
      </c>
      <c r="AT127" s="199" t="s">
        <v>132</v>
      </c>
      <c r="AU127" s="199" t="s">
        <v>81</v>
      </c>
      <c r="AY127" s="17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77</v>
      </c>
      <c r="BK127" s="200">
        <f>ROUND(I127*H127,2)</f>
        <v>0</v>
      </c>
      <c r="BL127" s="17" t="s">
        <v>87</v>
      </c>
      <c r="BM127" s="199" t="s">
        <v>455</v>
      </c>
    </row>
    <row r="128" spans="2:51" s="13" customFormat="1" ht="12">
      <c r="B128" s="201"/>
      <c r="C128" s="202"/>
      <c r="D128" s="203" t="s">
        <v>137</v>
      </c>
      <c r="E128" s="204" t="s">
        <v>1</v>
      </c>
      <c r="F128" s="205" t="s">
        <v>138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137</v>
      </c>
      <c r="AU128" s="211" t="s">
        <v>81</v>
      </c>
      <c r="AV128" s="13" t="s">
        <v>77</v>
      </c>
      <c r="AW128" s="13" t="s">
        <v>29</v>
      </c>
      <c r="AX128" s="13" t="s">
        <v>72</v>
      </c>
      <c r="AY128" s="211" t="s">
        <v>130</v>
      </c>
    </row>
    <row r="129" spans="2:51" s="14" customFormat="1" ht="12">
      <c r="B129" s="212"/>
      <c r="C129" s="213"/>
      <c r="D129" s="203" t="s">
        <v>137</v>
      </c>
      <c r="E129" s="214" t="s">
        <v>1</v>
      </c>
      <c r="F129" s="215" t="s">
        <v>456</v>
      </c>
      <c r="G129" s="213"/>
      <c r="H129" s="216">
        <v>32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137</v>
      </c>
      <c r="AU129" s="222" t="s">
        <v>81</v>
      </c>
      <c r="AV129" s="14" t="s">
        <v>81</v>
      </c>
      <c r="AW129" s="14" t="s">
        <v>29</v>
      </c>
      <c r="AX129" s="14" t="s">
        <v>72</v>
      </c>
      <c r="AY129" s="222" t="s">
        <v>130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457</v>
      </c>
      <c r="G130" s="213"/>
      <c r="H130" s="216">
        <v>99.2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81</v>
      </c>
      <c r="AV130" s="14" t="s">
        <v>81</v>
      </c>
      <c r="AW130" s="14" t="s">
        <v>29</v>
      </c>
      <c r="AX130" s="14" t="s">
        <v>72</v>
      </c>
      <c r="AY130" s="222" t="s">
        <v>130</v>
      </c>
    </row>
    <row r="131" spans="2:51" s="14" customFormat="1" ht="12">
      <c r="B131" s="212"/>
      <c r="C131" s="213"/>
      <c r="D131" s="203" t="s">
        <v>137</v>
      </c>
      <c r="E131" s="214" t="s">
        <v>1</v>
      </c>
      <c r="F131" s="215" t="s">
        <v>458</v>
      </c>
      <c r="G131" s="213"/>
      <c r="H131" s="216">
        <v>176.4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137</v>
      </c>
      <c r="AU131" s="222" t="s">
        <v>81</v>
      </c>
      <c r="AV131" s="14" t="s">
        <v>81</v>
      </c>
      <c r="AW131" s="14" t="s">
        <v>29</v>
      </c>
      <c r="AX131" s="14" t="s">
        <v>72</v>
      </c>
      <c r="AY131" s="222" t="s">
        <v>130</v>
      </c>
    </row>
    <row r="132" spans="2:51" s="15" customFormat="1" ht="12">
      <c r="B132" s="223"/>
      <c r="C132" s="224"/>
      <c r="D132" s="203" t="s">
        <v>137</v>
      </c>
      <c r="E132" s="225" t="s">
        <v>1</v>
      </c>
      <c r="F132" s="226" t="s">
        <v>143</v>
      </c>
      <c r="G132" s="224"/>
      <c r="H132" s="227">
        <v>307.6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137</v>
      </c>
      <c r="AU132" s="233" t="s">
        <v>81</v>
      </c>
      <c r="AV132" s="15" t="s">
        <v>87</v>
      </c>
      <c r="AW132" s="15" t="s">
        <v>29</v>
      </c>
      <c r="AX132" s="15" t="s">
        <v>77</v>
      </c>
      <c r="AY132" s="233" t="s">
        <v>130</v>
      </c>
    </row>
    <row r="133" spans="1:65" s="2" customFormat="1" ht="24.2" customHeight="1">
      <c r="A133" s="34"/>
      <c r="B133" s="35"/>
      <c r="C133" s="187" t="s">
        <v>81</v>
      </c>
      <c r="D133" s="187" t="s">
        <v>132</v>
      </c>
      <c r="E133" s="188" t="s">
        <v>153</v>
      </c>
      <c r="F133" s="189" t="s">
        <v>154</v>
      </c>
      <c r="G133" s="190" t="s">
        <v>135</v>
      </c>
      <c r="H133" s="191">
        <v>303.05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0.44</v>
      </c>
      <c r="T133" s="198">
        <f>S133*H133</f>
        <v>133.342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87</v>
      </c>
      <c r="AT133" s="199" t="s">
        <v>132</v>
      </c>
      <c r="AU133" s="199" t="s">
        <v>81</v>
      </c>
      <c r="AY133" s="17" t="s">
        <v>130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77</v>
      </c>
      <c r="BK133" s="200">
        <f>ROUND(I133*H133,2)</f>
        <v>0</v>
      </c>
      <c r="BL133" s="17" t="s">
        <v>87</v>
      </c>
      <c r="BM133" s="199" t="s">
        <v>459</v>
      </c>
    </row>
    <row r="134" spans="2:51" s="14" customFormat="1" ht="12">
      <c r="B134" s="212"/>
      <c r="C134" s="213"/>
      <c r="D134" s="203" t="s">
        <v>137</v>
      </c>
      <c r="E134" s="214" t="s">
        <v>1</v>
      </c>
      <c r="F134" s="215" t="s">
        <v>460</v>
      </c>
      <c r="G134" s="213"/>
      <c r="H134" s="216">
        <v>126.65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137</v>
      </c>
      <c r="AU134" s="222" t="s">
        <v>81</v>
      </c>
      <c r="AV134" s="14" t="s">
        <v>81</v>
      </c>
      <c r="AW134" s="14" t="s">
        <v>29</v>
      </c>
      <c r="AX134" s="14" t="s">
        <v>72</v>
      </c>
      <c r="AY134" s="222" t="s">
        <v>130</v>
      </c>
    </row>
    <row r="135" spans="2:51" s="14" customFormat="1" ht="12">
      <c r="B135" s="212"/>
      <c r="C135" s="213"/>
      <c r="D135" s="203" t="s">
        <v>137</v>
      </c>
      <c r="E135" s="214" t="s">
        <v>1</v>
      </c>
      <c r="F135" s="215" t="s">
        <v>461</v>
      </c>
      <c r="G135" s="213"/>
      <c r="H135" s="216">
        <v>176.4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81</v>
      </c>
      <c r="AV135" s="14" t="s">
        <v>81</v>
      </c>
      <c r="AW135" s="14" t="s">
        <v>29</v>
      </c>
      <c r="AX135" s="14" t="s">
        <v>72</v>
      </c>
      <c r="AY135" s="222" t="s">
        <v>130</v>
      </c>
    </row>
    <row r="136" spans="2:51" s="15" customFormat="1" ht="12">
      <c r="B136" s="223"/>
      <c r="C136" s="224"/>
      <c r="D136" s="203" t="s">
        <v>137</v>
      </c>
      <c r="E136" s="225" t="s">
        <v>1</v>
      </c>
      <c r="F136" s="226" t="s">
        <v>143</v>
      </c>
      <c r="G136" s="224"/>
      <c r="H136" s="227">
        <v>303.05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137</v>
      </c>
      <c r="AU136" s="233" t="s">
        <v>81</v>
      </c>
      <c r="AV136" s="15" t="s">
        <v>87</v>
      </c>
      <c r="AW136" s="15" t="s">
        <v>29</v>
      </c>
      <c r="AX136" s="15" t="s">
        <v>77</v>
      </c>
      <c r="AY136" s="233" t="s">
        <v>130</v>
      </c>
    </row>
    <row r="137" spans="1:65" s="2" customFormat="1" ht="24.2" customHeight="1">
      <c r="A137" s="34"/>
      <c r="B137" s="35"/>
      <c r="C137" s="187" t="s">
        <v>84</v>
      </c>
      <c r="D137" s="187" t="s">
        <v>132</v>
      </c>
      <c r="E137" s="188" t="s">
        <v>158</v>
      </c>
      <c r="F137" s="189" t="s">
        <v>159</v>
      </c>
      <c r="G137" s="190" t="s">
        <v>135</v>
      </c>
      <c r="H137" s="191">
        <v>2533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0.00013</v>
      </c>
      <c r="R137" s="197">
        <f>Q137*H137</f>
        <v>0.32928999999999997</v>
      </c>
      <c r="S137" s="197">
        <v>0.256</v>
      </c>
      <c r="T137" s="198">
        <f>S137*H137</f>
        <v>648.448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87</v>
      </c>
      <c r="AT137" s="199" t="s">
        <v>132</v>
      </c>
      <c r="AU137" s="199" t="s">
        <v>81</v>
      </c>
      <c r="AY137" s="17" t="s">
        <v>130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77</v>
      </c>
      <c r="BK137" s="200">
        <f>ROUND(I137*H137,2)</f>
        <v>0</v>
      </c>
      <c r="BL137" s="17" t="s">
        <v>87</v>
      </c>
      <c r="BM137" s="199" t="s">
        <v>462</v>
      </c>
    </row>
    <row r="138" spans="1:65" s="2" customFormat="1" ht="16.5" customHeight="1">
      <c r="A138" s="34"/>
      <c r="B138" s="35"/>
      <c r="C138" s="187" t="s">
        <v>87</v>
      </c>
      <c r="D138" s="187" t="s">
        <v>132</v>
      </c>
      <c r="E138" s="188" t="s">
        <v>163</v>
      </c>
      <c r="F138" s="189" t="s">
        <v>164</v>
      </c>
      <c r="G138" s="190" t="s">
        <v>165</v>
      </c>
      <c r="H138" s="191">
        <v>441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37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0.205</v>
      </c>
      <c r="T138" s="198">
        <f>S138*H138</f>
        <v>90.405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87</v>
      </c>
      <c r="AT138" s="199" t="s">
        <v>132</v>
      </c>
      <c r="AU138" s="199" t="s">
        <v>81</v>
      </c>
      <c r="AY138" s="17" t="s">
        <v>130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77</v>
      </c>
      <c r="BK138" s="200">
        <f>ROUND(I138*H138,2)</f>
        <v>0</v>
      </c>
      <c r="BL138" s="17" t="s">
        <v>87</v>
      </c>
      <c r="BM138" s="199" t="s">
        <v>463</v>
      </c>
    </row>
    <row r="139" spans="2:51" s="14" customFormat="1" ht="12">
      <c r="B139" s="212"/>
      <c r="C139" s="213"/>
      <c r="D139" s="203" t="s">
        <v>137</v>
      </c>
      <c r="E139" s="214" t="s">
        <v>1</v>
      </c>
      <c r="F139" s="215" t="s">
        <v>464</v>
      </c>
      <c r="G139" s="213"/>
      <c r="H139" s="216">
        <v>441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137</v>
      </c>
      <c r="AU139" s="222" t="s">
        <v>81</v>
      </c>
      <c r="AV139" s="14" t="s">
        <v>81</v>
      </c>
      <c r="AW139" s="14" t="s">
        <v>29</v>
      </c>
      <c r="AX139" s="14" t="s">
        <v>77</v>
      </c>
      <c r="AY139" s="222" t="s">
        <v>130</v>
      </c>
    </row>
    <row r="140" spans="1:65" s="2" customFormat="1" ht="24.2" customHeight="1">
      <c r="A140" s="34"/>
      <c r="B140" s="35"/>
      <c r="C140" s="187" t="s">
        <v>90</v>
      </c>
      <c r="D140" s="187" t="s">
        <v>132</v>
      </c>
      <c r="E140" s="188" t="s">
        <v>169</v>
      </c>
      <c r="F140" s="189" t="s">
        <v>170</v>
      </c>
      <c r="G140" s="190" t="s">
        <v>171</v>
      </c>
      <c r="H140" s="191">
        <v>26.46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37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87</v>
      </c>
      <c r="AT140" s="199" t="s">
        <v>132</v>
      </c>
      <c r="AU140" s="199" t="s">
        <v>81</v>
      </c>
      <c r="AY140" s="17" t="s">
        <v>130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77</v>
      </c>
      <c r="BK140" s="200">
        <f>ROUND(I140*H140,2)</f>
        <v>0</v>
      </c>
      <c r="BL140" s="17" t="s">
        <v>87</v>
      </c>
      <c r="BM140" s="199" t="s">
        <v>465</v>
      </c>
    </row>
    <row r="141" spans="2:51" s="14" customFormat="1" ht="12">
      <c r="B141" s="212"/>
      <c r="C141" s="213"/>
      <c r="D141" s="203" t="s">
        <v>137</v>
      </c>
      <c r="E141" s="214" t="s">
        <v>1</v>
      </c>
      <c r="F141" s="215" t="s">
        <v>466</v>
      </c>
      <c r="G141" s="213"/>
      <c r="H141" s="216">
        <v>26.46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81</v>
      </c>
      <c r="AV141" s="14" t="s">
        <v>81</v>
      </c>
      <c r="AW141" s="14" t="s">
        <v>29</v>
      </c>
      <c r="AX141" s="14" t="s">
        <v>77</v>
      </c>
      <c r="AY141" s="222" t="s">
        <v>130</v>
      </c>
    </row>
    <row r="142" spans="1:65" s="2" customFormat="1" ht="33" customHeight="1">
      <c r="A142" s="34"/>
      <c r="B142" s="35"/>
      <c r="C142" s="187" t="s">
        <v>93</v>
      </c>
      <c r="D142" s="187" t="s">
        <v>132</v>
      </c>
      <c r="E142" s="188" t="s">
        <v>174</v>
      </c>
      <c r="F142" s="189" t="s">
        <v>175</v>
      </c>
      <c r="G142" s="190" t="s">
        <v>171</v>
      </c>
      <c r="H142" s="191">
        <v>26.46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37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87</v>
      </c>
      <c r="AT142" s="199" t="s">
        <v>132</v>
      </c>
      <c r="AU142" s="199" t="s">
        <v>81</v>
      </c>
      <c r="AY142" s="17" t="s">
        <v>130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77</v>
      </c>
      <c r="BK142" s="200">
        <f>ROUND(I142*H142,2)</f>
        <v>0</v>
      </c>
      <c r="BL142" s="17" t="s">
        <v>87</v>
      </c>
      <c r="BM142" s="199" t="s">
        <v>467</v>
      </c>
    </row>
    <row r="143" spans="1:65" s="2" customFormat="1" ht="16.5" customHeight="1">
      <c r="A143" s="34"/>
      <c r="B143" s="35"/>
      <c r="C143" s="187" t="s">
        <v>96</v>
      </c>
      <c r="D143" s="187" t="s">
        <v>132</v>
      </c>
      <c r="E143" s="188" t="s">
        <v>177</v>
      </c>
      <c r="F143" s="189" t="s">
        <v>178</v>
      </c>
      <c r="G143" s="190" t="s">
        <v>171</v>
      </c>
      <c r="H143" s="191">
        <v>26.46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87</v>
      </c>
      <c r="AT143" s="199" t="s">
        <v>132</v>
      </c>
      <c r="AU143" s="199" t="s">
        <v>81</v>
      </c>
      <c r="AY143" s="17" t="s">
        <v>130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77</v>
      </c>
      <c r="BK143" s="200">
        <f>ROUND(I143*H143,2)</f>
        <v>0</v>
      </c>
      <c r="BL143" s="17" t="s">
        <v>87</v>
      </c>
      <c r="BM143" s="199" t="s">
        <v>468</v>
      </c>
    </row>
    <row r="144" spans="1:65" s="2" customFormat="1" ht="24.2" customHeight="1">
      <c r="A144" s="34"/>
      <c r="B144" s="35"/>
      <c r="C144" s="187" t="s">
        <v>180</v>
      </c>
      <c r="D144" s="187" t="s">
        <v>132</v>
      </c>
      <c r="E144" s="188" t="s">
        <v>181</v>
      </c>
      <c r="F144" s="189" t="s">
        <v>182</v>
      </c>
      <c r="G144" s="190" t="s">
        <v>135</v>
      </c>
      <c r="H144" s="191">
        <v>303.05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37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87</v>
      </c>
      <c r="AT144" s="199" t="s">
        <v>132</v>
      </c>
      <c r="AU144" s="199" t="s">
        <v>81</v>
      </c>
      <c r="AY144" s="17" t="s">
        <v>130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77</v>
      </c>
      <c r="BK144" s="200">
        <f>ROUND(I144*H144,2)</f>
        <v>0</v>
      </c>
      <c r="BL144" s="17" t="s">
        <v>87</v>
      </c>
      <c r="BM144" s="199" t="s">
        <v>469</v>
      </c>
    </row>
    <row r="145" spans="2:63" s="12" customFormat="1" ht="22.9" customHeight="1">
      <c r="B145" s="171"/>
      <c r="C145" s="172"/>
      <c r="D145" s="173" t="s">
        <v>71</v>
      </c>
      <c r="E145" s="185" t="s">
        <v>90</v>
      </c>
      <c r="F145" s="185" t="s">
        <v>184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SUM(P146:P154)</f>
        <v>0</v>
      </c>
      <c r="Q145" s="179"/>
      <c r="R145" s="180">
        <f>SUM(R146:R154)</f>
        <v>168.96934100000001</v>
      </c>
      <c r="S145" s="179"/>
      <c r="T145" s="181">
        <f>SUM(T146:T154)</f>
        <v>0</v>
      </c>
      <c r="AR145" s="182" t="s">
        <v>77</v>
      </c>
      <c r="AT145" s="183" t="s">
        <v>71</v>
      </c>
      <c r="AU145" s="183" t="s">
        <v>77</v>
      </c>
      <c r="AY145" s="182" t="s">
        <v>130</v>
      </c>
      <c r="BK145" s="184">
        <f>SUM(BK146:BK154)</f>
        <v>0</v>
      </c>
    </row>
    <row r="146" spans="1:65" s="2" customFormat="1" ht="24.2" customHeight="1">
      <c r="A146" s="34"/>
      <c r="B146" s="35"/>
      <c r="C146" s="187" t="s">
        <v>189</v>
      </c>
      <c r="D146" s="187" t="s">
        <v>132</v>
      </c>
      <c r="E146" s="188" t="s">
        <v>190</v>
      </c>
      <c r="F146" s="189" t="s">
        <v>191</v>
      </c>
      <c r="G146" s="190" t="s">
        <v>135</v>
      </c>
      <c r="H146" s="191">
        <v>303.05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0.27994</v>
      </c>
      <c r="R146" s="197">
        <f>Q146*H146</f>
        <v>84.835817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87</v>
      </c>
      <c r="AT146" s="199" t="s">
        <v>132</v>
      </c>
      <c r="AU146" s="199" t="s">
        <v>81</v>
      </c>
      <c r="AY146" s="17" t="s">
        <v>130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77</v>
      </c>
      <c r="BK146" s="200">
        <f>ROUND(I146*H146,2)</f>
        <v>0</v>
      </c>
      <c r="BL146" s="17" t="s">
        <v>87</v>
      </c>
      <c r="BM146" s="199" t="s">
        <v>470</v>
      </c>
    </row>
    <row r="147" spans="1:65" s="2" customFormat="1" ht="37.9" customHeight="1">
      <c r="A147" s="34"/>
      <c r="B147" s="35"/>
      <c r="C147" s="187" t="s">
        <v>193</v>
      </c>
      <c r="D147" s="187" t="s">
        <v>132</v>
      </c>
      <c r="E147" s="188" t="s">
        <v>194</v>
      </c>
      <c r="F147" s="189" t="s">
        <v>195</v>
      </c>
      <c r="G147" s="190" t="s">
        <v>135</v>
      </c>
      <c r="H147" s="191">
        <v>126.65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0.37536</v>
      </c>
      <c r="R147" s="197">
        <f>Q147*H147</f>
        <v>47.53934400000001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87</v>
      </c>
      <c r="AT147" s="199" t="s">
        <v>132</v>
      </c>
      <c r="AU147" s="199" t="s">
        <v>81</v>
      </c>
      <c r="AY147" s="17" t="s">
        <v>130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77</v>
      </c>
      <c r="BK147" s="200">
        <f>ROUND(I147*H147,2)</f>
        <v>0</v>
      </c>
      <c r="BL147" s="17" t="s">
        <v>87</v>
      </c>
      <c r="BM147" s="199" t="s">
        <v>471</v>
      </c>
    </row>
    <row r="148" spans="2:51" s="14" customFormat="1" ht="12">
      <c r="B148" s="212"/>
      <c r="C148" s="213"/>
      <c r="D148" s="203" t="s">
        <v>137</v>
      </c>
      <c r="E148" s="214" t="s">
        <v>1</v>
      </c>
      <c r="F148" s="215" t="s">
        <v>460</v>
      </c>
      <c r="G148" s="213"/>
      <c r="H148" s="216">
        <v>126.65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137</v>
      </c>
      <c r="AU148" s="222" t="s">
        <v>81</v>
      </c>
      <c r="AV148" s="14" t="s">
        <v>81</v>
      </c>
      <c r="AW148" s="14" t="s">
        <v>29</v>
      </c>
      <c r="AX148" s="14" t="s">
        <v>77</v>
      </c>
      <c r="AY148" s="222" t="s">
        <v>130</v>
      </c>
    </row>
    <row r="149" spans="1:65" s="2" customFormat="1" ht="33" customHeight="1">
      <c r="A149" s="34"/>
      <c r="B149" s="35"/>
      <c r="C149" s="187" t="s">
        <v>197</v>
      </c>
      <c r="D149" s="187" t="s">
        <v>132</v>
      </c>
      <c r="E149" s="188" t="s">
        <v>198</v>
      </c>
      <c r="F149" s="189" t="s">
        <v>199</v>
      </c>
      <c r="G149" s="190" t="s">
        <v>135</v>
      </c>
      <c r="H149" s="191">
        <v>176.4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37</v>
      </c>
      <c r="O149" s="71"/>
      <c r="P149" s="197">
        <f>O149*H149</f>
        <v>0</v>
      </c>
      <c r="Q149" s="197">
        <v>0.20745</v>
      </c>
      <c r="R149" s="197">
        <f>Q149*H149</f>
        <v>36.59418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87</v>
      </c>
      <c r="AT149" s="199" t="s">
        <v>132</v>
      </c>
      <c r="AU149" s="199" t="s">
        <v>81</v>
      </c>
      <c r="AY149" s="17" t="s">
        <v>130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77</v>
      </c>
      <c r="BK149" s="200">
        <f>ROUND(I149*H149,2)</f>
        <v>0</v>
      </c>
      <c r="BL149" s="17" t="s">
        <v>87</v>
      </c>
      <c r="BM149" s="199" t="s">
        <v>472</v>
      </c>
    </row>
    <row r="150" spans="2:51" s="14" customFormat="1" ht="12">
      <c r="B150" s="212"/>
      <c r="C150" s="213"/>
      <c r="D150" s="203" t="s">
        <v>137</v>
      </c>
      <c r="E150" s="214" t="s">
        <v>1</v>
      </c>
      <c r="F150" s="215" t="s">
        <v>458</v>
      </c>
      <c r="G150" s="213"/>
      <c r="H150" s="216">
        <v>176.4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137</v>
      </c>
      <c r="AU150" s="222" t="s">
        <v>81</v>
      </c>
      <c r="AV150" s="14" t="s">
        <v>81</v>
      </c>
      <c r="AW150" s="14" t="s">
        <v>29</v>
      </c>
      <c r="AX150" s="14" t="s">
        <v>77</v>
      </c>
      <c r="AY150" s="222" t="s">
        <v>130</v>
      </c>
    </row>
    <row r="151" spans="1:65" s="2" customFormat="1" ht="24.2" customHeight="1">
      <c r="A151" s="34"/>
      <c r="B151" s="35"/>
      <c r="C151" s="187" t="s">
        <v>202</v>
      </c>
      <c r="D151" s="187" t="s">
        <v>132</v>
      </c>
      <c r="E151" s="188" t="s">
        <v>203</v>
      </c>
      <c r="F151" s="189" t="s">
        <v>204</v>
      </c>
      <c r="G151" s="190" t="s">
        <v>135</v>
      </c>
      <c r="H151" s="191">
        <v>2533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87</v>
      </c>
      <c r="AT151" s="199" t="s">
        <v>132</v>
      </c>
      <c r="AU151" s="199" t="s">
        <v>81</v>
      </c>
      <c r="AY151" s="17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77</v>
      </c>
      <c r="BK151" s="200">
        <f>ROUND(I151*H151,2)</f>
        <v>0</v>
      </c>
      <c r="BL151" s="17" t="s">
        <v>87</v>
      </c>
      <c r="BM151" s="199" t="s">
        <v>473</v>
      </c>
    </row>
    <row r="152" spans="1:65" s="2" customFormat="1" ht="24.2" customHeight="1">
      <c r="A152" s="34"/>
      <c r="B152" s="35"/>
      <c r="C152" s="187" t="s">
        <v>206</v>
      </c>
      <c r="D152" s="187" t="s">
        <v>132</v>
      </c>
      <c r="E152" s="188" t="s">
        <v>207</v>
      </c>
      <c r="F152" s="189" t="s">
        <v>208</v>
      </c>
      <c r="G152" s="190" t="s">
        <v>135</v>
      </c>
      <c r="H152" s="191">
        <v>2533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87</v>
      </c>
      <c r="AT152" s="199" t="s">
        <v>132</v>
      </c>
      <c r="AU152" s="199" t="s">
        <v>81</v>
      </c>
      <c r="AY152" s="17" t="s">
        <v>130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77</v>
      </c>
      <c r="BK152" s="200">
        <f>ROUND(I152*H152,2)</f>
        <v>0</v>
      </c>
      <c r="BL152" s="17" t="s">
        <v>87</v>
      </c>
      <c r="BM152" s="199" t="s">
        <v>474</v>
      </c>
    </row>
    <row r="153" spans="1:65" s="2" customFormat="1" ht="33" customHeight="1">
      <c r="A153" s="34"/>
      <c r="B153" s="35"/>
      <c r="C153" s="187" t="s">
        <v>210</v>
      </c>
      <c r="D153" s="187" t="s">
        <v>132</v>
      </c>
      <c r="E153" s="188" t="s">
        <v>211</v>
      </c>
      <c r="F153" s="189" t="s">
        <v>212</v>
      </c>
      <c r="G153" s="190" t="s">
        <v>135</v>
      </c>
      <c r="H153" s="191">
        <v>2533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87</v>
      </c>
      <c r="AT153" s="199" t="s">
        <v>132</v>
      </c>
      <c r="AU153" s="199" t="s">
        <v>81</v>
      </c>
      <c r="AY153" s="17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77</v>
      </c>
      <c r="BK153" s="200">
        <f>ROUND(I153*H153,2)</f>
        <v>0</v>
      </c>
      <c r="BL153" s="17" t="s">
        <v>87</v>
      </c>
      <c r="BM153" s="199" t="s">
        <v>475</v>
      </c>
    </row>
    <row r="154" spans="1:65" s="2" customFormat="1" ht="24.2" customHeight="1">
      <c r="A154" s="34"/>
      <c r="B154" s="35"/>
      <c r="C154" s="187" t="s">
        <v>8</v>
      </c>
      <c r="D154" s="187" t="s">
        <v>132</v>
      </c>
      <c r="E154" s="188" t="s">
        <v>214</v>
      </c>
      <c r="F154" s="189" t="s">
        <v>215</v>
      </c>
      <c r="G154" s="190" t="s">
        <v>135</v>
      </c>
      <c r="H154" s="191">
        <v>2533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37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87</v>
      </c>
      <c r="AT154" s="199" t="s">
        <v>132</v>
      </c>
      <c r="AU154" s="199" t="s">
        <v>81</v>
      </c>
      <c r="AY154" s="17" t="s">
        <v>130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77</v>
      </c>
      <c r="BK154" s="200">
        <f>ROUND(I154*H154,2)</f>
        <v>0</v>
      </c>
      <c r="BL154" s="17" t="s">
        <v>87</v>
      </c>
      <c r="BM154" s="199" t="s">
        <v>476</v>
      </c>
    </row>
    <row r="155" spans="2:63" s="12" customFormat="1" ht="22.9" customHeight="1">
      <c r="B155" s="171"/>
      <c r="C155" s="172"/>
      <c r="D155" s="173" t="s">
        <v>71</v>
      </c>
      <c r="E155" s="185" t="s">
        <v>180</v>
      </c>
      <c r="F155" s="185" t="s">
        <v>227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SUM(P156:P158)</f>
        <v>0</v>
      </c>
      <c r="Q155" s="179"/>
      <c r="R155" s="180">
        <f>SUM(R156:R158)</f>
        <v>18.8822</v>
      </c>
      <c r="S155" s="179"/>
      <c r="T155" s="181">
        <f>SUM(T156:T158)</f>
        <v>0</v>
      </c>
      <c r="AR155" s="182" t="s">
        <v>77</v>
      </c>
      <c r="AT155" s="183" t="s">
        <v>71</v>
      </c>
      <c r="AU155" s="183" t="s">
        <v>77</v>
      </c>
      <c r="AY155" s="182" t="s">
        <v>130</v>
      </c>
      <c r="BK155" s="184">
        <f>SUM(BK156:BK158)</f>
        <v>0</v>
      </c>
    </row>
    <row r="156" spans="1:65" s="2" customFormat="1" ht="24.2" customHeight="1">
      <c r="A156" s="34"/>
      <c r="B156" s="35"/>
      <c r="C156" s="187" t="s">
        <v>228</v>
      </c>
      <c r="D156" s="187" t="s">
        <v>132</v>
      </c>
      <c r="E156" s="188" t="s">
        <v>229</v>
      </c>
      <c r="F156" s="189" t="s">
        <v>230</v>
      </c>
      <c r="G156" s="190" t="s">
        <v>231</v>
      </c>
      <c r="H156" s="191">
        <v>6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0.42368</v>
      </c>
      <c r="R156" s="197">
        <f>Q156*H156</f>
        <v>2.54208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87</v>
      </c>
      <c r="AT156" s="199" t="s">
        <v>132</v>
      </c>
      <c r="AU156" s="199" t="s">
        <v>81</v>
      </c>
      <c r="AY156" s="17" t="s">
        <v>130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77</v>
      </c>
      <c r="BK156" s="200">
        <f>ROUND(I156*H156,2)</f>
        <v>0</v>
      </c>
      <c r="BL156" s="17" t="s">
        <v>87</v>
      </c>
      <c r="BM156" s="199" t="s">
        <v>477</v>
      </c>
    </row>
    <row r="157" spans="1:65" s="2" customFormat="1" ht="24.2" customHeight="1">
      <c r="A157" s="34"/>
      <c r="B157" s="35"/>
      <c r="C157" s="187" t="s">
        <v>233</v>
      </c>
      <c r="D157" s="187" t="s">
        <v>132</v>
      </c>
      <c r="E157" s="188" t="s">
        <v>234</v>
      </c>
      <c r="F157" s="189" t="s">
        <v>235</v>
      </c>
      <c r="G157" s="190" t="s">
        <v>231</v>
      </c>
      <c r="H157" s="191">
        <v>10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0.4208</v>
      </c>
      <c r="R157" s="197">
        <f>Q157*H157</f>
        <v>4.208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87</v>
      </c>
      <c r="AT157" s="199" t="s">
        <v>132</v>
      </c>
      <c r="AU157" s="199" t="s">
        <v>81</v>
      </c>
      <c r="AY157" s="17" t="s">
        <v>130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77</v>
      </c>
      <c r="BK157" s="200">
        <f>ROUND(I157*H157,2)</f>
        <v>0</v>
      </c>
      <c r="BL157" s="17" t="s">
        <v>87</v>
      </c>
      <c r="BM157" s="199" t="s">
        <v>478</v>
      </c>
    </row>
    <row r="158" spans="1:65" s="2" customFormat="1" ht="33" customHeight="1">
      <c r="A158" s="34"/>
      <c r="B158" s="35"/>
      <c r="C158" s="187" t="s">
        <v>237</v>
      </c>
      <c r="D158" s="187" t="s">
        <v>132</v>
      </c>
      <c r="E158" s="188" t="s">
        <v>238</v>
      </c>
      <c r="F158" s="189" t="s">
        <v>239</v>
      </c>
      <c r="G158" s="190" t="s">
        <v>231</v>
      </c>
      <c r="H158" s="191">
        <v>39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0.31108</v>
      </c>
      <c r="R158" s="197">
        <f>Q158*H158</f>
        <v>12.13212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87</v>
      </c>
      <c r="AT158" s="199" t="s">
        <v>132</v>
      </c>
      <c r="AU158" s="199" t="s">
        <v>81</v>
      </c>
      <c r="AY158" s="17" t="s">
        <v>130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77</v>
      </c>
      <c r="BK158" s="200">
        <f>ROUND(I158*H158,2)</f>
        <v>0</v>
      </c>
      <c r="BL158" s="17" t="s">
        <v>87</v>
      </c>
      <c r="BM158" s="199" t="s">
        <v>479</v>
      </c>
    </row>
    <row r="159" spans="2:63" s="12" customFormat="1" ht="22.9" customHeight="1">
      <c r="B159" s="171"/>
      <c r="C159" s="172"/>
      <c r="D159" s="173" t="s">
        <v>71</v>
      </c>
      <c r="E159" s="185" t="s">
        <v>189</v>
      </c>
      <c r="F159" s="185" t="s">
        <v>241</v>
      </c>
      <c r="G159" s="172"/>
      <c r="H159" s="172"/>
      <c r="I159" s="175"/>
      <c r="J159" s="186">
        <f>BK159</f>
        <v>0</v>
      </c>
      <c r="K159" s="172"/>
      <c r="L159" s="177"/>
      <c r="M159" s="178"/>
      <c r="N159" s="179"/>
      <c r="O159" s="179"/>
      <c r="P159" s="180">
        <f>SUM(P160:P180)</f>
        <v>0</v>
      </c>
      <c r="Q159" s="179"/>
      <c r="R159" s="180">
        <f>SUM(R160:R180)</f>
        <v>240.87710700000002</v>
      </c>
      <c r="S159" s="179"/>
      <c r="T159" s="181">
        <f>SUM(T160:T180)</f>
        <v>0</v>
      </c>
      <c r="AR159" s="182" t="s">
        <v>77</v>
      </c>
      <c r="AT159" s="183" t="s">
        <v>71</v>
      </c>
      <c r="AU159" s="183" t="s">
        <v>77</v>
      </c>
      <c r="AY159" s="182" t="s">
        <v>130</v>
      </c>
      <c r="BK159" s="184">
        <f>SUM(BK160:BK180)</f>
        <v>0</v>
      </c>
    </row>
    <row r="160" spans="1:65" s="2" customFormat="1" ht="33" customHeight="1">
      <c r="A160" s="34"/>
      <c r="B160" s="35"/>
      <c r="C160" s="187" t="s">
        <v>242</v>
      </c>
      <c r="D160" s="187" t="s">
        <v>132</v>
      </c>
      <c r="E160" s="188" t="s">
        <v>243</v>
      </c>
      <c r="F160" s="189" t="s">
        <v>244</v>
      </c>
      <c r="G160" s="190" t="s">
        <v>165</v>
      </c>
      <c r="H160" s="191">
        <v>441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37</v>
      </c>
      <c r="O160" s="71"/>
      <c r="P160" s="197">
        <f>O160*H160</f>
        <v>0</v>
      </c>
      <c r="Q160" s="197">
        <v>0.1554</v>
      </c>
      <c r="R160" s="197">
        <f>Q160*H160</f>
        <v>68.5314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87</v>
      </c>
      <c r="AT160" s="199" t="s">
        <v>132</v>
      </c>
      <c r="AU160" s="199" t="s">
        <v>81</v>
      </c>
      <c r="AY160" s="17" t="s">
        <v>130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77</v>
      </c>
      <c r="BK160" s="200">
        <f>ROUND(I160*H160,2)</f>
        <v>0</v>
      </c>
      <c r="BL160" s="17" t="s">
        <v>87</v>
      </c>
      <c r="BM160" s="199" t="s">
        <v>480</v>
      </c>
    </row>
    <row r="161" spans="1:65" s="2" customFormat="1" ht="16.5" customHeight="1">
      <c r="A161" s="34"/>
      <c r="B161" s="35"/>
      <c r="C161" s="234" t="s">
        <v>248</v>
      </c>
      <c r="D161" s="234" t="s">
        <v>222</v>
      </c>
      <c r="E161" s="235" t="s">
        <v>249</v>
      </c>
      <c r="F161" s="236" t="s">
        <v>250</v>
      </c>
      <c r="G161" s="237" t="s">
        <v>165</v>
      </c>
      <c r="H161" s="238">
        <v>340.515</v>
      </c>
      <c r="I161" s="239"/>
      <c r="J161" s="240">
        <f>ROUND(I161*H161,2)</f>
        <v>0</v>
      </c>
      <c r="K161" s="241"/>
      <c r="L161" s="242"/>
      <c r="M161" s="243" t="s">
        <v>1</v>
      </c>
      <c r="N161" s="244" t="s">
        <v>37</v>
      </c>
      <c r="O161" s="71"/>
      <c r="P161" s="197">
        <f>O161*H161</f>
        <v>0</v>
      </c>
      <c r="Q161" s="197">
        <v>0.081</v>
      </c>
      <c r="R161" s="197">
        <f>Q161*H161</f>
        <v>27.581715</v>
      </c>
      <c r="S161" s="197">
        <v>0</v>
      </c>
      <c r="T161" s="19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180</v>
      </c>
      <c r="AT161" s="199" t="s">
        <v>222</v>
      </c>
      <c r="AU161" s="199" t="s">
        <v>81</v>
      </c>
      <c r="AY161" s="17" t="s">
        <v>130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7" t="s">
        <v>77</v>
      </c>
      <c r="BK161" s="200">
        <f>ROUND(I161*H161,2)</f>
        <v>0</v>
      </c>
      <c r="BL161" s="17" t="s">
        <v>87</v>
      </c>
      <c r="BM161" s="199" t="s">
        <v>481</v>
      </c>
    </row>
    <row r="162" spans="2:51" s="14" customFormat="1" ht="12">
      <c r="B162" s="212"/>
      <c r="C162" s="213"/>
      <c r="D162" s="203" t="s">
        <v>137</v>
      </c>
      <c r="E162" s="214" t="s">
        <v>1</v>
      </c>
      <c r="F162" s="215" t="s">
        <v>482</v>
      </c>
      <c r="G162" s="213"/>
      <c r="H162" s="216">
        <v>329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81</v>
      </c>
      <c r="AV162" s="14" t="s">
        <v>81</v>
      </c>
      <c r="AW162" s="14" t="s">
        <v>29</v>
      </c>
      <c r="AX162" s="14" t="s">
        <v>77</v>
      </c>
      <c r="AY162" s="222" t="s">
        <v>130</v>
      </c>
    </row>
    <row r="163" spans="2:51" s="14" customFormat="1" ht="12">
      <c r="B163" s="212"/>
      <c r="C163" s="213"/>
      <c r="D163" s="203" t="s">
        <v>137</v>
      </c>
      <c r="E163" s="213"/>
      <c r="F163" s="215" t="s">
        <v>483</v>
      </c>
      <c r="G163" s="213"/>
      <c r="H163" s="216">
        <v>340.515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137</v>
      </c>
      <c r="AU163" s="222" t="s">
        <v>81</v>
      </c>
      <c r="AV163" s="14" t="s">
        <v>81</v>
      </c>
      <c r="AW163" s="14" t="s">
        <v>4</v>
      </c>
      <c r="AX163" s="14" t="s">
        <v>77</v>
      </c>
      <c r="AY163" s="222" t="s">
        <v>130</v>
      </c>
    </row>
    <row r="164" spans="1:65" s="2" customFormat="1" ht="21.75" customHeight="1">
      <c r="A164" s="34"/>
      <c r="B164" s="35"/>
      <c r="C164" s="234" t="s">
        <v>7</v>
      </c>
      <c r="D164" s="234" t="s">
        <v>222</v>
      </c>
      <c r="E164" s="235" t="s">
        <v>367</v>
      </c>
      <c r="F164" s="236" t="s">
        <v>368</v>
      </c>
      <c r="G164" s="237" t="s">
        <v>165</v>
      </c>
      <c r="H164" s="238">
        <v>75</v>
      </c>
      <c r="I164" s="239"/>
      <c r="J164" s="240">
        <f>ROUND(I164*H164,2)</f>
        <v>0</v>
      </c>
      <c r="K164" s="241"/>
      <c r="L164" s="242"/>
      <c r="M164" s="243" t="s">
        <v>1</v>
      </c>
      <c r="N164" s="244" t="s">
        <v>37</v>
      </c>
      <c r="O164" s="71"/>
      <c r="P164" s="197">
        <f>O164*H164</f>
        <v>0</v>
      </c>
      <c r="Q164" s="197">
        <v>0.0484</v>
      </c>
      <c r="R164" s="197">
        <f>Q164*H164</f>
        <v>3.63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180</v>
      </c>
      <c r="AT164" s="199" t="s">
        <v>222</v>
      </c>
      <c r="AU164" s="199" t="s">
        <v>81</v>
      </c>
      <c r="AY164" s="17" t="s">
        <v>130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77</v>
      </c>
      <c r="BK164" s="200">
        <f>ROUND(I164*H164,2)</f>
        <v>0</v>
      </c>
      <c r="BL164" s="17" t="s">
        <v>87</v>
      </c>
      <c r="BM164" s="199" t="s">
        <v>484</v>
      </c>
    </row>
    <row r="165" spans="2:51" s="14" customFormat="1" ht="12">
      <c r="B165" s="212"/>
      <c r="C165" s="213"/>
      <c r="D165" s="203" t="s">
        <v>137</v>
      </c>
      <c r="E165" s="214" t="s">
        <v>1</v>
      </c>
      <c r="F165" s="215" t="s">
        <v>485</v>
      </c>
      <c r="G165" s="213"/>
      <c r="H165" s="216">
        <v>72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137</v>
      </c>
      <c r="AU165" s="222" t="s">
        <v>81</v>
      </c>
      <c r="AV165" s="14" t="s">
        <v>81</v>
      </c>
      <c r="AW165" s="14" t="s">
        <v>29</v>
      </c>
      <c r="AX165" s="14" t="s">
        <v>72</v>
      </c>
      <c r="AY165" s="222" t="s">
        <v>130</v>
      </c>
    </row>
    <row r="166" spans="2:51" s="14" customFormat="1" ht="12">
      <c r="B166" s="212"/>
      <c r="C166" s="213"/>
      <c r="D166" s="203" t="s">
        <v>137</v>
      </c>
      <c r="E166" s="214" t="s">
        <v>1</v>
      </c>
      <c r="F166" s="215" t="s">
        <v>371</v>
      </c>
      <c r="G166" s="213"/>
      <c r="H166" s="216">
        <v>3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137</v>
      </c>
      <c r="AU166" s="222" t="s">
        <v>81</v>
      </c>
      <c r="AV166" s="14" t="s">
        <v>81</v>
      </c>
      <c r="AW166" s="14" t="s">
        <v>29</v>
      </c>
      <c r="AX166" s="14" t="s">
        <v>72</v>
      </c>
      <c r="AY166" s="222" t="s">
        <v>130</v>
      </c>
    </row>
    <row r="167" spans="2:51" s="15" customFormat="1" ht="12">
      <c r="B167" s="223"/>
      <c r="C167" s="224"/>
      <c r="D167" s="203" t="s">
        <v>137</v>
      </c>
      <c r="E167" s="225" t="s">
        <v>1</v>
      </c>
      <c r="F167" s="226" t="s">
        <v>143</v>
      </c>
      <c r="G167" s="224"/>
      <c r="H167" s="227">
        <v>75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137</v>
      </c>
      <c r="AU167" s="233" t="s">
        <v>81</v>
      </c>
      <c r="AV167" s="15" t="s">
        <v>87</v>
      </c>
      <c r="AW167" s="15" t="s">
        <v>29</v>
      </c>
      <c r="AX167" s="15" t="s">
        <v>77</v>
      </c>
      <c r="AY167" s="233" t="s">
        <v>130</v>
      </c>
    </row>
    <row r="168" spans="1:65" s="2" customFormat="1" ht="24.2" customHeight="1">
      <c r="A168" s="34"/>
      <c r="B168" s="35"/>
      <c r="C168" s="234" t="s">
        <v>263</v>
      </c>
      <c r="D168" s="234" t="s">
        <v>222</v>
      </c>
      <c r="E168" s="235" t="s">
        <v>372</v>
      </c>
      <c r="F168" s="236" t="s">
        <v>373</v>
      </c>
      <c r="G168" s="237" t="s">
        <v>165</v>
      </c>
      <c r="H168" s="238">
        <v>37</v>
      </c>
      <c r="I168" s="239"/>
      <c r="J168" s="240">
        <f>ROUND(I168*H168,2)</f>
        <v>0</v>
      </c>
      <c r="K168" s="241"/>
      <c r="L168" s="242"/>
      <c r="M168" s="243" t="s">
        <v>1</v>
      </c>
      <c r="N168" s="244" t="s">
        <v>37</v>
      </c>
      <c r="O168" s="71"/>
      <c r="P168" s="197">
        <f>O168*H168</f>
        <v>0</v>
      </c>
      <c r="Q168" s="197">
        <v>0.06567</v>
      </c>
      <c r="R168" s="197">
        <f>Q168*H168</f>
        <v>2.42979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180</v>
      </c>
      <c r="AT168" s="199" t="s">
        <v>222</v>
      </c>
      <c r="AU168" s="199" t="s">
        <v>81</v>
      </c>
      <c r="AY168" s="17" t="s">
        <v>130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77</v>
      </c>
      <c r="BK168" s="200">
        <f>ROUND(I168*H168,2)</f>
        <v>0</v>
      </c>
      <c r="BL168" s="17" t="s">
        <v>87</v>
      </c>
      <c r="BM168" s="199" t="s">
        <v>486</v>
      </c>
    </row>
    <row r="169" spans="2:51" s="14" customFormat="1" ht="12">
      <c r="B169" s="212"/>
      <c r="C169" s="213"/>
      <c r="D169" s="203" t="s">
        <v>137</v>
      </c>
      <c r="E169" s="214" t="s">
        <v>1</v>
      </c>
      <c r="F169" s="215" t="s">
        <v>487</v>
      </c>
      <c r="G169" s="213"/>
      <c r="H169" s="216">
        <v>37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81</v>
      </c>
      <c r="AV169" s="14" t="s">
        <v>81</v>
      </c>
      <c r="AW169" s="14" t="s">
        <v>29</v>
      </c>
      <c r="AX169" s="14" t="s">
        <v>77</v>
      </c>
      <c r="AY169" s="222" t="s">
        <v>130</v>
      </c>
    </row>
    <row r="170" spans="1:65" s="2" customFormat="1" ht="24.2" customHeight="1">
      <c r="A170" s="34"/>
      <c r="B170" s="35"/>
      <c r="C170" s="187" t="s">
        <v>272</v>
      </c>
      <c r="D170" s="187" t="s">
        <v>132</v>
      </c>
      <c r="E170" s="188" t="s">
        <v>259</v>
      </c>
      <c r="F170" s="189" t="s">
        <v>260</v>
      </c>
      <c r="G170" s="190" t="s">
        <v>171</v>
      </c>
      <c r="H170" s="191">
        <v>22.05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37</v>
      </c>
      <c r="O170" s="71"/>
      <c r="P170" s="197">
        <f>O170*H170</f>
        <v>0</v>
      </c>
      <c r="Q170" s="197">
        <v>2.25634</v>
      </c>
      <c r="R170" s="197">
        <f>Q170*H170</f>
        <v>49.752297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87</v>
      </c>
      <c r="AT170" s="199" t="s">
        <v>132</v>
      </c>
      <c r="AU170" s="199" t="s">
        <v>81</v>
      </c>
      <c r="AY170" s="17" t="s">
        <v>130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77</v>
      </c>
      <c r="BK170" s="200">
        <f>ROUND(I170*H170,2)</f>
        <v>0</v>
      </c>
      <c r="BL170" s="17" t="s">
        <v>87</v>
      </c>
      <c r="BM170" s="199" t="s">
        <v>488</v>
      </c>
    </row>
    <row r="171" spans="2:51" s="14" customFormat="1" ht="12">
      <c r="B171" s="212"/>
      <c r="C171" s="213"/>
      <c r="D171" s="203" t="s">
        <v>137</v>
      </c>
      <c r="E171" s="214" t="s">
        <v>1</v>
      </c>
      <c r="F171" s="215" t="s">
        <v>489</v>
      </c>
      <c r="G171" s="213"/>
      <c r="H171" s="216">
        <v>22.05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81</v>
      </c>
      <c r="AV171" s="14" t="s">
        <v>81</v>
      </c>
      <c r="AW171" s="14" t="s">
        <v>29</v>
      </c>
      <c r="AX171" s="14" t="s">
        <v>77</v>
      </c>
      <c r="AY171" s="222" t="s">
        <v>130</v>
      </c>
    </row>
    <row r="172" spans="1:65" s="2" customFormat="1" ht="24.2" customHeight="1">
      <c r="A172" s="34"/>
      <c r="B172" s="35"/>
      <c r="C172" s="187" t="s">
        <v>276</v>
      </c>
      <c r="D172" s="187" t="s">
        <v>132</v>
      </c>
      <c r="E172" s="188" t="s">
        <v>264</v>
      </c>
      <c r="F172" s="189" t="s">
        <v>265</v>
      </c>
      <c r="G172" s="190" t="s">
        <v>165</v>
      </c>
      <c r="H172" s="191">
        <v>569.1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37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87</v>
      </c>
      <c r="AT172" s="199" t="s">
        <v>132</v>
      </c>
      <c r="AU172" s="199" t="s">
        <v>81</v>
      </c>
      <c r="AY172" s="17" t="s">
        <v>130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77</v>
      </c>
      <c r="BK172" s="200">
        <f>ROUND(I172*H172,2)</f>
        <v>0</v>
      </c>
      <c r="BL172" s="17" t="s">
        <v>87</v>
      </c>
      <c r="BM172" s="199" t="s">
        <v>490</v>
      </c>
    </row>
    <row r="173" spans="2:51" s="13" customFormat="1" ht="12">
      <c r="B173" s="201"/>
      <c r="C173" s="202"/>
      <c r="D173" s="203" t="s">
        <v>137</v>
      </c>
      <c r="E173" s="204" t="s">
        <v>1</v>
      </c>
      <c r="F173" s="205" t="s">
        <v>267</v>
      </c>
      <c r="G173" s="202"/>
      <c r="H173" s="204" t="s">
        <v>1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137</v>
      </c>
      <c r="AU173" s="211" t="s">
        <v>81</v>
      </c>
      <c r="AV173" s="13" t="s">
        <v>77</v>
      </c>
      <c r="AW173" s="13" t="s">
        <v>29</v>
      </c>
      <c r="AX173" s="13" t="s">
        <v>72</v>
      </c>
      <c r="AY173" s="211" t="s">
        <v>130</v>
      </c>
    </row>
    <row r="174" spans="2:51" s="14" customFormat="1" ht="12">
      <c r="B174" s="212"/>
      <c r="C174" s="213"/>
      <c r="D174" s="203" t="s">
        <v>137</v>
      </c>
      <c r="E174" s="214" t="s">
        <v>1</v>
      </c>
      <c r="F174" s="215" t="s">
        <v>491</v>
      </c>
      <c r="G174" s="213"/>
      <c r="H174" s="216">
        <v>84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137</v>
      </c>
      <c r="AU174" s="222" t="s">
        <v>81</v>
      </c>
      <c r="AV174" s="14" t="s">
        <v>81</v>
      </c>
      <c r="AW174" s="14" t="s">
        <v>29</v>
      </c>
      <c r="AX174" s="14" t="s">
        <v>72</v>
      </c>
      <c r="AY174" s="222" t="s">
        <v>130</v>
      </c>
    </row>
    <row r="175" spans="2:51" s="14" customFormat="1" ht="12">
      <c r="B175" s="212"/>
      <c r="C175" s="213"/>
      <c r="D175" s="203" t="s">
        <v>137</v>
      </c>
      <c r="E175" s="214" t="s">
        <v>1</v>
      </c>
      <c r="F175" s="215" t="s">
        <v>492</v>
      </c>
      <c r="G175" s="213"/>
      <c r="H175" s="216">
        <v>485.1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137</v>
      </c>
      <c r="AU175" s="222" t="s">
        <v>81</v>
      </c>
      <c r="AV175" s="14" t="s">
        <v>81</v>
      </c>
      <c r="AW175" s="14" t="s">
        <v>29</v>
      </c>
      <c r="AX175" s="14" t="s">
        <v>72</v>
      </c>
      <c r="AY175" s="222" t="s">
        <v>130</v>
      </c>
    </row>
    <row r="176" spans="2:51" s="15" customFormat="1" ht="12">
      <c r="B176" s="223"/>
      <c r="C176" s="224"/>
      <c r="D176" s="203" t="s">
        <v>137</v>
      </c>
      <c r="E176" s="225" t="s">
        <v>1</v>
      </c>
      <c r="F176" s="226" t="s">
        <v>143</v>
      </c>
      <c r="G176" s="224"/>
      <c r="H176" s="227">
        <v>569.1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137</v>
      </c>
      <c r="AU176" s="233" t="s">
        <v>81</v>
      </c>
      <c r="AV176" s="15" t="s">
        <v>87</v>
      </c>
      <c r="AW176" s="15" t="s">
        <v>29</v>
      </c>
      <c r="AX176" s="15" t="s">
        <v>77</v>
      </c>
      <c r="AY176" s="233" t="s">
        <v>130</v>
      </c>
    </row>
    <row r="177" spans="1:65" s="2" customFormat="1" ht="24.2" customHeight="1">
      <c r="A177" s="34"/>
      <c r="B177" s="35"/>
      <c r="C177" s="187" t="s">
        <v>280</v>
      </c>
      <c r="D177" s="187" t="s">
        <v>132</v>
      </c>
      <c r="E177" s="188" t="s">
        <v>273</v>
      </c>
      <c r="F177" s="189" t="s">
        <v>274</v>
      </c>
      <c r="G177" s="190" t="s">
        <v>165</v>
      </c>
      <c r="H177" s="191">
        <v>569.1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37</v>
      </c>
      <c r="O177" s="71"/>
      <c r="P177" s="197">
        <f>O177*H177</f>
        <v>0</v>
      </c>
      <c r="Q177" s="197">
        <v>5E-05</v>
      </c>
      <c r="R177" s="197">
        <f>Q177*H177</f>
        <v>0.028455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87</v>
      </c>
      <c r="AT177" s="199" t="s">
        <v>132</v>
      </c>
      <c r="AU177" s="199" t="s">
        <v>81</v>
      </c>
      <c r="AY177" s="17" t="s">
        <v>130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77</v>
      </c>
      <c r="BK177" s="200">
        <f>ROUND(I177*H177,2)</f>
        <v>0</v>
      </c>
      <c r="BL177" s="17" t="s">
        <v>87</v>
      </c>
      <c r="BM177" s="199" t="s">
        <v>493</v>
      </c>
    </row>
    <row r="178" spans="1:65" s="2" customFormat="1" ht="16.5" customHeight="1">
      <c r="A178" s="34"/>
      <c r="B178" s="35"/>
      <c r="C178" s="187" t="s">
        <v>287</v>
      </c>
      <c r="D178" s="187" t="s">
        <v>132</v>
      </c>
      <c r="E178" s="188" t="s">
        <v>277</v>
      </c>
      <c r="F178" s="189" t="s">
        <v>278</v>
      </c>
      <c r="G178" s="190" t="s">
        <v>165</v>
      </c>
      <c r="H178" s="191">
        <v>569.1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37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87</v>
      </c>
      <c r="AT178" s="199" t="s">
        <v>132</v>
      </c>
      <c r="AU178" s="199" t="s">
        <v>81</v>
      </c>
      <c r="AY178" s="17" t="s">
        <v>130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77</v>
      </c>
      <c r="BK178" s="200">
        <f>ROUND(I178*H178,2)</f>
        <v>0</v>
      </c>
      <c r="BL178" s="17" t="s">
        <v>87</v>
      </c>
      <c r="BM178" s="199" t="s">
        <v>494</v>
      </c>
    </row>
    <row r="179" spans="1:65" s="2" customFormat="1" ht="33" customHeight="1">
      <c r="A179" s="34"/>
      <c r="B179" s="35"/>
      <c r="C179" s="187" t="s">
        <v>292</v>
      </c>
      <c r="D179" s="187" t="s">
        <v>132</v>
      </c>
      <c r="E179" s="188" t="s">
        <v>281</v>
      </c>
      <c r="F179" s="189" t="s">
        <v>282</v>
      </c>
      <c r="G179" s="190" t="s">
        <v>231</v>
      </c>
      <c r="H179" s="191">
        <v>55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37</v>
      </c>
      <c r="O179" s="71"/>
      <c r="P179" s="197">
        <f>O179*H179</f>
        <v>0</v>
      </c>
      <c r="Q179" s="197">
        <v>1.61679</v>
      </c>
      <c r="R179" s="197">
        <f>Q179*H179</f>
        <v>88.92345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87</v>
      </c>
      <c r="AT179" s="199" t="s">
        <v>132</v>
      </c>
      <c r="AU179" s="199" t="s">
        <v>81</v>
      </c>
      <c r="AY179" s="17" t="s">
        <v>130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77</v>
      </c>
      <c r="BK179" s="200">
        <f>ROUND(I179*H179,2)</f>
        <v>0</v>
      </c>
      <c r="BL179" s="17" t="s">
        <v>87</v>
      </c>
      <c r="BM179" s="199" t="s">
        <v>495</v>
      </c>
    </row>
    <row r="180" spans="2:51" s="14" customFormat="1" ht="12">
      <c r="B180" s="212"/>
      <c r="C180" s="213"/>
      <c r="D180" s="203" t="s">
        <v>137</v>
      </c>
      <c r="E180" s="214" t="s">
        <v>1</v>
      </c>
      <c r="F180" s="215" t="s">
        <v>496</v>
      </c>
      <c r="G180" s="213"/>
      <c r="H180" s="216">
        <v>55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137</v>
      </c>
      <c r="AU180" s="222" t="s">
        <v>81</v>
      </c>
      <c r="AV180" s="14" t="s">
        <v>81</v>
      </c>
      <c r="AW180" s="14" t="s">
        <v>29</v>
      </c>
      <c r="AX180" s="14" t="s">
        <v>77</v>
      </c>
      <c r="AY180" s="222" t="s">
        <v>130</v>
      </c>
    </row>
    <row r="181" spans="2:63" s="12" customFormat="1" ht="22.9" customHeight="1">
      <c r="B181" s="171"/>
      <c r="C181" s="172"/>
      <c r="D181" s="173" t="s">
        <v>71</v>
      </c>
      <c r="E181" s="185" t="s">
        <v>285</v>
      </c>
      <c r="F181" s="185" t="s">
        <v>286</v>
      </c>
      <c r="G181" s="172"/>
      <c r="H181" s="172"/>
      <c r="I181" s="175"/>
      <c r="J181" s="186">
        <f>BK181</f>
        <v>0</v>
      </c>
      <c r="K181" s="172"/>
      <c r="L181" s="177"/>
      <c r="M181" s="178"/>
      <c r="N181" s="179"/>
      <c r="O181" s="179"/>
      <c r="P181" s="180">
        <f>SUM(P182:P193)</f>
        <v>0</v>
      </c>
      <c r="Q181" s="179"/>
      <c r="R181" s="180">
        <f>SUM(R182:R193)</f>
        <v>0</v>
      </c>
      <c r="S181" s="179"/>
      <c r="T181" s="181">
        <f>SUM(T182:T193)</f>
        <v>0</v>
      </c>
      <c r="AR181" s="182" t="s">
        <v>77</v>
      </c>
      <c r="AT181" s="183" t="s">
        <v>71</v>
      </c>
      <c r="AU181" s="183" t="s">
        <v>77</v>
      </c>
      <c r="AY181" s="182" t="s">
        <v>130</v>
      </c>
      <c r="BK181" s="184">
        <f>SUM(BK182:BK193)</f>
        <v>0</v>
      </c>
    </row>
    <row r="182" spans="1:65" s="2" customFormat="1" ht="21.75" customHeight="1">
      <c r="A182" s="34"/>
      <c r="B182" s="35"/>
      <c r="C182" s="187" t="s">
        <v>298</v>
      </c>
      <c r="D182" s="187" t="s">
        <v>132</v>
      </c>
      <c r="E182" s="188" t="s">
        <v>288</v>
      </c>
      <c r="F182" s="189" t="s">
        <v>289</v>
      </c>
      <c r="G182" s="190" t="s">
        <v>290</v>
      </c>
      <c r="H182" s="191">
        <v>939.867</v>
      </c>
      <c r="I182" s="192"/>
      <c r="J182" s="193">
        <f>ROUND(I182*H182,2)</f>
        <v>0</v>
      </c>
      <c r="K182" s="194"/>
      <c r="L182" s="39"/>
      <c r="M182" s="195" t="s">
        <v>1</v>
      </c>
      <c r="N182" s="196" t="s">
        <v>37</v>
      </c>
      <c r="O182" s="7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87</v>
      </c>
      <c r="AT182" s="199" t="s">
        <v>132</v>
      </c>
      <c r="AU182" s="199" t="s">
        <v>81</v>
      </c>
      <c r="AY182" s="17" t="s">
        <v>130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17" t="s">
        <v>77</v>
      </c>
      <c r="BK182" s="200">
        <f>ROUND(I182*H182,2)</f>
        <v>0</v>
      </c>
      <c r="BL182" s="17" t="s">
        <v>87</v>
      </c>
      <c r="BM182" s="199" t="s">
        <v>497</v>
      </c>
    </row>
    <row r="183" spans="1:65" s="2" customFormat="1" ht="24.2" customHeight="1">
      <c r="A183" s="34"/>
      <c r="B183" s="35"/>
      <c r="C183" s="187" t="s">
        <v>303</v>
      </c>
      <c r="D183" s="187" t="s">
        <v>132</v>
      </c>
      <c r="E183" s="188" t="s">
        <v>293</v>
      </c>
      <c r="F183" s="189" t="s">
        <v>294</v>
      </c>
      <c r="G183" s="190" t="s">
        <v>290</v>
      </c>
      <c r="H183" s="191">
        <v>13740.976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37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87</v>
      </c>
      <c r="AT183" s="199" t="s">
        <v>132</v>
      </c>
      <c r="AU183" s="199" t="s">
        <v>81</v>
      </c>
      <c r="AY183" s="17" t="s">
        <v>130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77</v>
      </c>
      <c r="BK183" s="200">
        <f>ROUND(I183*H183,2)</f>
        <v>0</v>
      </c>
      <c r="BL183" s="17" t="s">
        <v>87</v>
      </c>
      <c r="BM183" s="199" t="s">
        <v>498</v>
      </c>
    </row>
    <row r="184" spans="2:51" s="14" customFormat="1" ht="12">
      <c r="B184" s="212"/>
      <c r="C184" s="213"/>
      <c r="D184" s="203" t="s">
        <v>137</v>
      </c>
      <c r="E184" s="214" t="s">
        <v>1</v>
      </c>
      <c r="F184" s="215" t="s">
        <v>499</v>
      </c>
      <c r="G184" s="213"/>
      <c r="H184" s="216">
        <v>9078.272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137</v>
      </c>
      <c r="AU184" s="222" t="s">
        <v>81</v>
      </c>
      <c r="AV184" s="14" t="s">
        <v>81</v>
      </c>
      <c r="AW184" s="14" t="s">
        <v>29</v>
      </c>
      <c r="AX184" s="14" t="s">
        <v>72</v>
      </c>
      <c r="AY184" s="222" t="s">
        <v>130</v>
      </c>
    </row>
    <row r="185" spans="2:51" s="14" customFormat="1" ht="12">
      <c r="B185" s="212"/>
      <c r="C185" s="213"/>
      <c r="D185" s="203" t="s">
        <v>137</v>
      </c>
      <c r="E185" s="214" t="s">
        <v>1</v>
      </c>
      <c r="F185" s="215" t="s">
        <v>500</v>
      </c>
      <c r="G185" s="213"/>
      <c r="H185" s="216">
        <v>4662.704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137</v>
      </c>
      <c r="AU185" s="222" t="s">
        <v>81</v>
      </c>
      <c r="AV185" s="14" t="s">
        <v>81</v>
      </c>
      <c r="AW185" s="14" t="s">
        <v>29</v>
      </c>
      <c r="AX185" s="14" t="s">
        <v>72</v>
      </c>
      <c r="AY185" s="222" t="s">
        <v>130</v>
      </c>
    </row>
    <row r="186" spans="2:51" s="15" customFormat="1" ht="12">
      <c r="B186" s="223"/>
      <c r="C186" s="224"/>
      <c r="D186" s="203" t="s">
        <v>137</v>
      </c>
      <c r="E186" s="225" t="s">
        <v>1</v>
      </c>
      <c r="F186" s="226" t="s">
        <v>143</v>
      </c>
      <c r="G186" s="224"/>
      <c r="H186" s="227">
        <v>13740.976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137</v>
      </c>
      <c r="AU186" s="233" t="s">
        <v>81</v>
      </c>
      <c r="AV186" s="15" t="s">
        <v>87</v>
      </c>
      <c r="AW186" s="15" t="s">
        <v>29</v>
      </c>
      <c r="AX186" s="15" t="s">
        <v>77</v>
      </c>
      <c r="AY186" s="233" t="s">
        <v>130</v>
      </c>
    </row>
    <row r="187" spans="1:65" s="2" customFormat="1" ht="37.9" customHeight="1">
      <c r="A187" s="34"/>
      <c r="B187" s="35"/>
      <c r="C187" s="187" t="s">
        <v>309</v>
      </c>
      <c r="D187" s="187" t="s">
        <v>132</v>
      </c>
      <c r="E187" s="188" t="s">
        <v>299</v>
      </c>
      <c r="F187" s="189" t="s">
        <v>300</v>
      </c>
      <c r="G187" s="190" t="s">
        <v>290</v>
      </c>
      <c r="H187" s="191">
        <v>648.448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37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</v>
      </c>
      <c r="T187" s="19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87</v>
      </c>
      <c r="AT187" s="199" t="s">
        <v>132</v>
      </c>
      <c r="AU187" s="199" t="s">
        <v>81</v>
      </c>
      <c r="AY187" s="17" t="s">
        <v>130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77</v>
      </c>
      <c r="BK187" s="200">
        <f>ROUND(I187*H187,2)</f>
        <v>0</v>
      </c>
      <c r="BL187" s="17" t="s">
        <v>87</v>
      </c>
      <c r="BM187" s="199" t="s">
        <v>501</v>
      </c>
    </row>
    <row r="188" spans="2:51" s="14" customFormat="1" ht="12">
      <c r="B188" s="212"/>
      <c r="C188" s="213"/>
      <c r="D188" s="203" t="s">
        <v>137</v>
      </c>
      <c r="E188" s="214" t="s">
        <v>1</v>
      </c>
      <c r="F188" s="215" t="s">
        <v>502</v>
      </c>
      <c r="G188" s="213"/>
      <c r="H188" s="216">
        <v>648.448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137</v>
      </c>
      <c r="AU188" s="222" t="s">
        <v>81</v>
      </c>
      <c r="AV188" s="14" t="s">
        <v>81</v>
      </c>
      <c r="AW188" s="14" t="s">
        <v>29</v>
      </c>
      <c r="AX188" s="14" t="s">
        <v>77</v>
      </c>
      <c r="AY188" s="222" t="s">
        <v>130</v>
      </c>
    </row>
    <row r="189" spans="1:65" s="2" customFormat="1" ht="44.25" customHeight="1">
      <c r="A189" s="34"/>
      <c r="B189" s="35"/>
      <c r="C189" s="187" t="s">
        <v>316</v>
      </c>
      <c r="D189" s="187" t="s">
        <v>132</v>
      </c>
      <c r="E189" s="188" t="s">
        <v>304</v>
      </c>
      <c r="F189" s="189" t="s">
        <v>305</v>
      </c>
      <c r="G189" s="190" t="s">
        <v>290</v>
      </c>
      <c r="H189" s="191">
        <v>289.897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87</v>
      </c>
      <c r="AT189" s="199" t="s">
        <v>132</v>
      </c>
      <c r="AU189" s="199" t="s">
        <v>81</v>
      </c>
      <c r="AY189" s="17" t="s">
        <v>130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77</v>
      </c>
      <c r="BK189" s="200">
        <f>ROUND(I189*H189,2)</f>
        <v>0</v>
      </c>
      <c r="BL189" s="17" t="s">
        <v>87</v>
      </c>
      <c r="BM189" s="199" t="s">
        <v>503</v>
      </c>
    </row>
    <row r="190" spans="2:51" s="14" customFormat="1" ht="12">
      <c r="B190" s="212"/>
      <c r="C190" s="213"/>
      <c r="D190" s="203" t="s">
        <v>137</v>
      </c>
      <c r="E190" s="214" t="s">
        <v>1</v>
      </c>
      <c r="F190" s="215" t="s">
        <v>504</v>
      </c>
      <c r="G190" s="213"/>
      <c r="H190" s="216">
        <v>223.747</v>
      </c>
      <c r="I190" s="217"/>
      <c r="J190" s="213"/>
      <c r="K190" s="213"/>
      <c r="L190" s="218"/>
      <c r="M190" s="219"/>
      <c r="N190" s="220"/>
      <c r="O190" s="220"/>
      <c r="P190" s="220"/>
      <c r="Q190" s="220"/>
      <c r="R190" s="220"/>
      <c r="S190" s="220"/>
      <c r="T190" s="221"/>
      <c r="AT190" s="222" t="s">
        <v>137</v>
      </c>
      <c r="AU190" s="222" t="s">
        <v>81</v>
      </c>
      <c r="AV190" s="14" t="s">
        <v>81</v>
      </c>
      <c r="AW190" s="14" t="s">
        <v>29</v>
      </c>
      <c r="AX190" s="14" t="s">
        <v>72</v>
      </c>
      <c r="AY190" s="222" t="s">
        <v>130</v>
      </c>
    </row>
    <row r="191" spans="2:51" s="14" customFormat="1" ht="12">
      <c r="B191" s="212"/>
      <c r="C191" s="213"/>
      <c r="D191" s="203" t="s">
        <v>137</v>
      </c>
      <c r="E191" s="214" t="s">
        <v>1</v>
      </c>
      <c r="F191" s="215" t="s">
        <v>505</v>
      </c>
      <c r="G191" s="213"/>
      <c r="H191" s="216">
        <v>66.15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81</v>
      </c>
      <c r="AV191" s="14" t="s">
        <v>81</v>
      </c>
      <c r="AW191" s="14" t="s">
        <v>29</v>
      </c>
      <c r="AX191" s="14" t="s">
        <v>72</v>
      </c>
      <c r="AY191" s="222" t="s">
        <v>130</v>
      </c>
    </row>
    <row r="192" spans="2:51" s="15" customFormat="1" ht="12">
      <c r="B192" s="223"/>
      <c r="C192" s="224"/>
      <c r="D192" s="203" t="s">
        <v>137</v>
      </c>
      <c r="E192" s="225" t="s">
        <v>1</v>
      </c>
      <c r="F192" s="226" t="s">
        <v>143</v>
      </c>
      <c r="G192" s="224"/>
      <c r="H192" s="227">
        <v>289.89700000000005</v>
      </c>
      <c r="I192" s="228"/>
      <c r="J192" s="224"/>
      <c r="K192" s="224"/>
      <c r="L192" s="229"/>
      <c r="M192" s="230"/>
      <c r="N192" s="231"/>
      <c r="O192" s="231"/>
      <c r="P192" s="231"/>
      <c r="Q192" s="231"/>
      <c r="R192" s="231"/>
      <c r="S192" s="231"/>
      <c r="T192" s="232"/>
      <c r="AT192" s="233" t="s">
        <v>137</v>
      </c>
      <c r="AU192" s="233" t="s">
        <v>81</v>
      </c>
      <c r="AV192" s="15" t="s">
        <v>87</v>
      </c>
      <c r="AW192" s="15" t="s">
        <v>29</v>
      </c>
      <c r="AX192" s="15" t="s">
        <v>77</v>
      </c>
      <c r="AY192" s="233" t="s">
        <v>130</v>
      </c>
    </row>
    <row r="193" spans="1:65" s="2" customFormat="1" ht="44.25" customHeight="1">
      <c r="A193" s="34"/>
      <c r="B193" s="35"/>
      <c r="C193" s="187" t="s">
        <v>322</v>
      </c>
      <c r="D193" s="187" t="s">
        <v>132</v>
      </c>
      <c r="E193" s="188" t="s">
        <v>310</v>
      </c>
      <c r="F193" s="189" t="s">
        <v>311</v>
      </c>
      <c r="G193" s="190" t="s">
        <v>290</v>
      </c>
      <c r="H193" s="191">
        <v>67.672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37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87</v>
      </c>
      <c r="AT193" s="199" t="s">
        <v>132</v>
      </c>
      <c r="AU193" s="199" t="s">
        <v>81</v>
      </c>
      <c r="AY193" s="17" t="s">
        <v>130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77</v>
      </c>
      <c r="BK193" s="200">
        <f>ROUND(I193*H193,2)</f>
        <v>0</v>
      </c>
      <c r="BL193" s="17" t="s">
        <v>87</v>
      </c>
      <c r="BM193" s="199" t="s">
        <v>506</v>
      </c>
    </row>
    <row r="194" spans="2:63" s="12" customFormat="1" ht="22.9" customHeight="1">
      <c r="B194" s="171"/>
      <c r="C194" s="172"/>
      <c r="D194" s="173" t="s">
        <v>71</v>
      </c>
      <c r="E194" s="185" t="s">
        <v>314</v>
      </c>
      <c r="F194" s="185" t="s">
        <v>315</v>
      </c>
      <c r="G194" s="172"/>
      <c r="H194" s="172"/>
      <c r="I194" s="175"/>
      <c r="J194" s="186">
        <f>BK194</f>
        <v>0</v>
      </c>
      <c r="K194" s="172"/>
      <c r="L194" s="177"/>
      <c r="M194" s="178"/>
      <c r="N194" s="179"/>
      <c r="O194" s="179"/>
      <c r="P194" s="180">
        <f>P195</f>
        <v>0</v>
      </c>
      <c r="Q194" s="179"/>
      <c r="R194" s="180">
        <f>R195</f>
        <v>0</v>
      </c>
      <c r="S194" s="179"/>
      <c r="T194" s="181">
        <f>T195</f>
        <v>0</v>
      </c>
      <c r="AR194" s="182" t="s">
        <v>77</v>
      </c>
      <c r="AT194" s="183" t="s">
        <v>71</v>
      </c>
      <c r="AU194" s="183" t="s">
        <v>77</v>
      </c>
      <c r="AY194" s="182" t="s">
        <v>130</v>
      </c>
      <c r="BK194" s="184">
        <f>BK195</f>
        <v>0</v>
      </c>
    </row>
    <row r="195" spans="1:65" s="2" customFormat="1" ht="33" customHeight="1">
      <c r="A195" s="34"/>
      <c r="B195" s="35"/>
      <c r="C195" s="187" t="s">
        <v>328</v>
      </c>
      <c r="D195" s="187" t="s">
        <v>132</v>
      </c>
      <c r="E195" s="188" t="s">
        <v>317</v>
      </c>
      <c r="F195" s="189" t="s">
        <v>318</v>
      </c>
      <c r="G195" s="190" t="s">
        <v>290</v>
      </c>
      <c r="H195" s="191">
        <v>429.058</v>
      </c>
      <c r="I195" s="192"/>
      <c r="J195" s="193">
        <f>ROUND(I195*H195,2)</f>
        <v>0</v>
      </c>
      <c r="K195" s="194"/>
      <c r="L195" s="39"/>
      <c r="M195" s="195" t="s">
        <v>1</v>
      </c>
      <c r="N195" s="196" t="s">
        <v>37</v>
      </c>
      <c r="O195" s="71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87</v>
      </c>
      <c r="AT195" s="199" t="s">
        <v>132</v>
      </c>
      <c r="AU195" s="199" t="s">
        <v>81</v>
      </c>
      <c r="AY195" s="17" t="s">
        <v>130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77</v>
      </c>
      <c r="BK195" s="200">
        <f>ROUND(I195*H195,2)</f>
        <v>0</v>
      </c>
      <c r="BL195" s="17" t="s">
        <v>87</v>
      </c>
      <c r="BM195" s="199" t="s">
        <v>507</v>
      </c>
    </row>
    <row r="196" spans="2:63" s="12" customFormat="1" ht="25.9" customHeight="1">
      <c r="B196" s="171"/>
      <c r="C196" s="172"/>
      <c r="D196" s="173" t="s">
        <v>71</v>
      </c>
      <c r="E196" s="174" t="s">
        <v>320</v>
      </c>
      <c r="F196" s="174" t="s">
        <v>321</v>
      </c>
      <c r="G196" s="172"/>
      <c r="H196" s="172"/>
      <c r="I196" s="175"/>
      <c r="J196" s="176">
        <f>BK196</f>
        <v>0</v>
      </c>
      <c r="K196" s="172"/>
      <c r="L196" s="177"/>
      <c r="M196" s="178"/>
      <c r="N196" s="179"/>
      <c r="O196" s="179"/>
      <c r="P196" s="180">
        <f>SUM(P197:P199)</f>
        <v>0</v>
      </c>
      <c r="Q196" s="179"/>
      <c r="R196" s="180">
        <f>SUM(R197:R199)</f>
        <v>0</v>
      </c>
      <c r="S196" s="179"/>
      <c r="T196" s="181">
        <f>SUM(T197:T199)</f>
        <v>0</v>
      </c>
      <c r="AR196" s="182" t="s">
        <v>90</v>
      </c>
      <c r="AT196" s="183" t="s">
        <v>71</v>
      </c>
      <c r="AU196" s="183" t="s">
        <v>72</v>
      </c>
      <c r="AY196" s="182" t="s">
        <v>130</v>
      </c>
      <c r="BK196" s="184">
        <f>SUM(BK197:BK199)</f>
        <v>0</v>
      </c>
    </row>
    <row r="197" spans="1:65" s="2" customFormat="1" ht="16.5" customHeight="1">
      <c r="A197" s="34"/>
      <c r="B197" s="35"/>
      <c r="C197" s="187" t="s">
        <v>332</v>
      </c>
      <c r="D197" s="187" t="s">
        <v>132</v>
      </c>
      <c r="E197" s="188" t="s">
        <v>323</v>
      </c>
      <c r="F197" s="189" t="s">
        <v>324</v>
      </c>
      <c r="G197" s="190" t="s">
        <v>325</v>
      </c>
      <c r="H197" s="191">
        <v>1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37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326</v>
      </c>
      <c r="AT197" s="199" t="s">
        <v>132</v>
      </c>
      <c r="AU197" s="199" t="s">
        <v>77</v>
      </c>
      <c r="AY197" s="17" t="s">
        <v>130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77</v>
      </c>
      <c r="BK197" s="200">
        <f>ROUND(I197*H197,2)</f>
        <v>0</v>
      </c>
      <c r="BL197" s="17" t="s">
        <v>326</v>
      </c>
      <c r="BM197" s="199" t="s">
        <v>508</v>
      </c>
    </row>
    <row r="198" spans="1:65" s="2" customFormat="1" ht="24.2" customHeight="1">
      <c r="A198" s="34"/>
      <c r="B198" s="35"/>
      <c r="C198" s="187" t="s">
        <v>144</v>
      </c>
      <c r="D198" s="187" t="s">
        <v>132</v>
      </c>
      <c r="E198" s="188" t="s">
        <v>329</v>
      </c>
      <c r="F198" s="189" t="s">
        <v>330</v>
      </c>
      <c r="G198" s="190" t="s">
        <v>325</v>
      </c>
      <c r="H198" s="191">
        <v>1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37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326</v>
      </c>
      <c r="AT198" s="199" t="s">
        <v>132</v>
      </c>
      <c r="AU198" s="199" t="s">
        <v>77</v>
      </c>
      <c r="AY198" s="17" t="s">
        <v>130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77</v>
      </c>
      <c r="BK198" s="200">
        <f>ROUND(I198*H198,2)</f>
        <v>0</v>
      </c>
      <c r="BL198" s="17" t="s">
        <v>326</v>
      </c>
      <c r="BM198" s="199" t="s">
        <v>509</v>
      </c>
    </row>
    <row r="199" spans="1:65" s="2" customFormat="1" ht="16.5" customHeight="1">
      <c r="A199" s="34"/>
      <c r="B199" s="35"/>
      <c r="C199" s="187" t="s">
        <v>149</v>
      </c>
      <c r="D199" s="187" t="s">
        <v>132</v>
      </c>
      <c r="E199" s="188" t="s">
        <v>333</v>
      </c>
      <c r="F199" s="189" t="s">
        <v>334</v>
      </c>
      <c r="G199" s="190" t="s">
        <v>325</v>
      </c>
      <c r="H199" s="191">
        <v>1</v>
      </c>
      <c r="I199" s="192"/>
      <c r="J199" s="193">
        <f>ROUND(I199*H199,2)</f>
        <v>0</v>
      </c>
      <c r="K199" s="194"/>
      <c r="L199" s="39"/>
      <c r="M199" s="245" t="s">
        <v>1</v>
      </c>
      <c r="N199" s="246" t="s">
        <v>37</v>
      </c>
      <c r="O199" s="247"/>
      <c r="P199" s="248">
        <f>O199*H199</f>
        <v>0</v>
      </c>
      <c r="Q199" s="248">
        <v>0</v>
      </c>
      <c r="R199" s="248">
        <f>Q199*H199</f>
        <v>0</v>
      </c>
      <c r="S199" s="248">
        <v>0</v>
      </c>
      <c r="T199" s="24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326</v>
      </c>
      <c r="AT199" s="199" t="s">
        <v>132</v>
      </c>
      <c r="AU199" s="199" t="s">
        <v>77</v>
      </c>
      <c r="AY199" s="17" t="s">
        <v>130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7" t="s">
        <v>77</v>
      </c>
      <c r="BK199" s="200">
        <f>ROUND(I199*H199,2)</f>
        <v>0</v>
      </c>
      <c r="BL199" s="17" t="s">
        <v>326</v>
      </c>
      <c r="BM199" s="199" t="s">
        <v>510</v>
      </c>
    </row>
    <row r="200" spans="1:31" s="2" customFormat="1" ht="6.95" customHeight="1">
      <c r="A200" s="34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39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sheetProtection algorithmName="SHA-512" hashValue="zdYkRxA8uR0zcgK0uxwA/5N39GO5m8SfWwzB6AXZT6XT7/NG4j4w0E2DneSF4CEOpwLVXjcIB6NL04rdCqoi1A==" saltValue="2rmctXPmRppb7Pf6twkWb4wwGsmsigdPY7YvcWM+VDHza+I0OFamzMdmU+lFkM5EEdMa8q0KLZdBarRMMQxIBA==" spinCount="100000" sheet="1" objects="1" scenarios="1" formatColumns="0" formatRows="0" autoFilter="0"/>
  <autoFilter ref="C123:K19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511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ROUND((SUM(BE124:BE195)),2)</f>
        <v>0</v>
      </c>
      <c r="G33" s="34"/>
      <c r="H33" s="34"/>
      <c r="I33" s="124">
        <v>0.21</v>
      </c>
      <c r="J33" s="123">
        <f>ROUND(((SUM(BE124:BE195))*I33),2)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ROUND((SUM(BF124:BF195)),2)</f>
        <v>0</v>
      </c>
      <c r="G34" s="34"/>
      <c r="H34" s="34"/>
      <c r="I34" s="124">
        <v>0.15</v>
      </c>
      <c r="J34" s="123">
        <f>ROUND(((SUM(BF124:BF195))*I34),2)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ROUND((SUM(BG124:BG195)),2)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ROUND((SUM(BH124:BH195)),2)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ROUND((SUM(BI124:BI195)),2)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0" t="str">
        <f>E9</f>
        <v xml:space="preserve">5 - Ulice Wolkerova - úsek Tylova -  K Tužince 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J145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J154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111</v>
      </c>
      <c r="E101" s="156"/>
      <c r="F101" s="156"/>
      <c r="G101" s="156"/>
      <c r="H101" s="156"/>
      <c r="I101" s="156"/>
      <c r="J101" s="157">
        <f>J158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J177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J190</f>
        <v>0</v>
      </c>
      <c r="K103" s="154"/>
      <c r="L103" s="158"/>
    </row>
    <row r="104" spans="2:12" s="9" customFormat="1" ht="24.95" customHeight="1" hidden="1">
      <c r="B104" s="147"/>
      <c r="C104" s="148"/>
      <c r="D104" s="149" t="s">
        <v>114</v>
      </c>
      <c r="E104" s="150"/>
      <c r="F104" s="150"/>
      <c r="G104" s="150"/>
      <c r="H104" s="150"/>
      <c r="I104" s="150"/>
      <c r="J104" s="151">
        <f>J192</f>
        <v>0</v>
      </c>
      <c r="K104" s="148"/>
      <c r="L104" s="152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2" t="str">
        <f>E7</f>
        <v>Benešov ul. Neumannova, Nezvalova a Wolkerova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0" t="str">
        <f>E9</f>
        <v xml:space="preserve">5 - Ulice Wolkerova - úsek Tylova -  K Tužince 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29" t="s">
        <v>21</v>
      </c>
      <c r="J118" s="66" t="str">
        <f>IF(J12="","",J12)</f>
        <v>18. 2. 2022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116</v>
      </c>
      <c r="D123" s="162" t="s">
        <v>57</v>
      </c>
      <c r="E123" s="162" t="s">
        <v>53</v>
      </c>
      <c r="F123" s="162" t="s">
        <v>54</v>
      </c>
      <c r="G123" s="162" t="s">
        <v>117</v>
      </c>
      <c r="H123" s="162" t="s">
        <v>118</v>
      </c>
      <c r="I123" s="162" t="s">
        <v>119</v>
      </c>
      <c r="J123" s="163" t="s">
        <v>104</v>
      </c>
      <c r="K123" s="164" t="s">
        <v>120</v>
      </c>
      <c r="L123" s="165"/>
      <c r="M123" s="75" t="s">
        <v>1</v>
      </c>
      <c r="N123" s="76" t="s">
        <v>36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P125+P192</f>
        <v>0</v>
      </c>
      <c r="Q124" s="79"/>
      <c r="R124" s="168">
        <f>R125+R192</f>
        <v>118.639228</v>
      </c>
      <c r="S124" s="79"/>
      <c r="T124" s="169">
        <f>T125+T192</f>
        <v>404.106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106</v>
      </c>
      <c r="BK124" s="170">
        <f>BK125+BK192</f>
        <v>0</v>
      </c>
    </row>
    <row r="125" spans="2:63" s="12" customFormat="1" ht="25.9" customHeight="1">
      <c r="B125" s="171"/>
      <c r="C125" s="172"/>
      <c r="D125" s="173" t="s">
        <v>71</v>
      </c>
      <c r="E125" s="174" t="s">
        <v>128</v>
      </c>
      <c r="F125" s="174" t="s">
        <v>129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P126+P145+P154+P158+P177+P190</f>
        <v>0</v>
      </c>
      <c r="Q125" s="179"/>
      <c r="R125" s="180">
        <f>R126+R145+R154+R158+R177+R190</f>
        <v>118.639228</v>
      </c>
      <c r="S125" s="179"/>
      <c r="T125" s="181">
        <f>T126+T145+T154+T158+T177+T190</f>
        <v>404.106</v>
      </c>
      <c r="AR125" s="182" t="s">
        <v>77</v>
      </c>
      <c r="AT125" s="183" t="s">
        <v>71</v>
      </c>
      <c r="AU125" s="183" t="s">
        <v>72</v>
      </c>
      <c r="AY125" s="182" t="s">
        <v>130</v>
      </c>
      <c r="BK125" s="184">
        <f>BK126+BK145+BK154+BK158+BK177+BK190</f>
        <v>0</v>
      </c>
    </row>
    <row r="126" spans="2:63" s="12" customFormat="1" ht="22.9" customHeight="1">
      <c r="B126" s="171"/>
      <c r="C126" s="172"/>
      <c r="D126" s="173" t="s">
        <v>71</v>
      </c>
      <c r="E126" s="185" t="s">
        <v>77</v>
      </c>
      <c r="F126" s="185" t="s">
        <v>131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SUM(P127:P144)</f>
        <v>0</v>
      </c>
      <c r="Q126" s="179"/>
      <c r="R126" s="180">
        <f>SUM(R127:R144)</f>
        <v>0.16821999999999998</v>
      </c>
      <c r="S126" s="179"/>
      <c r="T126" s="181">
        <f>SUM(T127:T144)</f>
        <v>404.106</v>
      </c>
      <c r="AR126" s="182" t="s">
        <v>77</v>
      </c>
      <c r="AT126" s="183" t="s">
        <v>71</v>
      </c>
      <c r="AU126" s="183" t="s">
        <v>77</v>
      </c>
      <c r="AY126" s="182" t="s">
        <v>130</v>
      </c>
      <c r="BK126" s="184">
        <f>SUM(BK127:BK144)</f>
        <v>0</v>
      </c>
    </row>
    <row r="127" spans="1:65" s="2" customFormat="1" ht="16.5" customHeight="1">
      <c r="A127" s="34"/>
      <c r="B127" s="35"/>
      <c r="C127" s="187" t="s">
        <v>77</v>
      </c>
      <c r="D127" s="187" t="s">
        <v>132</v>
      </c>
      <c r="E127" s="188" t="s">
        <v>133</v>
      </c>
      <c r="F127" s="189" t="s">
        <v>134</v>
      </c>
      <c r="G127" s="190" t="s">
        <v>135</v>
      </c>
      <c r="H127" s="191">
        <v>143.1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37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0.22</v>
      </c>
      <c r="T127" s="198">
        <f>S127*H127</f>
        <v>31.482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87</v>
      </c>
      <c r="AT127" s="199" t="s">
        <v>132</v>
      </c>
      <c r="AU127" s="199" t="s">
        <v>81</v>
      </c>
      <c r="AY127" s="17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77</v>
      </c>
      <c r="BK127" s="200">
        <f>ROUND(I127*H127,2)</f>
        <v>0</v>
      </c>
      <c r="BL127" s="17" t="s">
        <v>87</v>
      </c>
      <c r="BM127" s="199" t="s">
        <v>512</v>
      </c>
    </row>
    <row r="128" spans="2:51" s="13" customFormat="1" ht="12">
      <c r="B128" s="201"/>
      <c r="C128" s="202"/>
      <c r="D128" s="203" t="s">
        <v>137</v>
      </c>
      <c r="E128" s="204" t="s">
        <v>1</v>
      </c>
      <c r="F128" s="205" t="s">
        <v>138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137</v>
      </c>
      <c r="AU128" s="211" t="s">
        <v>81</v>
      </c>
      <c r="AV128" s="13" t="s">
        <v>77</v>
      </c>
      <c r="AW128" s="13" t="s">
        <v>29</v>
      </c>
      <c r="AX128" s="13" t="s">
        <v>72</v>
      </c>
      <c r="AY128" s="211" t="s">
        <v>130</v>
      </c>
    </row>
    <row r="129" spans="2:51" s="14" customFormat="1" ht="12">
      <c r="B129" s="212"/>
      <c r="C129" s="213"/>
      <c r="D129" s="203" t="s">
        <v>137</v>
      </c>
      <c r="E129" s="214" t="s">
        <v>1</v>
      </c>
      <c r="F129" s="215" t="s">
        <v>513</v>
      </c>
      <c r="G129" s="213"/>
      <c r="H129" s="216">
        <v>30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137</v>
      </c>
      <c r="AU129" s="222" t="s">
        <v>81</v>
      </c>
      <c r="AV129" s="14" t="s">
        <v>81</v>
      </c>
      <c r="AW129" s="14" t="s">
        <v>29</v>
      </c>
      <c r="AX129" s="14" t="s">
        <v>72</v>
      </c>
      <c r="AY129" s="222" t="s">
        <v>130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514</v>
      </c>
      <c r="G130" s="213"/>
      <c r="H130" s="216">
        <v>95.5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81</v>
      </c>
      <c r="AV130" s="14" t="s">
        <v>81</v>
      </c>
      <c r="AW130" s="14" t="s">
        <v>29</v>
      </c>
      <c r="AX130" s="14" t="s">
        <v>72</v>
      </c>
      <c r="AY130" s="222" t="s">
        <v>130</v>
      </c>
    </row>
    <row r="131" spans="2:51" s="14" customFormat="1" ht="22.5">
      <c r="B131" s="212"/>
      <c r="C131" s="213"/>
      <c r="D131" s="203" t="s">
        <v>137</v>
      </c>
      <c r="E131" s="214" t="s">
        <v>1</v>
      </c>
      <c r="F131" s="215" t="s">
        <v>515</v>
      </c>
      <c r="G131" s="213"/>
      <c r="H131" s="216">
        <v>17.6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137</v>
      </c>
      <c r="AU131" s="222" t="s">
        <v>81</v>
      </c>
      <c r="AV131" s="14" t="s">
        <v>81</v>
      </c>
      <c r="AW131" s="14" t="s">
        <v>29</v>
      </c>
      <c r="AX131" s="14" t="s">
        <v>72</v>
      </c>
      <c r="AY131" s="222" t="s">
        <v>130</v>
      </c>
    </row>
    <row r="132" spans="2:51" s="15" customFormat="1" ht="12">
      <c r="B132" s="223"/>
      <c r="C132" s="224"/>
      <c r="D132" s="203" t="s">
        <v>137</v>
      </c>
      <c r="E132" s="225" t="s">
        <v>1</v>
      </c>
      <c r="F132" s="226" t="s">
        <v>143</v>
      </c>
      <c r="G132" s="224"/>
      <c r="H132" s="227">
        <v>143.1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137</v>
      </c>
      <c r="AU132" s="233" t="s">
        <v>81</v>
      </c>
      <c r="AV132" s="15" t="s">
        <v>87</v>
      </c>
      <c r="AW132" s="15" t="s">
        <v>29</v>
      </c>
      <c r="AX132" s="15" t="s">
        <v>77</v>
      </c>
      <c r="AY132" s="233" t="s">
        <v>130</v>
      </c>
    </row>
    <row r="133" spans="1:65" s="2" customFormat="1" ht="24.2" customHeight="1">
      <c r="A133" s="34"/>
      <c r="B133" s="35"/>
      <c r="C133" s="187" t="s">
        <v>81</v>
      </c>
      <c r="D133" s="187" t="s">
        <v>132</v>
      </c>
      <c r="E133" s="188" t="s">
        <v>153</v>
      </c>
      <c r="F133" s="189" t="s">
        <v>154</v>
      </c>
      <c r="G133" s="190" t="s">
        <v>135</v>
      </c>
      <c r="H133" s="191">
        <v>73.5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0.44</v>
      </c>
      <c r="T133" s="198">
        <f>S133*H133</f>
        <v>32.34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87</v>
      </c>
      <c r="AT133" s="199" t="s">
        <v>132</v>
      </c>
      <c r="AU133" s="199" t="s">
        <v>81</v>
      </c>
      <c r="AY133" s="17" t="s">
        <v>130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77</v>
      </c>
      <c r="BK133" s="200">
        <f>ROUND(I133*H133,2)</f>
        <v>0</v>
      </c>
      <c r="BL133" s="17" t="s">
        <v>87</v>
      </c>
      <c r="BM133" s="199" t="s">
        <v>516</v>
      </c>
    </row>
    <row r="134" spans="2:51" s="14" customFormat="1" ht="12">
      <c r="B134" s="212"/>
      <c r="C134" s="213"/>
      <c r="D134" s="203" t="s">
        <v>137</v>
      </c>
      <c r="E134" s="214" t="s">
        <v>1</v>
      </c>
      <c r="F134" s="215" t="s">
        <v>517</v>
      </c>
      <c r="G134" s="213"/>
      <c r="H134" s="216">
        <v>64.7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137</v>
      </c>
      <c r="AU134" s="222" t="s">
        <v>81</v>
      </c>
      <c r="AV134" s="14" t="s">
        <v>81</v>
      </c>
      <c r="AW134" s="14" t="s">
        <v>29</v>
      </c>
      <c r="AX134" s="14" t="s">
        <v>72</v>
      </c>
      <c r="AY134" s="222" t="s">
        <v>130</v>
      </c>
    </row>
    <row r="135" spans="2:51" s="14" customFormat="1" ht="12">
      <c r="B135" s="212"/>
      <c r="C135" s="213"/>
      <c r="D135" s="203" t="s">
        <v>137</v>
      </c>
      <c r="E135" s="214" t="s">
        <v>1</v>
      </c>
      <c r="F135" s="215" t="s">
        <v>518</v>
      </c>
      <c r="G135" s="213"/>
      <c r="H135" s="216">
        <v>8.8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81</v>
      </c>
      <c r="AV135" s="14" t="s">
        <v>81</v>
      </c>
      <c r="AW135" s="14" t="s">
        <v>29</v>
      </c>
      <c r="AX135" s="14" t="s">
        <v>72</v>
      </c>
      <c r="AY135" s="222" t="s">
        <v>130</v>
      </c>
    </row>
    <row r="136" spans="2:51" s="15" customFormat="1" ht="12">
      <c r="B136" s="223"/>
      <c r="C136" s="224"/>
      <c r="D136" s="203" t="s">
        <v>137</v>
      </c>
      <c r="E136" s="225" t="s">
        <v>1</v>
      </c>
      <c r="F136" s="226" t="s">
        <v>143</v>
      </c>
      <c r="G136" s="224"/>
      <c r="H136" s="227">
        <v>73.5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137</v>
      </c>
      <c r="AU136" s="233" t="s">
        <v>81</v>
      </c>
      <c r="AV136" s="15" t="s">
        <v>87</v>
      </c>
      <c r="AW136" s="15" t="s">
        <v>29</v>
      </c>
      <c r="AX136" s="15" t="s">
        <v>77</v>
      </c>
      <c r="AY136" s="233" t="s">
        <v>130</v>
      </c>
    </row>
    <row r="137" spans="1:65" s="2" customFormat="1" ht="24.2" customHeight="1">
      <c r="A137" s="34"/>
      <c r="B137" s="35"/>
      <c r="C137" s="187" t="s">
        <v>84</v>
      </c>
      <c r="D137" s="187" t="s">
        <v>132</v>
      </c>
      <c r="E137" s="188" t="s">
        <v>158</v>
      </c>
      <c r="F137" s="189" t="s">
        <v>159</v>
      </c>
      <c r="G137" s="190" t="s">
        <v>135</v>
      </c>
      <c r="H137" s="191">
        <v>1294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0.00013</v>
      </c>
      <c r="R137" s="197">
        <f>Q137*H137</f>
        <v>0.16821999999999998</v>
      </c>
      <c r="S137" s="197">
        <v>0.256</v>
      </c>
      <c r="T137" s="198">
        <f>S137*H137</f>
        <v>331.264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87</v>
      </c>
      <c r="AT137" s="199" t="s">
        <v>132</v>
      </c>
      <c r="AU137" s="199" t="s">
        <v>81</v>
      </c>
      <c r="AY137" s="17" t="s">
        <v>130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77</v>
      </c>
      <c r="BK137" s="200">
        <f>ROUND(I137*H137,2)</f>
        <v>0</v>
      </c>
      <c r="BL137" s="17" t="s">
        <v>87</v>
      </c>
      <c r="BM137" s="199" t="s">
        <v>519</v>
      </c>
    </row>
    <row r="138" spans="1:65" s="2" customFormat="1" ht="16.5" customHeight="1">
      <c r="A138" s="34"/>
      <c r="B138" s="35"/>
      <c r="C138" s="187" t="s">
        <v>87</v>
      </c>
      <c r="D138" s="187" t="s">
        <v>132</v>
      </c>
      <c r="E138" s="188" t="s">
        <v>163</v>
      </c>
      <c r="F138" s="189" t="s">
        <v>164</v>
      </c>
      <c r="G138" s="190" t="s">
        <v>165</v>
      </c>
      <c r="H138" s="191">
        <v>44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37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0.205</v>
      </c>
      <c r="T138" s="198">
        <f>S138*H138</f>
        <v>9.02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87</v>
      </c>
      <c r="AT138" s="199" t="s">
        <v>132</v>
      </c>
      <c r="AU138" s="199" t="s">
        <v>81</v>
      </c>
      <c r="AY138" s="17" t="s">
        <v>130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77</v>
      </c>
      <c r="BK138" s="200">
        <f>ROUND(I138*H138,2)</f>
        <v>0</v>
      </c>
      <c r="BL138" s="17" t="s">
        <v>87</v>
      </c>
      <c r="BM138" s="199" t="s">
        <v>520</v>
      </c>
    </row>
    <row r="139" spans="2:51" s="14" customFormat="1" ht="12">
      <c r="B139" s="212"/>
      <c r="C139" s="213"/>
      <c r="D139" s="203" t="s">
        <v>137</v>
      </c>
      <c r="E139" s="214" t="s">
        <v>1</v>
      </c>
      <c r="F139" s="215" t="s">
        <v>521</v>
      </c>
      <c r="G139" s="213"/>
      <c r="H139" s="216">
        <v>44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137</v>
      </c>
      <c r="AU139" s="222" t="s">
        <v>81</v>
      </c>
      <c r="AV139" s="14" t="s">
        <v>81</v>
      </c>
      <c r="AW139" s="14" t="s">
        <v>29</v>
      </c>
      <c r="AX139" s="14" t="s">
        <v>77</v>
      </c>
      <c r="AY139" s="222" t="s">
        <v>130</v>
      </c>
    </row>
    <row r="140" spans="1:65" s="2" customFormat="1" ht="24.2" customHeight="1">
      <c r="A140" s="34"/>
      <c r="B140" s="35"/>
      <c r="C140" s="187" t="s">
        <v>90</v>
      </c>
      <c r="D140" s="187" t="s">
        <v>132</v>
      </c>
      <c r="E140" s="188" t="s">
        <v>522</v>
      </c>
      <c r="F140" s="189" t="s">
        <v>523</v>
      </c>
      <c r="G140" s="190" t="s">
        <v>171</v>
      </c>
      <c r="H140" s="191">
        <v>4.62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37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87</v>
      </c>
      <c r="AT140" s="199" t="s">
        <v>132</v>
      </c>
      <c r="AU140" s="199" t="s">
        <v>81</v>
      </c>
      <c r="AY140" s="17" t="s">
        <v>130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77</v>
      </c>
      <c r="BK140" s="200">
        <f>ROUND(I140*H140,2)</f>
        <v>0</v>
      </c>
      <c r="BL140" s="17" t="s">
        <v>87</v>
      </c>
      <c r="BM140" s="199" t="s">
        <v>524</v>
      </c>
    </row>
    <row r="141" spans="2:51" s="14" customFormat="1" ht="12">
      <c r="B141" s="212"/>
      <c r="C141" s="213"/>
      <c r="D141" s="203" t="s">
        <v>137</v>
      </c>
      <c r="E141" s="214" t="s">
        <v>1</v>
      </c>
      <c r="F141" s="215" t="s">
        <v>525</v>
      </c>
      <c r="G141" s="213"/>
      <c r="H141" s="216">
        <v>4.62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81</v>
      </c>
      <c r="AV141" s="14" t="s">
        <v>81</v>
      </c>
      <c r="AW141" s="14" t="s">
        <v>29</v>
      </c>
      <c r="AX141" s="14" t="s">
        <v>77</v>
      </c>
      <c r="AY141" s="222" t="s">
        <v>130</v>
      </c>
    </row>
    <row r="142" spans="1:65" s="2" customFormat="1" ht="33" customHeight="1">
      <c r="A142" s="34"/>
      <c r="B142" s="35"/>
      <c r="C142" s="187" t="s">
        <v>93</v>
      </c>
      <c r="D142" s="187" t="s">
        <v>132</v>
      </c>
      <c r="E142" s="188" t="s">
        <v>174</v>
      </c>
      <c r="F142" s="189" t="s">
        <v>175</v>
      </c>
      <c r="G142" s="190" t="s">
        <v>171</v>
      </c>
      <c r="H142" s="191">
        <v>4.62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37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87</v>
      </c>
      <c r="AT142" s="199" t="s">
        <v>132</v>
      </c>
      <c r="AU142" s="199" t="s">
        <v>81</v>
      </c>
      <c r="AY142" s="17" t="s">
        <v>130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77</v>
      </c>
      <c r="BK142" s="200">
        <f>ROUND(I142*H142,2)</f>
        <v>0</v>
      </c>
      <c r="BL142" s="17" t="s">
        <v>87</v>
      </c>
      <c r="BM142" s="199" t="s">
        <v>526</v>
      </c>
    </row>
    <row r="143" spans="1:65" s="2" customFormat="1" ht="16.5" customHeight="1">
      <c r="A143" s="34"/>
      <c r="B143" s="35"/>
      <c r="C143" s="187" t="s">
        <v>96</v>
      </c>
      <c r="D143" s="187" t="s">
        <v>132</v>
      </c>
      <c r="E143" s="188" t="s">
        <v>177</v>
      </c>
      <c r="F143" s="189" t="s">
        <v>178</v>
      </c>
      <c r="G143" s="190" t="s">
        <v>171</v>
      </c>
      <c r="H143" s="191">
        <v>4.62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87</v>
      </c>
      <c r="AT143" s="199" t="s">
        <v>132</v>
      </c>
      <c r="AU143" s="199" t="s">
        <v>81</v>
      </c>
      <c r="AY143" s="17" t="s">
        <v>130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77</v>
      </c>
      <c r="BK143" s="200">
        <f>ROUND(I143*H143,2)</f>
        <v>0</v>
      </c>
      <c r="BL143" s="17" t="s">
        <v>87</v>
      </c>
      <c r="BM143" s="199" t="s">
        <v>527</v>
      </c>
    </row>
    <row r="144" spans="1:65" s="2" customFormat="1" ht="24.2" customHeight="1">
      <c r="A144" s="34"/>
      <c r="B144" s="35"/>
      <c r="C144" s="187" t="s">
        <v>180</v>
      </c>
      <c r="D144" s="187" t="s">
        <v>132</v>
      </c>
      <c r="E144" s="188" t="s">
        <v>181</v>
      </c>
      <c r="F144" s="189" t="s">
        <v>182</v>
      </c>
      <c r="G144" s="190" t="s">
        <v>135</v>
      </c>
      <c r="H144" s="191">
        <v>73.5</v>
      </c>
      <c r="I144" s="192"/>
      <c r="J144" s="193">
        <f>ROUND(I144*H144,2)</f>
        <v>0</v>
      </c>
      <c r="K144" s="194"/>
      <c r="L144" s="39"/>
      <c r="M144" s="195" t="s">
        <v>1</v>
      </c>
      <c r="N144" s="196" t="s">
        <v>37</v>
      </c>
      <c r="O144" s="71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87</v>
      </c>
      <c r="AT144" s="199" t="s">
        <v>132</v>
      </c>
      <c r="AU144" s="199" t="s">
        <v>81</v>
      </c>
      <c r="AY144" s="17" t="s">
        <v>130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7" t="s">
        <v>77</v>
      </c>
      <c r="BK144" s="200">
        <f>ROUND(I144*H144,2)</f>
        <v>0</v>
      </c>
      <c r="BL144" s="17" t="s">
        <v>87</v>
      </c>
      <c r="BM144" s="199" t="s">
        <v>528</v>
      </c>
    </row>
    <row r="145" spans="2:63" s="12" customFormat="1" ht="22.9" customHeight="1">
      <c r="B145" s="171"/>
      <c r="C145" s="172"/>
      <c r="D145" s="173" t="s">
        <v>71</v>
      </c>
      <c r="E145" s="185" t="s">
        <v>90</v>
      </c>
      <c r="F145" s="185" t="s">
        <v>184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SUM(P146:P153)</f>
        <v>0</v>
      </c>
      <c r="Q145" s="179"/>
      <c r="R145" s="180">
        <f>SUM(R146:R153)</f>
        <v>49.99011000000001</v>
      </c>
      <c r="S145" s="179"/>
      <c r="T145" s="181">
        <f>SUM(T146:T153)</f>
        <v>0</v>
      </c>
      <c r="AR145" s="182" t="s">
        <v>77</v>
      </c>
      <c r="AT145" s="183" t="s">
        <v>71</v>
      </c>
      <c r="AU145" s="183" t="s">
        <v>77</v>
      </c>
      <c r="AY145" s="182" t="s">
        <v>130</v>
      </c>
      <c r="BK145" s="184">
        <f>SUM(BK146:BK153)</f>
        <v>0</v>
      </c>
    </row>
    <row r="146" spans="1:65" s="2" customFormat="1" ht="24.2" customHeight="1">
      <c r="A146" s="34"/>
      <c r="B146" s="35"/>
      <c r="C146" s="187" t="s">
        <v>193</v>
      </c>
      <c r="D146" s="187" t="s">
        <v>132</v>
      </c>
      <c r="E146" s="188" t="s">
        <v>190</v>
      </c>
      <c r="F146" s="189" t="s">
        <v>191</v>
      </c>
      <c r="G146" s="190" t="s">
        <v>135</v>
      </c>
      <c r="H146" s="191">
        <v>73.5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0.27994</v>
      </c>
      <c r="R146" s="197">
        <f>Q146*H146</f>
        <v>20.575590000000002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87</v>
      </c>
      <c r="AT146" s="199" t="s">
        <v>132</v>
      </c>
      <c r="AU146" s="199" t="s">
        <v>81</v>
      </c>
      <c r="AY146" s="17" t="s">
        <v>130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77</v>
      </c>
      <c r="BK146" s="200">
        <f>ROUND(I146*H146,2)</f>
        <v>0</v>
      </c>
      <c r="BL146" s="17" t="s">
        <v>87</v>
      </c>
      <c r="BM146" s="199" t="s">
        <v>529</v>
      </c>
    </row>
    <row r="147" spans="1:65" s="2" customFormat="1" ht="37.9" customHeight="1">
      <c r="A147" s="34"/>
      <c r="B147" s="35"/>
      <c r="C147" s="187" t="s">
        <v>197</v>
      </c>
      <c r="D147" s="187" t="s">
        <v>132</v>
      </c>
      <c r="E147" s="188" t="s">
        <v>194</v>
      </c>
      <c r="F147" s="189" t="s">
        <v>195</v>
      </c>
      <c r="G147" s="190" t="s">
        <v>135</v>
      </c>
      <c r="H147" s="191">
        <v>73.5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0.37536</v>
      </c>
      <c r="R147" s="197">
        <f>Q147*H147</f>
        <v>27.588960000000004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87</v>
      </c>
      <c r="AT147" s="199" t="s">
        <v>132</v>
      </c>
      <c r="AU147" s="199" t="s">
        <v>81</v>
      </c>
      <c r="AY147" s="17" t="s">
        <v>130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77</v>
      </c>
      <c r="BK147" s="200">
        <f>ROUND(I147*H147,2)</f>
        <v>0</v>
      </c>
      <c r="BL147" s="17" t="s">
        <v>87</v>
      </c>
      <c r="BM147" s="199" t="s">
        <v>530</v>
      </c>
    </row>
    <row r="148" spans="1:65" s="2" customFormat="1" ht="33" customHeight="1">
      <c r="A148" s="34"/>
      <c r="B148" s="35"/>
      <c r="C148" s="187" t="s">
        <v>202</v>
      </c>
      <c r="D148" s="187" t="s">
        <v>132</v>
      </c>
      <c r="E148" s="188" t="s">
        <v>198</v>
      </c>
      <c r="F148" s="189" t="s">
        <v>199</v>
      </c>
      <c r="G148" s="190" t="s">
        <v>135</v>
      </c>
      <c r="H148" s="191">
        <v>8.8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37</v>
      </c>
      <c r="O148" s="71"/>
      <c r="P148" s="197">
        <f>O148*H148</f>
        <v>0</v>
      </c>
      <c r="Q148" s="197">
        <v>0.20745</v>
      </c>
      <c r="R148" s="197">
        <f>Q148*H148</f>
        <v>1.82556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87</v>
      </c>
      <c r="AT148" s="199" t="s">
        <v>132</v>
      </c>
      <c r="AU148" s="199" t="s">
        <v>81</v>
      </c>
      <c r="AY148" s="17" t="s">
        <v>130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77</v>
      </c>
      <c r="BK148" s="200">
        <f>ROUND(I148*H148,2)</f>
        <v>0</v>
      </c>
      <c r="BL148" s="17" t="s">
        <v>87</v>
      </c>
      <c r="BM148" s="199" t="s">
        <v>531</v>
      </c>
    </row>
    <row r="149" spans="2:51" s="14" customFormat="1" ht="12">
      <c r="B149" s="212"/>
      <c r="C149" s="213"/>
      <c r="D149" s="203" t="s">
        <v>137</v>
      </c>
      <c r="E149" s="214" t="s">
        <v>1</v>
      </c>
      <c r="F149" s="215" t="s">
        <v>532</v>
      </c>
      <c r="G149" s="213"/>
      <c r="H149" s="216">
        <v>8.8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137</v>
      </c>
      <c r="AU149" s="222" t="s">
        <v>81</v>
      </c>
      <c r="AV149" s="14" t="s">
        <v>81</v>
      </c>
      <c r="AW149" s="14" t="s">
        <v>29</v>
      </c>
      <c r="AX149" s="14" t="s">
        <v>77</v>
      </c>
      <c r="AY149" s="222" t="s">
        <v>130</v>
      </c>
    </row>
    <row r="150" spans="1:65" s="2" customFormat="1" ht="24.2" customHeight="1">
      <c r="A150" s="34"/>
      <c r="B150" s="35"/>
      <c r="C150" s="187" t="s">
        <v>206</v>
      </c>
      <c r="D150" s="187" t="s">
        <v>132</v>
      </c>
      <c r="E150" s="188" t="s">
        <v>203</v>
      </c>
      <c r="F150" s="189" t="s">
        <v>204</v>
      </c>
      <c r="G150" s="190" t="s">
        <v>135</v>
      </c>
      <c r="H150" s="191">
        <v>1294</v>
      </c>
      <c r="I150" s="192"/>
      <c r="J150" s="193">
        <f>ROUND(I150*H150,2)</f>
        <v>0</v>
      </c>
      <c r="K150" s="194"/>
      <c r="L150" s="39"/>
      <c r="M150" s="195" t="s">
        <v>1</v>
      </c>
      <c r="N150" s="196" t="s">
        <v>37</v>
      </c>
      <c r="O150" s="7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87</v>
      </c>
      <c r="AT150" s="199" t="s">
        <v>132</v>
      </c>
      <c r="AU150" s="199" t="s">
        <v>81</v>
      </c>
      <c r="AY150" s="17" t="s">
        <v>130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77</v>
      </c>
      <c r="BK150" s="200">
        <f>ROUND(I150*H150,2)</f>
        <v>0</v>
      </c>
      <c r="BL150" s="17" t="s">
        <v>87</v>
      </c>
      <c r="BM150" s="199" t="s">
        <v>533</v>
      </c>
    </row>
    <row r="151" spans="1:65" s="2" customFormat="1" ht="24.2" customHeight="1">
      <c r="A151" s="34"/>
      <c r="B151" s="35"/>
      <c r="C151" s="187" t="s">
        <v>210</v>
      </c>
      <c r="D151" s="187" t="s">
        <v>132</v>
      </c>
      <c r="E151" s="188" t="s">
        <v>207</v>
      </c>
      <c r="F151" s="189" t="s">
        <v>208</v>
      </c>
      <c r="G151" s="190" t="s">
        <v>135</v>
      </c>
      <c r="H151" s="191">
        <v>1294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87</v>
      </c>
      <c r="AT151" s="199" t="s">
        <v>132</v>
      </c>
      <c r="AU151" s="199" t="s">
        <v>81</v>
      </c>
      <c r="AY151" s="17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77</v>
      </c>
      <c r="BK151" s="200">
        <f>ROUND(I151*H151,2)</f>
        <v>0</v>
      </c>
      <c r="BL151" s="17" t="s">
        <v>87</v>
      </c>
      <c r="BM151" s="199" t="s">
        <v>534</v>
      </c>
    </row>
    <row r="152" spans="1:65" s="2" customFormat="1" ht="33" customHeight="1">
      <c r="A152" s="34"/>
      <c r="B152" s="35"/>
      <c r="C152" s="187" t="s">
        <v>8</v>
      </c>
      <c r="D152" s="187" t="s">
        <v>132</v>
      </c>
      <c r="E152" s="188" t="s">
        <v>211</v>
      </c>
      <c r="F152" s="189" t="s">
        <v>212</v>
      </c>
      <c r="G152" s="190" t="s">
        <v>135</v>
      </c>
      <c r="H152" s="191">
        <v>1294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87</v>
      </c>
      <c r="AT152" s="199" t="s">
        <v>132</v>
      </c>
      <c r="AU152" s="199" t="s">
        <v>81</v>
      </c>
      <c r="AY152" s="17" t="s">
        <v>130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77</v>
      </c>
      <c r="BK152" s="200">
        <f>ROUND(I152*H152,2)</f>
        <v>0</v>
      </c>
      <c r="BL152" s="17" t="s">
        <v>87</v>
      </c>
      <c r="BM152" s="199" t="s">
        <v>535</v>
      </c>
    </row>
    <row r="153" spans="1:65" s="2" customFormat="1" ht="24.2" customHeight="1">
      <c r="A153" s="34"/>
      <c r="B153" s="35"/>
      <c r="C153" s="187" t="s">
        <v>228</v>
      </c>
      <c r="D153" s="187" t="s">
        <v>132</v>
      </c>
      <c r="E153" s="188" t="s">
        <v>214</v>
      </c>
      <c r="F153" s="189" t="s">
        <v>215</v>
      </c>
      <c r="G153" s="190" t="s">
        <v>135</v>
      </c>
      <c r="H153" s="191">
        <v>1294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87</v>
      </c>
      <c r="AT153" s="199" t="s">
        <v>132</v>
      </c>
      <c r="AU153" s="199" t="s">
        <v>81</v>
      </c>
      <c r="AY153" s="17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77</v>
      </c>
      <c r="BK153" s="200">
        <f>ROUND(I153*H153,2)</f>
        <v>0</v>
      </c>
      <c r="BL153" s="17" t="s">
        <v>87</v>
      </c>
      <c r="BM153" s="199" t="s">
        <v>536</v>
      </c>
    </row>
    <row r="154" spans="2:63" s="12" customFormat="1" ht="22.9" customHeight="1">
      <c r="B154" s="171"/>
      <c r="C154" s="172"/>
      <c r="D154" s="173" t="s">
        <v>71</v>
      </c>
      <c r="E154" s="185" t="s">
        <v>180</v>
      </c>
      <c r="F154" s="185" t="s">
        <v>227</v>
      </c>
      <c r="G154" s="172"/>
      <c r="H154" s="172"/>
      <c r="I154" s="175"/>
      <c r="J154" s="186">
        <f>BK154</f>
        <v>0</v>
      </c>
      <c r="K154" s="172"/>
      <c r="L154" s="177"/>
      <c r="M154" s="178"/>
      <c r="N154" s="179"/>
      <c r="O154" s="179"/>
      <c r="P154" s="180">
        <f>SUM(P155:P157)</f>
        <v>0</v>
      </c>
      <c r="Q154" s="179"/>
      <c r="R154" s="180">
        <f>SUM(R155:R157)</f>
        <v>9.510760000000001</v>
      </c>
      <c r="S154" s="179"/>
      <c r="T154" s="181">
        <f>SUM(T155:T157)</f>
        <v>0</v>
      </c>
      <c r="AR154" s="182" t="s">
        <v>77</v>
      </c>
      <c r="AT154" s="183" t="s">
        <v>71</v>
      </c>
      <c r="AU154" s="183" t="s">
        <v>77</v>
      </c>
      <c r="AY154" s="182" t="s">
        <v>130</v>
      </c>
      <c r="BK154" s="184">
        <f>SUM(BK155:BK157)</f>
        <v>0</v>
      </c>
    </row>
    <row r="155" spans="1:65" s="2" customFormat="1" ht="24.2" customHeight="1">
      <c r="A155" s="34"/>
      <c r="B155" s="35"/>
      <c r="C155" s="187" t="s">
        <v>233</v>
      </c>
      <c r="D155" s="187" t="s">
        <v>132</v>
      </c>
      <c r="E155" s="188" t="s">
        <v>229</v>
      </c>
      <c r="F155" s="189" t="s">
        <v>230</v>
      </c>
      <c r="G155" s="190" t="s">
        <v>231</v>
      </c>
      <c r="H155" s="191">
        <v>5</v>
      </c>
      <c r="I155" s="192"/>
      <c r="J155" s="193">
        <f>ROUND(I155*H155,2)</f>
        <v>0</v>
      </c>
      <c r="K155" s="194"/>
      <c r="L155" s="39"/>
      <c r="M155" s="195" t="s">
        <v>1</v>
      </c>
      <c r="N155" s="196" t="s">
        <v>37</v>
      </c>
      <c r="O155" s="71"/>
      <c r="P155" s="197">
        <f>O155*H155</f>
        <v>0</v>
      </c>
      <c r="Q155" s="197">
        <v>0.42368</v>
      </c>
      <c r="R155" s="197">
        <f>Q155*H155</f>
        <v>2.1184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87</v>
      </c>
      <c r="AT155" s="199" t="s">
        <v>132</v>
      </c>
      <c r="AU155" s="199" t="s">
        <v>81</v>
      </c>
      <c r="AY155" s="17" t="s">
        <v>130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77</v>
      </c>
      <c r="BK155" s="200">
        <f>ROUND(I155*H155,2)</f>
        <v>0</v>
      </c>
      <c r="BL155" s="17" t="s">
        <v>87</v>
      </c>
      <c r="BM155" s="199" t="s">
        <v>537</v>
      </c>
    </row>
    <row r="156" spans="1:65" s="2" customFormat="1" ht="24.2" customHeight="1">
      <c r="A156" s="34"/>
      <c r="B156" s="35"/>
      <c r="C156" s="187" t="s">
        <v>237</v>
      </c>
      <c r="D156" s="187" t="s">
        <v>132</v>
      </c>
      <c r="E156" s="188" t="s">
        <v>234</v>
      </c>
      <c r="F156" s="189" t="s">
        <v>235</v>
      </c>
      <c r="G156" s="190" t="s">
        <v>231</v>
      </c>
      <c r="H156" s="191">
        <v>5</v>
      </c>
      <c r="I156" s="192"/>
      <c r="J156" s="193">
        <f>ROUND(I156*H156,2)</f>
        <v>0</v>
      </c>
      <c r="K156" s="194"/>
      <c r="L156" s="39"/>
      <c r="M156" s="195" t="s">
        <v>1</v>
      </c>
      <c r="N156" s="196" t="s">
        <v>37</v>
      </c>
      <c r="O156" s="71"/>
      <c r="P156" s="197">
        <f>O156*H156</f>
        <v>0</v>
      </c>
      <c r="Q156" s="197">
        <v>0.4208</v>
      </c>
      <c r="R156" s="197">
        <f>Q156*H156</f>
        <v>2.104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87</v>
      </c>
      <c r="AT156" s="199" t="s">
        <v>132</v>
      </c>
      <c r="AU156" s="199" t="s">
        <v>81</v>
      </c>
      <c r="AY156" s="17" t="s">
        <v>130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77</v>
      </c>
      <c r="BK156" s="200">
        <f>ROUND(I156*H156,2)</f>
        <v>0</v>
      </c>
      <c r="BL156" s="17" t="s">
        <v>87</v>
      </c>
      <c r="BM156" s="199" t="s">
        <v>538</v>
      </c>
    </row>
    <row r="157" spans="1:65" s="2" customFormat="1" ht="33" customHeight="1">
      <c r="A157" s="34"/>
      <c r="B157" s="35"/>
      <c r="C157" s="187" t="s">
        <v>242</v>
      </c>
      <c r="D157" s="187" t="s">
        <v>132</v>
      </c>
      <c r="E157" s="188" t="s">
        <v>238</v>
      </c>
      <c r="F157" s="189" t="s">
        <v>239</v>
      </c>
      <c r="G157" s="190" t="s">
        <v>231</v>
      </c>
      <c r="H157" s="191">
        <v>17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0.31108</v>
      </c>
      <c r="R157" s="197">
        <f>Q157*H157</f>
        <v>5.288360000000001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87</v>
      </c>
      <c r="AT157" s="199" t="s">
        <v>132</v>
      </c>
      <c r="AU157" s="199" t="s">
        <v>81</v>
      </c>
      <c r="AY157" s="17" t="s">
        <v>130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77</v>
      </c>
      <c r="BK157" s="200">
        <f>ROUND(I157*H157,2)</f>
        <v>0</v>
      </c>
      <c r="BL157" s="17" t="s">
        <v>87</v>
      </c>
      <c r="BM157" s="199" t="s">
        <v>539</v>
      </c>
    </row>
    <row r="158" spans="2:63" s="12" customFormat="1" ht="22.9" customHeight="1">
      <c r="B158" s="171"/>
      <c r="C158" s="172"/>
      <c r="D158" s="173" t="s">
        <v>71</v>
      </c>
      <c r="E158" s="185" t="s">
        <v>189</v>
      </c>
      <c r="F158" s="185" t="s">
        <v>241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SUM(P159:P176)</f>
        <v>0</v>
      </c>
      <c r="Q158" s="179"/>
      <c r="R158" s="180">
        <f>SUM(R159:R176)</f>
        <v>58.970138</v>
      </c>
      <c r="S158" s="179"/>
      <c r="T158" s="181">
        <f>SUM(T159:T176)</f>
        <v>0</v>
      </c>
      <c r="AR158" s="182" t="s">
        <v>77</v>
      </c>
      <c r="AT158" s="183" t="s">
        <v>71</v>
      </c>
      <c r="AU158" s="183" t="s">
        <v>77</v>
      </c>
      <c r="AY158" s="182" t="s">
        <v>130</v>
      </c>
      <c r="BK158" s="184">
        <f>SUM(BK159:BK176)</f>
        <v>0</v>
      </c>
    </row>
    <row r="159" spans="1:65" s="2" customFormat="1" ht="33" customHeight="1">
      <c r="A159" s="34"/>
      <c r="B159" s="35"/>
      <c r="C159" s="187" t="s">
        <v>248</v>
      </c>
      <c r="D159" s="187" t="s">
        <v>132</v>
      </c>
      <c r="E159" s="188" t="s">
        <v>243</v>
      </c>
      <c r="F159" s="189" t="s">
        <v>244</v>
      </c>
      <c r="G159" s="190" t="s">
        <v>165</v>
      </c>
      <c r="H159" s="191">
        <v>44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37</v>
      </c>
      <c r="O159" s="71"/>
      <c r="P159" s="197">
        <f>O159*H159</f>
        <v>0</v>
      </c>
      <c r="Q159" s="197">
        <v>0.1554</v>
      </c>
      <c r="R159" s="197">
        <f>Q159*H159</f>
        <v>6.8376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87</v>
      </c>
      <c r="AT159" s="199" t="s">
        <v>132</v>
      </c>
      <c r="AU159" s="199" t="s">
        <v>81</v>
      </c>
      <c r="AY159" s="17" t="s">
        <v>130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77</v>
      </c>
      <c r="BK159" s="200">
        <f>ROUND(I159*H159,2)</f>
        <v>0</v>
      </c>
      <c r="BL159" s="17" t="s">
        <v>87</v>
      </c>
      <c r="BM159" s="199" t="s">
        <v>540</v>
      </c>
    </row>
    <row r="160" spans="1:65" s="2" customFormat="1" ht="16.5" customHeight="1">
      <c r="A160" s="34"/>
      <c r="B160" s="35"/>
      <c r="C160" s="234" t="s">
        <v>7</v>
      </c>
      <c r="D160" s="234" t="s">
        <v>222</v>
      </c>
      <c r="E160" s="235" t="s">
        <v>249</v>
      </c>
      <c r="F160" s="236" t="s">
        <v>250</v>
      </c>
      <c r="G160" s="237" t="s">
        <v>165</v>
      </c>
      <c r="H160" s="238">
        <v>39.33</v>
      </c>
      <c r="I160" s="239"/>
      <c r="J160" s="240">
        <f>ROUND(I160*H160,2)</f>
        <v>0</v>
      </c>
      <c r="K160" s="241"/>
      <c r="L160" s="242"/>
      <c r="M160" s="243" t="s">
        <v>1</v>
      </c>
      <c r="N160" s="244" t="s">
        <v>37</v>
      </c>
      <c r="O160" s="71"/>
      <c r="P160" s="197">
        <f>O160*H160</f>
        <v>0</v>
      </c>
      <c r="Q160" s="197">
        <v>0.081</v>
      </c>
      <c r="R160" s="197">
        <f>Q160*H160</f>
        <v>3.18573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180</v>
      </c>
      <c r="AT160" s="199" t="s">
        <v>222</v>
      </c>
      <c r="AU160" s="199" t="s">
        <v>81</v>
      </c>
      <c r="AY160" s="17" t="s">
        <v>130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77</v>
      </c>
      <c r="BK160" s="200">
        <f>ROUND(I160*H160,2)</f>
        <v>0</v>
      </c>
      <c r="BL160" s="17" t="s">
        <v>87</v>
      </c>
      <c r="BM160" s="199" t="s">
        <v>541</v>
      </c>
    </row>
    <row r="161" spans="2:51" s="14" customFormat="1" ht="12">
      <c r="B161" s="212"/>
      <c r="C161" s="213"/>
      <c r="D161" s="203" t="s">
        <v>137</v>
      </c>
      <c r="E161" s="214" t="s">
        <v>1</v>
      </c>
      <c r="F161" s="215" t="s">
        <v>542</v>
      </c>
      <c r="G161" s="213"/>
      <c r="H161" s="216">
        <v>38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137</v>
      </c>
      <c r="AU161" s="222" t="s">
        <v>81</v>
      </c>
      <c r="AV161" s="14" t="s">
        <v>81</v>
      </c>
      <c r="AW161" s="14" t="s">
        <v>29</v>
      </c>
      <c r="AX161" s="14" t="s">
        <v>77</v>
      </c>
      <c r="AY161" s="222" t="s">
        <v>130</v>
      </c>
    </row>
    <row r="162" spans="2:51" s="14" customFormat="1" ht="12">
      <c r="B162" s="212"/>
      <c r="C162" s="213"/>
      <c r="D162" s="203" t="s">
        <v>137</v>
      </c>
      <c r="E162" s="213"/>
      <c r="F162" s="215" t="s">
        <v>543</v>
      </c>
      <c r="G162" s="213"/>
      <c r="H162" s="216">
        <v>39.33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137</v>
      </c>
      <c r="AU162" s="222" t="s">
        <v>81</v>
      </c>
      <c r="AV162" s="14" t="s">
        <v>81</v>
      </c>
      <c r="AW162" s="14" t="s">
        <v>4</v>
      </c>
      <c r="AX162" s="14" t="s">
        <v>77</v>
      </c>
      <c r="AY162" s="222" t="s">
        <v>130</v>
      </c>
    </row>
    <row r="163" spans="1:65" s="2" customFormat="1" ht="21.75" customHeight="1">
      <c r="A163" s="34"/>
      <c r="B163" s="35"/>
      <c r="C163" s="234" t="s">
        <v>263</v>
      </c>
      <c r="D163" s="234" t="s">
        <v>222</v>
      </c>
      <c r="E163" s="235" t="s">
        <v>367</v>
      </c>
      <c r="F163" s="236" t="s">
        <v>368</v>
      </c>
      <c r="G163" s="237" t="s">
        <v>165</v>
      </c>
      <c r="H163" s="238">
        <v>4</v>
      </c>
      <c r="I163" s="239"/>
      <c r="J163" s="240">
        <f>ROUND(I163*H163,2)</f>
        <v>0</v>
      </c>
      <c r="K163" s="241"/>
      <c r="L163" s="242"/>
      <c r="M163" s="243" t="s">
        <v>1</v>
      </c>
      <c r="N163" s="244" t="s">
        <v>37</v>
      </c>
      <c r="O163" s="71"/>
      <c r="P163" s="197">
        <f>O163*H163</f>
        <v>0</v>
      </c>
      <c r="Q163" s="197">
        <v>0.0484</v>
      </c>
      <c r="R163" s="197">
        <f>Q163*H163</f>
        <v>0.1936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180</v>
      </c>
      <c r="AT163" s="199" t="s">
        <v>222</v>
      </c>
      <c r="AU163" s="199" t="s">
        <v>81</v>
      </c>
      <c r="AY163" s="17" t="s">
        <v>130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77</v>
      </c>
      <c r="BK163" s="200">
        <f>ROUND(I163*H163,2)</f>
        <v>0</v>
      </c>
      <c r="BL163" s="17" t="s">
        <v>87</v>
      </c>
      <c r="BM163" s="199" t="s">
        <v>544</v>
      </c>
    </row>
    <row r="164" spans="1:65" s="2" customFormat="1" ht="24.2" customHeight="1">
      <c r="A164" s="34"/>
      <c r="B164" s="35"/>
      <c r="C164" s="234" t="s">
        <v>272</v>
      </c>
      <c r="D164" s="234" t="s">
        <v>222</v>
      </c>
      <c r="E164" s="235" t="s">
        <v>372</v>
      </c>
      <c r="F164" s="236" t="s">
        <v>373</v>
      </c>
      <c r="G164" s="237" t="s">
        <v>165</v>
      </c>
      <c r="H164" s="238">
        <v>2</v>
      </c>
      <c r="I164" s="239"/>
      <c r="J164" s="240">
        <f>ROUND(I164*H164,2)</f>
        <v>0</v>
      </c>
      <c r="K164" s="241"/>
      <c r="L164" s="242"/>
      <c r="M164" s="243" t="s">
        <v>1</v>
      </c>
      <c r="N164" s="244" t="s">
        <v>37</v>
      </c>
      <c r="O164" s="71"/>
      <c r="P164" s="197">
        <f>O164*H164</f>
        <v>0</v>
      </c>
      <c r="Q164" s="197">
        <v>0.06567</v>
      </c>
      <c r="R164" s="197">
        <f>Q164*H164</f>
        <v>0.13134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180</v>
      </c>
      <c r="AT164" s="199" t="s">
        <v>222</v>
      </c>
      <c r="AU164" s="199" t="s">
        <v>81</v>
      </c>
      <c r="AY164" s="17" t="s">
        <v>130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77</v>
      </c>
      <c r="BK164" s="200">
        <f>ROUND(I164*H164,2)</f>
        <v>0</v>
      </c>
      <c r="BL164" s="17" t="s">
        <v>87</v>
      </c>
      <c r="BM164" s="199" t="s">
        <v>545</v>
      </c>
    </row>
    <row r="165" spans="1:65" s="2" customFormat="1" ht="24.2" customHeight="1">
      <c r="A165" s="34"/>
      <c r="B165" s="35"/>
      <c r="C165" s="187" t="s">
        <v>276</v>
      </c>
      <c r="D165" s="187" t="s">
        <v>132</v>
      </c>
      <c r="E165" s="188" t="s">
        <v>259</v>
      </c>
      <c r="F165" s="189" t="s">
        <v>260</v>
      </c>
      <c r="G165" s="190" t="s">
        <v>171</v>
      </c>
      <c r="H165" s="191">
        <v>2.2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37</v>
      </c>
      <c r="O165" s="71"/>
      <c r="P165" s="197">
        <f>O165*H165</f>
        <v>0</v>
      </c>
      <c r="Q165" s="197">
        <v>2.25634</v>
      </c>
      <c r="R165" s="197">
        <f>Q165*H165</f>
        <v>4.963948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87</v>
      </c>
      <c r="AT165" s="199" t="s">
        <v>132</v>
      </c>
      <c r="AU165" s="199" t="s">
        <v>81</v>
      </c>
      <c r="AY165" s="17" t="s">
        <v>130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77</v>
      </c>
      <c r="BK165" s="200">
        <f>ROUND(I165*H165,2)</f>
        <v>0</v>
      </c>
      <c r="BL165" s="17" t="s">
        <v>87</v>
      </c>
      <c r="BM165" s="199" t="s">
        <v>546</v>
      </c>
    </row>
    <row r="166" spans="2:51" s="14" customFormat="1" ht="12">
      <c r="B166" s="212"/>
      <c r="C166" s="213"/>
      <c r="D166" s="203" t="s">
        <v>137</v>
      </c>
      <c r="E166" s="214" t="s">
        <v>1</v>
      </c>
      <c r="F166" s="215" t="s">
        <v>547</v>
      </c>
      <c r="G166" s="213"/>
      <c r="H166" s="216">
        <v>2.2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137</v>
      </c>
      <c r="AU166" s="222" t="s">
        <v>81</v>
      </c>
      <c r="AV166" s="14" t="s">
        <v>81</v>
      </c>
      <c r="AW166" s="14" t="s">
        <v>29</v>
      </c>
      <c r="AX166" s="14" t="s">
        <v>77</v>
      </c>
      <c r="AY166" s="222" t="s">
        <v>130</v>
      </c>
    </row>
    <row r="167" spans="1:65" s="2" customFormat="1" ht="24.2" customHeight="1">
      <c r="A167" s="34"/>
      <c r="B167" s="35"/>
      <c r="C167" s="187" t="s">
        <v>280</v>
      </c>
      <c r="D167" s="187" t="s">
        <v>132</v>
      </c>
      <c r="E167" s="188" t="s">
        <v>264</v>
      </c>
      <c r="F167" s="189" t="s">
        <v>265</v>
      </c>
      <c r="G167" s="190" t="s">
        <v>165</v>
      </c>
      <c r="H167" s="191">
        <v>91.8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37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87</v>
      </c>
      <c r="AT167" s="199" t="s">
        <v>132</v>
      </c>
      <c r="AU167" s="199" t="s">
        <v>81</v>
      </c>
      <c r="AY167" s="17" t="s">
        <v>130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77</v>
      </c>
      <c r="BK167" s="200">
        <f>ROUND(I167*H167,2)</f>
        <v>0</v>
      </c>
      <c r="BL167" s="17" t="s">
        <v>87</v>
      </c>
      <c r="BM167" s="199" t="s">
        <v>548</v>
      </c>
    </row>
    <row r="168" spans="2:51" s="13" customFormat="1" ht="12">
      <c r="B168" s="201"/>
      <c r="C168" s="202"/>
      <c r="D168" s="203" t="s">
        <v>137</v>
      </c>
      <c r="E168" s="204" t="s">
        <v>1</v>
      </c>
      <c r="F168" s="205" t="s">
        <v>267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137</v>
      </c>
      <c r="AU168" s="211" t="s">
        <v>81</v>
      </c>
      <c r="AV168" s="13" t="s">
        <v>77</v>
      </c>
      <c r="AW168" s="13" t="s">
        <v>29</v>
      </c>
      <c r="AX168" s="13" t="s">
        <v>72</v>
      </c>
      <c r="AY168" s="211" t="s">
        <v>130</v>
      </c>
    </row>
    <row r="169" spans="2:51" s="14" customFormat="1" ht="12">
      <c r="B169" s="212"/>
      <c r="C169" s="213"/>
      <c r="D169" s="203" t="s">
        <v>137</v>
      </c>
      <c r="E169" s="214" t="s">
        <v>1</v>
      </c>
      <c r="F169" s="215" t="s">
        <v>549</v>
      </c>
      <c r="G169" s="213"/>
      <c r="H169" s="216">
        <v>29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81</v>
      </c>
      <c r="AV169" s="14" t="s">
        <v>81</v>
      </c>
      <c r="AW169" s="14" t="s">
        <v>29</v>
      </c>
      <c r="AX169" s="14" t="s">
        <v>72</v>
      </c>
      <c r="AY169" s="222" t="s">
        <v>130</v>
      </c>
    </row>
    <row r="170" spans="2:51" s="14" customFormat="1" ht="12">
      <c r="B170" s="212"/>
      <c r="C170" s="213"/>
      <c r="D170" s="203" t="s">
        <v>137</v>
      </c>
      <c r="E170" s="214" t="s">
        <v>1</v>
      </c>
      <c r="F170" s="215" t="s">
        <v>550</v>
      </c>
      <c r="G170" s="213"/>
      <c r="H170" s="216">
        <v>10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137</v>
      </c>
      <c r="AU170" s="222" t="s">
        <v>81</v>
      </c>
      <c r="AV170" s="14" t="s">
        <v>81</v>
      </c>
      <c r="AW170" s="14" t="s">
        <v>29</v>
      </c>
      <c r="AX170" s="14" t="s">
        <v>72</v>
      </c>
      <c r="AY170" s="222" t="s">
        <v>130</v>
      </c>
    </row>
    <row r="171" spans="2:51" s="14" customFormat="1" ht="12">
      <c r="B171" s="212"/>
      <c r="C171" s="213"/>
      <c r="D171" s="203" t="s">
        <v>137</v>
      </c>
      <c r="E171" s="214" t="s">
        <v>1</v>
      </c>
      <c r="F171" s="215" t="s">
        <v>551</v>
      </c>
      <c r="G171" s="213"/>
      <c r="H171" s="216">
        <v>52.8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81</v>
      </c>
      <c r="AV171" s="14" t="s">
        <v>81</v>
      </c>
      <c r="AW171" s="14" t="s">
        <v>29</v>
      </c>
      <c r="AX171" s="14" t="s">
        <v>72</v>
      </c>
      <c r="AY171" s="222" t="s">
        <v>130</v>
      </c>
    </row>
    <row r="172" spans="2:51" s="15" customFormat="1" ht="12">
      <c r="B172" s="223"/>
      <c r="C172" s="224"/>
      <c r="D172" s="203" t="s">
        <v>137</v>
      </c>
      <c r="E172" s="225" t="s">
        <v>1</v>
      </c>
      <c r="F172" s="226" t="s">
        <v>143</v>
      </c>
      <c r="G172" s="224"/>
      <c r="H172" s="227">
        <v>91.8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137</v>
      </c>
      <c r="AU172" s="233" t="s">
        <v>81</v>
      </c>
      <c r="AV172" s="15" t="s">
        <v>87</v>
      </c>
      <c r="AW172" s="15" t="s">
        <v>29</v>
      </c>
      <c r="AX172" s="15" t="s">
        <v>77</v>
      </c>
      <c r="AY172" s="233" t="s">
        <v>130</v>
      </c>
    </row>
    <row r="173" spans="1:65" s="2" customFormat="1" ht="24.2" customHeight="1">
      <c r="A173" s="34"/>
      <c r="B173" s="35"/>
      <c r="C173" s="187" t="s">
        <v>287</v>
      </c>
      <c r="D173" s="187" t="s">
        <v>132</v>
      </c>
      <c r="E173" s="188" t="s">
        <v>273</v>
      </c>
      <c r="F173" s="189" t="s">
        <v>274</v>
      </c>
      <c r="G173" s="190" t="s">
        <v>165</v>
      </c>
      <c r="H173" s="191">
        <v>91.8</v>
      </c>
      <c r="I173" s="192"/>
      <c r="J173" s="193">
        <f>ROUND(I173*H173,2)</f>
        <v>0</v>
      </c>
      <c r="K173" s="194"/>
      <c r="L173" s="39"/>
      <c r="M173" s="195" t="s">
        <v>1</v>
      </c>
      <c r="N173" s="196" t="s">
        <v>37</v>
      </c>
      <c r="O173" s="71"/>
      <c r="P173" s="197">
        <f>O173*H173</f>
        <v>0</v>
      </c>
      <c r="Q173" s="197">
        <v>5E-05</v>
      </c>
      <c r="R173" s="197">
        <f>Q173*H173</f>
        <v>0.00459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87</v>
      </c>
      <c r="AT173" s="199" t="s">
        <v>132</v>
      </c>
      <c r="AU173" s="199" t="s">
        <v>81</v>
      </c>
      <c r="AY173" s="17" t="s">
        <v>130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77</v>
      </c>
      <c r="BK173" s="200">
        <f>ROUND(I173*H173,2)</f>
        <v>0</v>
      </c>
      <c r="BL173" s="17" t="s">
        <v>87</v>
      </c>
      <c r="BM173" s="199" t="s">
        <v>552</v>
      </c>
    </row>
    <row r="174" spans="1:65" s="2" customFormat="1" ht="16.5" customHeight="1">
      <c r="A174" s="34"/>
      <c r="B174" s="35"/>
      <c r="C174" s="187" t="s">
        <v>292</v>
      </c>
      <c r="D174" s="187" t="s">
        <v>132</v>
      </c>
      <c r="E174" s="188" t="s">
        <v>277</v>
      </c>
      <c r="F174" s="189" t="s">
        <v>278</v>
      </c>
      <c r="G174" s="190" t="s">
        <v>165</v>
      </c>
      <c r="H174" s="191">
        <v>91.8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37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87</v>
      </c>
      <c r="AT174" s="199" t="s">
        <v>132</v>
      </c>
      <c r="AU174" s="199" t="s">
        <v>81</v>
      </c>
      <c r="AY174" s="17" t="s">
        <v>130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77</v>
      </c>
      <c r="BK174" s="200">
        <f>ROUND(I174*H174,2)</f>
        <v>0</v>
      </c>
      <c r="BL174" s="17" t="s">
        <v>87</v>
      </c>
      <c r="BM174" s="199" t="s">
        <v>553</v>
      </c>
    </row>
    <row r="175" spans="1:65" s="2" customFormat="1" ht="33" customHeight="1">
      <c r="A175" s="34"/>
      <c r="B175" s="35"/>
      <c r="C175" s="187" t="s">
        <v>298</v>
      </c>
      <c r="D175" s="187" t="s">
        <v>132</v>
      </c>
      <c r="E175" s="188" t="s">
        <v>281</v>
      </c>
      <c r="F175" s="189" t="s">
        <v>282</v>
      </c>
      <c r="G175" s="190" t="s">
        <v>231</v>
      </c>
      <c r="H175" s="191">
        <v>27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37</v>
      </c>
      <c r="O175" s="71"/>
      <c r="P175" s="197">
        <f>O175*H175</f>
        <v>0</v>
      </c>
      <c r="Q175" s="197">
        <v>1.61679</v>
      </c>
      <c r="R175" s="197">
        <f>Q175*H175</f>
        <v>43.65333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87</v>
      </c>
      <c r="AT175" s="199" t="s">
        <v>132</v>
      </c>
      <c r="AU175" s="199" t="s">
        <v>81</v>
      </c>
      <c r="AY175" s="17" t="s">
        <v>130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77</v>
      </c>
      <c r="BK175" s="200">
        <f>ROUND(I175*H175,2)</f>
        <v>0</v>
      </c>
      <c r="BL175" s="17" t="s">
        <v>87</v>
      </c>
      <c r="BM175" s="199" t="s">
        <v>554</v>
      </c>
    </row>
    <row r="176" spans="2:51" s="14" customFormat="1" ht="12">
      <c r="B176" s="212"/>
      <c r="C176" s="213"/>
      <c r="D176" s="203" t="s">
        <v>137</v>
      </c>
      <c r="E176" s="214" t="s">
        <v>1</v>
      </c>
      <c r="F176" s="215" t="s">
        <v>555</v>
      </c>
      <c r="G176" s="213"/>
      <c r="H176" s="216">
        <v>27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137</v>
      </c>
      <c r="AU176" s="222" t="s">
        <v>81</v>
      </c>
      <c r="AV176" s="14" t="s">
        <v>81</v>
      </c>
      <c r="AW176" s="14" t="s">
        <v>29</v>
      </c>
      <c r="AX176" s="14" t="s">
        <v>77</v>
      </c>
      <c r="AY176" s="222" t="s">
        <v>130</v>
      </c>
    </row>
    <row r="177" spans="2:63" s="12" customFormat="1" ht="22.9" customHeight="1">
      <c r="B177" s="171"/>
      <c r="C177" s="172"/>
      <c r="D177" s="173" t="s">
        <v>71</v>
      </c>
      <c r="E177" s="185" t="s">
        <v>285</v>
      </c>
      <c r="F177" s="185" t="s">
        <v>286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SUM(P178:P189)</f>
        <v>0</v>
      </c>
      <c r="Q177" s="179"/>
      <c r="R177" s="180">
        <f>SUM(R178:R189)</f>
        <v>0</v>
      </c>
      <c r="S177" s="179"/>
      <c r="T177" s="181">
        <f>SUM(T178:T189)</f>
        <v>0</v>
      </c>
      <c r="AR177" s="182" t="s">
        <v>77</v>
      </c>
      <c r="AT177" s="183" t="s">
        <v>71</v>
      </c>
      <c r="AU177" s="183" t="s">
        <v>77</v>
      </c>
      <c r="AY177" s="182" t="s">
        <v>130</v>
      </c>
      <c r="BK177" s="184">
        <f>SUM(BK178:BK189)</f>
        <v>0</v>
      </c>
    </row>
    <row r="178" spans="1:65" s="2" customFormat="1" ht="21.75" customHeight="1">
      <c r="A178" s="34"/>
      <c r="B178" s="35"/>
      <c r="C178" s="187" t="s">
        <v>303</v>
      </c>
      <c r="D178" s="187" t="s">
        <v>132</v>
      </c>
      <c r="E178" s="188" t="s">
        <v>288</v>
      </c>
      <c r="F178" s="189" t="s">
        <v>289</v>
      </c>
      <c r="G178" s="190" t="s">
        <v>290</v>
      </c>
      <c r="H178" s="191">
        <v>404.106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37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87</v>
      </c>
      <c r="AT178" s="199" t="s">
        <v>132</v>
      </c>
      <c r="AU178" s="199" t="s">
        <v>81</v>
      </c>
      <c r="AY178" s="17" t="s">
        <v>130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77</v>
      </c>
      <c r="BK178" s="200">
        <f>ROUND(I178*H178,2)</f>
        <v>0</v>
      </c>
      <c r="BL178" s="17" t="s">
        <v>87</v>
      </c>
      <c r="BM178" s="199" t="s">
        <v>556</v>
      </c>
    </row>
    <row r="179" spans="1:65" s="2" customFormat="1" ht="24.2" customHeight="1">
      <c r="A179" s="34"/>
      <c r="B179" s="35"/>
      <c r="C179" s="187" t="s">
        <v>309</v>
      </c>
      <c r="D179" s="187" t="s">
        <v>132</v>
      </c>
      <c r="E179" s="188" t="s">
        <v>293</v>
      </c>
      <c r="F179" s="189" t="s">
        <v>294</v>
      </c>
      <c r="G179" s="190" t="s">
        <v>290</v>
      </c>
      <c r="H179" s="191">
        <v>5803.168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37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87</v>
      </c>
      <c r="AT179" s="199" t="s">
        <v>132</v>
      </c>
      <c r="AU179" s="199" t="s">
        <v>81</v>
      </c>
      <c r="AY179" s="17" t="s">
        <v>130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77</v>
      </c>
      <c r="BK179" s="200">
        <f>ROUND(I179*H179,2)</f>
        <v>0</v>
      </c>
      <c r="BL179" s="17" t="s">
        <v>87</v>
      </c>
      <c r="BM179" s="199" t="s">
        <v>557</v>
      </c>
    </row>
    <row r="180" spans="2:51" s="14" customFormat="1" ht="12">
      <c r="B180" s="212"/>
      <c r="C180" s="213"/>
      <c r="D180" s="203" t="s">
        <v>137</v>
      </c>
      <c r="E180" s="214" t="s">
        <v>1</v>
      </c>
      <c r="F180" s="215" t="s">
        <v>558</v>
      </c>
      <c r="G180" s="213"/>
      <c r="H180" s="216">
        <v>4637.696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137</v>
      </c>
      <c r="AU180" s="222" t="s">
        <v>81</v>
      </c>
      <c r="AV180" s="14" t="s">
        <v>81</v>
      </c>
      <c r="AW180" s="14" t="s">
        <v>29</v>
      </c>
      <c r="AX180" s="14" t="s">
        <v>72</v>
      </c>
      <c r="AY180" s="222" t="s">
        <v>130</v>
      </c>
    </row>
    <row r="181" spans="2:51" s="14" customFormat="1" ht="12">
      <c r="B181" s="212"/>
      <c r="C181" s="213"/>
      <c r="D181" s="203" t="s">
        <v>137</v>
      </c>
      <c r="E181" s="214" t="s">
        <v>1</v>
      </c>
      <c r="F181" s="215" t="s">
        <v>559</v>
      </c>
      <c r="G181" s="213"/>
      <c r="H181" s="216">
        <v>1165.472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137</v>
      </c>
      <c r="AU181" s="222" t="s">
        <v>81</v>
      </c>
      <c r="AV181" s="14" t="s">
        <v>81</v>
      </c>
      <c r="AW181" s="14" t="s">
        <v>29</v>
      </c>
      <c r="AX181" s="14" t="s">
        <v>72</v>
      </c>
      <c r="AY181" s="222" t="s">
        <v>130</v>
      </c>
    </row>
    <row r="182" spans="2:51" s="15" customFormat="1" ht="12">
      <c r="B182" s="223"/>
      <c r="C182" s="224"/>
      <c r="D182" s="203" t="s">
        <v>137</v>
      </c>
      <c r="E182" s="225" t="s">
        <v>1</v>
      </c>
      <c r="F182" s="226" t="s">
        <v>143</v>
      </c>
      <c r="G182" s="224"/>
      <c r="H182" s="227">
        <v>5803.168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137</v>
      </c>
      <c r="AU182" s="233" t="s">
        <v>81</v>
      </c>
      <c r="AV182" s="15" t="s">
        <v>87</v>
      </c>
      <c r="AW182" s="15" t="s">
        <v>29</v>
      </c>
      <c r="AX182" s="15" t="s">
        <v>77</v>
      </c>
      <c r="AY182" s="233" t="s">
        <v>130</v>
      </c>
    </row>
    <row r="183" spans="1:65" s="2" customFormat="1" ht="37.9" customHeight="1">
      <c r="A183" s="34"/>
      <c r="B183" s="35"/>
      <c r="C183" s="187" t="s">
        <v>316</v>
      </c>
      <c r="D183" s="187" t="s">
        <v>132</v>
      </c>
      <c r="E183" s="188" t="s">
        <v>299</v>
      </c>
      <c r="F183" s="189" t="s">
        <v>300</v>
      </c>
      <c r="G183" s="190" t="s">
        <v>290</v>
      </c>
      <c r="H183" s="191">
        <v>331.264</v>
      </c>
      <c r="I183" s="192"/>
      <c r="J183" s="193">
        <f>ROUND(I183*H183,2)</f>
        <v>0</v>
      </c>
      <c r="K183" s="194"/>
      <c r="L183" s="39"/>
      <c r="M183" s="195" t="s">
        <v>1</v>
      </c>
      <c r="N183" s="196" t="s">
        <v>37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87</v>
      </c>
      <c r="AT183" s="199" t="s">
        <v>132</v>
      </c>
      <c r="AU183" s="199" t="s">
        <v>81</v>
      </c>
      <c r="AY183" s="17" t="s">
        <v>130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77</v>
      </c>
      <c r="BK183" s="200">
        <f>ROUND(I183*H183,2)</f>
        <v>0</v>
      </c>
      <c r="BL183" s="17" t="s">
        <v>87</v>
      </c>
      <c r="BM183" s="199" t="s">
        <v>560</v>
      </c>
    </row>
    <row r="184" spans="2:51" s="14" customFormat="1" ht="12">
      <c r="B184" s="212"/>
      <c r="C184" s="213"/>
      <c r="D184" s="203" t="s">
        <v>137</v>
      </c>
      <c r="E184" s="214" t="s">
        <v>1</v>
      </c>
      <c r="F184" s="215" t="s">
        <v>561</v>
      </c>
      <c r="G184" s="213"/>
      <c r="H184" s="216">
        <v>331.264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137</v>
      </c>
      <c r="AU184" s="222" t="s">
        <v>81</v>
      </c>
      <c r="AV184" s="14" t="s">
        <v>81</v>
      </c>
      <c r="AW184" s="14" t="s">
        <v>29</v>
      </c>
      <c r="AX184" s="14" t="s">
        <v>77</v>
      </c>
      <c r="AY184" s="222" t="s">
        <v>130</v>
      </c>
    </row>
    <row r="185" spans="1:65" s="2" customFormat="1" ht="44.25" customHeight="1">
      <c r="A185" s="34"/>
      <c r="B185" s="35"/>
      <c r="C185" s="187" t="s">
        <v>322</v>
      </c>
      <c r="D185" s="187" t="s">
        <v>132</v>
      </c>
      <c r="E185" s="188" t="s">
        <v>304</v>
      </c>
      <c r="F185" s="189" t="s">
        <v>305</v>
      </c>
      <c r="G185" s="190" t="s">
        <v>290</v>
      </c>
      <c r="H185" s="191">
        <v>52.91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37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87</v>
      </c>
      <c r="AT185" s="199" t="s">
        <v>132</v>
      </c>
      <c r="AU185" s="199" t="s">
        <v>81</v>
      </c>
      <c r="AY185" s="17" t="s">
        <v>130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77</v>
      </c>
      <c r="BK185" s="200">
        <f>ROUND(I185*H185,2)</f>
        <v>0</v>
      </c>
      <c r="BL185" s="17" t="s">
        <v>87</v>
      </c>
      <c r="BM185" s="199" t="s">
        <v>562</v>
      </c>
    </row>
    <row r="186" spans="2:51" s="14" customFormat="1" ht="12">
      <c r="B186" s="212"/>
      <c r="C186" s="213"/>
      <c r="D186" s="203" t="s">
        <v>137</v>
      </c>
      <c r="E186" s="214" t="s">
        <v>1</v>
      </c>
      <c r="F186" s="215" t="s">
        <v>563</v>
      </c>
      <c r="G186" s="213"/>
      <c r="H186" s="216">
        <v>41.36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137</v>
      </c>
      <c r="AU186" s="222" t="s">
        <v>81</v>
      </c>
      <c r="AV186" s="14" t="s">
        <v>81</v>
      </c>
      <c r="AW186" s="14" t="s">
        <v>29</v>
      </c>
      <c r="AX186" s="14" t="s">
        <v>72</v>
      </c>
      <c r="AY186" s="222" t="s">
        <v>130</v>
      </c>
    </row>
    <row r="187" spans="2:51" s="14" customFormat="1" ht="12">
      <c r="B187" s="212"/>
      <c r="C187" s="213"/>
      <c r="D187" s="203" t="s">
        <v>137</v>
      </c>
      <c r="E187" s="214" t="s">
        <v>1</v>
      </c>
      <c r="F187" s="215" t="s">
        <v>564</v>
      </c>
      <c r="G187" s="213"/>
      <c r="H187" s="216">
        <v>11.55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137</v>
      </c>
      <c r="AU187" s="222" t="s">
        <v>81</v>
      </c>
      <c r="AV187" s="14" t="s">
        <v>81</v>
      </c>
      <c r="AW187" s="14" t="s">
        <v>29</v>
      </c>
      <c r="AX187" s="14" t="s">
        <v>72</v>
      </c>
      <c r="AY187" s="222" t="s">
        <v>130</v>
      </c>
    </row>
    <row r="188" spans="2:51" s="15" customFormat="1" ht="12">
      <c r="B188" s="223"/>
      <c r="C188" s="224"/>
      <c r="D188" s="203" t="s">
        <v>137</v>
      </c>
      <c r="E188" s="225" t="s">
        <v>1</v>
      </c>
      <c r="F188" s="226" t="s">
        <v>143</v>
      </c>
      <c r="G188" s="224"/>
      <c r="H188" s="227">
        <v>52.91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137</v>
      </c>
      <c r="AU188" s="233" t="s">
        <v>81</v>
      </c>
      <c r="AV188" s="15" t="s">
        <v>87</v>
      </c>
      <c r="AW188" s="15" t="s">
        <v>29</v>
      </c>
      <c r="AX188" s="15" t="s">
        <v>77</v>
      </c>
      <c r="AY188" s="233" t="s">
        <v>130</v>
      </c>
    </row>
    <row r="189" spans="1:65" s="2" customFormat="1" ht="44.25" customHeight="1">
      <c r="A189" s="34"/>
      <c r="B189" s="35"/>
      <c r="C189" s="187" t="s">
        <v>328</v>
      </c>
      <c r="D189" s="187" t="s">
        <v>132</v>
      </c>
      <c r="E189" s="188" t="s">
        <v>310</v>
      </c>
      <c r="F189" s="189" t="s">
        <v>311</v>
      </c>
      <c r="G189" s="190" t="s">
        <v>290</v>
      </c>
      <c r="H189" s="191">
        <v>31.482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87</v>
      </c>
      <c r="AT189" s="199" t="s">
        <v>132</v>
      </c>
      <c r="AU189" s="199" t="s">
        <v>81</v>
      </c>
      <c r="AY189" s="17" t="s">
        <v>130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77</v>
      </c>
      <c r="BK189" s="200">
        <f>ROUND(I189*H189,2)</f>
        <v>0</v>
      </c>
      <c r="BL189" s="17" t="s">
        <v>87</v>
      </c>
      <c r="BM189" s="199" t="s">
        <v>565</v>
      </c>
    </row>
    <row r="190" spans="2:63" s="12" customFormat="1" ht="22.9" customHeight="1">
      <c r="B190" s="171"/>
      <c r="C190" s="172"/>
      <c r="D190" s="173" t="s">
        <v>71</v>
      </c>
      <c r="E190" s="185" t="s">
        <v>314</v>
      </c>
      <c r="F190" s="185" t="s">
        <v>315</v>
      </c>
      <c r="G190" s="172"/>
      <c r="H190" s="172"/>
      <c r="I190" s="175"/>
      <c r="J190" s="186">
        <f>BK190</f>
        <v>0</v>
      </c>
      <c r="K190" s="172"/>
      <c r="L190" s="177"/>
      <c r="M190" s="178"/>
      <c r="N190" s="179"/>
      <c r="O190" s="179"/>
      <c r="P190" s="180">
        <f>P191</f>
        <v>0</v>
      </c>
      <c r="Q190" s="179"/>
      <c r="R190" s="180">
        <f>R191</f>
        <v>0</v>
      </c>
      <c r="S190" s="179"/>
      <c r="T190" s="181">
        <f>T191</f>
        <v>0</v>
      </c>
      <c r="AR190" s="182" t="s">
        <v>77</v>
      </c>
      <c r="AT190" s="183" t="s">
        <v>71</v>
      </c>
      <c r="AU190" s="183" t="s">
        <v>77</v>
      </c>
      <c r="AY190" s="182" t="s">
        <v>130</v>
      </c>
      <c r="BK190" s="184">
        <f>BK191</f>
        <v>0</v>
      </c>
    </row>
    <row r="191" spans="1:65" s="2" customFormat="1" ht="33" customHeight="1">
      <c r="A191" s="34"/>
      <c r="B191" s="35"/>
      <c r="C191" s="187" t="s">
        <v>332</v>
      </c>
      <c r="D191" s="187" t="s">
        <v>132</v>
      </c>
      <c r="E191" s="188" t="s">
        <v>317</v>
      </c>
      <c r="F191" s="189" t="s">
        <v>318</v>
      </c>
      <c r="G191" s="190" t="s">
        <v>290</v>
      </c>
      <c r="H191" s="191">
        <v>118.639</v>
      </c>
      <c r="I191" s="192"/>
      <c r="J191" s="193">
        <f>ROUND(I191*H191,2)</f>
        <v>0</v>
      </c>
      <c r="K191" s="194"/>
      <c r="L191" s="39"/>
      <c r="M191" s="195" t="s">
        <v>1</v>
      </c>
      <c r="N191" s="196" t="s">
        <v>37</v>
      </c>
      <c r="O191" s="71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87</v>
      </c>
      <c r="AT191" s="199" t="s">
        <v>132</v>
      </c>
      <c r="AU191" s="199" t="s">
        <v>81</v>
      </c>
      <c r="AY191" s="17" t="s">
        <v>130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17" t="s">
        <v>77</v>
      </c>
      <c r="BK191" s="200">
        <f>ROUND(I191*H191,2)</f>
        <v>0</v>
      </c>
      <c r="BL191" s="17" t="s">
        <v>87</v>
      </c>
      <c r="BM191" s="199" t="s">
        <v>566</v>
      </c>
    </row>
    <row r="192" spans="2:63" s="12" customFormat="1" ht="25.9" customHeight="1">
      <c r="B192" s="171"/>
      <c r="C192" s="172"/>
      <c r="D192" s="173" t="s">
        <v>71</v>
      </c>
      <c r="E192" s="174" t="s">
        <v>320</v>
      </c>
      <c r="F192" s="174" t="s">
        <v>321</v>
      </c>
      <c r="G192" s="172"/>
      <c r="H192" s="172"/>
      <c r="I192" s="175"/>
      <c r="J192" s="176">
        <f>BK192</f>
        <v>0</v>
      </c>
      <c r="K192" s="172"/>
      <c r="L192" s="177"/>
      <c r="M192" s="178"/>
      <c r="N192" s="179"/>
      <c r="O192" s="179"/>
      <c r="P192" s="180">
        <f>SUM(P193:P195)</f>
        <v>0</v>
      </c>
      <c r="Q192" s="179"/>
      <c r="R192" s="180">
        <f>SUM(R193:R195)</f>
        <v>0</v>
      </c>
      <c r="S192" s="179"/>
      <c r="T192" s="181">
        <f>SUM(T193:T195)</f>
        <v>0</v>
      </c>
      <c r="AR192" s="182" t="s">
        <v>90</v>
      </c>
      <c r="AT192" s="183" t="s">
        <v>71</v>
      </c>
      <c r="AU192" s="183" t="s">
        <v>72</v>
      </c>
      <c r="AY192" s="182" t="s">
        <v>130</v>
      </c>
      <c r="BK192" s="184">
        <f>SUM(BK193:BK195)</f>
        <v>0</v>
      </c>
    </row>
    <row r="193" spans="1:65" s="2" customFormat="1" ht="16.5" customHeight="1">
      <c r="A193" s="34"/>
      <c r="B193" s="35"/>
      <c r="C193" s="187" t="s">
        <v>144</v>
      </c>
      <c r="D193" s="187" t="s">
        <v>132</v>
      </c>
      <c r="E193" s="188" t="s">
        <v>323</v>
      </c>
      <c r="F193" s="189" t="s">
        <v>324</v>
      </c>
      <c r="G193" s="190" t="s">
        <v>325</v>
      </c>
      <c r="H193" s="191">
        <v>1</v>
      </c>
      <c r="I193" s="192"/>
      <c r="J193" s="193">
        <f>ROUND(I193*H193,2)</f>
        <v>0</v>
      </c>
      <c r="K193" s="194"/>
      <c r="L193" s="39"/>
      <c r="M193" s="195" t="s">
        <v>1</v>
      </c>
      <c r="N193" s="196" t="s">
        <v>37</v>
      </c>
      <c r="O193" s="71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326</v>
      </c>
      <c r="AT193" s="199" t="s">
        <v>132</v>
      </c>
      <c r="AU193" s="199" t="s">
        <v>77</v>
      </c>
      <c r="AY193" s="17" t="s">
        <v>130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17" t="s">
        <v>77</v>
      </c>
      <c r="BK193" s="200">
        <f>ROUND(I193*H193,2)</f>
        <v>0</v>
      </c>
      <c r="BL193" s="17" t="s">
        <v>326</v>
      </c>
      <c r="BM193" s="199" t="s">
        <v>567</v>
      </c>
    </row>
    <row r="194" spans="1:65" s="2" customFormat="1" ht="24.2" customHeight="1">
      <c r="A194" s="34"/>
      <c r="B194" s="35"/>
      <c r="C194" s="187" t="s">
        <v>149</v>
      </c>
      <c r="D194" s="187" t="s">
        <v>132</v>
      </c>
      <c r="E194" s="188" t="s">
        <v>329</v>
      </c>
      <c r="F194" s="189" t="s">
        <v>330</v>
      </c>
      <c r="G194" s="190" t="s">
        <v>325</v>
      </c>
      <c r="H194" s="191">
        <v>1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326</v>
      </c>
      <c r="AT194" s="199" t="s">
        <v>132</v>
      </c>
      <c r="AU194" s="199" t="s">
        <v>77</v>
      </c>
      <c r="AY194" s="17" t="s">
        <v>130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77</v>
      </c>
      <c r="BK194" s="200">
        <f>ROUND(I194*H194,2)</f>
        <v>0</v>
      </c>
      <c r="BL194" s="17" t="s">
        <v>326</v>
      </c>
      <c r="BM194" s="199" t="s">
        <v>568</v>
      </c>
    </row>
    <row r="195" spans="1:65" s="2" customFormat="1" ht="16.5" customHeight="1">
      <c r="A195" s="34"/>
      <c r="B195" s="35"/>
      <c r="C195" s="187" t="s">
        <v>185</v>
      </c>
      <c r="D195" s="187" t="s">
        <v>132</v>
      </c>
      <c r="E195" s="188" t="s">
        <v>333</v>
      </c>
      <c r="F195" s="189" t="s">
        <v>334</v>
      </c>
      <c r="G195" s="190" t="s">
        <v>325</v>
      </c>
      <c r="H195" s="191">
        <v>1</v>
      </c>
      <c r="I195" s="192"/>
      <c r="J195" s="193">
        <f>ROUND(I195*H195,2)</f>
        <v>0</v>
      </c>
      <c r="K195" s="194"/>
      <c r="L195" s="39"/>
      <c r="M195" s="245" t="s">
        <v>1</v>
      </c>
      <c r="N195" s="246" t="s">
        <v>37</v>
      </c>
      <c r="O195" s="247"/>
      <c r="P195" s="248">
        <f>O195*H195</f>
        <v>0</v>
      </c>
      <c r="Q195" s="248">
        <v>0</v>
      </c>
      <c r="R195" s="248">
        <f>Q195*H195</f>
        <v>0</v>
      </c>
      <c r="S195" s="248">
        <v>0</v>
      </c>
      <c r="T195" s="24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326</v>
      </c>
      <c r="AT195" s="199" t="s">
        <v>132</v>
      </c>
      <c r="AU195" s="199" t="s">
        <v>77</v>
      </c>
      <c r="AY195" s="17" t="s">
        <v>130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7" t="s">
        <v>77</v>
      </c>
      <c r="BK195" s="200">
        <f>ROUND(I195*H195,2)</f>
        <v>0</v>
      </c>
      <c r="BL195" s="17" t="s">
        <v>326</v>
      </c>
      <c r="BM195" s="199" t="s">
        <v>569</v>
      </c>
    </row>
    <row r="196" spans="1:31" s="2" customFormat="1" ht="6.95" customHeight="1">
      <c r="A196" s="34"/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39"/>
      <c r="M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</sheetData>
  <sheetProtection algorithmName="SHA-512" hashValue="KwbQbTNubtNpQrJewu8vXbM202m9LsBmIn4EaH0BVp/YQyeSFbYZXlc26ZoJEPBvNO3aeRpZedfBbf4rhrOKZg==" saltValue="VVJA5i6ZDAzEVZ1kl8lXYJiK671Md6/ERjbhpJMUSY5ajo0DkGz8ZIbs3VXTbcBOBanDxfunkoypsy0XhU6jcQ==" spinCount="100000" sheet="1" objects="1" scenarios="1" formatColumns="0" formatRows="0" autoFilter="0"/>
  <autoFilter ref="C123:K19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570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ROUND((SUM(BE124:BE206)),2)</f>
        <v>0</v>
      </c>
      <c r="G33" s="34"/>
      <c r="H33" s="34"/>
      <c r="I33" s="124">
        <v>0.21</v>
      </c>
      <c r="J33" s="123">
        <f>ROUND(((SUM(BE124:BE206))*I33),2)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ROUND((SUM(BF124:BF206)),2)</f>
        <v>0</v>
      </c>
      <c r="G34" s="34"/>
      <c r="H34" s="34"/>
      <c r="I34" s="124">
        <v>0.15</v>
      </c>
      <c r="J34" s="123">
        <f>ROUND(((SUM(BF124:BF206))*I34),2)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ROUND((SUM(BG124:BG206)),2)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ROUND((SUM(BH124:BH206)),2)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ROUND((SUM(BI124:BI206)),2)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80" t="str">
        <f>E9</f>
        <v>6 - Ulice  Wolkerova - úsek  K Tužince - Nezvalova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J150</f>
        <v>0</v>
      </c>
      <c r="K99" s="154"/>
      <c r="L99" s="158"/>
    </row>
    <row r="100" spans="2:12" s="10" customFormat="1" ht="19.9" customHeight="1" hidden="1">
      <c r="B100" s="153"/>
      <c r="C100" s="154"/>
      <c r="D100" s="155" t="s">
        <v>110</v>
      </c>
      <c r="E100" s="156"/>
      <c r="F100" s="156"/>
      <c r="G100" s="156"/>
      <c r="H100" s="156"/>
      <c r="I100" s="156"/>
      <c r="J100" s="157">
        <f>J161</f>
        <v>0</v>
      </c>
      <c r="K100" s="154"/>
      <c r="L100" s="158"/>
    </row>
    <row r="101" spans="2:12" s="10" customFormat="1" ht="19.9" customHeight="1" hidden="1">
      <c r="B101" s="153"/>
      <c r="C101" s="154"/>
      <c r="D101" s="155" t="s">
        <v>111</v>
      </c>
      <c r="E101" s="156"/>
      <c r="F101" s="156"/>
      <c r="G101" s="156"/>
      <c r="H101" s="156"/>
      <c r="I101" s="156"/>
      <c r="J101" s="157">
        <f>J165</f>
        <v>0</v>
      </c>
      <c r="K101" s="154"/>
      <c r="L101" s="158"/>
    </row>
    <row r="102" spans="2:12" s="10" customFormat="1" ht="19.9" customHeight="1" hidden="1">
      <c r="B102" s="153"/>
      <c r="C102" s="154"/>
      <c r="D102" s="155" t="s">
        <v>112</v>
      </c>
      <c r="E102" s="156"/>
      <c r="F102" s="156"/>
      <c r="G102" s="156"/>
      <c r="H102" s="156"/>
      <c r="I102" s="156"/>
      <c r="J102" s="157">
        <f>J188</f>
        <v>0</v>
      </c>
      <c r="K102" s="154"/>
      <c r="L102" s="158"/>
    </row>
    <row r="103" spans="2:12" s="10" customFormat="1" ht="19.9" customHeight="1" hidden="1">
      <c r="B103" s="153"/>
      <c r="C103" s="154"/>
      <c r="D103" s="155" t="s">
        <v>113</v>
      </c>
      <c r="E103" s="156"/>
      <c r="F103" s="156"/>
      <c r="G103" s="156"/>
      <c r="H103" s="156"/>
      <c r="I103" s="156"/>
      <c r="J103" s="157">
        <f>J201</f>
        <v>0</v>
      </c>
      <c r="K103" s="154"/>
      <c r="L103" s="158"/>
    </row>
    <row r="104" spans="2:12" s="9" customFormat="1" ht="24.95" customHeight="1" hidden="1">
      <c r="B104" s="147"/>
      <c r="C104" s="148"/>
      <c r="D104" s="149" t="s">
        <v>114</v>
      </c>
      <c r="E104" s="150"/>
      <c r="F104" s="150"/>
      <c r="G104" s="150"/>
      <c r="H104" s="150"/>
      <c r="I104" s="150"/>
      <c r="J104" s="151">
        <f>J203</f>
        <v>0</v>
      </c>
      <c r="K104" s="148"/>
      <c r="L104" s="152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115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2" t="str">
        <f>E7</f>
        <v>Benešov ul. Neumannova, Nezvalova a Wolkerova</v>
      </c>
      <c r="F114" s="293"/>
      <c r="G114" s="293"/>
      <c r="H114" s="293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100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0" t="str">
        <f>E9</f>
        <v>6 - Ulice  Wolkerova - úsek  K Tužince - Nezvalova</v>
      </c>
      <c r="F116" s="291"/>
      <c r="G116" s="291"/>
      <c r="H116" s="29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29" t="s">
        <v>21</v>
      </c>
      <c r="J118" s="66" t="str">
        <f>IF(J12="","",J12)</f>
        <v>18. 2. 2022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116</v>
      </c>
      <c r="D123" s="162" t="s">
        <v>57</v>
      </c>
      <c r="E123" s="162" t="s">
        <v>53</v>
      </c>
      <c r="F123" s="162" t="s">
        <v>54</v>
      </c>
      <c r="G123" s="162" t="s">
        <v>117</v>
      </c>
      <c r="H123" s="162" t="s">
        <v>118</v>
      </c>
      <c r="I123" s="162" t="s">
        <v>119</v>
      </c>
      <c r="J123" s="163" t="s">
        <v>104</v>
      </c>
      <c r="K123" s="164" t="s">
        <v>120</v>
      </c>
      <c r="L123" s="165"/>
      <c r="M123" s="75" t="s">
        <v>1</v>
      </c>
      <c r="N123" s="76" t="s">
        <v>36</v>
      </c>
      <c r="O123" s="76" t="s">
        <v>121</v>
      </c>
      <c r="P123" s="76" t="s">
        <v>122</v>
      </c>
      <c r="Q123" s="76" t="s">
        <v>123</v>
      </c>
      <c r="R123" s="76" t="s">
        <v>124</v>
      </c>
      <c r="S123" s="76" t="s">
        <v>125</v>
      </c>
      <c r="T123" s="77" t="s">
        <v>126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127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P125+P203</f>
        <v>0</v>
      </c>
      <c r="Q124" s="79"/>
      <c r="R124" s="168">
        <f>R125+R203</f>
        <v>158.4106927</v>
      </c>
      <c r="S124" s="79"/>
      <c r="T124" s="169">
        <f>T125+T203</f>
        <v>351.6463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106</v>
      </c>
      <c r="BK124" s="170">
        <f>BK125+BK203</f>
        <v>0</v>
      </c>
    </row>
    <row r="125" spans="2:63" s="12" customFormat="1" ht="25.9" customHeight="1">
      <c r="B125" s="171"/>
      <c r="C125" s="172"/>
      <c r="D125" s="173" t="s">
        <v>71</v>
      </c>
      <c r="E125" s="174" t="s">
        <v>128</v>
      </c>
      <c r="F125" s="174" t="s">
        <v>129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P126+P150+P161+P165+P188+P201</f>
        <v>0</v>
      </c>
      <c r="Q125" s="179"/>
      <c r="R125" s="180">
        <f>R126+R150+R161+R165+R188+R201</f>
        <v>158.4106927</v>
      </c>
      <c r="S125" s="179"/>
      <c r="T125" s="181">
        <f>T126+T150+T161+T165+T188+T201</f>
        <v>351.6463</v>
      </c>
      <c r="AR125" s="182" t="s">
        <v>77</v>
      </c>
      <c r="AT125" s="183" t="s">
        <v>71</v>
      </c>
      <c r="AU125" s="183" t="s">
        <v>72</v>
      </c>
      <c r="AY125" s="182" t="s">
        <v>130</v>
      </c>
      <c r="BK125" s="184">
        <f>BK126+BK150+BK161+BK165+BK188+BK201</f>
        <v>0</v>
      </c>
    </row>
    <row r="126" spans="2:63" s="12" customFormat="1" ht="22.9" customHeight="1">
      <c r="B126" s="171"/>
      <c r="C126" s="172"/>
      <c r="D126" s="173" t="s">
        <v>71</v>
      </c>
      <c r="E126" s="185" t="s">
        <v>77</v>
      </c>
      <c r="F126" s="185" t="s">
        <v>131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SUM(P127:P149)</f>
        <v>0</v>
      </c>
      <c r="Q126" s="179"/>
      <c r="R126" s="180">
        <f>SUM(R127:R149)</f>
        <v>0.13649999999999998</v>
      </c>
      <c r="S126" s="179"/>
      <c r="T126" s="181">
        <f>SUM(T127:T149)</f>
        <v>351.6463</v>
      </c>
      <c r="AR126" s="182" t="s">
        <v>77</v>
      </c>
      <c r="AT126" s="183" t="s">
        <v>71</v>
      </c>
      <c r="AU126" s="183" t="s">
        <v>77</v>
      </c>
      <c r="AY126" s="182" t="s">
        <v>130</v>
      </c>
      <c r="BK126" s="184">
        <f>SUM(BK127:BK149)</f>
        <v>0</v>
      </c>
    </row>
    <row r="127" spans="1:65" s="2" customFormat="1" ht="16.5" customHeight="1">
      <c r="A127" s="34"/>
      <c r="B127" s="35"/>
      <c r="C127" s="187" t="s">
        <v>77</v>
      </c>
      <c r="D127" s="187" t="s">
        <v>132</v>
      </c>
      <c r="E127" s="188" t="s">
        <v>133</v>
      </c>
      <c r="F127" s="189" t="s">
        <v>134</v>
      </c>
      <c r="G127" s="190" t="s">
        <v>135</v>
      </c>
      <c r="H127" s="191">
        <v>85.44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37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0.22</v>
      </c>
      <c r="T127" s="198">
        <f>S127*H127</f>
        <v>18.7968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87</v>
      </c>
      <c r="AT127" s="199" t="s">
        <v>132</v>
      </c>
      <c r="AU127" s="199" t="s">
        <v>81</v>
      </c>
      <c r="AY127" s="17" t="s">
        <v>130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77</v>
      </c>
      <c r="BK127" s="200">
        <f>ROUND(I127*H127,2)</f>
        <v>0</v>
      </c>
      <c r="BL127" s="17" t="s">
        <v>87</v>
      </c>
      <c r="BM127" s="199" t="s">
        <v>571</v>
      </c>
    </row>
    <row r="128" spans="2:51" s="13" customFormat="1" ht="12">
      <c r="B128" s="201"/>
      <c r="C128" s="202"/>
      <c r="D128" s="203" t="s">
        <v>137</v>
      </c>
      <c r="E128" s="204" t="s">
        <v>1</v>
      </c>
      <c r="F128" s="205" t="s">
        <v>572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137</v>
      </c>
      <c r="AU128" s="211" t="s">
        <v>81</v>
      </c>
      <c r="AV128" s="13" t="s">
        <v>77</v>
      </c>
      <c r="AW128" s="13" t="s">
        <v>29</v>
      </c>
      <c r="AX128" s="13" t="s">
        <v>72</v>
      </c>
      <c r="AY128" s="211" t="s">
        <v>130</v>
      </c>
    </row>
    <row r="129" spans="2:51" s="14" customFormat="1" ht="12">
      <c r="B129" s="212"/>
      <c r="C129" s="213"/>
      <c r="D129" s="203" t="s">
        <v>137</v>
      </c>
      <c r="E129" s="214" t="s">
        <v>1</v>
      </c>
      <c r="F129" s="215" t="s">
        <v>573</v>
      </c>
      <c r="G129" s="213"/>
      <c r="H129" s="216">
        <v>26.4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137</v>
      </c>
      <c r="AU129" s="222" t="s">
        <v>81</v>
      </c>
      <c r="AV129" s="14" t="s">
        <v>81</v>
      </c>
      <c r="AW129" s="14" t="s">
        <v>29</v>
      </c>
      <c r="AX129" s="14" t="s">
        <v>72</v>
      </c>
      <c r="AY129" s="222" t="s">
        <v>130</v>
      </c>
    </row>
    <row r="130" spans="2:51" s="14" customFormat="1" ht="12">
      <c r="B130" s="212"/>
      <c r="C130" s="213"/>
      <c r="D130" s="203" t="s">
        <v>137</v>
      </c>
      <c r="E130" s="214" t="s">
        <v>1</v>
      </c>
      <c r="F130" s="215" t="s">
        <v>574</v>
      </c>
      <c r="G130" s="213"/>
      <c r="H130" s="216">
        <v>49.2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137</v>
      </c>
      <c r="AU130" s="222" t="s">
        <v>81</v>
      </c>
      <c r="AV130" s="14" t="s">
        <v>81</v>
      </c>
      <c r="AW130" s="14" t="s">
        <v>29</v>
      </c>
      <c r="AX130" s="14" t="s">
        <v>72</v>
      </c>
      <c r="AY130" s="222" t="s">
        <v>130</v>
      </c>
    </row>
    <row r="131" spans="2:51" s="14" customFormat="1" ht="22.5">
      <c r="B131" s="212"/>
      <c r="C131" s="213"/>
      <c r="D131" s="203" t="s">
        <v>137</v>
      </c>
      <c r="E131" s="214" t="s">
        <v>1</v>
      </c>
      <c r="F131" s="215" t="s">
        <v>575</v>
      </c>
      <c r="G131" s="213"/>
      <c r="H131" s="216">
        <v>9.84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137</v>
      </c>
      <c r="AU131" s="222" t="s">
        <v>81</v>
      </c>
      <c r="AV131" s="14" t="s">
        <v>81</v>
      </c>
      <c r="AW131" s="14" t="s">
        <v>29</v>
      </c>
      <c r="AX131" s="14" t="s">
        <v>72</v>
      </c>
      <c r="AY131" s="222" t="s">
        <v>130</v>
      </c>
    </row>
    <row r="132" spans="2:51" s="15" customFormat="1" ht="12">
      <c r="B132" s="223"/>
      <c r="C132" s="224"/>
      <c r="D132" s="203" t="s">
        <v>137</v>
      </c>
      <c r="E132" s="225" t="s">
        <v>1</v>
      </c>
      <c r="F132" s="226" t="s">
        <v>143</v>
      </c>
      <c r="G132" s="224"/>
      <c r="H132" s="227">
        <v>85.44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137</v>
      </c>
      <c r="AU132" s="233" t="s">
        <v>81</v>
      </c>
      <c r="AV132" s="15" t="s">
        <v>87</v>
      </c>
      <c r="AW132" s="15" t="s">
        <v>29</v>
      </c>
      <c r="AX132" s="15" t="s">
        <v>77</v>
      </c>
      <c r="AY132" s="233" t="s">
        <v>130</v>
      </c>
    </row>
    <row r="133" spans="1:65" s="2" customFormat="1" ht="24.2" customHeight="1">
      <c r="A133" s="34"/>
      <c r="B133" s="35"/>
      <c r="C133" s="187" t="s">
        <v>81</v>
      </c>
      <c r="D133" s="187" t="s">
        <v>132</v>
      </c>
      <c r="E133" s="188" t="s">
        <v>153</v>
      </c>
      <c r="F133" s="189" t="s">
        <v>154</v>
      </c>
      <c r="G133" s="190" t="s">
        <v>135</v>
      </c>
      <c r="H133" s="191">
        <v>76.1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37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0.44</v>
      </c>
      <c r="T133" s="198">
        <f>S133*H133</f>
        <v>33.483999999999995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87</v>
      </c>
      <c r="AT133" s="199" t="s">
        <v>132</v>
      </c>
      <c r="AU133" s="199" t="s">
        <v>81</v>
      </c>
      <c r="AY133" s="17" t="s">
        <v>130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77</v>
      </c>
      <c r="BK133" s="200">
        <f>ROUND(I133*H133,2)</f>
        <v>0</v>
      </c>
      <c r="BL133" s="17" t="s">
        <v>87</v>
      </c>
      <c r="BM133" s="199" t="s">
        <v>576</v>
      </c>
    </row>
    <row r="134" spans="2:51" s="14" customFormat="1" ht="12">
      <c r="B134" s="212"/>
      <c r="C134" s="213"/>
      <c r="D134" s="203" t="s">
        <v>137</v>
      </c>
      <c r="E134" s="214" t="s">
        <v>1</v>
      </c>
      <c r="F134" s="215" t="s">
        <v>577</v>
      </c>
      <c r="G134" s="213"/>
      <c r="H134" s="216">
        <v>52.5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137</v>
      </c>
      <c r="AU134" s="222" t="s">
        <v>81</v>
      </c>
      <c r="AV134" s="14" t="s">
        <v>81</v>
      </c>
      <c r="AW134" s="14" t="s">
        <v>29</v>
      </c>
      <c r="AX134" s="14" t="s">
        <v>72</v>
      </c>
      <c r="AY134" s="222" t="s">
        <v>130</v>
      </c>
    </row>
    <row r="135" spans="2:51" s="14" customFormat="1" ht="12">
      <c r="B135" s="212"/>
      <c r="C135" s="213"/>
      <c r="D135" s="203" t="s">
        <v>137</v>
      </c>
      <c r="E135" s="214" t="s">
        <v>1</v>
      </c>
      <c r="F135" s="215" t="s">
        <v>578</v>
      </c>
      <c r="G135" s="213"/>
      <c r="H135" s="216">
        <v>23.6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137</v>
      </c>
      <c r="AU135" s="222" t="s">
        <v>81</v>
      </c>
      <c r="AV135" s="14" t="s">
        <v>81</v>
      </c>
      <c r="AW135" s="14" t="s">
        <v>29</v>
      </c>
      <c r="AX135" s="14" t="s">
        <v>72</v>
      </c>
      <c r="AY135" s="222" t="s">
        <v>130</v>
      </c>
    </row>
    <row r="136" spans="2:51" s="15" customFormat="1" ht="12">
      <c r="B136" s="223"/>
      <c r="C136" s="224"/>
      <c r="D136" s="203" t="s">
        <v>137</v>
      </c>
      <c r="E136" s="225" t="s">
        <v>1</v>
      </c>
      <c r="F136" s="226" t="s">
        <v>143</v>
      </c>
      <c r="G136" s="224"/>
      <c r="H136" s="227">
        <v>76.1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137</v>
      </c>
      <c r="AU136" s="233" t="s">
        <v>81</v>
      </c>
      <c r="AV136" s="15" t="s">
        <v>87</v>
      </c>
      <c r="AW136" s="15" t="s">
        <v>29</v>
      </c>
      <c r="AX136" s="15" t="s">
        <v>77</v>
      </c>
      <c r="AY136" s="233" t="s">
        <v>130</v>
      </c>
    </row>
    <row r="137" spans="1:65" s="2" customFormat="1" ht="24.2" customHeight="1">
      <c r="A137" s="34"/>
      <c r="B137" s="35"/>
      <c r="C137" s="187" t="s">
        <v>84</v>
      </c>
      <c r="D137" s="187" t="s">
        <v>132</v>
      </c>
      <c r="E137" s="188" t="s">
        <v>158</v>
      </c>
      <c r="F137" s="189" t="s">
        <v>159</v>
      </c>
      <c r="G137" s="190" t="s">
        <v>135</v>
      </c>
      <c r="H137" s="191">
        <v>1050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37</v>
      </c>
      <c r="O137" s="71"/>
      <c r="P137" s="197">
        <f>O137*H137</f>
        <v>0</v>
      </c>
      <c r="Q137" s="197">
        <v>0.00013</v>
      </c>
      <c r="R137" s="197">
        <f>Q137*H137</f>
        <v>0.13649999999999998</v>
      </c>
      <c r="S137" s="197">
        <v>0.256</v>
      </c>
      <c r="T137" s="198">
        <f>S137*H137</f>
        <v>268.8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87</v>
      </c>
      <c r="AT137" s="199" t="s">
        <v>132</v>
      </c>
      <c r="AU137" s="199" t="s">
        <v>81</v>
      </c>
      <c r="AY137" s="17" t="s">
        <v>130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77</v>
      </c>
      <c r="BK137" s="200">
        <f>ROUND(I137*H137,2)</f>
        <v>0</v>
      </c>
      <c r="BL137" s="17" t="s">
        <v>87</v>
      </c>
      <c r="BM137" s="199" t="s">
        <v>579</v>
      </c>
    </row>
    <row r="138" spans="2:51" s="14" customFormat="1" ht="12">
      <c r="B138" s="212"/>
      <c r="C138" s="213"/>
      <c r="D138" s="203" t="s">
        <v>137</v>
      </c>
      <c r="E138" s="214" t="s">
        <v>1</v>
      </c>
      <c r="F138" s="215" t="s">
        <v>580</v>
      </c>
      <c r="G138" s="213"/>
      <c r="H138" s="216">
        <v>1050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137</v>
      </c>
      <c r="AU138" s="222" t="s">
        <v>81</v>
      </c>
      <c r="AV138" s="14" t="s">
        <v>81</v>
      </c>
      <c r="AW138" s="14" t="s">
        <v>29</v>
      </c>
      <c r="AX138" s="14" t="s">
        <v>77</v>
      </c>
      <c r="AY138" s="222" t="s">
        <v>130</v>
      </c>
    </row>
    <row r="139" spans="1:65" s="2" customFormat="1" ht="16.5" customHeight="1">
      <c r="A139" s="34"/>
      <c r="B139" s="35"/>
      <c r="C139" s="187" t="s">
        <v>87</v>
      </c>
      <c r="D139" s="187" t="s">
        <v>132</v>
      </c>
      <c r="E139" s="188" t="s">
        <v>163</v>
      </c>
      <c r="F139" s="189" t="s">
        <v>164</v>
      </c>
      <c r="G139" s="190" t="s">
        <v>165</v>
      </c>
      <c r="H139" s="191">
        <v>149.1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37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0.205</v>
      </c>
      <c r="T139" s="198">
        <f>S139*H139</f>
        <v>30.565499999999997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87</v>
      </c>
      <c r="AT139" s="199" t="s">
        <v>132</v>
      </c>
      <c r="AU139" s="199" t="s">
        <v>81</v>
      </c>
      <c r="AY139" s="17" t="s">
        <v>130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77</v>
      </c>
      <c r="BK139" s="200">
        <f>ROUND(I139*H139,2)</f>
        <v>0</v>
      </c>
      <c r="BL139" s="17" t="s">
        <v>87</v>
      </c>
      <c r="BM139" s="199" t="s">
        <v>581</v>
      </c>
    </row>
    <row r="140" spans="2:51" s="14" customFormat="1" ht="12">
      <c r="B140" s="212"/>
      <c r="C140" s="213"/>
      <c r="D140" s="203" t="s">
        <v>137</v>
      </c>
      <c r="E140" s="214" t="s">
        <v>1</v>
      </c>
      <c r="F140" s="215" t="s">
        <v>582</v>
      </c>
      <c r="G140" s="213"/>
      <c r="H140" s="216">
        <v>124.5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137</v>
      </c>
      <c r="AU140" s="222" t="s">
        <v>81</v>
      </c>
      <c r="AV140" s="14" t="s">
        <v>81</v>
      </c>
      <c r="AW140" s="14" t="s">
        <v>29</v>
      </c>
      <c r="AX140" s="14" t="s">
        <v>72</v>
      </c>
      <c r="AY140" s="222" t="s">
        <v>130</v>
      </c>
    </row>
    <row r="141" spans="2:51" s="14" customFormat="1" ht="12">
      <c r="B141" s="212"/>
      <c r="C141" s="213"/>
      <c r="D141" s="203" t="s">
        <v>137</v>
      </c>
      <c r="E141" s="214" t="s">
        <v>1</v>
      </c>
      <c r="F141" s="215" t="s">
        <v>583</v>
      </c>
      <c r="G141" s="213"/>
      <c r="H141" s="216">
        <v>24.6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137</v>
      </c>
      <c r="AU141" s="222" t="s">
        <v>81</v>
      </c>
      <c r="AV141" s="14" t="s">
        <v>81</v>
      </c>
      <c r="AW141" s="14" t="s">
        <v>29</v>
      </c>
      <c r="AX141" s="14" t="s">
        <v>72</v>
      </c>
      <c r="AY141" s="222" t="s">
        <v>130</v>
      </c>
    </row>
    <row r="142" spans="2:51" s="15" customFormat="1" ht="12">
      <c r="B142" s="223"/>
      <c r="C142" s="224"/>
      <c r="D142" s="203" t="s">
        <v>137</v>
      </c>
      <c r="E142" s="225" t="s">
        <v>1</v>
      </c>
      <c r="F142" s="226" t="s">
        <v>143</v>
      </c>
      <c r="G142" s="224"/>
      <c r="H142" s="227">
        <v>149.1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137</v>
      </c>
      <c r="AU142" s="233" t="s">
        <v>81</v>
      </c>
      <c r="AV142" s="15" t="s">
        <v>87</v>
      </c>
      <c r="AW142" s="15" t="s">
        <v>29</v>
      </c>
      <c r="AX142" s="15" t="s">
        <v>77</v>
      </c>
      <c r="AY142" s="233" t="s">
        <v>130</v>
      </c>
    </row>
    <row r="143" spans="1:65" s="2" customFormat="1" ht="24.2" customHeight="1">
      <c r="A143" s="34"/>
      <c r="B143" s="35"/>
      <c r="C143" s="187" t="s">
        <v>90</v>
      </c>
      <c r="D143" s="187" t="s">
        <v>132</v>
      </c>
      <c r="E143" s="188" t="s">
        <v>169</v>
      </c>
      <c r="F143" s="189" t="s">
        <v>170</v>
      </c>
      <c r="G143" s="190" t="s">
        <v>171</v>
      </c>
      <c r="H143" s="191">
        <v>13.073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37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87</v>
      </c>
      <c r="AT143" s="199" t="s">
        <v>132</v>
      </c>
      <c r="AU143" s="199" t="s">
        <v>81</v>
      </c>
      <c r="AY143" s="17" t="s">
        <v>130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77</v>
      </c>
      <c r="BK143" s="200">
        <f>ROUND(I143*H143,2)</f>
        <v>0</v>
      </c>
      <c r="BL143" s="17" t="s">
        <v>87</v>
      </c>
      <c r="BM143" s="199" t="s">
        <v>584</v>
      </c>
    </row>
    <row r="144" spans="2:51" s="14" customFormat="1" ht="12">
      <c r="B144" s="212"/>
      <c r="C144" s="213"/>
      <c r="D144" s="203" t="s">
        <v>137</v>
      </c>
      <c r="E144" s="214" t="s">
        <v>1</v>
      </c>
      <c r="F144" s="215" t="s">
        <v>585</v>
      </c>
      <c r="G144" s="213"/>
      <c r="H144" s="216">
        <v>13.073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137</v>
      </c>
      <c r="AU144" s="222" t="s">
        <v>81</v>
      </c>
      <c r="AV144" s="14" t="s">
        <v>81</v>
      </c>
      <c r="AW144" s="14" t="s">
        <v>29</v>
      </c>
      <c r="AX144" s="14" t="s">
        <v>77</v>
      </c>
      <c r="AY144" s="222" t="s">
        <v>130</v>
      </c>
    </row>
    <row r="145" spans="1:65" s="2" customFormat="1" ht="33" customHeight="1">
      <c r="A145" s="34"/>
      <c r="B145" s="35"/>
      <c r="C145" s="187" t="s">
        <v>93</v>
      </c>
      <c r="D145" s="187" t="s">
        <v>132</v>
      </c>
      <c r="E145" s="188" t="s">
        <v>174</v>
      </c>
      <c r="F145" s="189" t="s">
        <v>175</v>
      </c>
      <c r="G145" s="190" t="s">
        <v>171</v>
      </c>
      <c r="H145" s="191">
        <v>13.073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37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87</v>
      </c>
      <c r="AT145" s="199" t="s">
        <v>132</v>
      </c>
      <c r="AU145" s="199" t="s">
        <v>81</v>
      </c>
      <c r="AY145" s="17" t="s">
        <v>130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77</v>
      </c>
      <c r="BK145" s="200">
        <f>ROUND(I145*H145,2)</f>
        <v>0</v>
      </c>
      <c r="BL145" s="17" t="s">
        <v>87</v>
      </c>
      <c r="BM145" s="199" t="s">
        <v>586</v>
      </c>
    </row>
    <row r="146" spans="1:65" s="2" customFormat="1" ht="16.5" customHeight="1">
      <c r="A146" s="34"/>
      <c r="B146" s="35"/>
      <c r="C146" s="187" t="s">
        <v>96</v>
      </c>
      <c r="D146" s="187" t="s">
        <v>132</v>
      </c>
      <c r="E146" s="188" t="s">
        <v>177</v>
      </c>
      <c r="F146" s="189" t="s">
        <v>178</v>
      </c>
      <c r="G146" s="190" t="s">
        <v>171</v>
      </c>
      <c r="H146" s="191">
        <v>13.073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37</v>
      </c>
      <c r="O146" s="71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87</v>
      </c>
      <c r="AT146" s="199" t="s">
        <v>132</v>
      </c>
      <c r="AU146" s="199" t="s">
        <v>81</v>
      </c>
      <c r="AY146" s="17" t="s">
        <v>130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77</v>
      </c>
      <c r="BK146" s="200">
        <f>ROUND(I146*H146,2)</f>
        <v>0</v>
      </c>
      <c r="BL146" s="17" t="s">
        <v>87</v>
      </c>
      <c r="BM146" s="199" t="s">
        <v>587</v>
      </c>
    </row>
    <row r="147" spans="1:65" s="2" customFormat="1" ht="24.2" customHeight="1">
      <c r="A147" s="34"/>
      <c r="B147" s="35"/>
      <c r="C147" s="187" t="s">
        <v>180</v>
      </c>
      <c r="D147" s="187" t="s">
        <v>132</v>
      </c>
      <c r="E147" s="188" t="s">
        <v>181</v>
      </c>
      <c r="F147" s="189" t="s">
        <v>182</v>
      </c>
      <c r="G147" s="190" t="s">
        <v>135</v>
      </c>
      <c r="H147" s="191">
        <v>76.1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37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87</v>
      </c>
      <c r="AT147" s="199" t="s">
        <v>132</v>
      </c>
      <c r="AU147" s="199" t="s">
        <v>81</v>
      </c>
      <c r="AY147" s="17" t="s">
        <v>130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77</v>
      </c>
      <c r="BK147" s="200">
        <f>ROUND(I147*H147,2)</f>
        <v>0</v>
      </c>
      <c r="BL147" s="17" t="s">
        <v>87</v>
      </c>
      <c r="BM147" s="199" t="s">
        <v>588</v>
      </c>
    </row>
    <row r="148" spans="1:65" s="2" customFormat="1" ht="24.2" customHeight="1">
      <c r="A148" s="34"/>
      <c r="B148" s="35"/>
      <c r="C148" s="187" t="s">
        <v>185</v>
      </c>
      <c r="D148" s="187" t="s">
        <v>132</v>
      </c>
      <c r="E148" s="188" t="s">
        <v>589</v>
      </c>
      <c r="F148" s="189" t="s">
        <v>590</v>
      </c>
      <c r="G148" s="190" t="s">
        <v>135</v>
      </c>
      <c r="H148" s="191">
        <v>120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37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87</v>
      </c>
      <c r="AT148" s="199" t="s">
        <v>132</v>
      </c>
      <c r="AU148" s="199" t="s">
        <v>81</v>
      </c>
      <c r="AY148" s="17" t="s">
        <v>130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77</v>
      </c>
      <c r="BK148" s="200">
        <f>ROUND(I148*H148,2)</f>
        <v>0</v>
      </c>
      <c r="BL148" s="17" t="s">
        <v>87</v>
      </c>
      <c r="BM148" s="199" t="s">
        <v>591</v>
      </c>
    </row>
    <row r="149" spans="2:51" s="14" customFormat="1" ht="12">
      <c r="B149" s="212"/>
      <c r="C149" s="213"/>
      <c r="D149" s="203" t="s">
        <v>137</v>
      </c>
      <c r="E149" s="214" t="s">
        <v>1</v>
      </c>
      <c r="F149" s="215" t="s">
        <v>592</v>
      </c>
      <c r="G149" s="213"/>
      <c r="H149" s="216">
        <v>120</v>
      </c>
      <c r="I149" s="217"/>
      <c r="J149" s="213"/>
      <c r="K149" s="213"/>
      <c r="L149" s="218"/>
      <c r="M149" s="219"/>
      <c r="N149" s="220"/>
      <c r="O149" s="220"/>
      <c r="P149" s="220"/>
      <c r="Q149" s="220"/>
      <c r="R149" s="220"/>
      <c r="S149" s="220"/>
      <c r="T149" s="221"/>
      <c r="AT149" s="222" t="s">
        <v>137</v>
      </c>
      <c r="AU149" s="222" t="s">
        <v>81</v>
      </c>
      <c r="AV149" s="14" t="s">
        <v>81</v>
      </c>
      <c r="AW149" s="14" t="s">
        <v>29</v>
      </c>
      <c r="AX149" s="14" t="s">
        <v>77</v>
      </c>
      <c r="AY149" s="222" t="s">
        <v>130</v>
      </c>
    </row>
    <row r="150" spans="2:63" s="12" customFormat="1" ht="22.9" customHeight="1">
      <c r="B150" s="171"/>
      <c r="C150" s="172"/>
      <c r="D150" s="173" t="s">
        <v>71</v>
      </c>
      <c r="E150" s="185" t="s">
        <v>90</v>
      </c>
      <c r="F150" s="185" t="s">
        <v>184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SUM(P151:P160)</f>
        <v>0</v>
      </c>
      <c r="Q150" s="179"/>
      <c r="R150" s="180">
        <f>SUM(R151:R160)</f>
        <v>57.220358</v>
      </c>
      <c r="S150" s="179"/>
      <c r="T150" s="181">
        <f>SUM(T151:T160)</f>
        <v>0</v>
      </c>
      <c r="AR150" s="182" t="s">
        <v>77</v>
      </c>
      <c r="AT150" s="183" t="s">
        <v>71</v>
      </c>
      <c r="AU150" s="183" t="s">
        <v>77</v>
      </c>
      <c r="AY150" s="182" t="s">
        <v>130</v>
      </c>
      <c r="BK150" s="184">
        <f>SUM(BK151:BK160)</f>
        <v>0</v>
      </c>
    </row>
    <row r="151" spans="1:65" s="2" customFormat="1" ht="24.2" customHeight="1">
      <c r="A151" s="34"/>
      <c r="B151" s="35"/>
      <c r="C151" s="187" t="s">
        <v>189</v>
      </c>
      <c r="D151" s="187" t="s">
        <v>132</v>
      </c>
      <c r="E151" s="188" t="s">
        <v>190</v>
      </c>
      <c r="F151" s="189" t="s">
        <v>191</v>
      </c>
      <c r="G151" s="190" t="s">
        <v>135</v>
      </c>
      <c r="H151" s="191">
        <v>76.1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37</v>
      </c>
      <c r="O151" s="71"/>
      <c r="P151" s="197">
        <f>O151*H151</f>
        <v>0</v>
      </c>
      <c r="Q151" s="197">
        <v>0.27994</v>
      </c>
      <c r="R151" s="197">
        <f>Q151*H151</f>
        <v>21.303434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87</v>
      </c>
      <c r="AT151" s="199" t="s">
        <v>132</v>
      </c>
      <c r="AU151" s="199" t="s">
        <v>81</v>
      </c>
      <c r="AY151" s="17" t="s">
        <v>130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77</v>
      </c>
      <c r="BK151" s="200">
        <f>ROUND(I151*H151,2)</f>
        <v>0</v>
      </c>
      <c r="BL151" s="17" t="s">
        <v>87</v>
      </c>
      <c r="BM151" s="199" t="s">
        <v>593</v>
      </c>
    </row>
    <row r="152" spans="1:65" s="2" customFormat="1" ht="37.9" customHeight="1">
      <c r="A152" s="34"/>
      <c r="B152" s="35"/>
      <c r="C152" s="187" t="s">
        <v>193</v>
      </c>
      <c r="D152" s="187" t="s">
        <v>132</v>
      </c>
      <c r="E152" s="188" t="s">
        <v>194</v>
      </c>
      <c r="F152" s="189" t="s">
        <v>195</v>
      </c>
      <c r="G152" s="190" t="s">
        <v>135</v>
      </c>
      <c r="H152" s="191">
        <v>76.1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37</v>
      </c>
      <c r="O152" s="71"/>
      <c r="P152" s="197">
        <f>O152*H152</f>
        <v>0</v>
      </c>
      <c r="Q152" s="197">
        <v>0.37536</v>
      </c>
      <c r="R152" s="197">
        <f>Q152*H152</f>
        <v>28.564896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87</v>
      </c>
      <c r="AT152" s="199" t="s">
        <v>132</v>
      </c>
      <c r="AU152" s="199" t="s">
        <v>81</v>
      </c>
      <c r="AY152" s="17" t="s">
        <v>130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77</v>
      </c>
      <c r="BK152" s="200">
        <f>ROUND(I152*H152,2)</f>
        <v>0</v>
      </c>
      <c r="BL152" s="17" t="s">
        <v>87</v>
      </c>
      <c r="BM152" s="199" t="s">
        <v>594</v>
      </c>
    </row>
    <row r="153" spans="1:65" s="2" customFormat="1" ht="33" customHeight="1">
      <c r="A153" s="34"/>
      <c r="B153" s="35"/>
      <c r="C153" s="187" t="s">
        <v>197</v>
      </c>
      <c r="D153" s="187" t="s">
        <v>132</v>
      </c>
      <c r="E153" s="188" t="s">
        <v>198</v>
      </c>
      <c r="F153" s="189" t="s">
        <v>199</v>
      </c>
      <c r="G153" s="190" t="s">
        <v>135</v>
      </c>
      <c r="H153" s="191">
        <v>35.44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37</v>
      </c>
      <c r="O153" s="71"/>
      <c r="P153" s="197">
        <f>O153*H153</f>
        <v>0</v>
      </c>
      <c r="Q153" s="197">
        <v>0.20745</v>
      </c>
      <c r="R153" s="197">
        <f>Q153*H153</f>
        <v>7.352028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87</v>
      </c>
      <c r="AT153" s="199" t="s">
        <v>132</v>
      </c>
      <c r="AU153" s="199" t="s">
        <v>81</v>
      </c>
      <c r="AY153" s="17" t="s">
        <v>130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77</v>
      </c>
      <c r="BK153" s="200">
        <f>ROUND(I153*H153,2)</f>
        <v>0</v>
      </c>
      <c r="BL153" s="17" t="s">
        <v>87</v>
      </c>
      <c r="BM153" s="199" t="s">
        <v>595</v>
      </c>
    </row>
    <row r="154" spans="2:51" s="14" customFormat="1" ht="22.5">
      <c r="B154" s="212"/>
      <c r="C154" s="213"/>
      <c r="D154" s="203" t="s">
        <v>137</v>
      </c>
      <c r="E154" s="214" t="s">
        <v>1</v>
      </c>
      <c r="F154" s="215" t="s">
        <v>575</v>
      </c>
      <c r="G154" s="213"/>
      <c r="H154" s="216">
        <v>9.84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137</v>
      </c>
      <c r="AU154" s="222" t="s">
        <v>81</v>
      </c>
      <c r="AV154" s="14" t="s">
        <v>81</v>
      </c>
      <c r="AW154" s="14" t="s">
        <v>29</v>
      </c>
      <c r="AX154" s="14" t="s">
        <v>72</v>
      </c>
      <c r="AY154" s="222" t="s">
        <v>130</v>
      </c>
    </row>
    <row r="155" spans="2:51" s="14" customFormat="1" ht="12">
      <c r="B155" s="212"/>
      <c r="C155" s="213"/>
      <c r="D155" s="203" t="s">
        <v>137</v>
      </c>
      <c r="E155" s="214" t="s">
        <v>1</v>
      </c>
      <c r="F155" s="215" t="s">
        <v>596</v>
      </c>
      <c r="G155" s="213"/>
      <c r="H155" s="216">
        <v>25.6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137</v>
      </c>
      <c r="AU155" s="222" t="s">
        <v>81</v>
      </c>
      <c r="AV155" s="14" t="s">
        <v>81</v>
      </c>
      <c r="AW155" s="14" t="s">
        <v>29</v>
      </c>
      <c r="AX155" s="14" t="s">
        <v>72</v>
      </c>
      <c r="AY155" s="222" t="s">
        <v>130</v>
      </c>
    </row>
    <row r="156" spans="2:51" s="15" customFormat="1" ht="12">
      <c r="B156" s="223"/>
      <c r="C156" s="224"/>
      <c r="D156" s="203" t="s">
        <v>137</v>
      </c>
      <c r="E156" s="225" t="s">
        <v>1</v>
      </c>
      <c r="F156" s="226" t="s">
        <v>143</v>
      </c>
      <c r="G156" s="224"/>
      <c r="H156" s="227">
        <v>35.44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137</v>
      </c>
      <c r="AU156" s="233" t="s">
        <v>81</v>
      </c>
      <c r="AV156" s="15" t="s">
        <v>87</v>
      </c>
      <c r="AW156" s="15" t="s">
        <v>29</v>
      </c>
      <c r="AX156" s="15" t="s">
        <v>77</v>
      </c>
      <c r="AY156" s="233" t="s">
        <v>130</v>
      </c>
    </row>
    <row r="157" spans="1:65" s="2" customFormat="1" ht="24.2" customHeight="1">
      <c r="A157" s="34"/>
      <c r="B157" s="35"/>
      <c r="C157" s="187" t="s">
        <v>202</v>
      </c>
      <c r="D157" s="187" t="s">
        <v>132</v>
      </c>
      <c r="E157" s="188" t="s">
        <v>203</v>
      </c>
      <c r="F157" s="189" t="s">
        <v>204</v>
      </c>
      <c r="G157" s="190" t="s">
        <v>135</v>
      </c>
      <c r="H157" s="191">
        <v>1050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37</v>
      </c>
      <c r="O157" s="71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87</v>
      </c>
      <c r="AT157" s="199" t="s">
        <v>132</v>
      </c>
      <c r="AU157" s="199" t="s">
        <v>81</v>
      </c>
      <c r="AY157" s="17" t="s">
        <v>130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77</v>
      </c>
      <c r="BK157" s="200">
        <f>ROUND(I157*H157,2)</f>
        <v>0</v>
      </c>
      <c r="BL157" s="17" t="s">
        <v>87</v>
      </c>
      <c r="BM157" s="199" t="s">
        <v>597</v>
      </c>
    </row>
    <row r="158" spans="1:65" s="2" customFormat="1" ht="24.2" customHeight="1">
      <c r="A158" s="34"/>
      <c r="B158" s="35"/>
      <c r="C158" s="187" t="s">
        <v>206</v>
      </c>
      <c r="D158" s="187" t="s">
        <v>132</v>
      </c>
      <c r="E158" s="188" t="s">
        <v>207</v>
      </c>
      <c r="F158" s="189" t="s">
        <v>208</v>
      </c>
      <c r="G158" s="190" t="s">
        <v>135</v>
      </c>
      <c r="H158" s="191">
        <v>1050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37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87</v>
      </c>
      <c r="AT158" s="199" t="s">
        <v>132</v>
      </c>
      <c r="AU158" s="199" t="s">
        <v>81</v>
      </c>
      <c r="AY158" s="17" t="s">
        <v>130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77</v>
      </c>
      <c r="BK158" s="200">
        <f>ROUND(I158*H158,2)</f>
        <v>0</v>
      </c>
      <c r="BL158" s="17" t="s">
        <v>87</v>
      </c>
      <c r="BM158" s="199" t="s">
        <v>598</v>
      </c>
    </row>
    <row r="159" spans="1:65" s="2" customFormat="1" ht="33" customHeight="1">
      <c r="A159" s="34"/>
      <c r="B159" s="35"/>
      <c r="C159" s="187" t="s">
        <v>210</v>
      </c>
      <c r="D159" s="187" t="s">
        <v>132</v>
      </c>
      <c r="E159" s="188" t="s">
        <v>211</v>
      </c>
      <c r="F159" s="189" t="s">
        <v>212</v>
      </c>
      <c r="G159" s="190" t="s">
        <v>135</v>
      </c>
      <c r="H159" s="191">
        <v>1050</v>
      </c>
      <c r="I159" s="192"/>
      <c r="J159" s="193">
        <f>ROUND(I159*H159,2)</f>
        <v>0</v>
      </c>
      <c r="K159" s="194"/>
      <c r="L159" s="39"/>
      <c r="M159" s="195" t="s">
        <v>1</v>
      </c>
      <c r="N159" s="196" t="s">
        <v>37</v>
      </c>
      <c r="O159" s="71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87</v>
      </c>
      <c r="AT159" s="199" t="s">
        <v>132</v>
      </c>
      <c r="AU159" s="199" t="s">
        <v>81</v>
      </c>
      <c r="AY159" s="17" t="s">
        <v>130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7" t="s">
        <v>77</v>
      </c>
      <c r="BK159" s="200">
        <f>ROUND(I159*H159,2)</f>
        <v>0</v>
      </c>
      <c r="BL159" s="17" t="s">
        <v>87</v>
      </c>
      <c r="BM159" s="199" t="s">
        <v>599</v>
      </c>
    </row>
    <row r="160" spans="1:65" s="2" customFormat="1" ht="24.2" customHeight="1">
      <c r="A160" s="34"/>
      <c r="B160" s="35"/>
      <c r="C160" s="187" t="s">
        <v>8</v>
      </c>
      <c r="D160" s="187" t="s">
        <v>132</v>
      </c>
      <c r="E160" s="188" t="s">
        <v>214</v>
      </c>
      <c r="F160" s="189" t="s">
        <v>215</v>
      </c>
      <c r="G160" s="190" t="s">
        <v>135</v>
      </c>
      <c r="H160" s="191">
        <v>1050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37</v>
      </c>
      <c r="O160" s="71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87</v>
      </c>
      <c r="AT160" s="199" t="s">
        <v>132</v>
      </c>
      <c r="AU160" s="199" t="s">
        <v>81</v>
      </c>
      <c r="AY160" s="17" t="s">
        <v>130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77</v>
      </c>
      <c r="BK160" s="200">
        <f>ROUND(I160*H160,2)</f>
        <v>0</v>
      </c>
      <c r="BL160" s="17" t="s">
        <v>87</v>
      </c>
      <c r="BM160" s="199" t="s">
        <v>600</v>
      </c>
    </row>
    <row r="161" spans="2:63" s="12" customFormat="1" ht="22.9" customHeight="1">
      <c r="B161" s="171"/>
      <c r="C161" s="172"/>
      <c r="D161" s="173" t="s">
        <v>71</v>
      </c>
      <c r="E161" s="185" t="s">
        <v>180</v>
      </c>
      <c r="F161" s="185" t="s">
        <v>227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SUM(P162:P164)</f>
        <v>0</v>
      </c>
      <c r="Q161" s="179"/>
      <c r="R161" s="180">
        <f>SUM(R162:R164)</f>
        <v>8.8886</v>
      </c>
      <c r="S161" s="179"/>
      <c r="T161" s="181">
        <f>SUM(T162:T164)</f>
        <v>0</v>
      </c>
      <c r="AR161" s="182" t="s">
        <v>77</v>
      </c>
      <c r="AT161" s="183" t="s">
        <v>71</v>
      </c>
      <c r="AU161" s="183" t="s">
        <v>77</v>
      </c>
      <c r="AY161" s="182" t="s">
        <v>130</v>
      </c>
      <c r="BK161" s="184">
        <f>SUM(BK162:BK164)</f>
        <v>0</v>
      </c>
    </row>
    <row r="162" spans="1:65" s="2" customFormat="1" ht="24.2" customHeight="1">
      <c r="A162" s="34"/>
      <c r="B162" s="35"/>
      <c r="C162" s="187" t="s">
        <v>228</v>
      </c>
      <c r="D162" s="187" t="s">
        <v>132</v>
      </c>
      <c r="E162" s="188" t="s">
        <v>229</v>
      </c>
      <c r="F162" s="189" t="s">
        <v>230</v>
      </c>
      <c r="G162" s="190" t="s">
        <v>231</v>
      </c>
      <c r="H162" s="191">
        <v>5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37</v>
      </c>
      <c r="O162" s="71"/>
      <c r="P162" s="197">
        <f>O162*H162</f>
        <v>0</v>
      </c>
      <c r="Q162" s="197">
        <v>0.42368</v>
      </c>
      <c r="R162" s="197">
        <f>Q162*H162</f>
        <v>2.1184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87</v>
      </c>
      <c r="AT162" s="199" t="s">
        <v>132</v>
      </c>
      <c r="AU162" s="199" t="s">
        <v>81</v>
      </c>
      <c r="AY162" s="17" t="s">
        <v>130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77</v>
      </c>
      <c r="BK162" s="200">
        <f>ROUND(I162*H162,2)</f>
        <v>0</v>
      </c>
      <c r="BL162" s="17" t="s">
        <v>87</v>
      </c>
      <c r="BM162" s="199" t="s">
        <v>601</v>
      </c>
    </row>
    <row r="163" spans="1:65" s="2" customFormat="1" ht="24.2" customHeight="1">
      <c r="A163" s="34"/>
      <c r="B163" s="35"/>
      <c r="C163" s="187" t="s">
        <v>233</v>
      </c>
      <c r="D163" s="187" t="s">
        <v>132</v>
      </c>
      <c r="E163" s="188" t="s">
        <v>234</v>
      </c>
      <c r="F163" s="189" t="s">
        <v>235</v>
      </c>
      <c r="G163" s="190" t="s">
        <v>231</v>
      </c>
      <c r="H163" s="191">
        <v>5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37</v>
      </c>
      <c r="O163" s="71"/>
      <c r="P163" s="197">
        <f>O163*H163</f>
        <v>0</v>
      </c>
      <c r="Q163" s="197">
        <v>0.4208</v>
      </c>
      <c r="R163" s="197">
        <f>Q163*H163</f>
        <v>2.104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87</v>
      </c>
      <c r="AT163" s="199" t="s">
        <v>132</v>
      </c>
      <c r="AU163" s="199" t="s">
        <v>81</v>
      </c>
      <c r="AY163" s="17" t="s">
        <v>130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77</v>
      </c>
      <c r="BK163" s="200">
        <f>ROUND(I163*H163,2)</f>
        <v>0</v>
      </c>
      <c r="BL163" s="17" t="s">
        <v>87</v>
      </c>
      <c r="BM163" s="199" t="s">
        <v>602</v>
      </c>
    </row>
    <row r="164" spans="1:65" s="2" customFormat="1" ht="33" customHeight="1">
      <c r="A164" s="34"/>
      <c r="B164" s="35"/>
      <c r="C164" s="187" t="s">
        <v>237</v>
      </c>
      <c r="D164" s="187" t="s">
        <v>132</v>
      </c>
      <c r="E164" s="188" t="s">
        <v>238</v>
      </c>
      <c r="F164" s="189" t="s">
        <v>239</v>
      </c>
      <c r="G164" s="190" t="s">
        <v>231</v>
      </c>
      <c r="H164" s="191">
        <v>15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37</v>
      </c>
      <c r="O164" s="71"/>
      <c r="P164" s="197">
        <f>O164*H164</f>
        <v>0</v>
      </c>
      <c r="Q164" s="197">
        <v>0.31108</v>
      </c>
      <c r="R164" s="197">
        <f>Q164*H164</f>
        <v>4.6662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87</v>
      </c>
      <c r="AT164" s="199" t="s">
        <v>132</v>
      </c>
      <c r="AU164" s="199" t="s">
        <v>81</v>
      </c>
      <c r="AY164" s="17" t="s">
        <v>130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77</v>
      </c>
      <c r="BK164" s="200">
        <f>ROUND(I164*H164,2)</f>
        <v>0</v>
      </c>
      <c r="BL164" s="17" t="s">
        <v>87</v>
      </c>
      <c r="BM164" s="199" t="s">
        <v>603</v>
      </c>
    </row>
    <row r="165" spans="2:63" s="12" customFormat="1" ht="22.9" customHeight="1">
      <c r="B165" s="171"/>
      <c r="C165" s="172"/>
      <c r="D165" s="173" t="s">
        <v>71</v>
      </c>
      <c r="E165" s="185" t="s">
        <v>189</v>
      </c>
      <c r="F165" s="185" t="s">
        <v>241</v>
      </c>
      <c r="G165" s="172"/>
      <c r="H165" s="172"/>
      <c r="I165" s="175"/>
      <c r="J165" s="186">
        <f>BK165</f>
        <v>0</v>
      </c>
      <c r="K165" s="172"/>
      <c r="L165" s="177"/>
      <c r="M165" s="178"/>
      <c r="N165" s="179"/>
      <c r="O165" s="179"/>
      <c r="P165" s="180">
        <f>SUM(P166:P187)</f>
        <v>0</v>
      </c>
      <c r="Q165" s="179"/>
      <c r="R165" s="180">
        <f>SUM(R166:R187)</f>
        <v>92.1652347</v>
      </c>
      <c r="S165" s="179"/>
      <c r="T165" s="181">
        <f>SUM(T166:T187)</f>
        <v>0</v>
      </c>
      <c r="AR165" s="182" t="s">
        <v>77</v>
      </c>
      <c r="AT165" s="183" t="s">
        <v>71</v>
      </c>
      <c r="AU165" s="183" t="s">
        <v>77</v>
      </c>
      <c r="AY165" s="182" t="s">
        <v>130</v>
      </c>
      <c r="BK165" s="184">
        <f>SUM(BK166:BK187)</f>
        <v>0</v>
      </c>
    </row>
    <row r="166" spans="1:65" s="2" customFormat="1" ht="33" customHeight="1">
      <c r="A166" s="34"/>
      <c r="B166" s="35"/>
      <c r="C166" s="187" t="s">
        <v>242</v>
      </c>
      <c r="D166" s="187" t="s">
        <v>132</v>
      </c>
      <c r="E166" s="188" t="s">
        <v>243</v>
      </c>
      <c r="F166" s="189" t="s">
        <v>244</v>
      </c>
      <c r="G166" s="190" t="s">
        <v>165</v>
      </c>
      <c r="H166" s="191">
        <v>149.1</v>
      </c>
      <c r="I166" s="192"/>
      <c r="J166" s="193">
        <f>ROUND(I166*H166,2)</f>
        <v>0</v>
      </c>
      <c r="K166" s="194"/>
      <c r="L166" s="39"/>
      <c r="M166" s="195" t="s">
        <v>1</v>
      </c>
      <c r="N166" s="196" t="s">
        <v>37</v>
      </c>
      <c r="O166" s="71"/>
      <c r="P166" s="197">
        <f>O166*H166</f>
        <v>0</v>
      </c>
      <c r="Q166" s="197">
        <v>0.1554</v>
      </c>
      <c r="R166" s="197">
        <f>Q166*H166</f>
        <v>23.17014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87</v>
      </c>
      <c r="AT166" s="199" t="s">
        <v>132</v>
      </c>
      <c r="AU166" s="199" t="s">
        <v>81</v>
      </c>
      <c r="AY166" s="17" t="s">
        <v>130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77</v>
      </c>
      <c r="BK166" s="200">
        <f>ROUND(I166*H166,2)</f>
        <v>0</v>
      </c>
      <c r="BL166" s="17" t="s">
        <v>87</v>
      </c>
      <c r="BM166" s="199" t="s">
        <v>604</v>
      </c>
    </row>
    <row r="167" spans="1:65" s="2" customFormat="1" ht="16.5" customHeight="1">
      <c r="A167" s="34"/>
      <c r="B167" s="35"/>
      <c r="C167" s="234" t="s">
        <v>248</v>
      </c>
      <c r="D167" s="234" t="s">
        <v>222</v>
      </c>
      <c r="E167" s="235" t="s">
        <v>249</v>
      </c>
      <c r="F167" s="236" t="s">
        <v>250</v>
      </c>
      <c r="G167" s="237" t="s">
        <v>165</v>
      </c>
      <c r="H167" s="238">
        <v>127.409</v>
      </c>
      <c r="I167" s="239"/>
      <c r="J167" s="240">
        <f>ROUND(I167*H167,2)</f>
        <v>0</v>
      </c>
      <c r="K167" s="241"/>
      <c r="L167" s="242"/>
      <c r="M167" s="243" t="s">
        <v>1</v>
      </c>
      <c r="N167" s="244" t="s">
        <v>37</v>
      </c>
      <c r="O167" s="71"/>
      <c r="P167" s="197">
        <f>O167*H167</f>
        <v>0</v>
      </c>
      <c r="Q167" s="197">
        <v>0.081</v>
      </c>
      <c r="R167" s="197">
        <f>Q167*H167</f>
        <v>10.320129000000001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180</v>
      </c>
      <c r="AT167" s="199" t="s">
        <v>222</v>
      </c>
      <c r="AU167" s="199" t="s">
        <v>81</v>
      </c>
      <c r="AY167" s="17" t="s">
        <v>130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77</v>
      </c>
      <c r="BK167" s="200">
        <f>ROUND(I167*H167,2)</f>
        <v>0</v>
      </c>
      <c r="BL167" s="17" t="s">
        <v>87</v>
      </c>
      <c r="BM167" s="199" t="s">
        <v>605</v>
      </c>
    </row>
    <row r="168" spans="2:51" s="14" customFormat="1" ht="12">
      <c r="B168" s="212"/>
      <c r="C168" s="213"/>
      <c r="D168" s="203" t="s">
        <v>137</v>
      </c>
      <c r="E168" s="214" t="s">
        <v>1</v>
      </c>
      <c r="F168" s="215" t="s">
        <v>606</v>
      </c>
      <c r="G168" s="213"/>
      <c r="H168" s="216">
        <v>123.1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137</v>
      </c>
      <c r="AU168" s="222" t="s">
        <v>81</v>
      </c>
      <c r="AV168" s="14" t="s">
        <v>81</v>
      </c>
      <c r="AW168" s="14" t="s">
        <v>29</v>
      </c>
      <c r="AX168" s="14" t="s">
        <v>77</v>
      </c>
      <c r="AY168" s="222" t="s">
        <v>130</v>
      </c>
    </row>
    <row r="169" spans="2:51" s="14" customFormat="1" ht="12">
      <c r="B169" s="212"/>
      <c r="C169" s="213"/>
      <c r="D169" s="203" t="s">
        <v>137</v>
      </c>
      <c r="E169" s="213"/>
      <c r="F169" s="215" t="s">
        <v>607</v>
      </c>
      <c r="G169" s="213"/>
      <c r="H169" s="216">
        <v>127.409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137</v>
      </c>
      <c r="AU169" s="222" t="s">
        <v>81</v>
      </c>
      <c r="AV169" s="14" t="s">
        <v>81</v>
      </c>
      <c r="AW169" s="14" t="s">
        <v>4</v>
      </c>
      <c r="AX169" s="14" t="s">
        <v>77</v>
      </c>
      <c r="AY169" s="222" t="s">
        <v>130</v>
      </c>
    </row>
    <row r="170" spans="1:65" s="2" customFormat="1" ht="21.75" customHeight="1">
      <c r="A170" s="34"/>
      <c r="B170" s="35"/>
      <c r="C170" s="234" t="s">
        <v>144</v>
      </c>
      <c r="D170" s="234" t="s">
        <v>222</v>
      </c>
      <c r="E170" s="235" t="s">
        <v>367</v>
      </c>
      <c r="F170" s="236" t="s">
        <v>368</v>
      </c>
      <c r="G170" s="237" t="s">
        <v>165</v>
      </c>
      <c r="H170" s="238">
        <v>16</v>
      </c>
      <c r="I170" s="239"/>
      <c r="J170" s="240">
        <f>ROUND(I170*H170,2)</f>
        <v>0</v>
      </c>
      <c r="K170" s="241"/>
      <c r="L170" s="242"/>
      <c r="M170" s="243" t="s">
        <v>1</v>
      </c>
      <c r="N170" s="244" t="s">
        <v>37</v>
      </c>
      <c r="O170" s="71"/>
      <c r="P170" s="197">
        <f>O170*H170</f>
        <v>0</v>
      </c>
      <c r="Q170" s="197">
        <v>0.0484</v>
      </c>
      <c r="R170" s="197">
        <f>Q170*H170</f>
        <v>0.7744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180</v>
      </c>
      <c r="AT170" s="199" t="s">
        <v>222</v>
      </c>
      <c r="AU170" s="199" t="s">
        <v>81</v>
      </c>
      <c r="AY170" s="17" t="s">
        <v>130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77</v>
      </c>
      <c r="BK170" s="200">
        <f>ROUND(I170*H170,2)</f>
        <v>0</v>
      </c>
      <c r="BL170" s="17" t="s">
        <v>87</v>
      </c>
      <c r="BM170" s="199" t="s">
        <v>608</v>
      </c>
    </row>
    <row r="171" spans="2:51" s="14" customFormat="1" ht="12">
      <c r="B171" s="212"/>
      <c r="C171" s="213"/>
      <c r="D171" s="203" t="s">
        <v>137</v>
      </c>
      <c r="E171" s="214" t="s">
        <v>1</v>
      </c>
      <c r="F171" s="215" t="s">
        <v>609</v>
      </c>
      <c r="G171" s="213"/>
      <c r="H171" s="216">
        <v>12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137</v>
      </c>
      <c r="AU171" s="222" t="s">
        <v>81</v>
      </c>
      <c r="AV171" s="14" t="s">
        <v>81</v>
      </c>
      <c r="AW171" s="14" t="s">
        <v>29</v>
      </c>
      <c r="AX171" s="14" t="s">
        <v>72</v>
      </c>
      <c r="AY171" s="222" t="s">
        <v>130</v>
      </c>
    </row>
    <row r="172" spans="2:51" s="14" customFormat="1" ht="12">
      <c r="B172" s="212"/>
      <c r="C172" s="213"/>
      <c r="D172" s="203" t="s">
        <v>137</v>
      </c>
      <c r="E172" s="214" t="s">
        <v>1</v>
      </c>
      <c r="F172" s="215" t="s">
        <v>610</v>
      </c>
      <c r="G172" s="213"/>
      <c r="H172" s="216">
        <v>4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137</v>
      </c>
      <c r="AU172" s="222" t="s">
        <v>81</v>
      </c>
      <c r="AV172" s="14" t="s">
        <v>81</v>
      </c>
      <c r="AW172" s="14" t="s">
        <v>29</v>
      </c>
      <c r="AX172" s="14" t="s">
        <v>72</v>
      </c>
      <c r="AY172" s="222" t="s">
        <v>130</v>
      </c>
    </row>
    <row r="173" spans="2:51" s="15" customFormat="1" ht="12">
      <c r="B173" s="223"/>
      <c r="C173" s="224"/>
      <c r="D173" s="203" t="s">
        <v>137</v>
      </c>
      <c r="E173" s="225" t="s">
        <v>1</v>
      </c>
      <c r="F173" s="226" t="s">
        <v>143</v>
      </c>
      <c r="G173" s="224"/>
      <c r="H173" s="227">
        <v>16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137</v>
      </c>
      <c r="AU173" s="233" t="s">
        <v>81</v>
      </c>
      <c r="AV173" s="15" t="s">
        <v>87</v>
      </c>
      <c r="AW173" s="15" t="s">
        <v>29</v>
      </c>
      <c r="AX173" s="15" t="s">
        <v>77</v>
      </c>
      <c r="AY173" s="233" t="s">
        <v>130</v>
      </c>
    </row>
    <row r="174" spans="1:65" s="2" customFormat="1" ht="24.2" customHeight="1">
      <c r="A174" s="34"/>
      <c r="B174" s="35"/>
      <c r="C174" s="234" t="s">
        <v>149</v>
      </c>
      <c r="D174" s="234" t="s">
        <v>222</v>
      </c>
      <c r="E174" s="235" t="s">
        <v>372</v>
      </c>
      <c r="F174" s="236" t="s">
        <v>373</v>
      </c>
      <c r="G174" s="237" t="s">
        <v>165</v>
      </c>
      <c r="H174" s="238">
        <v>10</v>
      </c>
      <c r="I174" s="239"/>
      <c r="J174" s="240">
        <f>ROUND(I174*H174,2)</f>
        <v>0</v>
      </c>
      <c r="K174" s="241"/>
      <c r="L174" s="242"/>
      <c r="M174" s="243" t="s">
        <v>1</v>
      </c>
      <c r="N174" s="244" t="s">
        <v>37</v>
      </c>
      <c r="O174" s="71"/>
      <c r="P174" s="197">
        <f>O174*H174</f>
        <v>0</v>
      </c>
      <c r="Q174" s="197">
        <v>0.06567</v>
      </c>
      <c r="R174" s="197">
        <f>Q174*H174</f>
        <v>0.6567000000000001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180</v>
      </c>
      <c r="AT174" s="199" t="s">
        <v>222</v>
      </c>
      <c r="AU174" s="199" t="s">
        <v>81</v>
      </c>
      <c r="AY174" s="17" t="s">
        <v>130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77</v>
      </c>
      <c r="BK174" s="200">
        <f>ROUND(I174*H174,2)</f>
        <v>0</v>
      </c>
      <c r="BL174" s="17" t="s">
        <v>87</v>
      </c>
      <c r="BM174" s="199" t="s">
        <v>611</v>
      </c>
    </row>
    <row r="175" spans="2:51" s="14" customFormat="1" ht="12">
      <c r="B175" s="212"/>
      <c r="C175" s="213"/>
      <c r="D175" s="203" t="s">
        <v>137</v>
      </c>
      <c r="E175" s="214" t="s">
        <v>1</v>
      </c>
      <c r="F175" s="215" t="s">
        <v>612</v>
      </c>
      <c r="G175" s="213"/>
      <c r="H175" s="216">
        <v>10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137</v>
      </c>
      <c r="AU175" s="222" t="s">
        <v>81</v>
      </c>
      <c r="AV175" s="14" t="s">
        <v>81</v>
      </c>
      <c r="AW175" s="14" t="s">
        <v>29</v>
      </c>
      <c r="AX175" s="14" t="s">
        <v>77</v>
      </c>
      <c r="AY175" s="222" t="s">
        <v>130</v>
      </c>
    </row>
    <row r="176" spans="1:65" s="2" customFormat="1" ht="24.2" customHeight="1">
      <c r="A176" s="34"/>
      <c r="B176" s="35"/>
      <c r="C176" s="187" t="s">
        <v>7</v>
      </c>
      <c r="D176" s="187" t="s">
        <v>132</v>
      </c>
      <c r="E176" s="188" t="s">
        <v>259</v>
      </c>
      <c r="F176" s="189" t="s">
        <v>260</v>
      </c>
      <c r="G176" s="190" t="s">
        <v>171</v>
      </c>
      <c r="H176" s="191">
        <v>7.455</v>
      </c>
      <c r="I176" s="192"/>
      <c r="J176" s="193">
        <f>ROUND(I176*H176,2)</f>
        <v>0</v>
      </c>
      <c r="K176" s="194"/>
      <c r="L176" s="39"/>
      <c r="M176" s="195" t="s">
        <v>1</v>
      </c>
      <c r="N176" s="196" t="s">
        <v>37</v>
      </c>
      <c r="O176" s="71"/>
      <c r="P176" s="197">
        <f>O176*H176</f>
        <v>0</v>
      </c>
      <c r="Q176" s="197">
        <v>2.25634</v>
      </c>
      <c r="R176" s="197">
        <f>Q176*H176</f>
        <v>16.8210147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87</v>
      </c>
      <c r="AT176" s="199" t="s">
        <v>132</v>
      </c>
      <c r="AU176" s="199" t="s">
        <v>81</v>
      </c>
      <c r="AY176" s="17" t="s">
        <v>130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77</v>
      </c>
      <c r="BK176" s="200">
        <f>ROUND(I176*H176,2)</f>
        <v>0</v>
      </c>
      <c r="BL176" s="17" t="s">
        <v>87</v>
      </c>
      <c r="BM176" s="199" t="s">
        <v>613</v>
      </c>
    </row>
    <row r="177" spans="2:51" s="14" customFormat="1" ht="12">
      <c r="B177" s="212"/>
      <c r="C177" s="213"/>
      <c r="D177" s="203" t="s">
        <v>137</v>
      </c>
      <c r="E177" s="214" t="s">
        <v>1</v>
      </c>
      <c r="F177" s="215" t="s">
        <v>614</v>
      </c>
      <c r="G177" s="213"/>
      <c r="H177" s="216">
        <v>7.455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137</v>
      </c>
      <c r="AU177" s="222" t="s">
        <v>81</v>
      </c>
      <c r="AV177" s="14" t="s">
        <v>81</v>
      </c>
      <c r="AW177" s="14" t="s">
        <v>29</v>
      </c>
      <c r="AX177" s="14" t="s">
        <v>77</v>
      </c>
      <c r="AY177" s="222" t="s">
        <v>130</v>
      </c>
    </row>
    <row r="178" spans="1:65" s="2" customFormat="1" ht="24.2" customHeight="1">
      <c r="A178" s="34"/>
      <c r="B178" s="35"/>
      <c r="C178" s="187" t="s">
        <v>263</v>
      </c>
      <c r="D178" s="187" t="s">
        <v>132</v>
      </c>
      <c r="E178" s="188" t="s">
        <v>264</v>
      </c>
      <c r="F178" s="189" t="s">
        <v>265</v>
      </c>
      <c r="G178" s="190" t="s">
        <v>165</v>
      </c>
      <c r="H178" s="191">
        <v>62.02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37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87</v>
      </c>
      <c r="AT178" s="199" t="s">
        <v>132</v>
      </c>
      <c r="AU178" s="199" t="s">
        <v>81</v>
      </c>
      <c r="AY178" s="17" t="s">
        <v>130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77</v>
      </c>
      <c r="BK178" s="200">
        <f>ROUND(I178*H178,2)</f>
        <v>0</v>
      </c>
      <c r="BL178" s="17" t="s">
        <v>87</v>
      </c>
      <c r="BM178" s="199" t="s">
        <v>615</v>
      </c>
    </row>
    <row r="179" spans="2:51" s="13" customFormat="1" ht="12">
      <c r="B179" s="201"/>
      <c r="C179" s="202"/>
      <c r="D179" s="203" t="s">
        <v>137</v>
      </c>
      <c r="E179" s="204" t="s">
        <v>1</v>
      </c>
      <c r="F179" s="205" t="s">
        <v>267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137</v>
      </c>
      <c r="AU179" s="211" t="s">
        <v>81</v>
      </c>
      <c r="AV179" s="13" t="s">
        <v>77</v>
      </c>
      <c r="AW179" s="13" t="s">
        <v>29</v>
      </c>
      <c r="AX179" s="13" t="s">
        <v>72</v>
      </c>
      <c r="AY179" s="211" t="s">
        <v>130</v>
      </c>
    </row>
    <row r="180" spans="2:51" s="14" customFormat="1" ht="12">
      <c r="B180" s="212"/>
      <c r="C180" s="213"/>
      <c r="D180" s="203" t="s">
        <v>137</v>
      </c>
      <c r="E180" s="214" t="s">
        <v>1</v>
      </c>
      <c r="F180" s="215" t="s">
        <v>616</v>
      </c>
      <c r="G180" s="213"/>
      <c r="H180" s="216">
        <v>21.5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137</v>
      </c>
      <c r="AU180" s="222" t="s">
        <v>81</v>
      </c>
      <c r="AV180" s="14" t="s">
        <v>81</v>
      </c>
      <c r="AW180" s="14" t="s">
        <v>29</v>
      </c>
      <c r="AX180" s="14" t="s">
        <v>72</v>
      </c>
      <c r="AY180" s="222" t="s">
        <v>130</v>
      </c>
    </row>
    <row r="181" spans="2:51" s="14" customFormat="1" ht="12">
      <c r="B181" s="212"/>
      <c r="C181" s="213"/>
      <c r="D181" s="203" t="s">
        <v>137</v>
      </c>
      <c r="E181" s="214" t="s">
        <v>1</v>
      </c>
      <c r="F181" s="215" t="s">
        <v>617</v>
      </c>
      <c r="G181" s="213"/>
      <c r="H181" s="216">
        <v>11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137</v>
      </c>
      <c r="AU181" s="222" t="s">
        <v>81</v>
      </c>
      <c r="AV181" s="14" t="s">
        <v>81</v>
      </c>
      <c r="AW181" s="14" t="s">
        <v>29</v>
      </c>
      <c r="AX181" s="14" t="s">
        <v>72</v>
      </c>
      <c r="AY181" s="222" t="s">
        <v>130</v>
      </c>
    </row>
    <row r="182" spans="2:51" s="14" customFormat="1" ht="12">
      <c r="B182" s="212"/>
      <c r="C182" s="213"/>
      <c r="D182" s="203" t="s">
        <v>137</v>
      </c>
      <c r="E182" s="214" t="s">
        <v>1</v>
      </c>
      <c r="F182" s="215" t="s">
        <v>618</v>
      </c>
      <c r="G182" s="213"/>
      <c r="H182" s="216">
        <v>29.52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137</v>
      </c>
      <c r="AU182" s="222" t="s">
        <v>81</v>
      </c>
      <c r="AV182" s="14" t="s">
        <v>81</v>
      </c>
      <c r="AW182" s="14" t="s">
        <v>29</v>
      </c>
      <c r="AX182" s="14" t="s">
        <v>72</v>
      </c>
      <c r="AY182" s="222" t="s">
        <v>130</v>
      </c>
    </row>
    <row r="183" spans="2:51" s="15" customFormat="1" ht="12">
      <c r="B183" s="223"/>
      <c r="C183" s="224"/>
      <c r="D183" s="203" t="s">
        <v>137</v>
      </c>
      <c r="E183" s="225" t="s">
        <v>1</v>
      </c>
      <c r="F183" s="226" t="s">
        <v>143</v>
      </c>
      <c r="G183" s="224"/>
      <c r="H183" s="227">
        <v>62.019999999999996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137</v>
      </c>
      <c r="AU183" s="233" t="s">
        <v>81</v>
      </c>
      <c r="AV183" s="15" t="s">
        <v>87</v>
      </c>
      <c r="AW183" s="15" t="s">
        <v>29</v>
      </c>
      <c r="AX183" s="15" t="s">
        <v>77</v>
      </c>
      <c r="AY183" s="233" t="s">
        <v>130</v>
      </c>
    </row>
    <row r="184" spans="1:65" s="2" customFormat="1" ht="24.2" customHeight="1">
      <c r="A184" s="34"/>
      <c r="B184" s="35"/>
      <c r="C184" s="187" t="s">
        <v>272</v>
      </c>
      <c r="D184" s="187" t="s">
        <v>132</v>
      </c>
      <c r="E184" s="188" t="s">
        <v>273</v>
      </c>
      <c r="F184" s="189" t="s">
        <v>274</v>
      </c>
      <c r="G184" s="190" t="s">
        <v>165</v>
      </c>
      <c r="H184" s="191">
        <v>62.02</v>
      </c>
      <c r="I184" s="192"/>
      <c r="J184" s="193">
        <f>ROUND(I184*H184,2)</f>
        <v>0</v>
      </c>
      <c r="K184" s="194"/>
      <c r="L184" s="39"/>
      <c r="M184" s="195" t="s">
        <v>1</v>
      </c>
      <c r="N184" s="196" t="s">
        <v>37</v>
      </c>
      <c r="O184" s="71"/>
      <c r="P184" s="197">
        <f>O184*H184</f>
        <v>0</v>
      </c>
      <c r="Q184" s="197">
        <v>5E-05</v>
      </c>
      <c r="R184" s="197">
        <f>Q184*H184</f>
        <v>0.0031010000000000005</v>
      </c>
      <c r="S184" s="197">
        <v>0</v>
      </c>
      <c r="T184" s="19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87</v>
      </c>
      <c r="AT184" s="199" t="s">
        <v>132</v>
      </c>
      <c r="AU184" s="199" t="s">
        <v>81</v>
      </c>
      <c r="AY184" s="17" t="s">
        <v>130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7" t="s">
        <v>77</v>
      </c>
      <c r="BK184" s="200">
        <f>ROUND(I184*H184,2)</f>
        <v>0</v>
      </c>
      <c r="BL184" s="17" t="s">
        <v>87</v>
      </c>
      <c r="BM184" s="199" t="s">
        <v>619</v>
      </c>
    </row>
    <row r="185" spans="1:65" s="2" customFormat="1" ht="16.5" customHeight="1">
      <c r="A185" s="34"/>
      <c r="B185" s="35"/>
      <c r="C185" s="187" t="s">
        <v>276</v>
      </c>
      <c r="D185" s="187" t="s">
        <v>132</v>
      </c>
      <c r="E185" s="188" t="s">
        <v>277</v>
      </c>
      <c r="F185" s="189" t="s">
        <v>278</v>
      </c>
      <c r="G185" s="190" t="s">
        <v>165</v>
      </c>
      <c r="H185" s="191">
        <v>62.02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37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87</v>
      </c>
      <c r="AT185" s="199" t="s">
        <v>132</v>
      </c>
      <c r="AU185" s="199" t="s">
        <v>81</v>
      </c>
      <c r="AY185" s="17" t="s">
        <v>130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77</v>
      </c>
      <c r="BK185" s="200">
        <f>ROUND(I185*H185,2)</f>
        <v>0</v>
      </c>
      <c r="BL185" s="17" t="s">
        <v>87</v>
      </c>
      <c r="BM185" s="199" t="s">
        <v>620</v>
      </c>
    </row>
    <row r="186" spans="1:65" s="2" customFormat="1" ht="33" customHeight="1">
      <c r="A186" s="34"/>
      <c r="B186" s="35"/>
      <c r="C186" s="187" t="s">
        <v>280</v>
      </c>
      <c r="D186" s="187" t="s">
        <v>132</v>
      </c>
      <c r="E186" s="188" t="s">
        <v>281</v>
      </c>
      <c r="F186" s="189" t="s">
        <v>282</v>
      </c>
      <c r="G186" s="190" t="s">
        <v>231</v>
      </c>
      <c r="H186" s="191">
        <v>25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37</v>
      </c>
      <c r="O186" s="71"/>
      <c r="P186" s="197">
        <f>O186*H186</f>
        <v>0</v>
      </c>
      <c r="Q186" s="197">
        <v>1.61679</v>
      </c>
      <c r="R186" s="197">
        <f>Q186*H186</f>
        <v>40.41975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87</v>
      </c>
      <c r="AT186" s="199" t="s">
        <v>132</v>
      </c>
      <c r="AU186" s="199" t="s">
        <v>81</v>
      </c>
      <c r="AY186" s="17" t="s">
        <v>130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77</v>
      </c>
      <c r="BK186" s="200">
        <f>ROUND(I186*H186,2)</f>
        <v>0</v>
      </c>
      <c r="BL186" s="17" t="s">
        <v>87</v>
      </c>
      <c r="BM186" s="199" t="s">
        <v>621</v>
      </c>
    </row>
    <row r="187" spans="2:51" s="14" customFormat="1" ht="12">
      <c r="B187" s="212"/>
      <c r="C187" s="213"/>
      <c r="D187" s="203" t="s">
        <v>137</v>
      </c>
      <c r="E187" s="214" t="s">
        <v>1</v>
      </c>
      <c r="F187" s="215" t="s">
        <v>622</v>
      </c>
      <c r="G187" s="213"/>
      <c r="H187" s="216">
        <v>25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137</v>
      </c>
      <c r="AU187" s="222" t="s">
        <v>81</v>
      </c>
      <c r="AV187" s="14" t="s">
        <v>81</v>
      </c>
      <c r="AW187" s="14" t="s">
        <v>29</v>
      </c>
      <c r="AX187" s="14" t="s">
        <v>77</v>
      </c>
      <c r="AY187" s="222" t="s">
        <v>130</v>
      </c>
    </row>
    <row r="188" spans="2:63" s="12" customFormat="1" ht="22.9" customHeight="1">
      <c r="B188" s="171"/>
      <c r="C188" s="172"/>
      <c r="D188" s="173" t="s">
        <v>71</v>
      </c>
      <c r="E188" s="185" t="s">
        <v>285</v>
      </c>
      <c r="F188" s="185" t="s">
        <v>286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SUM(P189:P200)</f>
        <v>0</v>
      </c>
      <c r="Q188" s="179"/>
      <c r="R188" s="180">
        <f>SUM(R189:R200)</f>
        <v>0</v>
      </c>
      <c r="S188" s="179"/>
      <c r="T188" s="181">
        <f>SUM(T189:T200)</f>
        <v>0</v>
      </c>
      <c r="AR188" s="182" t="s">
        <v>77</v>
      </c>
      <c r="AT188" s="183" t="s">
        <v>71</v>
      </c>
      <c r="AU188" s="183" t="s">
        <v>77</v>
      </c>
      <c r="AY188" s="182" t="s">
        <v>130</v>
      </c>
      <c r="BK188" s="184">
        <f>SUM(BK189:BK200)</f>
        <v>0</v>
      </c>
    </row>
    <row r="189" spans="1:65" s="2" customFormat="1" ht="21.75" customHeight="1">
      <c r="A189" s="34"/>
      <c r="B189" s="35"/>
      <c r="C189" s="187" t="s">
        <v>287</v>
      </c>
      <c r="D189" s="187" t="s">
        <v>132</v>
      </c>
      <c r="E189" s="188" t="s">
        <v>288</v>
      </c>
      <c r="F189" s="189" t="s">
        <v>289</v>
      </c>
      <c r="G189" s="190" t="s">
        <v>290</v>
      </c>
      <c r="H189" s="191">
        <v>351.646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37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87</v>
      </c>
      <c r="AT189" s="199" t="s">
        <v>132</v>
      </c>
      <c r="AU189" s="199" t="s">
        <v>81</v>
      </c>
      <c r="AY189" s="17" t="s">
        <v>130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77</v>
      </c>
      <c r="BK189" s="200">
        <f>ROUND(I189*H189,2)</f>
        <v>0</v>
      </c>
      <c r="BL189" s="17" t="s">
        <v>87</v>
      </c>
      <c r="BM189" s="199" t="s">
        <v>623</v>
      </c>
    </row>
    <row r="190" spans="1:65" s="2" customFormat="1" ht="24.2" customHeight="1">
      <c r="A190" s="34"/>
      <c r="B190" s="35"/>
      <c r="C190" s="187" t="s">
        <v>292</v>
      </c>
      <c r="D190" s="187" t="s">
        <v>132</v>
      </c>
      <c r="E190" s="188" t="s">
        <v>293</v>
      </c>
      <c r="F190" s="189" t="s">
        <v>294</v>
      </c>
      <c r="G190" s="190" t="s">
        <v>290</v>
      </c>
      <c r="H190" s="191">
        <v>5088.736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37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87</v>
      </c>
      <c r="AT190" s="199" t="s">
        <v>132</v>
      </c>
      <c r="AU190" s="199" t="s">
        <v>81</v>
      </c>
      <c r="AY190" s="17" t="s">
        <v>130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77</v>
      </c>
      <c r="BK190" s="200">
        <f>ROUND(I190*H190,2)</f>
        <v>0</v>
      </c>
      <c r="BL190" s="17" t="s">
        <v>87</v>
      </c>
      <c r="BM190" s="199" t="s">
        <v>624</v>
      </c>
    </row>
    <row r="191" spans="2:51" s="14" customFormat="1" ht="12">
      <c r="B191" s="212"/>
      <c r="C191" s="213"/>
      <c r="D191" s="203" t="s">
        <v>137</v>
      </c>
      <c r="E191" s="214" t="s">
        <v>1</v>
      </c>
      <c r="F191" s="215" t="s">
        <v>625</v>
      </c>
      <c r="G191" s="213"/>
      <c r="H191" s="216">
        <v>3763.2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137</v>
      </c>
      <c r="AU191" s="222" t="s">
        <v>81</v>
      </c>
      <c r="AV191" s="14" t="s">
        <v>81</v>
      </c>
      <c r="AW191" s="14" t="s">
        <v>29</v>
      </c>
      <c r="AX191" s="14" t="s">
        <v>72</v>
      </c>
      <c r="AY191" s="222" t="s">
        <v>130</v>
      </c>
    </row>
    <row r="192" spans="2:51" s="14" customFormat="1" ht="12">
      <c r="B192" s="212"/>
      <c r="C192" s="213"/>
      <c r="D192" s="203" t="s">
        <v>137</v>
      </c>
      <c r="E192" s="214" t="s">
        <v>1</v>
      </c>
      <c r="F192" s="215" t="s">
        <v>626</v>
      </c>
      <c r="G192" s="213"/>
      <c r="H192" s="216">
        <v>1325.536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137</v>
      </c>
      <c r="AU192" s="222" t="s">
        <v>81</v>
      </c>
      <c r="AV192" s="14" t="s">
        <v>81</v>
      </c>
      <c r="AW192" s="14" t="s">
        <v>29</v>
      </c>
      <c r="AX192" s="14" t="s">
        <v>72</v>
      </c>
      <c r="AY192" s="222" t="s">
        <v>130</v>
      </c>
    </row>
    <row r="193" spans="2:51" s="15" customFormat="1" ht="12">
      <c r="B193" s="223"/>
      <c r="C193" s="224"/>
      <c r="D193" s="203" t="s">
        <v>137</v>
      </c>
      <c r="E193" s="225" t="s">
        <v>1</v>
      </c>
      <c r="F193" s="226" t="s">
        <v>143</v>
      </c>
      <c r="G193" s="224"/>
      <c r="H193" s="227">
        <v>5088.736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137</v>
      </c>
      <c r="AU193" s="233" t="s">
        <v>81</v>
      </c>
      <c r="AV193" s="15" t="s">
        <v>87</v>
      </c>
      <c r="AW193" s="15" t="s">
        <v>29</v>
      </c>
      <c r="AX193" s="15" t="s">
        <v>77</v>
      </c>
      <c r="AY193" s="233" t="s">
        <v>130</v>
      </c>
    </row>
    <row r="194" spans="1:65" s="2" customFormat="1" ht="37.9" customHeight="1">
      <c r="A194" s="34"/>
      <c r="B194" s="35"/>
      <c r="C194" s="187" t="s">
        <v>298</v>
      </c>
      <c r="D194" s="187" t="s">
        <v>132</v>
      </c>
      <c r="E194" s="188" t="s">
        <v>299</v>
      </c>
      <c r="F194" s="189" t="s">
        <v>300</v>
      </c>
      <c r="G194" s="190" t="s">
        <v>290</v>
      </c>
      <c r="H194" s="191">
        <v>268.8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37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</v>
      </c>
      <c r="T194" s="19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87</v>
      </c>
      <c r="AT194" s="199" t="s">
        <v>132</v>
      </c>
      <c r="AU194" s="199" t="s">
        <v>81</v>
      </c>
      <c r="AY194" s="17" t="s">
        <v>130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77</v>
      </c>
      <c r="BK194" s="200">
        <f>ROUND(I194*H194,2)</f>
        <v>0</v>
      </c>
      <c r="BL194" s="17" t="s">
        <v>87</v>
      </c>
      <c r="BM194" s="199" t="s">
        <v>627</v>
      </c>
    </row>
    <row r="195" spans="2:51" s="14" customFormat="1" ht="12">
      <c r="B195" s="212"/>
      <c r="C195" s="213"/>
      <c r="D195" s="203" t="s">
        <v>137</v>
      </c>
      <c r="E195" s="214" t="s">
        <v>1</v>
      </c>
      <c r="F195" s="215" t="s">
        <v>628</v>
      </c>
      <c r="G195" s="213"/>
      <c r="H195" s="216">
        <v>268.8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137</v>
      </c>
      <c r="AU195" s="222" t="s">
        <v>81</v>
      </c>
      <c r="AV195" s="14" t="s">
        <v>81</v>
      </c>
      <c r="AW195" s="14" t="s">
        <v>29</v>
      </c>
      <c r="AX195" s="14" t="s">
        <v>77</v>
      </c>
      <c r="AY195" s="222" t="s">
        <v>130</v>
      </c>
    </row>
    <row r="196" spans="1:65" s="2" customFormat="1" ht="44.25" customHeight="1">
      <c r="A196" s="34"/>
      <c r="B196" s="35"/>
      <c r="C196" s="187" t="s">
        <v>303</v>
      </c>
      <c r="D196" s="187" t="s">
        <v>132</v>
      </c>
      <c r="E196" s="188" t="s">
        <v>304</v>
      </c>
      <c r="F196" s="189" t="s">
        <v>305</v>
      </c>
      <c r="G196" s="190" t="s">
        <v>290</v>
      </c>
      <c r="H196" s="191">
        <v>96.733</v>
      </c>
      <c r="I196" s="192"/>
      <c r="J196" s="193">
        <f>ROUND(I196*H196,2)</f>
        <v>0</v>
      </c>
      <c r="K196" s="194"/>
      <c r="L196" s="39"/>
      <c r="M196" s="195" t="s">
        <v>1</v>
      </c>
      <c r="N196" s="196" t="s">
        <v>37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87</v>
      </c>
      <c r="AT196" s="199" t="s">
        <v>132</v>
      </c>
      <c r="AU196" s="199" t="s">
        <v>81</v>
      </c>
      <c r="AY196" s="17" t="s">
        <v>130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77</v>
      </c>
      <c r="BK196" s="200">
        <f>ROUND(I196*H196,2)</f>
        <v>0</v>
      </c>
      <c r="BL196" s="17" t="s">
        <v>87</v>
      </c>
      <c r="BM196" s="199" t="s">
        <v>629</v>
      </c>
    </row>
    <row r="197" spans="2:51" s="14" customFormat="1" ht="12">
      <c r="B197" s="212"/>
      <c r="C197" s="213"/>
      <c r="D197" s="203" t="s">
        <v>137</v>
      </c>
      <c r="E197" s="214" t="s">
        <v>1</v>
      </c>
      <c r="F197" s="215" t="s">
        <v>630</v>
      </c>
      <c r="G197" s="213"/>
      <c r="H197" s="216">
        <v>64.05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137</v>
      </c>
      <c r="AU197" s="222" t="s">
        <v>81</v>
      </c>
      <c r="AV197" s="14" t="s">
        <v>81</v>
      </c>
      <c r="AW197" s="14" t="s">
        <v>29</v>
      </c>
      <c r="AX197" s="14" t="s">
        <v>72</v>
      </c>
      <c r="AY197" s="222" t="s">
        <v>130</v>
      </c>
    </row>
    <row r="198" spans="2:51" s="14" customFormat="1" ht="12">
      <c r="B198" s="212"/>
      <c r="C198" s="213"/>
      <c r="D198" s="203" t="s">
        <v>137</v>
      </c>
      <c r="E198" s="214" t="s">
        <v>1</v>
      </c>
      <c r="F198" s="215" t="s">
        <v>631</v>
      </c>
      <c r="G198" s="213"/>
      <c r="H198" s="216">
        <v>32.683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137</v>
      </c>
      <c r="AU198" s="222" t="s">
        <v>81</v>
      </c>
      <c r="AV198" s="14" t="s">
        <v>81</v>
      </c>
      <c r="AW198" s="14" t="s">
        <v>29</v>
      </c>
      <c r="AX198" s="14" t="s">
        <v>72</v>
      </c>
      <c r="AY198" s="222" t="s">
        <v>130</v>
      </c>
    </row>
    <row r="199" spans="2:51" s="15" customFormat="1" ht="12">
      <c r="B199" s="223"/>
      <c r="C199" s="224"/>
      <c r="D199" s="203" t="s">
        <v>137</v>
      </c>
      <c r="E199" s="225" t="s">
        <v>1</v>
      </c>
      <c r="F199" s="226" t="s">
        <v>143</v>
      </c>
      <c r="G199" s="224"/>
      <c r="H199" s="227">
        <v>96.733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137</v>
      </c>
      <c r="AU199" s="233" t="s">
        <v>81</v>
      </c>
      <c r="AV199" s="15" t="s">
        <v>87</v>
      </c>
      <c r="AW199" s="15" t="s">
        <v>29</v>
      </c>
      <c r="AX199" s="15" t="s">
        <v>77</v>
      </c>
      <c r="AY199" s="233" t="s">
        <v>130</v>
      </c>
    </row>
    <row r="200" spans="1:65" s="2" customFormat="1" ht="44.25" customHeight="1">
      <c r="A200" s="34"/>
      <c r="B200" s="35"/>
      <c r="C200" s="187" t="s">
        <v>309</v>
      </c>
      <c r="D200" s="187" t="s">
        <v>132</v>
      </c>
      <c r="E200" s="188" t="s">
        <v>310</v>
      </c>
      <c r="F200" s="189" t="s">
        <v>311</v>
      </c>
      <c r="G200" s="190" t="s">
        <v>290</v>
      </c>
      <c r="H200" s="191">
        <v>18.797</v>
      </c>
      <c r="I200" s="192"/>
      <c r="J200" s="193">
        <f>ROUND(I200*H200,2)</f>
        <v>0</v>
      </c>
      <c r="K200" s="194"/>
      <c r="L200" s="39"/>
      <c r="M200" s="195" t="s">
        <v>1</v>
      </c>
      <c r="N200" s="196" t="s">
        <v>37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87</v>
      </c>
      <c r="AT200" s="199" t="s">
        <v>132</v>
      </c>
      <c r="AU200" s="199" t="s">
        <v>81</v>
      </c>
      <c r="AY200" s="17" t="s">
        <v>130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77</v>
      </c>
      <c r="BK200" s="200">
        <f>ROUND(I200*H200,2)</f>
        <v>0</v>
      </c>
      <c r="BL200" s="17" t="s">
        <v>87</v>
      </c>
      <c r="BM200" s="199" t="s">
        <v>632</v>
      </c>
    </row>
    <row r="201" spans="2:63" s="12" customFormat="1" ht="22.9" customHeight="1">
      <c r="B201" s="171"/>
      <c r="C201" s="172"/>
      <c r="D201" s="173" t="s">
        <v>71</v>
      </c>
      <c r="E201" s="185" t="s">
        <v>314</v>
      </c>
      <c r="F201" s="185" t="s">
        <v>315</v>
      </c>
      <c r="G201" s="172"/>
      <c r="H201" s="172"/>
      <c r="I201" s="175"/>
      <c r="J201" s="186">
        <f>BK201</f>
        <v>0</v>
      </c>
      <c r="K201" s="172"/>
      <c r="L201" s="177"/>
      <c r="M201" s="178"/>
      <c r="N201" s="179"/>
      <c r="O201" s="179"/>
      <c r="P201" s="180">
        <f>P202</f>
        <v>0</v>
      </c>
      <c r="Q201" s="179"/>
      <c r="R201" s="180">
        <f>R202</f>
        <v>0</v>
      </c>
      <c r="S201" s="179"/>
      <c r="T201" s="181">
        <f>T202</f>
        <v>0</v>
      </c>
      <c r="AR201" s="182" t="s">
        <v>77</v>
      </c>
      <c r="AT201" s="183" t="s">
        <v>71</v>
      </c>
      <c r="AU201" s="183" t="s">
        <v>77</v>
      </c>
      <c r="AY201" s="182" t="s">
        <v>130</v>
      </c>
      <c r="BK201" s="184">
        <f>BK202</f>
        <v>0</v>
      </c>
    </row>
    <row r="202" spans="1:65" s="2" customFormat="1" ht="33" customHeight="1">
      <c r="A202" s="34"/>
      <c r="B202" s="35"/>
      <c r="C202" s="187" t="s">
        <v>316</v>
      </c>
      <c r="D202" s="187" t="s">
        <v>132</v>
      </c>
      <c r="E202" s="188" t="s">
        <v>317</v>
      </c>
      <c r="F202" s="189" t="s">
        <v>318</v>
      </c>
      <c r="G202" s="190" t="s">
        <v>290</v>
      </c>
      <c r="H202" s="191">
        <v>158.411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37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87</v>
      </c>
      <c r="AT202" s="199" t="s">
        <v>132</v>
      </c>
      <c r="AU202" s="199" t="s">
        <v>81</v>
      </c>
      <c r="AY202" s="17" t="s">
        <v>130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77</v>
      </c>
      <c r="BK202" s="200">
        <f>ROUND(I202*H202,2)</f>
        <v>0</v>
      </c>
      <c r="BL202" s="17" t="s">
        <v>87</v>
      </c>
      <c r="BM202" s="199" t="s">
        <v>633</v>
      </c>
    </row>
    <row r="203" spans="2:63" s="12" customFormat="1" ht="25.9" customHeight="1">
      <c r="B203" s="171"/>
      <c r="C203" s="172"/>
      <c r="D203" s="173" t="s">
        <v>71</v>
      </c>
      <c r="E203" s="174" t="s">
        <v>320</v>
      </c>
      <c r="F203" s="174" t="s">
        <v>321</v>
      </c>
      <c r="G203" s="172"/>
      <c r="H203" s="172"/>
      <c r="I203" s="175"/>
      <c r="J203" s="176">
        <f>BK203</f>
        <v>0</v>
      </c>
      <c r="K203" s="172"/>
      <c r="L203" s="177"/>
      <c r="M203" s="178"/>
      <c r="N203" s="179"/>
      <c r="O203" s="179"/>
      <c r="P203" s="180">
        <f>SUM(P204:P206)</f>
        <v>0</v>
      </c>
      <c r="Q203" s="179"/>
      <c r="R203" s="180">
        <f>SUM(R204:R206)</f>
        <v>0</v>
      </c>
      <c r="S203" s="179"/>
      <c r="T203" s="181">
        <f>SUM(T204:T206)</f>
        <v>0</v>
      </c>
      <c r="AR203" s="182" t="s">
        <v>90</v>
      </c>
      <c r="AT203" s="183" t="s">
        <v>71</v>
      </c>
      <c r="AU203" s="183" t="s">
        <v>72</v>
      </c>
      <c r="AY203" s="182" t="s">
        <v>130</v>
      </c>
      <c r="BK203" s="184">
        <f>SUM(BK204:BK206)</f>
        <v>0</v>
      </c>
    </row>
    <row r="204" spans="1:65" s="2" customFormat="1" ht="16.5" customHeight="1">
      <c r="A204" s="34"/>
      <c r="B204" s="35"/>
      <c r="C204" s="187" t="s">
        <v>322</v>
      </c>
      <c r="D204" s="187" t="s">
        <v>132</v>
      </c>
      <c r="E204" s="188" t="s">
        <v>323</v>
      </c>
      <c r="F204" s="189" t="s">
        <v>324</v>
      </c>
      <c r="G204" s="190" t="s">
        <v>325</v>
      </c>
      <c r="H204" s="191">
        <v>1</v>
      </c>
      <c r="I204" s="192"/>
      <c r="J204" s="193">
        <f>ROUND(I204*H204,2)</f>
        <v>0</v>
      </c>
      <c r="K204" s="194"/>
      <c r="L204" s="39"/>
      <c r="M204" s="195" t="s">
        <v>1</v>
      </c>
      <c r="N204" s="196" t="s">
        <v>37</v>
      </c>
      <c r="O204" s="71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326</v>
      </c>
      <c r="AT204" s="199" t="s">
        <v>132</v>
      </c>
      <c r="AU204" s="199" t="s">
        <v>77</v>
      </c>
      <c r="AY204" s="17" t="s">
        <v>130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77</v>
      </c>
      <c r="BK204" s="200">
        <f>ROUND(I204*H204,2)</f>
        <v>0</v>
      </c>
      <c r="BL204" s="17" t="s">
        <v>326</v>
      </c>
      <c r="BM204" s="199" t="s">
        <v>634</v>
      </c>
    </row>
    <row r="205" spans="1:65" s="2" customFormat="1" ht="24.2" customHeight="1">
      <c r="A205" s="34"/>
      <c r="B205" s="35"/>
      <c r="C205" s="187" t="s">
        <v>328</v>
      </c>
      <c r="D205" s="187" t="s">
        <v>132</v>
      </c>
      <c r="E205" s="188" t="s">
        <v>329</v>
      </c>
      <c r="F205" s="189" t="s">
        <v>330</v>
      </c>
      <c r="G205" s="190" t="s">
        <v>325</v>
      </c>
      <c r="H205" s="191">
        <v>1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37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326</v>
      </c>
      <c r="AT205" s="199" t="s">
        <v>132</v>
      </c>
      <c r="AU205" s="199" t="s">
        <v>77</v>
      </c>
      <c r="AY205" s="17" t="s">
        <v>130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77</v>
      </c>
      <c r="BK205" s="200">
        <f>ROUND(I205*H205,2)</f>
        <v>0</v>
      </c>
      <c r="BL205" s="17" t="s">
        <v>326</v>
      </c>
      <c r="BM205" s="199" t="s">
        <v>635</v>
      </c>
    </row>
    <row r="206" spans="1:65" s="2" customFormat="1" ht="16.5" customHeight="1">
      <c r="A206" s="34"/>
      <c r="B206" s="35"/>
      <c r="C206" s="187" t="s">
        <v>332</v>
      </c>
      <c r="D206" s="187" t="s">
        <v>132</v>
      </c>
      <c r="E206" s="188" t="s">
        <v>333</v>
      </c>
      <c r="F206" s="189" t="s">
        <v>334</v>
      </c>
      <c r="G206" s="190" t="s">
        <v>325</v>
      </c>
      <c r="H206" s="191">
        <v>1</v>
      </c>
      <c r="I206" s="192"/>
      <c r="J206" s="193">
        <f>ROUND(I206*H206,2)</f>
        <v>0</v>
      </c>
      <c r="K206" s="194"/>
      <c r="L206" s="39"/>
      <c r="M206" s="245" t="s">
        <v>1</v>
      </c>
      <c r="N206" s="246" t="s">
        <v>37</v>
      </c>
      <c r="O206" s="247"/>
      <c r="P206" s="248">
        <f>O206*H206</f>
        <v>0</v>
      </c>
      <c r="Q206" s="248">
        <v>0</v>
      </c>
      <c r="R206" s="248">
        <f>Q206*H206</f>
        <v>0</v>
      </c>
      <c r="S206" s="248">
        <v>0</v>
      </c>
      <c r="T206" s="24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326</v>
      </c>
      <c r="AT206" s="199" t="s">
        <v>132</v>
      </c>
      <c r="AU206" s="199" t="s">
        <v>77</v>
      </c>
      <c r="AY206" s="17" t="s">
        <v>130</v>
      </c>
      <c r="BE206" s="200">
        <f>IF(N206="základní",J206,0)</f>
        <v>0</v>
      </c>
      <c r="BF206" s="200">
        <f>IF(N206="snížená",J206,0)</f>
        <v>0</v>
      </c>
      <c r="BG206" s="200">
        <f>IF(N206="zákl. přenesená",J206,0)</f>
        <v>0</v>
      </c>
      <c r="BH206" s="200">
        <f>IF(N206="sníž. přenesená",J206,0)</f>
        <v>0</v>
      </c>
      <c r="BI206" s="200">
        <f>IF(N206="nulová",J206,0)</f>
        <v>0</v>
      </c>
      <c r="BJ206" s="17" t="s">
        <v>77</v>
      </c>
      <c r="BK206" s="200">
        <f>ROUND(I206*H206,2)</f>
        <v>0</v>
      </c>
      <c r="BL206" s="17" t="s">
        <v>326</v>
      </c>
      <c r="BM206" s="199" t="s">
        <v>636</v>
      </c>
    </row>
    <row r="207" spans="1:31" s="2" customFormat="1" ht="6.95" customHeight="1">
      <c r="A207" s="34"/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39"/>
      <c r="M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</sheetData>
  <sheetProtection algorithmName="SHA-512" hashValue="uxF+jG3FyeUiyW7MIh+Vai0ghVS7ZVfkBUuDNsIdcJEq8I7kkSsUQvz2bnyPNxXi3gZsiJsFlbx92zO+/jk4JA==" saltValue="oEXqbERy8m8wZpe37n3M5loo/fLpGVi2o3hPXu3TyR3GeaOQsbcRwgODFVbG5hwYcRmskK4+UTHKkEdZIsqHjw==" spinCount="100000" sheet="1" objects="1" scenarios="1" formatColumns="0" formatRows="0" autoFilter="0"/>
  <autoFilter ref="C123:K20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98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81</v>
      </c>
    </row>
    <row r="4" spans="2:46" s="1" customFormat="1" ht="24.95" customHeight="1">
      <c r="B4" s="20"/>
      <c r="D4" s="110" t="s">
        <v>99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15</v>
      </c>
      <c r="L6" s="20"/>
    </row>
    <row r="7" spans="2:12" s="1" customFormat="1" ht="16.5" customHeight="1">
      <c r="B7" s="20"/>
      <c r="E7" s="294" t="str">
        <f>'Rekapitulace stavby'!K6</f>
        <v>Benešov ul. Neumannova, Nezvalova a Wolkerova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100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296" t="s">
        <v>637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17</v>
      </c>
      <c r="E11" s="34"/>
      <c r="F11" s="113" t="s">
        <v>1</v>
      </c>
      <c r="G11" s="34"/>
      <c r="H11" s="34"/>
      <c r="I11" s="112" t="s">
        <v>18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19</v>
      </c>
      <c r="E12" s="34"/>
      <c r="F12" s="113" t="s">
        <v>20</v>
      </c>
      <c r="G12" s="34"/>
      <c r="H12" s="34"/>
      <c r="I12" s="112" t="s">
        <v>21</v>
      </c>
      <c r="J12" s="114" t="str">
        <f>'Rekapitulace stavby'!AN8</f>
        <v>18. 2. 2022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30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36</v>
      </c>
      <c r="E33" s="112" t="s">
        <v>37</v>
      </c>
      <c r="F33" s="123">
        <f>ROUND((SUM(BE120:BE130)),2)</f>
        <v>0</v>
      </c>
      <c r="G33" s="34"/>
      <c r="H33" s="34"/>
      <c r="I33" s="124">
        <v>0.21</v>
      </c>
      <c r="J33" s="123">
        <f>ROUND(((SUM(BE120:BE130))*I33),2)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38</v>
      </c>
      <c r="F34" s="123">
        <f>ROUND((SUM(BF120:BF130)),2)</f>
        <v>0</v>
      </c>
      <c r="G34" s="34"/>
      <c r="H34" s="34"/>
      <c r="I34" s="124">
        <v>0.15</v>
      </c>
      <c r="J34" s="123">
        <f>ROUND(((SUM(BF120:BF130))*I34),2)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39</v>
      </c>
      <c r="F35" s="123">
        <f>ROUND((SUM(BG120:BG130)),2)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40</v>
      </c>
      <c r="F36" s="123">
        <f>ROUND((SUM(BH120:BH130)),2)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41</v>
      </c>
      <c r="F37" s="123">
        <f>ROUND((SUM(BI120:BI130)),2)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102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2" t="str">
        <f>E7</f>
        <v>Benešov ul. Neumannova, Nezvalova a Wolkerova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100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 hidden="1">
      <c r="A87" s="34"/>
      <c r="B87" s="35"/>
      <c r="C87" s="36"/>
      <c r="D87" s="36"/>
      <c r="E87" s="280" t="str">
        <f>E9</f>
        <v>7 - Obnova povrchu místních komunikací - pokládka vrstvy AC recyklátu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29" t="s">
        <v>21</v>
      </c>
      <c r="J89" s="66" t="str">
        <f>IF(J12="","",J12)</f>
        <v>18. 2. 2022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103</v>
      </c>
      <c r="D94" s="144"/>
      <c r="E94" s="144"/>
      <c r="F94" s="144"/>
      <c r="G94" s="144"/>
      <c r="H94" s="144"/>
      <c r="I94" s="144"/>
      <c r="J94" s="145" t="s">
        <v>104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105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106</v>
      </c>
    </row>
    <row r="97" spans="2:12" s="9" customFormat="1" ht="24.95" customHeight="1" hidden="1">
      <c r="B97" s="147"/>
      <c r="C97" s="148"/>
      <c r="D97" s="149" t="s">
        <v>107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 hidden="1">
      <c r="B98" s="153"/>
      <c r="C98" s="154"/>
      <c r="D98" s="155" t="s">
        <v>108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 hidden="1">
      <c r="B99" s="153"/>
      <c r="C99" s="154"/>
      <c r="D99" s="155" t="s">
        <v>109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9" customFormat="1" ht="24.95" customHeight="1" hidden="1">
      <c r="B100" s="147"/>
      <c r="C100" s="148"/>
      <c r="D100" s="149" t="s">
        <v>114</v>
      </c>
      <c r="E100" s="150"/>
      <c r="F100" s="150"/>
      <c r="G100" s="150"/>
      <c r="H100" s="150"/>
      <c r="I100" s="150"/>
      <c r="J100" s="151">
        <f>J129</f>
        <v>0</v>
      </c>
      <c r="K100" s="148"/>
      <c r="L100" s="152"/>
    </row>
    <row r="101" spans="1:31" s="2" customFormat="1" ht="21.75" customHeight="1" hidden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 hidden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t="12" hidden="1"/>
    <row r="104" ht="12" hidden="1"/>
    <row r="105" ht="12" hidden="1"/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115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15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2" t="str">
        <f>E7</f>
        <v>Benešov ul. Neumannova, Nezvalova a Wolkerova</v>
      </c>
      <c r="F110" s="293"/>
      <c r="G110" s="293"/>
      <c r="H110" s="29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30" customHeight="1">
      <c r="A112" s="34"/>
      <c r="B112" s="35"/>
      <c r="C112" s="36"/>
      <c r="D112" s="36"/>
      <c r="E112" s="280" t="str">
        <f>E9</f>
        <v>7 - Obnova povrchu místních komunikací - pokládka vrstvy AC recyklátu</v>
      </c>
      <c r="F112" s="291"/>
      <c r="G112" s="291"/>
      <c r="H112" s="29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19</v>
      </c>
      <c r="D114" s="36"/>
      <c r="E114" s="36"/>
      <c r="F114" s="27" t="str">
        <f>F12</f>
        <v xml:space="preserve"> </v>
      </c>
      <c r="G114" s="36"/>
      <c r="H114" s="36"/>
      <c r="I114" s="29" t="s">
        <v>21</v>
      </c>
      <c r="J114" s="66" t="str">
        <f>IF(J12="","",J12)</f>
        <v>18. 2. 2022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23</v>
      </c>
      <c r="D116" s="36"/>
      <c r="E116" s="36"/>
      <c r="F116" s="27" t="str">
        <f>E15</f>
        <v xml:space="preserve"> </v>
      </c>
      <c r="G116" s="36"/>
      <c r="H116" s="36"/>
      <c r="I116" s="29" t="s">
        <v>28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26</v>
      </c>
      <c r="D117" s="36"/>
      <c r="E117" s="36"/>
      <c r="F117" s="27" t="str">
        <f>IF(E18="","",E18)</f>
        <v>Vyplň údaj</v>
      </c>
      <c r="G117" s="36"/>
      <c r="H117" s="36"/>
      <c r="I117" s="29" t="s">
        <v>30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116</v>
      </c>
      <c r="D119" s="162" t="s">
        <v>57</v>
      </c>
      <c r="E119" s="162" t="s">
        <v>53</v>
      </c>
      <c r="F119" s="162" t="s">
        <v>54</v>
      </c>
      <c r="G119" s="162" t="s">
        <v>117</v>
      </c>
      <c r="H119" s="162" t="s">
        <v>118</v>
      </c>
      <c r="I119" s="162" t="s">
        <v>119</v>
      </c>
      <c r="J119" s="163" t="s">
        <v>104</v>
      </c>
      <c r="K119" s="164" t="s">
        <v>120</v>
      </c>
      <c r="L119" s="165"/>
      <c r="M119" s="75" t="s">
        <v>1</v>
      </c>
      <c r="N119" s="76" t="s">
        <v>36</v>
      </c>
      <c r="O119" s="76" t="s">
        <v>121</v>
      </c>
      <c r="P119" s="76" t="s">
        <v>122</v>
      </c>
      <c r="Q119" s="76" t="s">
        <v>123</v>
      </c>
      <c r="R119" s="76" t="s">
        <v>124</v>
      </c>
      <c r="S119" s="76" t="s">
        <v>125</v>
      </c>
      <c r="T119" s="77" t="s">
        <v>126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127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P121+P129</f>
        <v>0</v>
      </c>
      <c r="Q120" s="79"/>
      <c r="R120" s="168">
        <f>R121+R129</f>
        <v>0</v>
      </c>
      <c r="S120" s="79"/>
      <c r="T120" s="169">
        <f>T121+T129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71</v>
      </c>
      <c r="AU120" s="17" t="s">
        <v>106</v>
      </c>
      <c r="BK120" s="170">
        <f>BK121+BK129</f>
        <v>0</v>
      </c>
    </row>
    <row r="121" spans="2:63" s="12" customFormat="1" ht="25.9" customHeight="1">
      <c r="B121" s="171"/>
      <c r="C121" s="172"/>
      <c r="D121" s="173" t="s">
        <v>71</v>
      </c>
      <c r="E121" s="174" t="s">
        <v>128</v>
      </c>
      <c r="F121" s="174" t="s">
        <v>129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P122+P127</f>
        <v>0</v>
      </c>
      <c r="Q121" s="179"/>
      <c r="R121" s="180">
        <f>R122+R127</f>
        <v>0</v>
      </c>
      <c r="S121" s="179"/>
      <c r="T121" s="181">
        <f>T122+T127</f>
        <v>0</v>
      </c>
      <c r="AR121" s="182" t="s">
        <v>77</v>
      </c>
      <c r="AT121" s="183" t="s">
        <v>71</v>
      </c>
      <c r="AU121" s="183" t="s">
        <v>72</v>
      </c>
      <c r="AY121" s="182" t="s">
        <v>130</v>
      </c>
      <c r="BK121" s="184">
        <f>BK122+BK127</f>
        <v>0</v>
      </c>
    </row>
    <row r="122" spans="2:63" s="12" customFormat="1" ht="22.9" customHeight="1">
      <c r="B122" s="171"/>
      <c r="C122" s="172"/>
      <c r="D122" s="173" t="s">
        <v>71</v>
      </c>
      <c r="E122" s="185" t="s">
        <v>77</v>
      </c>
      <c r="F122" s="185" t="s">
        <v>131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SUM(P123:P126)</f>
        <v>0</v>
      </c>
      <c r="Q122" s="179"/>
      <c r="R122" s="180">
        <f>SUM(R123:R126)</f>
        <v>0</v>
      </c>
      <c r="S122" s="179"/>
      <c r="T122" s="181">
        <f>SUM(T123:T126)</f>
        <v>0</v>
      </c>
      <c r="AR122" s="182" t="s">
        <v>77</v>
      </c>
      <c r="AT122" s="183" t="s">
        <v>71</v>
      </c>
      <c r="AU122" s="183" t="s">
        <v>77</v>
      </c>
      <c r="AY122" s="182" t="s">
        <v>130</v>
      </c>
      <c r="BK122" s="184">
        <f>SUM(BK123:BK126)</f>
        <v>0</v>
      </c>
    </row>
    <row r="123" spans="1:65" s="2" customFormat="1" ht="24.2" customHeight="1">
      <c r="A123" s="34"/>
      <c r="B123" s="35"/>
      <c r="C123" s="187" t="s">
        <v>77</v>
      </c>
      <c r="D123" s="187" t="s">
        <v>132</v>
      </c>
      <c r="E123" s="188" t="s">
        <v>638</v>
      </c>
      <c r="F123" s="189" t="s">
        <v>639</v>
      </c>
      <c r="G123" s="190" t="s">
        <v>135</v>
      </c>
      <c r="H123" s="191">
        <v>2500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37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87</v>
      </c>
      <c r="AT123" s="199" t="s">
        <v>132</v>
      </c>
      <c r="AU123" s="199" t="s">
        <v>81</v>
      </c>
      <c r="AY123" s="17" t="s">
        <v>130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77</v>
      </c>
      <c r="BK123" s="200">
        <f>ROUND(I123*H123,2)</f>
        <v>0</v>
      </c>
      <c r="BL123" s="17" t="s">
        <v>87</v>
      </c>
      <c r="BM123" s="199" t="s">
        <v>640</v>
      </c>
    </row>
    <row r="124" spans="2:51" s="14" customFormat="1" ht="12">
      <c r="B124" s="212"/>
      <c r="C124" s="213"/>
      <c r="D124" s="203" t="s">
        <v>137</v>
      </c>
      <c r="E124" s="214" t="s">
        <v>1</v>
      </c>
      <c r="F124" s="215" t="s">
        <v>641</v>
      </c>
      <c r="G124" s="213"/>
      <c r="H124" s="216">
        <v>2500</v>
      </c>
      <c r="I124" s="217"/>
      <c r="J124" s="213"/>
      <c r="K124" s="213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137</v>
      </c>
      <c r="AU124" s="222" t="s">
        <v>81</v>
      </c>
      <c r="AV124" s="14" t="s">
        <v>81</v>
      </c>
      <c r="AW124" s="14" t="s">
        <v>29</v>
      </c>
      <c r="AX124" s="14" t="s">
        <v>77</v>
      </c>
      <c r="AY124" s="222" t="s">
        <v>130</v>
      </c>
    </row>
    <row r="125" spans="1:65" s="2" customFormat="1" ht="24.2" customHeight="1">
      <c r="A125" s="34"/>
      <c r="B125" s="35"/>
      <c r="C125" s="187" t="s">
        <v>81</v>
      </c>
      <c r="D125" s="187" t="s">
        <v>132</v>
      </c>
      <c r="E125" s="188" t="s">
        <v>642</v>
      </c>
      <c r="F125" s="189" t="s">
        <v>643</v>
      </c>
      <c r="G125" s="190" t="s">
        <v>135</v>
      </c>
      <c r="H125" s="191">
        <v>2500</v>
      </c>
      <c r="I125" s="192"/>
      <c r="J125" s="193">
        <f>ROUND(I125*H125,2)</f>
        <v>0</v>
      </c>
      <c r="K125" s="194"/>
      <c r="L125" s="39"/>
      <c r="M125" s="195" t="s">
        <v>1</v>
      </c>
      <c r="N125" s="196" t="s">
        <v>37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87</v>
      </c>
      <c r="AT125" s="199" t="s">
        <v>132</v>
      </c>
      <c r="AU125" s="199" t="s">
        <v>81</v>
      </c>
      <c r="AY125" s="17" t="s">
        <v>130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77</v>
      </c>
      <c r="BK125" s="200">
        <f>ROUND(I125*H125,2)</f>
        <v>0</v>
      </c>
      <c r="BL125" s="17" t="s">
        <v>87</v>
      </c>
      <c r="BM125" s="199" t="s">
        <v>644</v>
      </c>
    </row>
    <row r="126" spans="1:65" s="2" customFormat="1" ht="24.2" customHeight="1">
      <c r="A126" s="34"/>
      <c r="B126" s="35"/>
      <c r="C126" s="187" t="s">
        <v>84</v>
      </c>
      <c r="D126" s="187" t="s">
        <v>132</v>
      </c>
      <c r="E126" s="188" t="s">
        <v>181</v>
      </c>
      <c r="F126" s="189" t="s">
        <v>182</v>
      </c>
      <c r="G126" s="190" t="s">
        <v>135</v>
      </c>
      <c r="H126" s="191">
        <v>10000</v>
      </c>
      <c r="I126" s="192"/>
      <c r="J126" s="193">
        <f>ROUND(I126*H126,2)</f>
        <v>0</v>
      </c>
      <c r="K126" s="194"/>
      <c r="L126" s="39"/>
      <c r="M126" s="195" t="s">
        <v>1</v>
      </c>
      <c r="N126" s="196" t="s">
        <v>37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87</v>
      </c>
      <c r="AT126" s="199" t="s">
        <v>132</v>
      </c>
      <c r="AU126" s="199" t="s">
        <v>81</v>
      </c>
      <c r="AY126" s="17" t="s">
        <v>130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77</v>
      </c>
      <c r="BK126" s="200">
        <f>ROUND(I126*H126,2)</f>
        <v>0</v>
      </c>
      <c r="BL126" s="17" t="s">
        <v>87</v>
      </c>
      <c r="BM126" s="199" t="s">
        <v>645</v>
      </c>
    </row>
    <row r="127" spans="2:63" s="12" customFormat="1" ht="22.9" customHeight="1">
      <c r="B127" s="171"/>
      <c r="C127" s="172"/>
      <c r="D127" s="173" t="s">
        <v>71</v>
      </c>
      <c r="E127" s="185" t="s">
        <v>90</v>
      </c>
      <c r="F127" s="185" t="s">
        <v>184</v>
      </c>
      <c r="G127" s="172"/>
      <c r="H127" s="172"/>
      <c r="I127" s="175"/>
      <c r="J127" s="186">
        <f>BK127</f>
        <v>0</v>
      </c>
      <c r="K127" s="172"/>
      <c r="L127" s="177"/>
      <c r="M127" s="178"/>
      <c r="N127" s="179"/>
      <c r="O127" s="179"/>
      <c r="P127" s="180">
        <f>P128</f>
        <v>0</v>
      </c>
      <c r="Q127" s="179"/>
      <c r="R127" s="180">
        <f>R128</f>
        <v>0</v>
      </c>
      <c r="S127" s="179"/>
      <c r="T127" s="181">
        <f>T128</f>
        <v>0</v>
      </c>
      <c r="AR127" s="182" t="s">
        <v>77</v>
      </c>
      <c r="AT127" s="183" t="s">
        <v>71</v>
      </c>
      <c r="AU127" s="183" t="s">
        <v>77</v>
      </c>
      <c r="AY127" s="182" t="s">
        <v>130</v>
      </c>
      <c r="BK127" s="184">
        <f>BK128</f>
        <v>0</v>
      </c>
    </row>
    <row r="128" spans="1:65" s="2" customFormat="1" ht="37.9" customHeight="1">
      <c r="A128" s="34"/>
      <c r="B128" s="35"/>
      <c r="C128" s="187" t="s">
        <v>87</v>
      </c>
      <c r="D128" s="187" t="s">
        <v>132</v>
      </c>
      <c r="E128" s="188" t="s">
        <v>646</v>
      </c>
      <c r="F128" s="189" t="s">
        <v>647</v>
      </c>
      <c r="G128" s="190" t="s">
        <v>135</v>
      </c>
      <c r="H128" s="191">
        <v>10000</v>
      </c>
      <c r="I128" s="192"/>
      <c r="J128" s="193">
        <f>ROUND(I128*H128,2)</f>
        <v>0</v>
      </c>
      <c r="K128" s="194"/>
      <c r="L128" s="39"/>
      <c r="M128" s="195" t="s">
        <v>1</v>
      </c>
      <c r="N128" s="196" t="s">
        <v>37</v>
      </c>
      <c r="O128" s="7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87</v>
      </c>
      <c r="AT128" s="199" t="s">
        <v>132</v>
      </c>
      <c r="AU128" s="199" t="s">
        <v>81</v>
      </c>
      <c r="AY128" s="17" t="s">
        <v>130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17" t="s">
        <v>77</v>
      </c>
      <c r="BK128" s="200">
        <f>ROUND(I128*H128,2)</f>
        <v>0</v>
      </c>
      <c r="BL128" s="17" t="s">
        <v>87</v>
      </c>
      <c r="BM128" s="199" t="s">
        <v>648</v>
      </c>
    </row>
    <row r="129" spans="2:63" s="12" customFormat="1" ht="25.9" customHeight="1">
      <c r="B129" s="171"/>
      <c r="C129" s="172"/>
      <c r="D129" s="173" t="s">
        <v>71</v>
      </c>
      <c r="E129" s="174" t="s">
        <v>320</v>
      </c>
      <c r="F129" s="174" t="s">
        <v>321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</f>
        <v>0</v>
      </c>
      <c r="Q129" s="179"/>
      <c r="R129" s="180">
        <f>R130</f>
        <v>0</v>
      </c>
      <c r="S129" s="179"/>
      <c r="T129" s="181">
        <f>T130</f>
        <v>0</v>
      </c>
      <c r="AR129" s="182" t="s">
        <v>90</v>
      </c>
      <c r="AT129" s="183" t="s">
        <v>71</v>
      </c>
      <c r="AU129" s="183" t="s">
        <v>72</v>
      </c>
      <c r="AY129" s="182" t="s">
        <v>130</v>
      </c>
      <c r="BK129" s="184">
        <f>BK130</f>
        <v>0</v>
      </c>
    </row>
    <row r="130" spans="1:65" s="2" customFormat="1" ht="16.5" customHeight="1">
      <c r="A130" s="34"/>
      <c r="B130" s="35"/>
      <c r="C130" s="187" t="s">
        <v>90</v>
      </c>
      <c r="D130" s="187" t="s">
        <v>132</v>
      </c>
      <c r="E130" s="188" t="s">
        <v>333</v>
      </c>
      <c r="F130" s="189" t="s">
        <v>334</v>
      </c>
      <c r="G130" s="190" t="s">
        <v>649</v>
      </c>
      <c r="H130" s="191">
        <v>1</v>
      </c>
      <c r="I130" s="192"/>
      <c r="J130" s="193">
        <f>ROUND(I130*H130,2)</f>
        <v>0</v>
      </c>
      <c r="K130" s="194"/>
      <c r="L130" s="39"/>
      <c r="M130" s="245" t="s">
        <v>1</v>
      </c>
      <c r="N130" s="246" t="s">
        <v>37</v>
      </c>
      <c r="O130" s="247"/>
      <c r="P130" s="248">
        <f>O130*H130</f>
        <v>0</v>
      </c>
      <c r="Q130" s="248">
        <v>0</v>
      </c>
      <c r="R130" s="248">
        <f>Q130*H130</f>
        <v>0</v>
      </c>
      <c r="S130" s="248">
        <v>0</v>
      </c>
      <c r="T130" s="24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326</v>
      </c>
      <c r="AT130" s="199" t="s">
        <v>132</v>
      </c>
      <c r="AU130" s="199" t="s">
        <v>77</v>
      </c>
      <c r="AY130" s="17" t="s">
        <v>130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77</v>
      </c>
      <c r="BK130" s="200">
        <f>ROUND(I130*H130,2)</f>
        <v>0</v>
      </c>
      <c r="BL130" s="17" t="s">
        <v>326</v>
      </c>
      <c r="BM130" s="199" t="s">
        <v>650</v>
      </c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dmz6BTtCp7ktk3eEhaf/FdUzDJ1ySpalFh28Y9n/dC0pzqnQzqiHC00U3vSWIrz3K5qQjpbkJpZoV5wVnlRR5A==" saltValue="sJg2YQ8IOgtSvBCfLF66iK20VS+Jo/APSuahvQrt3SwHxtg9EIRkadZUwdgdVZt1h0y7ESqaecgTagzftJ51qg==" spinCount="100000" sheet="1" objects="1" scenarios="1" formatColumns="0" formatRows="0" autoFilter="0"/>
  <autoFilter ref="C119:K13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2022-02-23T14:35:39Z</dcterms:created>
  <dcterms:modified xsi:type="dcterms:W3CDTF">2022-02-25T08:54:44Z</dcterms:modified>
  <cp:category/>
  <cp:version/>
  <cp:contentType/>
  <cp:contentStatus/>
</cp:coreProperties>
</file>