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2"/>
  </bookViews>
  <sheets>
    <sheet name="krycí list" sheetId="1" r:id="rId1"/>
    <sheet name="rekapitulace" sheetId="2" r:id="rId2"/>
    <sheet name="SO 101" sheetId="3" r:id="rId3"/>
    <sheet name="SO 401" sheetId="4" r:id="rId4"/>
    <sheet name="SO 901.1." sheetId="5" r:id="rId5"/>
    <sheet name="SO 901.2." sheetId="6" r:id="rId6"/>
    <sheet name="VRN" sheetId="7" r:id="rId7"/>
  </sheets>
  <definedNames>
    <definedName name="_xlnm.Print_Area" localSheetId="2">'SO 101'!$A$1:$G$204</definedName>
    <definedName name="_xlnm.Print_Area" localSheetId="3">'SO 401'!$A$1:$G$60</definedName>
    <definedName name="_xlnm.Print_Area" localSheetId="4">'SO 901.1.'!$A$1:$G$44</definedName>
    <definedName name="_xlnm.Print_Area" localSheetId="5">'SO 901.2.'!$A$1:$G$76</definedName>
    <definedName name="_xlnm.Print_Area" localSheetId="6">'VRN'!$A$1:$G$21</definedName>
    <definedName name="_xlnm.Print_Titles" localSheetId="2">'SO 101'!$1:$7</definedName>
    <definedName name="_xlnm.Print_Titles" localSheetId="3">'SO 401'!$1:$7</definedName>
    <definedName name="_xlnm.Print_Titles" localSheetId="4">'SO 901.1.'!$1:$7</definedName>
    <definedName name="_xlnm.Print_Titles" localSheetId="5">'SO 901.2.'!$1:$7</definedName>
    <definedName name="_xlnm.Print_Titles" localSheetId="6">'VRN'!$1:$7</definedName>
    <definedName name="_xlnm.Print_Titles" localSheetId="2">'SO 101'!$1:$7</definedName>
    <definedName name="_xlnm.Print_Titles" localSheetId="3">'SO 401'!$1:$7</definedName>
    <definedName name="_xlnm.Print_Titles" localSheetId="4">'SO 901.1.'!$1:$7</definedName>
    <definedName name="_xlnm.Print_Titles" localSheetId="5">'SO 901.2.'!$1:$7</definedName>
    <definedName name="_xlnm.Print_Titles" localSheetId="6">'VRN'!$1:$7</definedName>
    <definedName name="_xlnm.Print_Area" localSheetId="2">'SO 101'!$A$1:$G$204</definedName>
    <definedName name="_xlnm.Print_Area" localSheetId="3">'SO 401'!$A$1:$G$60</definedName>
    <definedName name="_xlnm.Print_Area" localSheetId="4">'SO 901.1.'!$A$1:$G$44</definedName>
    <definedName name="_xlnm.Print_Area" localSheetId="5">'SO 901.2.'!$A$1:$G$76</definedName>
    <definedName name="_xlnm.Print_Area" localSheetId="6">'VRN'!$A$1:$G$21</definedName>
  </definedNames>
  <calcPr fullCalcOnLoad="1"/>
</workbook>
</file>

<file path=xl/sharedStrings.xml><?xml version="1.0" encoding="utf-8"?>
<sst xmlns="http://schemas.openxmlformats.org/spreadsheetml/2006/main" count="1059" uniqueCount="642">
  <si>
    <t>KRYCÍ LIST ROZPOČTU</t>
  </si>
  <si>
    <t>Název stavby</t>
  </si>
  <si>
    <t>Benešov-rekonstrukce ulice Jiráskova</t>
  </si>
  <si>
    <t>CPV</t>
  </si>
  <si>
    <t>45233100-0</t>
  </si>
  <si>
    <t>Název objektu</t>
  </si>
  <si>
    <t>SO 101, 401, 901.1 , 902.2,  ON a VRN</t>
  </si>
  <si>
    <t>Místo</t>
  </si>
  <si>
    <t>Název části</t>
  </si>
  <si>
    <t xml:space="preserve">Rozpočet stavby </t>
  </si>
  <si>
    <t>Benešov</t>
  </si>
  <si>
    <t>IČ</t>
  </si>
  <si>
    <t>DIČ</t>
  </si>
  <si>
    <t>Objednatel</t>
  </si>
  <si>
    <t>Město Benešov, Masarykovo náměstí 100, 256 01 Benešov</t>
  </si>
  <si>
    <t>Projektant</t>
  </si>
  <si>
    <t>Lucida s.r.o., Marie Cibulkové 34/356, 140 00 Praha 4</t>
  </si>
  <si>
    <t>Zhotovitel</t>
  </si>
  <si>
    <t>dle výběrového řízení</t>
  </si>
  <si>
    <t>Zpracoval</t>
  </si>
  <si>
    <t xml:space="preserve">zpracoval ing. Jan Beneš a ing.Josef Stanko </t>
  </si>
  <si>
    <t>Rozpočet číslo</t>
  </si>
  <si>
    <t>Dne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</si>
  <si>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</si>
  <si>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</si>
  <si>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</si>
  <si>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</si>
  <si>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           Počet</t>
  </si>
  <si>
    <t xml:space="preserve">        Náklady / 1 m.j.</t>
  </si>
  <si>
    <t xml:space="preserve">                Rozpočtové náklady v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</si>
  <si>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</si>
  <si>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</si>
  <si>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</si>
  <si>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</si>
  <si>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</si>
  <si>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</si>
  <si>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</si>
  <si>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SO 101</t>
  </si>
  <si>
    <t>celkem</t>
  </si>
  <si>
    <t>8</t>
  </si>
  <si>
    <t>Práce přesčas</t>
  </si>
  <si>
    <t>13</t>
  </si>
  <si>
    <t xml:space="preserve">Zařízení staveniště   </t>
  </si>
  <si>
    <t>2</t>
  </si>
  <si>
    <t>SO 401</t>
  </si>
  <si>
    <t>9</t>
  </si>
  <si>
    <t>Bez pevné podl.</t>
  </si>
  <si>
    <t>14</t>
  </si>
  <si>
    <t xml:space="preserve">Mimostav. doprava   </t>
  </si>
  <si>
    <t>3</t>
  </si>
  <si>
    <t>SO 901.1.</t>
  </si>
  <si>
    <t>10</t>
  </si>
  <si>
    <t>Kulturní památka</t>
  </si>
  <si>
    <t>15</t>
  </si>
  <si>
    <t xml:space="preserve">Územní vlivy   </t>
  </si>
  <si>
    <t>4</t>
  </si>
  <si>
    <t>SO 901.2.</t>
  </si>
  <si>
    <t>11</t>
  </si>
  <si>
    <t>16</t>
  </si>
  <si>
    <t xml:space="preserve">Provozní vlivy   </t>
  </si>
  <si>
    <t>5</t>
  </si>
  <si>
    <t>ON a VRN</t>
  </si>
  <si>
    <t>17</t>
  </si>
  <si>
    <t xml:space="preserve">Ostatní   </t>
  </si>
  <si>
    <t>6</t>
  </si>
  <si>
    <t>18</t>
  </si>
  <si>
    <t>NUS z rozpočtu</t>
  </si>
  <si>
    <t>7</t>
  </si>
  <si>
    <t>ZRN (ř. 1-6)</t>
  </si>
  <si>
    <t>12</t>
  </si>
  <si>
    <t>DN (ř. 8-11)</t>
  </si>
  <si>
    <t>19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</si>
  <si>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</si>
  <si>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</si>
  <si>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</si>
  <si>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</si>
  <si>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</si>
  <si>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</si>
  <si>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</si>
  <si>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</si>
  <si>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</si>
  <si>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</si>
  <si>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</si>
  <si>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</si>
  <si>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</si>
  <si>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</si>
  <si>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</si>
  <si>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</si>
  <si>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</si>
  <si>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</si>
  <si>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</si>
  <si>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</si>
  <si>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</si>
  <si>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REKAPITULACE ROZPOČTU</t>
  </si>
  <si>
    <t>Stavba : Benešov-rekonstrukce ulice Jiráskova</t>
  </si>
  <si>
    <t>Objekt : rekapitulace stavebních objektů</t>
  </si>
  <si>
    <t>Cenová soustava  URS 2022/01</t>
  </si>
  <si>
    <t>Datum: 6.6.2022</t>
  </si>
  <si>
    <t>Kód</t>
  </si>
  <si>
    <t>Popis</t>
  </si>
  <si>
    <t>Cena celkem</t>
  </si>
  <si>
    <t>Rekapitulace jednotlivých stavebních souborů</t>
  </si>
  <si>
    <t>Komunikace a zpevněné plochy</t>
  </si>
  <si>
    <t>Veřejné osvětlení</t>
  </si>
  <si>
    <t>Drobný mobiliář a architektura</t>
  </si>
  <si>
    <t>Sadové úpravy - realizace a údržba</t>
  </si>
  <si>
    <t>Ostatní a vedlejší rozpočtové náklady</t>
  </si>
  <si>
    <t>celkem BEZ DPH v Kč</t>
  </si>
  <si>
    <t>ZADÁNÍ S VÝKAZEM VÝMĚR</t>
  </si>
  <si>
    <t>Objekt : SO 101 komunikace a zpevněné plochy</t>
  </si>
  <si>
    <t>P.Č.</t>
  </si>
  <si>
    <t>Kód položky</t>
  </si>
  <si>
    <t>MJ</t>
  </si>
  <si>
    <t>Množství celkem</t>
  </si>
  <si>
    <t>Jednotková cena zadání</t>
  </si>
  <si>
    <t>Celková cena zadání</t>
  </si>
  <si>
    <t>Příprava území komunikace</t>
  </si>
  <si>
    <t>111251102</t>
  </si>
  <si>
    <t>Odstranění křovin a stromů průměru kmene do 100 mm i s kořeny z celkové plochy přes 100  do 500 m2 strojně</t>
  </si>
  <si>
    <t>m2</t>
  </si>
  <si>
    <t>Volné kácení stromů s rozřezáním a ostraněním větví D kmene přes 500 do 600 mm</t>
  </si>
  <si>
    <t>kus</t>
  </si>
  <si>
    <t>112201115</t>
  </si>
  <si>
    <t>Odstranění pařezů od 500 do D 600 mm s odklizením do 20 m a zasypáním jámy</t>
  </si>
  <si>
    <t>Rozebrání dlažeb komunikací z kostek velkých s ložem z kameniva plocha do 50m strojně</t>
  </si>
  <si>
    <t>odečteno AutoCAD stávající chodníky, převoz na deponii města do 3km, odvoz samostatně v části 997</t>
  </si>
  <si>
    <t>Rozebrání dlažeb z vegetačních dlažby betonové s ložem z kameniva plocha do 50m strojně</t>
  </si>
  <si>
    <t>20,3 m2 + 9,9 m2 zámková dlažba policie</t>
  </si>
  <si>
    <t>Rozebrání dlažeb komunikací z drobných kostek s ložem z kameniva plocha přes 200 m2 stejně</t>
  </si>
  <si>
    <t>odečteno AutoCAD stávající chodníky, převoz na deponii města do 1km, odvoz samostatně v části 997</t>
  </si>
  <si>
    <t>Odstranění povrchu živičného tl do 100 mm strojně, plocha přes 50 do 200 m2</t>
  </si>
  <si>
    <t>181,5 m2 stávající asfaltový chodník</t>
  </si>
  <si>
    <t>Odstranění podkladu z kameniva drceného tl od 100 do 200 mm strojně, plocha přes  200m2</t>
  </si>
  <si>
    <t>1159,8 m2 chodníky + 181,5 m2 asfaltové chodníky + 20,6 m2 zatravňovací dlažba</t>
  </si>
  <si>
    <t>Odstranění podkladu z kameniva drceného tl od 200 do 300 mm strojně, plocha přes  200m2</t>
  </si>
  <si>
    <t>471,2 m2 asfaltové vozovky + 37,2 m2 velké kostky</t>
  </si>
  <si>
    <t>Odstranění povrchu živičného tl od 100 do 150mm strojně, plocha přes 200m2</t>
  </si>
  <si>
    <t>Vytrhání obrubníků silničních ležatých</t>
  </si>
  <si>
    <t xml:space="preserve"> m</t>
  </si>
  <si>
    <t>vytrhání stávajících žulových obrubníků pro odvoz na deponii města  1 km odvoz samostatně v části 997- obruby budou uloženy na palety</t>
  </si>
  <si>
    <t>Vytrhání obrubníků stojatých</t>
  </si>
  <si>
    <t>vytrhání stávajících betonových obrubníků pro odvoz na deponii města  1 km odvoz samostatně v části 997- obruby budou uloženy na palety</t>
  </si>
  <si>
    <t>Řezání stávajícího živičného krytu tl přes 100 do 150 mm</t>
  </si>
  <si>
    <t>m</t>
  </si>
  <si>
    <t>966006132</t>
  </si>
  <si>
    <t>Odstranění dopravních značek se sloupky s betonovými patkami</t>
  </si>
  <si>
    <t>ks</t>
  </si>
  <si>
    <t>přemístění dopravní značky do nové pozice 3 ks + 1 ks označník zastávky BUS</t>
  </si>
  <si>
    <t>Očištění vybouraných obrubníků silničních</t>
  </si>
  <si>
    <t>979054451</t>
  </si>
  <si>
    <t>Očištění zámkové dlažby spárovaných kamenivem těženým</t>
  </si>
  <si>
    <t>Očištění dlažebných kostek velkých s původním spárováním z kameniva těženého</t>
  </si>
  <si>
    <t>Očištění dlažebných kostek drobných s původním spárováním z kameniva těženého</t>
  </si>
  <si>
    <t>Odkopávky a prokopávky</t>
  </si>
  <si>
    <t>Odkopávky a prokopávky nezapažené pro silnice a dálnice v hornině těžitelnosti I objem do 5000 m3 strojně</t>
  </si>
  <si>
    <t>m3</t>
  </si>
  <si>
    <t>424,53 m3 výkopy pro chodníky a vjezdy</t>
  </si>
  <si>
    <t>504,1 m3 výkopy pro komunikace ( v místě zatravněných pasů)</t>
  </si>
  <si>
    <t>Hloubení rýh nepažených š do 800 mm v hornině těžitelnosti I, skupiny 3 objemu do 100 m3 strojně</t>
  </si>
  <si>
    <t>výkop pro odvodňovací drenáže</t>
  </si>
  <si>
    <t>Přemístění výkopku</t>
  </si>
  <si>
    <t>Nakládání výkopku z hornin těžitelnosti I, skupina 1-3 přes 100m3</t>
  </si>
  <si>
    <t>Vodorovné přemístění do 10000 m výkopku/sypaniny/ z horniny těžitelnosti I, skupiny 1-3</t>
  </si>
  <si>
    <t>Příplatek k vodorovné přemístění ZKD 1000 m výkopku/sypaniny/ z horniny těžitelnosti I, skupiny 1-3 nad 10000m   10 x</t>
  </si>
  <si>
    <t>Uložení sypaniny na skládku nebo meziskládku</t>
  </si>
  <si>
    <t>Poplatek za uložení na recyklační skládce (skládkovné) zeminy a kameniva kód odpadu 17 05 04</t>
  </si>
  <si>
    <t>t</t>
  </si>
  <si>
    <t>1006,73 x 1,8</t>
  </si>
  <si>
    <t>Povrchové úpravy terénu</t>
  </si>
  <si>
    <t>Úprava pláně v hornině těžitelnosti 1, skupiny 1-3 se zhutněním</t>
  </si>
  <si>
    <t>Úprava podloží - drenáže</t>
  </si>
  <si>
    <t>212752101</t>
  </si>
  <si>
    <t>Trativody z drenážních trubek korugovaných PE-HD SN4 vč lože, otevřený výkop, D 100 pro liniové stavby</t>
  </si>
  <si>
    <t>457572211</t>
  </si>
  <si>
    <t>Filtrační vrstvy z kameniva těženého 4-8 mm se zhutněním</t>
  </si>
  <si>
    <t>211971110</t>
  </si>
  <si>
    <t>Zřízení opláštění trativodů geotextilií v rýze nebo zářezu sklonu do 1:2</t>
  </si>
  <si>
    <t>693111450</t>
  </si>
  <si>
    <t>geotextilie netkaná separační, ochranná, filtrační, drenážní PP 280 g/m2</t>
  </si>
  <si>
    <t>12 až 4</t>
  </si>
  <si>
    <t>Odkopávky a prokopávky v aktivní zóně ( bude uplatněno pouze při případné výměně zemin v aktivní zóně )</t>
  </si>
  <si>
    <t xml:space="preserve">2853,8 x 0,4 </t>
  </si>
  <si>
    <t>Vodorovné přemístění do 9000 do 10000 m výkopku/sypaniny/ z horniny těžitelnosti I, skupiny 1-3</t>
  </si>
  <si>
    <t>1141,52 x 1,8</t>
  </si>
  <si>
    <t>457572214</t>
  </si>
  <si>
    <t>Podklad z kameniva těženého hrubého 32-63 mm se zhutněním</t>
  </si>
  <si>
    <t>5a</t>
  </si>
  <si>
    <t>Vozovka z asfaltového betonu tl 450 mm</t>
  </si>
  <si>
    <t>564861111</t>
  </si>
  <si>
    <t>Podklad z ŠD plochy přes 100 m2 tl 200 mm</t>
  </si>
  <si>
    <t>odečteno z programu AutoCAD vozovka</t>
  </si>
  <si>
    <t>567122113</t>
  </si>
  <si>
    <t>Podklad ze směsi stmelené cementem KZC I  SC C 8/10 tl 140 mm</t>
  </si>
  <si>
    <t>573111111</t>
  </si>
  <si>
    <t>Postřik infiltrační postřik s posypem z asfaltu množství 0,6 kg/m2</t>
  </si>
  <si>
    <t>565155121</t>
  </si>
  <si>
    <t>Asfaltový beton ACP 16 (OKS) podkladní tl 70 mm z nemodifikovaného asfaltu, přes 3 m</t>
  </si>
  <si>
    <t>573231106</t>
  </si>
  <si>
    <t>Spojovací postřik ze silniční emulse množství 0,3 kg/m2</t>
  </si>
  <si>
    <t>577134121</t>
  </si>
  <si>
    <t>Asfaltový beton ACO 11 (ABS I),vrstva obrusná, 40 mm z nemodifikovaného asfaltu, přes 3 m</t>
  </si>
  <si>
    <t>919122111</t>
  </si>
  <si>
    <t xml:space="preserve">Těsnění spár zálivkou za tepla pro komůrky š 10 mm hl 20 mm </t>
  </si>
  <si>
    <t>Řezání spár pro vytvoření komůrky š 10 mm hl 20 mm v živičném krytu</t>
  </si>
  <si>
    <t>5b</t>
  </si>
  <si>
    <t>Chodník z žulové dlažby-pražská mozaika tl 350 mm světlý odstín</t>
  </si>
  <si>
    <t>564871112</t>
  </si>
  <si>
    <t>Podklad z ŠD plochy přes 100 m2 tl 260 mm</t>
  </si>
  <si>
    <t>odečteno z programu AutoCAD chodník pražská mozaika světlý odstín</t>
  </si>
  <si>
    <t>591411111</t>
  </si>
  <si>
    <t>Kladení dlažby z mozaiky jednobarevné pro pěší do lože z kameniva</t>
  </si>
  <si>
    <t>kostka dlažební mozaika žula 4/6  světlý odstín</t>
  </si>
  <si>
    <t>Příplatek za kombinaci dvou barev a tvarů tl 80 mm</t>
  </si>
  <si>
    <t>59245201R</t>
  </si>
  <si>
    <t>slepecká dlažba z polymerbetonové dlažby (imitace kamene), bílá, tl. 80mm, do betonového lože tl. 100mm (referenční výrobek Comming)</t>
  </si>
  <si>
    <t>58384001R</t>
  </si>
  <si>
    <t>hladká žulová dlažba 200/200/80mm, do betonového lože tl. 100, lože samostatně, lemování slepecké dlažby</t>
  </si>
  <si>
    <t>59245202R</t>
  </si>
  <si>
    <t>dlaždice s drážkou šířky 400mm, tl 80mm, slepecká šedá</t>
  </si>
  <si>
    <t>5c</t>
  </si>
  <si>
    <t>Chodník z žulové dlažby-pražská mozaika tl 350 mm tmavý odstín</t>
  </si>
  <si>
    <t>odečteno z programu AutoCAD chodník pražská mozaika tmavý odstín</t>
  </si>
  <si>
    <t>kostka dlažební mozaika žula 4/6  tmavý odstín</t>
  </si>
  <si>
    <t>59245203R</t>
  </si>
  <si>
    <t>kontrastní pás nástupištní hrany šířky 0,4 m z žulové kostky hladké tl 50 mm</t>
  </si>
  <si>
    <t>5d</t>
  </si>
  <si>
    <t>Vjezdy z žulové dlažby tl 500 mm</t>
  </si>
  <si>
    <t>odečteno z programu AutoCAD vjezdy</t>
  </si>
  <si>
    <t>567132111</t>
  </si>
  <si>
    <t>Podklad ze směsi stmelené cementem KZC I  SC C 8/10 tl 160 mm</t>
  </si>
  <si>
    <t>591211111</t>
  </si>
  <si>
    <t>Kladení dlažby z kostek drobných do lože z kamene těženého</t>
  </si>
  <si>
    <t>58381007R</t>
  </si>
  <si>
    <t>kostka dlažební drobná žula 10/10 cm</t>
  </si>
  <si>
    <t>5e</t>
  </si>
  <si>
    <t>Parkovací stání z žulové dlažby tl 500 mm</t>
  </si>
  <si>
    <t>odečteno z programu AutoCAD parkovací stání</t>
  </si>
  <si>
    <t>kostka dlažební drobná žula 10/10 cm bílá barva</t>
  </si>
  <si>
    <t>vyznačení parkovacích stání vložením kostky bílé barvy</t>
  </si>
  <si>
    <t>916111113R</t>
  </si>
  <si>
    <t>Osazení obrub z velkých kostek s boční oporou do lože z betonu prostého dvojřádek</t>
  </si>
  <si>
    <t>kostka dlažební velká 15/17 cm</t>
  </si>
  <si>
    <t>162,7 x 0,3 + ztratné</t>
  </si>
  <si>
    <t>5f</t>
  </si>
  <si>
    <t>BUS zastávka z žulové dlažby tl 560 mm</t>
  </si>
  <si>
    <t>564861011</t>
  </si>
  <si>
    <t>Podklad z ŠD plochy do 100 m2 tl 200 mm</t>
  </si>
  <si>
    <t>odečteno z programu AutoCAD  BUS zastávka</t>
  </si>
  <si>
    <t>591141111</t>
  </si>
  <si>
    <t>Kladení dlažby z kostek velkých z kamene na MC 50 mm</t>
  </si>
  <si>
    <t>59900001R</t>
  </si>
  <si>
    <t>Zalití spár kamenné dlažby z kostek vysokopevnostní polymercementovou maltou</t>
  </si>
  <si>
    <t>25,8 x 0,3 + ztratné</t>
  </si>
  <si>
    <t>5g</t>
  </si>
  <si>
    <t>Předláždení vstupu POLICIE z zámkové dlažby tl 370 mm</t>
  </si>
  <si>
    <t>564871011</t>
  </si>
  <si>
    <t>Podklad z ŠD plochy do 100 m2 tl 250 mm</t>
  </si>
  <si>
    <t>odečteno z programu AutoCAD vstup POLICIE</t>
  </si>
  <si>
    <t xml:space="preserve">Kladení zámkové dlažby tl 80 mm do drtě 40 mm, plocha do 50m2 </t>
  </si>
  <si>
    <t>bude použita stávající rozebraná dlažba</t>
  </si>
  <si>
    <t>5h</t>
  </si>
  <si>
    <t>Obruby k chodníkům a vjezdům</t>
  </si>
  <si>
    <t>916241213</t>
  </si>
  <si>
    <t>Osazení silničního obrubníku kamenného stojatého s boční opěrou do lože z betonu prostého</t>
  </si>
  <si>
    <t>583800020</t>
  </si>
  <si>
    <t>obrubník kamenný žulový přímý 1000 x 320 x 240 mm</t>
  </si>
  <si>
    <t>583800070</t>
  </si>
  <si>
    <t>obrubník kamenný žulový přímý 1000 x 150 x 200 mm</t>
  </si>
  <si>
    <t>Trubní vedení</t>
  </si>
  <si>
    <t>Osazení uliční vpusti uliční D450 z betonových dílců dno s výtokem</t>
  </si>
  <si>
    <t>vč navrtávky uliční vpusti do zaústění drenáže</t>
  </si>
  <si>
    <t>Osazení uliční vpusti uliční D450 z betonových dílců horní skruž 295 mm</t>
  </si>
  <si>
    <t>Osazení uliční vpusti uliční D450 z betonových dílců středová skruž 195 mm</t>
  </si>
  <si>
    <t>592238520</t>
  </si>
  <si>
    <t>dno betonové pro uliční vpusť s kalovou prohlubní 450 x 300 x 50 mm</t>
  </si>
  <si>
    <t>592238570</t>
  </si>
  <si>
    <t>skruž betonová pro uliční vpusť horní 450 x 295 x 50 mm</t>
  </si>
  <si>
    <t>skruž betonová pro uliční vpusť středová 450 x 195 x 50 mm</t>
  </si>
  <si>
    <t>592238640</t>
  </si>
  <si>
    <t>prstenec betonový pro uliční vpusť vyrovnávací 390 x 60 x 130 mm</t>
  </si>
  <si>
    <t>592238740</t>
  </si>
  <si>
    <t>koš pozink pro uliční vpusti, vysoký, pro rám 500/300</t>
  </si>
  <si>
    <t>Osazení mříží litinových vč rámu a koše na bahno pro zatížení třídy D400,600</t>
  </si>
  <si>
    <t>mříž vtoková litinová s rámem 500 x 500 mm</t>
  </si>
  <si>
    <t>Výšková úprava uličního vstupu nebo vpusti do 200 mm zvýšením poklopu vpusti</t>
  </si>
  <si>
    <t>899431111</t>
  </si>
  <si>
    <t xml:space="preserve">Výšková úprava uličního vstupu nebo vpusti do 200 mm zvýšením  krycího hrnce </t>
  </si>
  <si>
    <t>91a</t>
  </si>
  <si>
    <t xml:space="preserve">Doplňující konstrukce a práce na pozemních komunikacích </t>
  </si>
  <si>
    <t>581121115</t>
  </si>
  <si>
    <t xml:space="preserve">Kryt cementobetonový vozovek skupiny CB I tl 150 mm </t>
  </si>
  <si>
    <t>vyspravení stávajích betonů kolem mříží anglických dvorků (nové betony)</t>
  </si>
  <si>
    <t>273362021</t>
  </si>
  <si>
    <t>Výztuž základových desek z svařovaných sítí KARI</t>
  </si>
  <si>
    <t>výztuž betonů kolem mříží anglických dvorků (nové betony)</t>
  </si>
  <si>
    <t>91111111R</t>
  </si>
  <si>
    <t>Zakrytí stávajícího zábradlí u objektu POLICIE dle PD</t>
  </si>
  <si>
    <t>soubor</t>
  </si>
  <si>
    <t>ocelová pozinkovaná konstrukce oboustranně opláštěna HLP deskami, délka cca 9 m</t>
  </si>
  <si>
    <t>914511111</t>
  </si>
  <si>
    <t>Montáž sloupku dopravních značek délky do 3,5 m s betonovým základem</t>
  </si>
  <si>
    <t>2 ks nové + 3 přemístěné</t>
  </si>
  <si>
    <t>91451111R</t>
  </si>
  <si>
    <t>zpětná montáž označníku zastávky do bet základu 0,3 m3 C 16/20</t>
  </si>
  <si>
    <t>404452250</t>
  </si>
  <si>
    <t>sloupek Zn 60 - 350</t>
  </si>
  <si>
    <t>404452530</t>
  </si>
  <si>
    <t>víčko plastové na sloupek 60</t>
  </si>
  <si>
    <t>404452560</t>
  </si>
  <si>
    <t>upínací svorka na sloupek US 60</t>
  </si>
  <si>
    <t>914111111</t>
  </si>
  <si>
    <t>Montáž svislé dopravní značky do velikosti 1 m2 objímkami na sloupek nebo konzolu</t>
  </si>
  <si>
    <t>404456250</t>
  </si>
  <si>
    <t>informativní značka IP11-IP13 500 x 700 mm</t>
  </si>
  <si>
    <t>915231112</t>
  </si>
  <si>
    <t>Vodorovné dopravní značení bílým retrorelexním plastem přechody pro chodce, šipky, symboly</t>
  </si>
  <si>
    <t>915231116</t>
  </si>
  <si>
    <t>Vodorovné dopravní značení žlutým retrorelexním plastem přechody pro chodce, šipky, symboly</t>
  </si>
  <si>
    <t>915621111</t>
  </si>
  <si>
    <t>Předznačení vodorovného plošného značení</t>
  </si>
  <si>
    <t>935113111</t>
  </si>
  <si>
    <t>Osazení odvodňovacího polymerbetonového žlabu s krycím roštem šířky do 200 mm</t>
  </si>
  <si>
    <t>osazení dle technologického postupu výrobce</t>
  </si>
  <si>
    <t>93593201R</t>
  </si>
  <si>
    <t>Polymerbetonový odvodňovací žlab s integrovanou mříží, šířky 0,2m, tř zat F900</t>
  </si>
  <si>
    <t>(referenční výrobek Meadrain DM 1500)</t>
  </si>
  <si>
    <t>91b</t>
  </si>
  <si>
    <t>Doplňující konstrukce a práce na pozemních komunikacích DIO</t>
  </si>
  <si>
    <t>Montáž a demontáž dočasné dopravní značky kompletní DIO</t>
  </si>
  <si>
    <t>14 ks 1 etapa DIO předpoklad</t>
  </si>
  <si>
    <t>nájem dopravní značky základní přenosné vč sloupů a příchytek za 1 den/ nad 7 dní</t>
  </si>
  <si>
    <t>997-8</t>
  </si>
  <si>
    <t>Přesun hmot a suti</t>
  </si>
  <si>
    <t>Nakládání suti na dopravní prostředek pro vodorovnou dopravu</t>
  </si>
  <si>
    <t>( 181,5 x 0,10 x 2,4)  + ( 471,2 x 0,15 x 2,4) =  213,07 t asfalty</t>
  </si>
  <si>
    <t>( 508,4 x 0,3 x 2) + ( 1361,9 x 0,2 x 2) = 849,8 t kamenivo</t>
  </si>
  <si>
    <t>( 1159,8 x 0,1 x 3 malé kostky) + ( 771 x 0,1 obruby) + 10 tun velké kostky odvoz na deponi 1 km, bez skládkovného = 434,89 t</t>
  </si>
  <si>
    <t>odpady dřevěné stromy 56 ks +  keře</t>
  </si>
  <si>
    <t>10 t betony - základy, zatravňovací dlažby</t>
  </si>
  <si>
    <t>997221551</t>
  </si>
  <si>
    <t>Vodorovná doprava suti ze sypkých materiálů do 1 km</t>
  </si>
  <si>
    <t>997221559</t>
  </si>
  <si>
    <t>Příplatek ZKD 1 km u vodorovné dopravy sypkých materiálů, 19 x</t>
  </si>
  <si>
    <t>997221561</t>
  </si>
  <si>
    <t>Vodorovná doprava suti z kusových materiálů do 1 km</t>
  </si>
  <si>
    <t>vč materiálu na deponii obce do  1 km</t>
  </si>
  <si>
    <t>997221569</t>
  </si>
  <si>
    <t>Příplatek ZKD 1 km u vodorovné dopravy suti z kusových materálů, 19 x</t>
  </si>
  <si>
    <t>313,07 t zbývající materiál na skládku x 19</t>
  </si>
  <si>
    <t>99701381R</t>
  </si>
  <si>
    <t>Poplatek za uložení odpadů na skládce (skládkovné) dřevěného odpadu zatříděného dle katalogu odpadů 17 02 01 BIO</t>
  </si>
  <si>
    <t>Poplatek za uložení odpadů na recyklační skládce (skládkovné) betonu zatříděného dle katalogu odpadů 17 01 01</t>
  </si>
  <si>
    <t>Poplatek za uložení odpadů na recyklační skládce (skládkovné) z zeminy a kameniva zatříděného dle katalogu odpadů 17 05 04</t>
  </si>
  <si>
    <t>Poplatek za uložení odpadů na recyklační skládce (skládkovné) z asfaltu bez obsahu dehtu zatříděného dle katalogu odpadů17 03 02</t>
  </si>
  <si>
    <t xml:space="preserve">Přesun hmot pro pozemní komunikace s krytem dlážděným </t>
  </si>
  <si>
    <t xml:space="preserve">Přesun hmot pro pozemní komunikace s krytem z kamene, monolitickým betonovým nebo živičným   </t>
  </si>
  <si>
    <t>Izolace proti vodě objektů u chodníku</t>
  </si>
  <si>
    <t>121</t>
  </si>
  <si>
    <t>Izolace proti vodě nopovou folii svisle nopek v 8,0 mm do 0,6 mm</t>
  </si>
  <si>
    <t>998711101</t>
  </si>
  <si>
    <t>Přesun hmot tonážní pro izolace proti vodě do 6 m</t>
  </si>
  <si>
    <t>M 22</t>
  </si>
  <si>
    <t>Montáže sdělovacích kabelů ochrana</t>
  </si>
  <si>
    <t xml:space="preserve"> </t>
  </si>
  <si>
    <t>220182072</t>
  </si>
  <si>
    <t>Přenesení kabelu do hmotnosti 3,5 kg/m přes překážky do vzdálenosti do 10 m</t>
  </si>
  <si>
    <t>M 46</t>
  </si>
  <si>
    <t>Zemní práce při elektromontážích</t>
  </si>
  <si>
    <t>460161172</t>
  </si>
  <si>
    <t>Hloubení kabelových rýh ručně š 35 cm, hl 80 cm, v hornině tř 1 skupiny 3</t>
  </si>
  <si>
    <t>460661213</t>
  </si>
  <si>
    <t>Lože kabelů z písku nad kabely nn zakryté cihlami š lože přes 30 do 45  cm</t>
  </si>
  <si>
    <t>460671113</t>
  </si>
  <si>
    <t>Výstražná folie pro krytí kabelů šířky 34 cm</t>
  </si>
  <si>
    <t>460791114</t>
  </si>
  <si>
    <t>Montáž trubek plastových tuhých D přes 90 do 110 mm uložených do rýhy</t>
  </si>
  <si>
    <t>trubka elektroinstalační dělená (chránička) D 100/110 mm HDPE</t>
  </si>
  <si>
    <t>460431182</t>
  </si>
  <si>
    <t>Zásyp rýh ručně se zhutněním šířky 35 cm, hloubky 80 cm, z horniny třídy I, skupiny 3</t>
  </si>
  <si>
    <t>460341113</t>
  </si>
  <si>
    <t>Vodorovné přemístění horniny jakékoliv třídy dopravními prostředky při elektromontážích od 500 do 1000m</t>
  </si>
  <si>
    <t>460341121</t>
  </si>
  <si>
    <t>Příplatek za vodorovné přemístění horniny jakékoliv třídy dopravními prostředky při elketromontážích ZKD km 19x</t>
  </si>
  <si>
    <t>Kč</t>
  </si>
  <si>
    <t>Objekt : SO 401 Veřejné osvětlení</t>
  </si>
  <si>
    <t>Elekroinstalace silnoproud - demontáže</t>
  </si>
  <si>
    <t>741213801R</t>
  </si>
  <si>
    <t xml:space="preserve">Odpojení a rozpojení vodičů pro demontáž stávajího rozvodu VO </t>
  </si>
  <si>
    <t>741213815</t>
  </si>
  <si>
    <t>Demontáž kabelu silového průřezu od 10 do 25 mm2 bez zachování funkčnosti</t>
  </si>
  <si>
    <t>podzemní vedení stávajícho rozvodu</t>
  </si>
  <si>
    <t>741372833</t>
  </si>
  <si>
    <t>Demontáž svítidla průmyslového výbojkového na stožáru přes 3 m bez zachování funkčnosti</t>
  </si>
  <si>
    <t>741372802R</t>
  </si>
  <si>
    <t>Demontáž stávajících stožárů bez zachování funkčnosti</t>
  </si>
  <si>
    <t>741372803R</t>
  </si>
  <si>
    <t>Náklady na dopravu a ekologickou likvidaci stávajícho rozvodu</t>
  </si>
  <si>
    <t>stožáry VO budou odvezeny do šrotu s odvedením peněž na město, svítidla budou odvezeny na deponii města do 1 km</t>
  </si>
  <si>
    <t>21-M</t>
  </si>
  <si>
    <t>Elektromontáže</t>
  </si>
  <si>
    <t>210100003</t>
  </si>
  <si>
    <t>Ukončení vodičů v rozváděči nebo na přístroji včetně zapojení průřezu žíly do 16 mm2</t>
  </si>
  <si>
    <t>210040011</t>
  </si>
  <si>
    <t>Montáž sloupů nn ocelových trubkových jednoduchých do 12 m</t>
  </si>
  <si>
    <t>316740690R</t>
  </si>
  <si>
    <t>stožár osvětlovací sadový sadový v 6 m, PAG 114/89/76Z +PDA1-1000/76Z</t>
  </si>
  <si>
    <t>316740691R</t>
  </si>
  <si>
    <t>stožár osvětlovací INDIA 8-114 atypický</t>
  </si>
  <si>
    <t>210202013</t>
  </si>
  <si>
    <t>Montáž svítidlo výbojkové průmyslové stropní na výložník</t>
  </si>
  <si>
    <t>34848110R</t>
  </si>
  <si>
    <t>venkovní svítidlo AMPÉRA MIDI ZEBRA/32 LED a recyklačního poplatku</t>
  </si>
  <si>
    <t>34848111R</t>
  </si>
  <si>
    <t>venkovní svítidlo SCHREDER YOA Midi/32 LED/41 W a recyklačního poplatku</t>
  </si>
  <si>
    <t>210220020</t>
  </si>
  <si>
    <t>Montáž uzemňovacího vedení vodičů FeZn pomocí svorek v zemi páskou do 120 mm2 ve městské zástavbě</t>
  </si>
  <si>
    <t>354420620</t>
  </si>
  <si>
    <t>pás zemnící 30x4mm FeZn</t>
  </si>
  <si>
    <t>kg</t>
  </si>
  <si>
    <t>210220022</t>
  </si>
  <si>
    <t>Montáž uzemňovacího vedení vodičů FeZn pomocí svorek v zemi drátem do 10 mm ve městské zástavbě</t>
  </si>
  <si>
    <t>354410730</t>
  </si>
  <si>
    <t>drát D 10mm FeZn</t>
  </si>
  <si>
    <t>210220302</t>
  </si>
  <si>
    <t>Montáž svorek hromosvodných se 3 a více šrouby</t>
  </si>
  <si>
    <t>354419860</t>
  </si>
  <si>
    <t>svorka odbočovací a spojovací pro pásek 30x4 mm, FeZn</t>
  </si>
  <si>
    <t>354419960</t>
  </si>
  <si>
    <t>svorka odbočovací a spojovací pro spojování kruhových a páskových vodičů, FeZn</t>
  </si>
  <si>
    <t>210040571</t>
  </si>
  <si>
    <t>Montáž nn proudových spojka lisovaná do 50 mm2</t>
  </si>
  <si>
    <t>354360300</t>
  </si>
  <si>
    <t>spojka kabelová smršťovací přímá do 1 kV  5 x 6 - 35 mm</t>
  </si>
  <si>
    <t>210813033</t>
  </si>
  <si>
    <t>Montáž kabel Cu plný kulatý do 1 kV 4x6 až 10mm2 uložený pevně (CYKY)</t>
  </si>
  <si>
    <t>341110760</t>
  </si>
  <si>
    <t>kabel instalační jadro Cu plné izolace PVC plášt PVC 450 x 750V (CYKY) 4 x 10 mm2</t>
  </si>
  <si>
    <t>22-M</t>
  </si>
  <si>
    <t>Montáže technologických zařízení pro dopravní stavby</t>
  </si>
  <si>
    <t xml:space="preserve">ochrana kabelů ČEZ, CETIN, </t>
  </si>
  <si>
    <t>220960021</t>
  </si>
  <si>
    <t>Montáž svorkovnice stožárové</t>
  </si>
  <si>
    <t>22000000R</t>
  </si>
  <si>
    <t>stožárová svorkovnice SR 722-14/N, IP00 standardní provedení</t>
  </si>
  <si>
    <t>220960133</t>
  </si>
  <si>
    <t>Zapojení stožárové svorkovnice do 19 žil</t>
  </si>
  <si>
    <t>46-M</t>
  </si>
  <si>
    <t>Zemní práce při montážích</t>
  </si>
  <si>
    <t>460010024</t>
  </si>
  <si>
    <t>Vytyčení trasy vedení kabelového podzemního v zastavěném prostoru</t>
  </si>
  <si>
    <t>km</t>
  </si>
  <si>
    <t>460131113</t>
  </si>
  <si>
    <t>Hloubení nezapažených jam při elektromontážích ručně v hornině tř 1 skupiny 3</t>
  </si>
  <si>
    <t>460641113</t>
  </si>
  <si>
    <t xml:space="preserve">Základové konstrukce při elektromontážích z betonu tř C 16/20 </t>
  </si>
  <si>
    <t>Lože kabelů z písku nad kabely nn zakryté cihlami š lože do 45  cm</t>
  </si>
  <si>
    <t>583312000</t>
  </si>
  <si>
    <t>štěrkopísek netříděný zásypový</t>
  </si>
  <si>
    <t>Montáž trubek plastových tuhých D do 110 mm uložených do rýhy</t>
  </si>
  <si>
    <t>345713550</t>
  </si>
  <si>
    <t>trubka elektroinstalační ohebná dvouplášťová korungovaná (chránička) D94/110 HDPE+LDPE</t>
  </si>
  <si>
    <t>ON</t>
  </si>
  <si>
    <t>Ostatní náklady k souboru VO</t>
  </si>
  <si>
    <t>043002001</t>
  </si>
  <si>
    <t>Asistence a spoluúčast pracovníků spravujících VO, hodinová sazba dle ceníku správce VO</t>
  </si>
  <si>
    <t>hod</t>
  </si>
  <si>
    <t>043203000</t>
  </si>
  <si>
    <t>Měření bez rozlišení - revizní zpráva</t>
  </si>
  <si>
    <t>Objekt : SO 901.1. Drobný mobiliář a architektura</t>
  </si>
  <si>
    <t>Zemní práce</t>
  </si>
  <si>
    <t>131251100</t>
  </si>
  <si>
    <t>Hloubení nezapažených jam v hornině třídy těžitelnosti I skupiny 3 do 20 m3</t>
  </si>
  <si>
    <t>spodní stavby mobiliáře</t>
  </si>
  <si>
    <t>Nakládání výkopku z hornin těžitelnosti I, skupina 1-3 do 100m3</t>
  </si>
  <si>
    <t>19 x 1,8</t>
  </si>
  <si>
    <t>Zakládání</t>
  </si>
  <si>
    <t>275313511</t>
  </si>
  <si>
    <t>Základy z betonu prostého patky a bloky z betonu tř. C 12/15</t>
  </si>
  <si>
    <t>Městský mobiliář</t>
  </si>
  <si>
    <t>936104213R</t>
  </si>
  <si>
    <t>Montáž odpadkového koše přichycením kotevními šrouby</t>
  </si>
  <si>
    <t>(dle technologického postupu výrobce)</t>
  </si>
  <si>
    <t>93610452R</t>
  </si>
  <si>
    <t>odpadkový koš 60 litrů, zinkový svařenec, prášková barva, uzamykatelný, vnitřní nádoba</t>
  </si>
  <si>
    <t>(referenční výrobek Streetpark Robust) vč dopravy</t>
  </si>
  <si>
    <t>936124113R</t>
  </si>
  <si>
    <t>Montáž lavičky parkové stabilní přichycené kotevními šrouby</t>
  </si>
  <si>
    <t>(dle technologického postupu výrobce) 3 x lavička, 6 x stolička</t>
  </si>
  <si>
    <t>93612411R</t>
  </si>
  <si>
    <t>parková lavička délka 2000 mm, bez opěradla, zinkovaná, lamely z tropického dřeva jatoba, kotvení pomocí zavitových tyčí</t>
  </si>
  <si>
    <t>(referenční výrobek MM Cité Radium) vč dopravy</t>
  </si>
  <si>
    <t>93612412R</t>
  </si>
  <si>
    <t>parková stolička délka 595mm, bez opěradla, zinkovaná, lamely z tropického dřeva jatoba, kotvení pomocí zavitových tyčí</t>
  </si>
  <si>
    <t>936174311R</t>
  </si>
  <si>
    <t>Montáž stojanu na kola kotevními šrouby</t>
  </si>
  <si>
    <t>936124123R</t>
  </si>
  <si>
    <t>stojan na kola, konstrukce z ocel L profilu, zinkováno  s vypalovacím lakem</t>
  </si>
  <si>
    <t>(referenční výrobek MM Cité Edgetyre) vč dopravy</t>
  </si>
  <si>
    <t>936001002R</t>
  </si>
  <si>
    <t>Montáž prvků městské a zahradní architektury hmotnosti do 0,1 t do 1,5 t</t>
  </si>
  <si>
    <t>osazení atypických mříží s rámy ke stromům pomocí zavitových tyčí dle technologického postupu výrobce</t>
  </si>
  <si>
    <t>749102001R</t>
  </si>
  <si>
    <t>atypická mříž 1200 x 2400 mm, mříž z 6 pruty kolem stromu, zatížení do 2 t, zinkovaná s vypalovacím lakem, ocelová konstrukce</t>
  </si>
  <si>
    <t>749102002R</t>
  </si>
  <si>
    <t>atypická mříž 1200 x 2000 mm, mříž z 6 pruty kolem stromu, zatížení do 2 t, zinkovaná s vypalovacím lakem, ocelová konstrukce</t>
  </si>
  <si>
    <t>749102003R</t>
  </si>
  <si>
    <t>atypická mříž 1200 x 1900 mm, mříž z 6 pruty kolem stromu, zatížení do 2 t, zinkovaná s vypalovacím lakem, ocelová konstrukce</t>
  </si>
  <si>
    <t>749102004R</t>
  </si>
  <si>
    <t>atypická mříž 1200 x 2200 mm, mříž z 6 pruty kolem stromu, zatížení do 2 t, zinkovaná s vypalovacím lakem, ocelová konstrukce</t>
  </si>
  <si>
    <t>(referenční výrobek pro mříže MM Cité Arbottura) vč dopravy</t>
  </si>
  <si>
    <t>998</t>
  </si>
  <si>
    <t>Přesun hmot</t>
  </si>
  <si>
    <t>998231311</t>
  </si>
  <si>
    <t>Přesun hmot pro sadovnické a krajinářské úpravy - strojně dopravní vzdálenost do 5000 m</t>
  </si>
  <si>
    <t>Objekt : SO 901.2. Sadové úpravy - realizace a údržba</t>
  </si>
  <si>
    <t>Realizační práce</t>
  </si>
  <si>
    <t>Zemní práce - vzrostlé stromy</t>
  </si>
  <si>
    <t>183000001R</t>
  </si>
  <si>
    <t>Vyznačení míst pro výsadbu před zahájením prací</t>
  </si>
  <si>
    <t>183000002R</t>
  </si>
  <si>
    <t>Umístění kovových zábran kolem vykopaných výsadbových jam (manipulace se zábranami včetně jejich pronájmu v rámci realizace celé akce), zábrany budou mít minimální výšku 120 cm, budou pevně sesponkovány na místě</t>
  </si>
  <si>
    <r>
      <t>Hloubení jamky pro výsadbu stromu s 50% výměnou půdy, velikost jamky 2 - 3 m3</t>
    </r>
    <r>
      <rPr>
        <sz val="10"/>
        <color indexed="8"/>
        <rFont val="Calibri"/>
        <family val="2"/>
      </rPr>
      <t>,</t>
    </r>
    <r>
      <rPr>
        <sz val="10"/>
        <color indexed="8"/>
        <rFont val="Arial"/>
        <family val="2"/>
      </rPr>
      <t xml:space="preserve"> v roviněHloubení jamky pro výsadbu stromu s 50% výměnou půdy, velikost jamky 2 - 3 m3</t>
    </r>
    <r>
      <rPr>
        <sz val="10"/>
        <color indexed="8"/>
        <rFont val="Calibri"/>
        <family val="2"/>
      </rPr>
      <t>,</t>
    </r>
    <r>
      <rPr>
        <sz val="10"/>
        <color indexed="8"/>
        <rFont val="Arial"/>
        <family val="2"/>
      </rPr>
      <t xml:space="preserve"> v roviněHloubení jamky pro výsadbu stromu s 50% výměnou půdy, velikost jamky 2 - 3 m3</t>
    </r>
    <r>
      <rPr>
        <sz val="10"/>
        <color indexed="8"/>
        <rFont val="Calibri"/>
        <family val="2"/>
      </rPr>
      <t>,</t>
    </r>
    <r>
      <rPr>
        <sz val="10"/>
        <color indexed="8"/>
        <rFont val="Arial"/>
        <family val="2"/>
      </rPr>
      <t xml:space="preserve"> v roviněHloubení jamky pro výsadbu stromu s 50% výměnou půdy, velikost jamky 2 - 3 m3</t>
    </r>
    <r>
      <rPr>
        <sz val="10"/>
        <color indexed="8"/>
        <rFont val="Calibri"/>
        <family val="2"/>
      </rPr>
      <t>,</t>
    </r>
    <r>
      <rPr>
        <sz val="10"/>
        <color indexed="8"/>
        <rFont val="Arial"/>
        <family val="2"/>
      </rPr>
      <t xml:space="preserve"> v roviněHloubení jamky pro výsadbu stromu s 50% výměnou půdy, velikost jamky 2 - 3 m3</t>
    </r>
    <r>
      <rPr>
        <sz val="10"/>
        <color indexed="8"/>
        <rFont val="Calibri"/>
        <family val="2"/>
      </rPr>
      <t>,</t>
    </r>
    <r>
      <rPr>
        <sz val="10"/>
        <color indexed="8"/>
        <rFont val="Arial"/>
        <family val="2"/>
      </rPr>
      <t xml:space="preserve"> v rovině</t>
    </r>
  </si>
  <si>
    <t>183000003R</t>
  </si>
  <si>
    <t xml:space="preserve">Odvoz a uložení nevhodného výkopku na skládku </t>
  </si>
  <si>
    <t>183000004R</t>
  </si>
  <si>
    <t>Ruční odkrytí a ochrana sítí technické infrastruktury v rámci vykopání výsadbové jámy</t>
  </si>
  <si>
    <t>183000005R</t>
  </si>
  <si>
    <t>Instalace chráničky plastové půlené na dotčenou síť technické infrastruktury (kalkulovány 3 bm na výsadbovou jámu)</t>
  </si>
  <si>
    <t>183000006R</t>
  </si>
  <si>
    <t>Míchání a rozprostření zemin ve výsadbové jámě</t>
  </si>
  <si>
    <t xml:space="preserve">Výsadba dřeviny s balem 0,8 - 1,0 m do jamky se zalitím </t>
  </si>
  <si>
    <t>183000007R</t>
  </si>
  <si>
    <t>Hnojení tabletami s postupným uvolňováním v počtu 8 ks tablet na strom (typ Silvamix)</t>
  </si>
  <si>
    <t>183000008R</t>
  </si>
  <si>
    <t>Použití přípravku Hydrogel (Terracottem) v množství 0,5 kg na strom</t>
  </si>
  <si>
    <t>183000009R</t>
  </si>
  <si>
    <t>183000010R</t>
  </si>
  <si>
    <t>Provedení nátěru kmene přípravkem Arbo-Flex, od země po první rozvětvení kmene</t>
  </si>
  <si>
    <t>183000011R</t>
  </si>
  <si>
    <t>Instalace úvazku ke stromu kotvenému na kovovou část stromové mříže</t>
  </si>
  <si>
    <t>183000012R</t>
  </si>
  <si>
    <t xml:space="preserve">Mulčování povrchu rabátka pod stromovou mříží štěrkem frakce 4/8 mm ve vrstvě 10 cm </t>
  </si>
  <si>
    <t>183000013R</t>
  </si>
  <si>
    <t>Ošetření vysázených dřevin (komparativní řez, první zálivka včetně dovozu a dodávky vody v množství 100l/strom)</t>
  </si>
  <si>
    <t>Materiály - vzrostlé stromy</t>
  </si>
  <si>
    <t>183000014R</t>
  </si>
  <si>
    <t>Zahradní zemina s pískem (ornice, kompost, písek)</t>
  </si>
  <si>
    <t>183000015R</t>
  </si>
  <si>
    <t>tableta</t>
  </si>
  <si>
    <t>183000016R</t>
  </si>
  <si>
    <t>183000017R</t>
  </si>
  <si>
    <t>Půlená chránička plastová pro ochranu dotčených sítí technické infrastruktury dodávka a montáž</t>
  </si>
  <si>
    <t>183000018R</t>
  </si>
  <si>
    <t>183000019R</t>
  </si>
  <si>
    <t>Štěrk frakce 4/8 mm, mulčování povrchu rabátka nově vysazované dřeviny</t>
  </si>
  <si>
    <t>183000020R</t>
  </si>
  <si>
    <t>Arbo-Flex LX 60 - základní nátěr kmene (kalkulováno množství 0,1 kg + 10% rezerva na strom) dodávka a montáž</t>
  </si>
  <si>
    <t>183000021R</t>
  </si>
  <si>
    <t>Arbo-Flex - ochranný nátěr kmene - barva bílá (kalkulováno množství 0,3 kg + 10% rezerva na strom) dodávka a montáž</t>
  </si>
  <si>
    <t>183000022R</t>
  </si>
  <si>
    <t>Úvazky (komplet na jeden strom kotvený ke kovovému systému stromové mříže, kalkulován komplet na 1 strom) dodávka a montáž</t>
  </si>
  <si>
    <t>Rostlinný materiál- stromy</t>
  </si>
  <si>
    <t>02640001R</t>
  </si>
  <si>
    <r>
      <t>Prunus sargentii ´Rancho´</t>
    </r>
    <r>
      <rPr>
        <i/>
        <sz val="10"/>
        <color indexed="12"/>
        <rFont val="Arial"/>
        <family val="2"/>
      </rPr>
      <t>, obvod kmínku 16/18 cm, výška nasazení korunky minimálně 2,2 m, zemní balPrunus sargentii ´Rancho´, obvod kmínku 16/18 cm, výška nasazení korunky minimálně 2,2 m, zemní balPrunus sargentii ´Rancho´, obvod kmínku 16/18 cm, výška nasazení korunky minimálně 2,2 m, zemní balPrunus sargentii ´Rancho´, obvod kmínku 16/18 cm, výška nasazení korunky minimálně 2,2 m, zemní bal</t>
    </r>
  </si>
  <si>
    <t>Ruční přesun hmot pro sadovnické a krajinářské úpravy do 100 m</t>
  </si>
  <si>
    <t>celkem realizační práce</t>
  </si>
  <si>
    <t>Následná péče</t>
  </si>
  <si>
    <t>Následná péče - rok 1.:</t>
  </si>
  <si>
    <t>184000001R</t>
  </si>
  <si>
    <t>Vizuální kontrola stromů (10 x rok)</t>
  </si>
  <si>
    <t>184000002R</t>
  </si>
  <si>
    <t>Řez stromů vysokých 6 - 8 m</t>
  </si>
  <si>
    <t>184000003R</t>
  </si>
  <si>
    <t>Odstranění výmladků na kmeni a u báze kmene</t>
  </si>
  <si>
    <t>184000004R</t>
  </si>
  <si>
    <t>Úprava zálivkové mísy včetně odplevelení a doplnění vrstvy mulče do 5 cm, včetně dodávky mulčovacího materiálu, úklid plochy</t>
  </si>
  <si>
    <t>184000005R</t>
  </si>
  <si>
    <t>Oprava úvazků včetně dodávky materiálu</t>
  </si>
  <si>
    <t>184000006R</t>
  </si>
  <si>
    <t>Zálivka dřeviny v monožství 100l/strom včetně dodávky a dopravy vody</t>
  </si>
  <si>
    <t>Následná péče - rok 2.:</t>
  </si>
  <si>
    <t>184000007R</t>
  </si>
  <si>
    <t>184000008R</t>
  </si>
  <si>
    <t>184000009R</t>
  </si>
  <si>
    <t>1840000010R</t>
  </si>
  <si>
    <t>1840000011R</t>
  </si>
  <si>
    <t>Následná péče - rok 3.:</t>
  </si>
  <si>
    <t>1840000012R</t>
  </si>
  <si>
    <t>Vizuální kontrola stromů (6 x rok)</t>
  </si>
  <si>
    <t>1840000013R</t>
  </si>
  <si>
    <t>1840000014R</t>
  </si>
  <si>
    <t>1840000015R</t>
  </si>
  <si>
    <t>1840000016R</t>
  </si>
  <si>
    <t>1840000017R</t>
  </si>
  <si>
    <t>Doplnění chráničky kmene Tree Protect u 10% jedinců včetně dodávky materiálu</t>
  </si>
  <si>
    <t>1840000018R</t>
  </si>
  <si>
    <t>Následná péče - rok 4.:</t>
  </si>
  <si>
    <t>1840000019R</t>
  </si>
  <si>
    <t>1840000020R</t>
  </si>
  <si>
    <t>1840000021R</t>
  </si>
  <si>
    <t>Úprava zálivkové mísy včetně odplevelení a doplnění vrstvy mulče do 5 cm, včetně dodávky mulčovacího materiálu</t>
  </si>
  <si>
    <t>1840000022R</t>
  </si>
  <si>
    <t>Odstranění úvazků</t>
  </si>
  <si>
    <t>1840000023R</t>
  </si>
  <si>
    <t>Následná péče - rok 5.:</t>
  </si>
  <si>
    <t>1840000024R</t>
  </si>
  <si>
    <t>Vizuální kontrola stromů (5 x rok)</t>
  </si>
  <si>
    <t>1840000025R</t>
  </si>
  <si>
    <t>1840000067R</t>
  </si>
  <si>
    <t>1840000027R</t>
  </si>
  <si>
    <t>1840000028R</t>
  </si>
  <si>
    <t xml:space="preserve">celkem následná péče </t>
  </si>
  <si>
    <t>A+B</t>
  </si>
  <si>
    <t>SO 901.1 . celkem</t>
  </si>
  <si>
    <t>Objekt : ON a VRN</t>
  </si>
  <si>
    <t>011002000</t>
  </si>
  <si>
    <t>Průzkumné práce</t>
  </si>
  <si>
    <t>10 ks ručně kopaných sond pro určení přesné polohy sítí</t>
  </si>
  <si>
    <t>011324000</t>
  </si>
  <si>
    <t>Archeologický průzkum</t>
  </si>
  <si>
    <t>012103000</t>
  </si>
  <si>
    <t xml:space="preserve">Geodetické práce před výstavbou </t>
  </si>
  <si>
    <t>012203000</t>
  </si>
  <si>
    <t>Geodetické práce při provádění stavby</t>
  </si>
  <si>
    <t>012303000</t>
  </si>
  <si>
    <t>Geodetické práce po výstavbě -  zaměření skutečného provedení</t>
  </si>
  <si>
    <t>013254000</t>
  </si>
  <si>
    <t xml:space="preserve">Dokumentace skutečného provedení stavby </t>
  </si>
  <si>
    <t>027400001</t>
  </si>
  <si>
    <t>Vytyčení stávajích sítí</t>
  </si>
  <si>
    <t>030001000</t>
  </si>
  <si>
    <t>Zařízení staveniště - zabezpečení výkopů, čištění komunikací během stavby</t>
  </si>
  <si>
    <t>040001000</t>
  </si>
  <si>
    <t xml:space="preserve">Inženýrská činnost  zajištění DIO a DIR </t>
  </si>
  <si>
    <t>043154000</t>
  </si>
  <si>
    <t>Zkoušky hutnící pláně</t>
  </si>
  <si>
    <t>Ochrana stromu protikořenovou folií (např. typ Rootcontrol), výška 0,7 m  (kalkulovány 3 bm na výsadbovovu jámu)</t>
  </si>
  <si>
    <t>Očištění kmene a provedení základního nátěru např. přípravkem Arbo-Flex LX 60</t>
  </si>
  <si>
    <t>Tabletované hnojivo s postupným uvolňováním (např. typ Silvamix)</t>
  </si>
  <si>
    <t>Hydrogel (např. Terracottem)</t>
  </si>
  <si>
    <t xml:space="preserve">Protikořenová textilie např. typ Rootcontrol o šířce 1m, 325 g na metr čtvereční </t>
  </si>
  <si>
    <t>14 x 250 dní předpoklad  délky stavby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</si>
</sst>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0;\-###0"/>
    <numFmt numFmtId="167" formatCode="0.00%;\-0.00%"/>
    <numFmt numFmtId="168" formatCode="###0.0;\-###0.0"/>
    <numFmt numFmtId="169" formatCode="#,##0.00&quot; Kč&quot;"/>
    <numFmt numFmtId="170" formatCode="#,##0.000;\-#,##0.000"/>
  </numFmts>
  <fonts count="74">
    <font>
      <sz val="10"/>
      <name val="Arial"/>
      <family val="2"/>
    </font>
    <font>
      <sz val="8"/>
      <name val="Trebuchet MS"/>
      <family val="2"/>
    </font>
    <font>
      <sz val="8"/>
      <name val="MS Sans Serif"/>
      <family val="2"/>
    </font>
    <font>
      <sz val="8"/>
      <name val="Arial"/>
      <family val="2"/>
    </font>
    <font>
      <b/>
      <sz val="18"/>
      <color indexed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6"/>
      <color indexed="10"/>
      <name val="Arial CE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9"/>
      <name val="Arial CE"/>
      <family val="2"/>
    </font>
    <font>
      <b/>
      <u val="single"/>
      <sz val="10"/>
      <name val="Arial CE"/>
      <family val="2"/>
    </font>
    <font>
      <sz val="10"/>
      <color indexed="8"/>
      <name val="Arial"/>
      <family val="2"/>
    </font>
    <font>
      <sz val="8"/>
      <color indexed="63"/>
      <name val="Arial CE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63"/>
      <name val="Arial CE"/>
      <family val="2"/>
    </font>
    <font>
      <i/>
      <sz val="10"/>
      <color indexed="12"/>
      <name val="Arial CE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56"/>
      <name val="Arial CE"/>
      <family val="2"/>
    </font>
    <font>
      <sz val="10"/>
      <color indexed="56"/>
      <name val="Arial CE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 CE"/>
      <family val="2"/>
    </font>
    <font>
      <sz val="10"/>
      <color indexed="8"/>
      <name val="Calibri"/>
      <family val="2"/>
    </font>
    <font>
      <b/>
      <i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" fillId="0" borderId="0">
      <alignment vertical="top" wrapText="1"/>
      <protection locked="0"/>
    </xf>
    <xf numFmtId="0" fontId="34" fillId="0" borderId="0">
      <alignment/>
      <protection/>
    </xf>
    <xf numFmtId="0" fontId="6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top" wrapText="1"/>
      <protection locked="0"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66" fillId="0" borderId="7" applyNumberFormat="0" applyFill="0" applyAlignment="0" applyProtection="0"/>
    <xf numFmtId="0" fontId="67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672">
    <xf numFmtId="0" fontId="0" fillId="0" borderId="0" xfId="0" applyAlignment="1">
      <alignment/>
    </xf>
    <xf numFmtId="0" fontId="3" fillId="0" borderId="0" xfId="36" applyFont="1" applyAlignment="1">
      <alignment vertical="top"/>
      <protection locked="0"/>
    </xf>
    <xf numFmtId="0" fontId="3" fillId="0" borderId="0" xfId="36" applyFont="1">
      <alignment vertical="top" wrapText="1"/>
      <protection locked="0"/>
    </xf>
    <xf numFmtId="0" fontId="0" fillId="0" borderId="10" xfId="36" applyFont="1" applyBorder="1" applyAlignment="1" applyProtection="1">
      <alignment horizontal="left"/>
      <protection/>
    </xf>
    <xf numFmtId="0" fontId="0" fillId="0" borderId="11" xfId="36" applyFont="1" applyBorder="1" applyAlignment="1" applyProtection="1">
      <alignment horizontal="left"/>
      <protection/>
    </xf>
    <xf numFmtId="0" fontId="0" fillId="0" borderId="12" xfId="36" applyFont="1" applyBorder="1" applyAlignment="1" applyProtection="1">
      <alignment horizontal="left"/>
      <protection/>
    </xf>
    <xf numFmtId="0" fontId="0" fillId="0" borderId="13" xfId="36" applyFont="1" applyBorder="1" applyAlignment="1" applyProtection="1">
      <alignment horizontal="left"/>
      <protection/>
    </xf>
    <xf numFmtId="0" fontId="0" fillId="0" borderId="0" xfId="36" applyFont="1" applyBorder="1" applyAlignment="1" applyProtection="1">
      <alignment horizontal="left"/>
      <protection/>
    </xf>
    <xf numFmtId="0" fontId="4" fillId="0" borderId="0" xfId="36" applyFont="1" applyBorder="1" applyAlignment="1" applyProtection="1">
      <alignment horizontal="left"/>
      <protection/>
    </xf>
    <xf numFmtId="0" fontId="0" fillId="0" borderId="14" xfId="36" applyFont="1" applyBorder="1" applyAlignment="1" applyProtection="1">
      <alignment horizontal="left"/>
      <protection/>
    </xf>
    <xf numFmtId="0" fontId="0" fillId="0" borderId="15" xfId="36" applyFont="1" applyBorder="1" applyAlignment="1" applyProtection="1">
      <alignment horizontal="left"/>
      <protection/>
    </xf>
    <xf numFmtId="0" fontId="0" fillId="0" borderId="16" xfId="36" applyFont="1" applyBorder="1" applyAlignment="1" applyProtection="1">
      <alignment horizontal="left"/>
      <protection/>
    </xf>
    <xf numFmtId="0" fontId="0" fillId="0" borderId="17" xfId="36" applyFont="1" applyBorder="1" applyAlignment="1" applyProtection="1">
      <alignment horizontal="left"/>
      <protection/>
    </xf>
    <xf numFmtId="0" fontId="3" fillId="0" borderId="18" xfId="36" applyFont="1" applyBorder="1" applyAlignment="1" applyProtection="1">
      <alignment horizontal="left" vertical="center"/>
      <protection/>
    </xf>
    <xf numFmtId="0" fontId="3" fillId="0" borderId="19" xfId="36" applyFont="1" applyBorder="1" applyAlignment="1" applyProtection="1">
      <alignment horizontal="left" vertical="center"/>
      <protection/>
    </xf>
    <xf numFmtId="0" fontId="3" fillId="0" borderId="20" xfId="36" applyFont="1" applyBorder="1" applyAlignment="1" applyProtection="1">
      <alignment horizontal="left" vertical="center"/>
      <protection/>
    </xf>
    <xf numFmtId="0" fontId="3" fillId="0" borderId="13" xfId="36" applyFont="1" applyBorder="1" applyAlignment="1" applyProtection="1">
      <alignment horizontal="left" vertical="center"/>
      <protection/>
    </xf>
    <xf numFmtId="0" fontId="3" fillId="0" borderId="0" xfId="36" applyFont="1" applyBorder="1" applyAlignment="1" applyProtection="1">
      <alignment horizontal="left" vertical="center"/>
      <protection/>
    </xf>
    <xf numFmtId="0" fontId="6" fillId="0" borderId="10" xfId="36" applyFont="1" applyBorder="1" applyAlignment="1" applyProtection="1">
      <alignment horizontal="left" vertical="center"/>
      <protection/>
    </xf>
    <xf numFmtId="0" fontId="3" fillId="0" borderId="12" xfId="36" applyFont="1" applyBorder="1" applyAlignment="1" applyProtection="1">
      <alignment horizontal="left" vertical="center"/>
      <protection/>
    </xf>
    <xf numFmtId="0" fontId="6" fillId="0" borderId="13" xfId="36" applyFont="1" applyBorder="1" applyAlignment="1" applyProtection="1">
      <alignment horizontal="left" vertical="center"/>
      <protection/>
    </xf>
    <xf numFmtId="0" fontId="3" fillId="0" borderId="14" xfId="36" applyFont="1" applyBorder="1" applyAlignment="1" applyProtection="1">
      <alignment horizontal="left" vertical="center"/>
      <protection/>
    </xf>
    <xf numFmtId="0" fontId="6" fillId="0" borderId="21" xfId="36" applyFont="1" applyBorder="1" applyAlignment="1" applyProtection="1">
      <alignment horizontal="left" vertical="center"/>
      <protection/>
    </xf>
    <xf numFmtId="0" fontId="3" fillId="0" borderId="22" xfId="36" applyFont="1" applyBorder="1" applyAlignment="1" applyProtection="1">
      <alignment horizontal="left" vertical="center"/>
      <protection/>
    </xf>
    <xf numFmtId="0" fontId="6" fillId="0" borderId="23" xfId="36" applyFont="1" applyBorder="1" applyAlignment="1" applyProtection="1">
      <alignment horizontal="left" vertical="center"/>
      <protection/>
    </xf>
    <xf numFmtId="0" fontId="3" fillId="0" borderId="24" xfId="36" applyFont="1" applyBorder="1" applyAlignment="1" applyProtection="1">
      <alignment horizontal="left" vertical="center"/>
      <protection/>
    </xf>
    <xf numFmtId="0" fontId="6" fillId="0" borderId="25" xfId="36" applyFont="1" applyBorder="1" applyAlignment="1" applyProtection="1">
      <alignment horizontal="left" vertical="center"/>
      <protection/>
    </xf>
    <xf numFmtId="0" fontId="3" fillId="0" borderId="26" xfId="36" applyFont="1" applyBorder="1" applyAlignment="1" applyProtection="1">
      <alignment horizontal="left" vertical="center"/>
      <protection/>
    </xf>
    <xf numFmtId="0" fontId="3" fillId="0" borderId="13" xfId="36" applyFont="1" applyBorder="1" applyAlignment="1" applyProtection="1">
      <alignment horizontal="left" vertical="top"/>
      <protection/>
    </xf>
    <xf numFmtId="0" fontId="3" fillId="0" borderId="0" xfId="36" applyFont="1" applyBorder="1" applyAlignment="1" applyProtection="1">
      <alignment horizontal="left" vertical="top"/>
      <protection/>
    </xf>
    <xf numFmtId="0" fontId="6" fillId="0" borderId="0" xfId="36" applyFont="1" applyBorder="1" applyAlignment="1" applyProtection="1">
      <alignment horizontal="left" vertical="top"/>
      <protection/>
    </xf>
    <xf numFmtId="0" fontId="3" fillId="0" borderId="14" xfId="36" applyFont="1" applyBorder="1" applyAlignment="1" applyProtection="1">
      <alignment horizontal="left" vertical="top"/>
      <protection/>
    </xf>
    <xf numFmtId="0" fontId="6" fillId="0" borderId="0" xfId="36" applyFont="1" applyBorder="1" applyAlignment="1" applyProtection="1">
      <alignment horizontal="left" vertical="center"/>
      <protection/>
    </xf>
    <xf numFmtId="0" fontId="7" fillId="0" borderId="14" xfId="36" applyFont="1" applyBorder="1" applyAlignment="1" applyProtection="1">
      <alignment horizontal="left" vertical="center"/>
      <protection/>
    </xf>
    <xf numFmtId="0" fontId="6" fillId="0" borderId="27" xfId="36" applyFont="1" applyBorder="1" applyAlignment="1" applyProtection="1">
      <alignment horizontal="center" vertical="center"/>
      <protection/>
    </xf>
    <xf numFmtId="0" fontId="8" fillId="0" borderId="14" xfId="36" applyFont="1" applyBorder="1" applyAlignment="1" applyProtection="1">
      <alignment horizontal="left" vertical="center"/>
      <protection/>
    </xf>
    <xf numFmtId="0" fontId="3" fillId="0" borderId="15" xfId="36" applyFont="1" applyBorder="1" applyAlignment="1" applyProtection="1">
      <alignment horizontal="left" vertical="center"/>
      <protection/>
    </xf>
    <xf numFmtId="0" fontId="3" fillId="0" borderId="16" xfId="36" applyFont="1" applyBorder="1" applyAlignment="1" applyProtection="1">
      <alignment horizontal="left" vertical="center"/>
      <protection/>
    </xf>
    <xf numFmtId="0" fontId="3" fillId="0" borderId="17" xfId="36" applyFont="1" applyBorder="1" applyAlignment="1" applyProtection="1">
      <alignment horizontal="left" vertical="center"/>
      <protection/>
    </xf>
    <xf numFmtId="0" fontId="3" fillId="0" borderId="25" xfId="36" applyFont="1" applyBorder="1" applyAlignment="1" applyProtection="1">
      <alignment horizontal="left" vertical="center"/>
      <protection/>
    </xf>
    <xf numFmtId="0" fontId="3" fillId="0" borderId="28" xfId="36" applyFont="1" applyBorder="1" applyAlignment="1" applyProtection="1">
      <alignment horizontal="left" vertical="center"/>
      <protection/>
    </xf>
    <xf numFmtId="0" fontId="9" fillId="0" borderId="28" xfId="36" applyFont="1" applyBorder="1" applyAlignment="1" applyProtection="1">
      <alignment horizontal="left" vertical="center"/>
      <protection/>
    </xf>
    <xf numFmtId="0" fontId="3" fillId="0" borderId="29" xfId="36" applyFont="1" applyBorder="1" applyAlignment="1" applyProtection="1">
      <alignment horizontal="left" vertical="center"/>
      <protection/>
    </xf>
    <xf numFmtId="0" fontId="3" fillId="0" borderId="30" xfId="36" applyFont="1" applyBorder="1" applyAlignment="1" applyProtection="1">
      <alignment horizontal="left" vertical="center"/>
      <protection/>
    </xf>
    <xf numFmtId="0" fontId="3" fillId="0" borderId="31" xfId="36" applyFont="1" applyBorder="1" applyAlignment="1" applyProtection="1">
      <alignment horizontal="left" vertical="center"/>
      <protection/>
    </xf>
    <xf numFmtId="0" fontId="3" fillId="0" borderId="32" xfId="36" applyFont="1" applyBorder="1" applyAlignment="1" applyProtection="1">
      <alignment horizontal="left" vertical="center"/>
      <protection/>
    </xf>
    <xf numFmtId="0" fontId="3" fillId="0" borderId="33" xfId="36" applyFont="1" applyBorder="1" applyAlignment="1" applyProtection="1">
      <alignment horizontal="left" vertical="center"/>
      <protection/>
    </xf>
    <xf numFmtId="166" fontId="0" fillId="0" borderId="34" xfId="36" applyNumberFormat="1" applyFont="1" applyBorder="1" applyAlignment="1" applyProtection="1">
      <alignment horizontal="right" vertical="center"/>
      <protection/>
    </xf>
    <xf numFmtId="166" fontId="0" fillId="0" borderId="35" xfId="36" applyNumberFormat="1" applyFont="1" applyBorder="1" applyAlignment="1" applyProtection="1">
      <alignment horizontal="right" vertical="center"/>
      <protection/>
    </xf>
    <xf numFmtId="37" fontId="10" fillId="0" borderId="36" xfId="36" applyNumberFormat="1" applyFont="1" applyBorder="1" applyAlignment="1" applyProtection="1">
      <alignment horizontal="right" vertical="center"/>
      <protection/>
    </xf>
    <xf numFmtId="39" fontId="10" fillId="0" borderId="37" xfId="36" applyNumberFormat="1" applyFont="1" applyBorder="1" applyAlignment="1" applyProtection="1">
      <alignment horizontal="right" vertical="center"/>
      <protection/>
    </xf>
    <xf numFmtId="166" fontId="0" fillId="0" borderId="36" xfId="36" applyNumberFormat="1" applyFont="1" applyBorder="1" applyAlignment="1" applyProtection="1">
      <alignment horizontal="right" vertical="center"/>
      <protection/>
    </xf>
    <xf numFmtId="166" fontId="0" fillId="0" borderId="37" xfId="36" applyNumberFormat="1" applyFont="1" applyBorder="1" applyAlignment="1" applyProtection="1">
      <alignment horizontal="right" vertical="center"/>
      <protection/>
    </xf>
    <xf numFmtId="166" fontId="10" fillId="0" borderId="35" xfId="36" applyNumberFormat="1" applyFont="1" applyBorder="1" applyAlignment="1" applyProtection="1">
      <alignment horizontal="right" vertical="center"/>
      <protection/>
    </xf>
    <xf numFmtId="37" fontId="10" fillId="0" borderId="16" xfId="36" applyNumberFormat="1" applyFont="1" applyBorder="1" applyAlignment="1" applyProtection="1">
      <alignment horizontal="right" vertical="center"/>
      <protection/>
    </xf>
    <xf numFmtId="39" fontId="10" fillId="0" borderId="38" xfId="36" applyNumberFormat="1" applyFont="1" applyBorder="1" applyAlignment="1" applyProtection="1">
      <alignment horizontal="right" vertical="center"/>
      <protection/>
    </xf>
    <xf numFmtId="0" fontId="9" fillId="0" borderId="28" xfId="36" applyFont="1" applyBorder="1" applyAlignment="1" applyProtection="1">
      <alignment horizontal="left" vertical="center" wrapText="1"/>
      <protection/>
    </xf>
    <xf numFmtId="0" fontId="11" fillId="0" borderId="29" xfId="36" applyFont="1" applyBorder="1" applyAlignment="1" applyProtection="1">
      <alignment horizontal="left" vertical="center"/>
      <protection/>
    </xf>
    <xf numFmtId="0" fontId="11" fillId="0" borderId="31" xfId="36" applyFont="1" applyBorder="1" applyAlignment="1" applyProtection="1">
      <alignment horizontal="left" vertical="center"/>
      <protection/>
    </xf>
    <xf numFmtId="0" fontId="9" fillId="0" borderId="32" xfId="36" applyFont="1" applyBorder="1" applyAlignment="1" applyProtection="1">
      <alignment horizontal="left" vertical="center"/>
      <protection/>
    </xf>
    <xf numFmtId="0" fontId="9" fillId="0" borderId="30" xfId="36" applyFont="1" applyBorder="1" applyAlignment="1" applyProtection="1">
      <alignment horizontal="left" vertical="center"/>
      <protection/>
    </xf>
    <xf numFmtId="0" fontId="9" fillId="0" borderId="39" xfId="36" applyFont="1" applyBorder="1" applyAlignment="1" applyProtection="1">
      <alignment horizontal="left" vertical="center"/>
      <protection/>
    </xf>
    <xf numFmtId="0" fontId="11" fillId="0" borderId="40" xfId="36" applyFont="1" applyBorder="1" applyAlignment="1" applyProtection="1">
      <alignment horizontal="left" vertical="center"/>
      <protection/>
    </xf>
    <xf numFmtId="0" fontId="9" fillId="0" borderId="31" xfId="36" applyFont="1" applyBorder="1" applyAlignment="1" applyProtection="1">
      <alignment horizontal="left" vertical="center"/>
      <protection/>
    </xf>
    <xf numFmtId="0" fontId="9" fillId="0" borderId="0" xfId="36" applyFont="1" applyBorder="1" applyAlignment="1" applyProtection="1">
      <alignment horizontal="left" vertical="center"/>
      <protection/>
    </xf>
    <xf numFmtId="0" fontId="9" fillId="0" borderId="33" xfId="36" applyFont="1" applyBorder="1" applyAlignment="1" applyProtection="1">
      <alignment horizontal="left" vertical="center"/>
      <protection/>
    </xf>
    <xf numFmtId="0" fontId="3" fillId="0" borderId="41" xfId="36" applyFont="1" applyBorder="1" applyAlignment="1" applyProtection="1">
      <alignment horizontal="center" vertical="center"/>
      <protection/>
    </xf>
    <xf numFmtId="0" fontId="3" fillId="0" borderId="42" xfId="36" applyFont="1" applyBorder="1" applyAlignment="1" applyProtection="1">
      <alignment horizontal="left"/>
      <protection/>
    </xf>
    <xf numFmtId="0" fontId="3" fillId="0" borderId="43" xfId="36" applyFont="1" applyBorder="1" applyAlignment="1" applyProtection="1">
      <alignment horizontal="left"/>
      <protection/>
    </xf>
    <xf numFmtId="0" fontId="3" fillId="0" borderId="44" xfId="36" applyFont="1" applyBorder="1" applyAlignment="1" applyProtection="1">
      <alignment horizontal="left"/>
      <protection/>
    </xf>
    <xf numFmtId="0" fontId="3" fillId="0" borderId="45" xfId="36" applyFont="1" applyBorder="1" applyAlignment="1" applyProtection="1">
      <alignment horizontal="center" vertical="center"/>
      <protection/>
    </xf>
    <xf numFmtId="0" fontId="3" fillId="0" borderId="42" xfId="36" applyFont="1" applyBorder="1" applyAlignment="1" applyProtection="1">
      <alignment horizontal="left" vertical="center"/>
      <protection/>
    </xf>
    <xf numFmtId="0" fontId="3" fillId="0" borderId="43" xfId="36" applyFont="1" applyBorder="1" applyAlignment="1" applyProtection="1">
      <alignment horizontal="left" vertical="center"/>
      <protection/>
    </xf>
    <xf numFmtId="39" fontId="0" fillId="0" borderId="42" xfId="36" applyNumberFormat="1" applyFont="1" applyBorder="1" applyAlignment="1" applyProtection="1">
      <alignment horizontal="right" vertical="center"/>
      <protection/>
    </xf>
    <xf numFmtId="166" fontId="0" fillId="0" borderId="46" xfId="36" applyNumberFormat="1" applyFont="1" applyBorder="1" applyAlignment="1" applyProtection="1">
      <alignment horizontal="right" vertical="center"/>
      <protection/>
    </xf>
    <xf numFmtId="0" fontId="6" fillId="0" borderId="42" xfId="36" applyFont="1" applyBorder="1" applyAlignment="1" applyProtection="1">
      <alignment horizontal="left" vertical="center"/>
      <protection/>
    </xf>
    <xf numFmtId="0" fontId="3" fillId="0" borderId="46" xfId="36" applyFont="1" applyBorder="1" applyAlignment="1" applyProtection="1">
      <alignment horizontal="left" vertical="center"/>
      <protection/>
    </xf>
    <xf numFmtId="167" fontId="6" fillId="0" borderId="44" xfId="36" applyNumberFormat="1" applyFont="1" applyBorder="1" applyAlignment="1" applyProtection="1">
      <alignment horizontal="right" vertical="center"/>
      <protection/>
    </xf>
    <xf numFmtId="39" fontId="10" fillId="0" borderId="47" xfId="36" applyNumberFormat="1" applyFont="1" applyBorder="1" applyAlignment="1" applyProtection="1">
      <alignment horizontal="right" vertical="center"/>
      <protection/>
    </xf>
    <xf numFmtId="0" fontId="3" fillId="0" borderId="48" xfId="36" applyFont="1" applyBorder="1" applyAlignment="1" applyProtection="1">
      <alignment horizontal="center" vertical="center"/>
      <protection/>
    </xf>
    <xf numFmtId="37" fontId="0" fillId="0" borderId="42" xfId="36" applyNumberFormat="1" applyFont="1" applyBorder="1" applyAlignment="1" applyProtection="1">
      <alignment horizontal="right" vertical="center"/>
      <protection/>
    </xf>
    <xf numFmtId="0" fontId="12" fillId="0" borderId="42" xfId="36" applyFont="1" applyBorder="1" applyAlignment="1" applyProtection="1">
      <alignment horizontal="left" vertical="center"/>
      <protection/>
    </xf>
    <xf numFmtId="37" fontId="0" fillId="0" borderId="49" xfId="36" applyNumberFormat="1" applyFont="1" applyBorder="1" applyAlignment="1" applyProtection="1">
      <alignment horizontal="right" vertical="center"/>
      <protection/>
    </xf>
    <xf numFmtId="166" fontId="0" fillId="0" borderId="50" xfId="36" applyNumberFormat="1" applyFont="1" applyBorder="1" applyAlignment="1" applyProtection="1">
      <alignment horizontal="right" vertical="center"/>
      <protection/>
    </xf>
    <xf numFmtId="39" fontId="10" fillId="0" borderId="51" xfId="36" applyNumberFormat="1" applyFont="1" applyBorder="1" applyAlignment="1" applyProtection="1">
      <alignment horizontal="right"/>
      <protection/>
    </xf>
    <xf numFmtId="0" fontId="3" fillId="0" borderId="52" xfId="36" applyFont="1" applyBorder="1" applyAlignment="1" applyProtection="1">
      <alignment horizontal="center" vertical="center"/>
      <protection/>
    </xf>
    <xf numFmtId="0" fontId="3" fillId="0" borderId="37" xfId="36" applyFont="1" applyBorder="1" applyAlignment="1" applyProtection="1">
      <alignment horizontal="left" vertical="center"/>
      <protection/>
    </xf>
    <xf numFmtId="0" fontId="3" fillId="0" borderId="35" xfId="36" applyFont="1" applyBorder="1" applyAlignment="1" applyProtection="1">
      <alignment horizontal="left" vertical="center"/>
      <protection/>
    </xf>
    <xf numFmtId="0" fontId="3" fillId="0" borderId="36" xfId="36" applyFont="1" applyBorder="1" applyAlignment="1" applyProtection="1">
      <alignment horizontal="left" vertical="center"/>
      <protection/>
    </xf>
    <xf numFmtId="39" fontId="10" fillId="0" borderId="53" xfId="36" applyNumberFormat="1" applyFont="1" applyBorder="1" applyAlignment="1" applyProtection="1">
      <alignment horizontal="right" vertical="center"/>
      <protection/>
    </xf>
    <xf numFmtId="0" fontId="3" fillId="0" borderId="54" xfId="36" applyFont="1" applyBorder="1" applyAlignment="1" applyProtection="1">
      <alignment horizontal="left" vertical="center"/>
      <protection/>
    </xf>
    <xf numFmtId="0" fontId="3" fillId="0" borderId="55" xfId="36" applyFont="1" applyBorder="1" applyAlignment="1" applyProtection="1">
      <alignment horizontal="center" vertical="center"/>
      <protection/>
    </xf>
    <xf numFmtId="39" fontId="10" fillId="0" borderId="28" xfId="36" applyNumberFormat="1" applyFont="1" applyBorder="1" applyAlignment="1" applyProtection="1">
      <alignment horizontal="right" vertical="center"/>
      <protection/>
    </xf>
    <xf numFmtId="166" fontId="10" fillId="0" borderId="16" xfId="36" applyNumberFormat="1" applyFont="1" applyBorder="1" applyAlignment="1" applyProtection="1">
      <alignment horizontal="right" vertical="center"/>
      <protection/>
    </xf>
    <xf numFmtId="39" fontId="10" fillId="0" borderId="56" xfId="36" applyNumberFormat="1" applyFont="1" applyBorder="1" applyAlignment="1" applyProtection="1">
      <alignment horizontal="right" vertical="center"/>
      <protection/>
    </xf>
    <xf numFmtId="0" fontId="3" fillId="0" borderId="57" xfId="36" applyFont="1" applyBorder="1" applyAlignment="1" applyProtection="1">
      <alignment horizontal="left" vertical="top"/>
      <protection/>
    </xf>
    <xf numFmtId="0" fontId="12" fillId="0" borderId="58" xfId="36" applyFont="1" applyBorder="1" applyAlignment="1" applyProtection="1">
      <alignment horizontal="left" vertical="center"/>
      <protection/>
    </xf>
    <xf numFmtId="0" fontId="9" fillId="0" borderId="59" xfId="36" applyFont="1" applyBorder="1" applyAlignment="1" applyProtection="1">
      <alignment horizontal="left" vertical="center"/>
      <protection/>
    </xf>
    <xf numFmtId="0" fontId="3" fillId="0" borderId="59" xfId="36" applyFont="1" applyBorder="1" applyAlignment="1" applyProtection="1">
      <alignment horizontal="left" vertical="top"/>
      <protection/>
    </xf>
    <xf numFmtId="0" fontId="13" fillId="0" borderId="31" xfId="36" applyFont="1" applyBorder="1" applyAlignment="1" applyProtection="1">
      <alignment horizontal="left" vertical="center"/>
      <protection/>
    </xf>
    <xf numFmtId="0" fontId="6" fillId="0" borderId="30" xfId="36" applyFont="1" applyBorder="1" applyAlignment="1" applyProtection="1">
      <alignment horizontal="left" vertical="center"/>
      <protection/>
    </xf>
    <xf numFmtId="39" fontId="13" fillId="0" borderId="33" xfId="36" applyNumberFormat="1" applyFont="1" applyBorder="1" applyAlignment="1" applyProtection="1">
      <alignment horizontal="right" vertical="center"/>
      <protection/>
    </xf>
    <xf numFmtId="0" fontId="3" fillId="0" borderId="60" xfId="36" applyFont="1" applyBorder="1" applyAlignment="1" applyProtection="1">
      <alignment horizontal="left" vertical="top"/>
      <protection/>
    </xf>
    <xf numFmtId="0" fontId="5" fillId="0" borderId="53" xfId="36" applyFont="1" applyBorder="1" applyAlignment="1" applyProtection="1">
      <alignment horizontal="left" vertical="center"/>
      <protection/>
    </xf>
    <xf numFmtId="0" fontId="6" fillId="0" borderId="16" xfId="36" applyFont="1" applyBorder="1" applyAlignment="1" applyProtection="1">
      <alignment horizontal="left" vertical="center"/>
      <protection/>
    </xf>
    <xf numFmtId="0" fontId="5" fillId="0" borderId="16" xfId="36" applyFont="1" applyBorder="1" applyAlignment="1" applyProtection="1">
      <alignment horizontal="right" vertical="center"/>
      <protection/>
    </xf>
    <xf numFmtId="0" fontId="5" fillId="0" borderId="17" xfId="36" applyFont="1" applyBorder="1" applyAlignment="1" applyProtection="1">
      <alignment horizontal="right" vertical="center"/>
      <protection/>
    </xf>
    <xf numFmtId="0" fontId="3" fillId="0" borderId="13" xfId="36" applyFont="1" applyBorder="1" applyAlignment="1">
      <alignment horizontal="left" vertical="top"/>
      <protection locked="0"/>
    </xf>
    <xf numFmtId="0" fontId="3" fillId="0" borderId="0" xfId="36" applyFont="1" applyBorder="1" applyAlignment="1">
      <alignment horizontal="left" vertical="top"/>
      <protection locked="0"/>
    </xf>
    <xf numFmtId="0" fontId="3" fillId="0" borderId="60" xfId="36" applyFont="1" applyBorder="1" applyAlignment="1">
      <alignment horizontal="left" vertical="top"/>
      <protection locked="0"/>
    </xf>
    <xf numFmtId="0" fontId="6" fillId="0" borderId="61" xfId="36" applyFont="1" applyBorder="1" applyAlignment="1">
      <alignment horizontal="left" vertical="center"/>
      <protection locked="0"/>
    </xf>
    <xf numFmtId="2" fontId="6" fillId="0" borderId="62" xfId="36" applyNumberFormat="1" applyFont="1" applyBorder="1" applyAlignment="1">
      <alignment horizontal="center" vertical="center"/>
      <protection locked="0"/>
    </xf>
    <xf numFmtId="168" fontId="6" fillId="0" borderId="62" xfId="36" applyNumberFormat="1" applyFont="1" applyBorder="1" applyAlignment="1">
      <alignment horizontal="right" vertical="center"/>
      <protection locked="0"/>
    </xf>
    <xf numFmtId="39" fontId="6" fillId="0" borderId="63" xfId="36" applyNumberFormat="1" applyFont="1" applyBorder="1" applyAlignment="1">
      <alignment horizontal="right" vertical="center"/>
      <protection locked="0"/>
    </xf>
    <xf numFmtId="0" fontId="6" fillId="0" borderId="64" xfId="36" applyFont="1" applyBorder="1" applyAlignment="1">
      <alignment horizontal="left" vertical="center"/>
      <protection locked="0"/>
    </xf>
    <xf numFmtId="2" fontId="6" fillId="0" borderId="59" xfId="36" applyNumberFormat="1" applyFont="1" applyBorder="1" applyAlignment="1">
      <alignment horizontal="center" vertical="center"/>
      <protection locked="0"/>
    </xf>
    <xf numFmtId="168" fontId="6" fillId="0" borderId="59" xfId="36" applyNumberFormat="1" applyFont="1" applyBorder="1" applyAlignment="1">
      <alignment horizontal="right" vertical="center"/>
      <protection locked="0"/>
    </xf>
    <xf numFmtId="39" fontId="6" fillId="0" borderId="65" xfId="36" applyNumberFormat="1" applyFont="1" applyBorder="1" applyAlignment="1">
      <alignment horizontal="right" vertical="center"/>
      <protection locked="0"/>
    </xf>
    <xf numFmtId="0" fontId="3" fillId="0" borderId="66" xfId="36" applyFont="1" applyBorder="1" applyAlignment="1">
      <alignment horizontal="left" vertical="top"/>
      <protection locked="0"/>
    </xf>
    <xf numFmtId="0" fontId="13" fillId="0" borderId="35" xfId="36" applyFont="1" applyBorder="1" applyAlignment="1">
      <alignment horizontal="left" vertical="center"/>
      <protection locked="0"/>
    </xf>
    <xf numFmtId="2" fontId="6" fillId="0" borderId="35" xfId="36" applyNumberFormat="1" applyFont="1" applyBorder="1" applyAlignment="1">
      <alignment horizontal="right" vertical="center"/>
      <protection locked="0"/>
    </xf>
    <xf numFmtId="168" fontId="6" fillId="0" borderId="35" xfId="36" applyNumberFormat="1" applyFont="1" applyBorder="1" applyAlignment="1">
      <alignment horizontal="right" vertical="center"/>
      <protection locked="0"/>
    </xf>
    <xf numFmtId="2" fontId="6" fillId="0" borderId="35" xfId="36" applyNumberFormat="1" applyFont="1" applyBorder="1" applyAlignment="1">
      <alignment horizontal="left" vertical="center"/>
      <protection locked="0"/>
    </xf>
    <xf numFmtId="39" fontId="13" fillId="0" borderId="38" xfId="36" applyNumberFormat="1" applyFont="1" applyBorder="1" applyAlignment="1">
      <alignment horizontal="right" vertical="center"/>
      <protection locked="0"/>
    </xf>
    <xf numFmtId="0" fontId="11" fillId="0" borderId="40" xfId="36" applyFont="1" applyBorder="1" applyAlignment="1">
      <alignment horizontal="left" vertical="center"/>
      <protection locked="0"/>
    </xf>
    <xf numFmtId="0" fontId="3" fillId="0" borderId="30" xfId="36" applyFont="1" applyBorder="1" applyAlignment="1">
      <alignment horizontal="left" vertical="top"/>
      <protection locked="0"/>
    </xf>
    <xf numFmtId="0" fontId="9" fillId="0" borderId="32" xfId="36" applyFont="1" applyBorder="1" applyAlignment="1">
      <alignment horizontal="left" vertical="center"/>
      <protection locked="0"/>
    </xf>
    <xf numFmtId="168" fontId="3" fillId="0" borderId="30" xfId="36" applyNumberFormat="1" applyFont="1" applyBorder="1" applyAlignment="1">
      <alignment horizontal="right" vertical="center"/>
      <protection locked="0"/>
    </xf>
    <xf numFmtId="0" fontId="3" fillId="0" borderId="33" xfId="36" applyFont="1" applyBorder="1" applyAlignment="1">
      <alignment horizontal="left" vertical="top"/>
      <protection locked="0"/>
    </xf>
    <xf numFmtId="0" fontId="3" fillId="0" borderId="64" xfId="36" applyFont="1" applyBorder="1" applyAlignment="1">
      <alignment horizontal="left"/>
      <protection locked="0"/>
    </xf>
    <xf numFmtId="0" fontId="3" fillId="0" borderId="59" xfId="36" applyFont="1" applyBorder="1" applyAlignment="1">
      <alignment horizontal="left" vertical="top"/>
      <protection locked="0"/>
    </xf>
    <xf numFmtId="39" fontId="0" fillId="0" borderId="67" xfId="36" applyNumberFormat="1" applyFont="1" applyBorder="1" applyAlignment="1">
      <alignment horizontal="right" vertical="center"/>
      <protection locked="0"/>
    </xf>
    <xf numFmtId="39" fontId="0" fillId="0" borderId="47" xfId="36" applyNumberFormat="1" applyFont="1" applyBorder="1" applyAlignment="1">
      <alignment horizontal="right" vertical="center"/>
      <protection locked="0"/>
    </xf>
    <xf numFmtId="0" fontId="3" fillId="0" borderId="21" xfId="36" applyFont="1" applyBorder="1" applyAlignment="1">
      <alignment horizontal="left" vertical="top"/>
      <protection locked="0"/>
    </xf>
    <xf numFmtId="0" fontId="3" fillId="0" borderId="68" xfId="36" applyFont="1" applyBorder="1" applyAlignment="1">
      <alignment horizontal="left" vertical="top"/>
      <protection locked="0"/>
    </xf>
    <xf numFmtId="0" fontId="3" fillId="0" borderId="69" xfId="36" applyFont="1" applyBorder="1" applyAlignment="1">
      <alignment horizontal="left" vertical="top"/>
      <protection locked="0"/>
    </xf>
    <xf numFmtId="0" fontId="3" fillId="0" borderId="70" xfId="36" applyFont="1" applyBorder="1" applyAlignment="1">
      <alignment horizontal="left"/>
      <protection locked="0"/>
    </xf>
    <xf numFmtId="39" fontId="0" fillId="0" borderId="71" xfId="36" applyNumberFormat="1" applyFont="1" applyBorder="1" applyAlignment="1">
      <alignment horizontal="right" vertical="center"/>
      <protection locked="0"/>
    </xf>
    <xf numFmtId="0" fontId="14" fillId="33" borderId="0" xfId="36" applyFont="1" applyFill="1" applyAlignment="1" applyProtection="1">
      <alignment horizontal="left"/>
      <protection/>
    </xf>
    <xf numFmtId="0" fontId="8" fillId="33" borderId="0" xfId="36" applyFont="1" applyFill="1" applyAlignment="1" applyProtection="1">
      <alignment horizontal="left"/>
      <protection/>
    </xf>
    <xf numFmtId="0" fontId="16" fillId="33" borderId="0" xfId="36" applyFont="1" applyFill="1" applyAlignment="1" applyProtection="1">
      <alignment horizontal="left"/>
      <protection/>
    </xf>
    <xf numFmtId="0" fontId="17" fillId="33" borderId="0" xfId="36" applyFont="1" applyFill="1" applyAlignment="1">
      <alignment horizontal="left"/>
      <protection locked="0"/>
    </xf>
    <xf numFmtId="0" fontId="18" fillId="33" borderId="0" xfId="36" applyFont="1" applyFill="1" applyAlignment="1" applyProtection="1">
      <alignment horizontal="center"/>
      <protection/>
    </xf>
    <xf numFmtId="0" fontId="6" fillId="34" borderId="27" xfId="36" applyFont="1" applyFill="1" applyBorder="1" applyAlignment="1" applyProtection="1">
      <alignment horizontal="center" vertical="center" wrapText="1"/>
      <protection/>
    </xf>
    <xf numFmtId="0" fontId="18" fillId="0" borderId="0" xfId="36" applyFont="1" applyBorder="1" applyAlignment="1">
      <alignment horizontal="left" wrapText="1"/>
      <protection locked="0"/>
    </xf>
    <xf numFmtId="49" fontId="20" fillId="0" borderId="0" xfId="36" applyNumberFormat="1" applyFont="1" applyFill="1" applyBorder="1" applyAlignment="1" applyProtection="1">
      <alignment/>
      <protection/>
    </xf>
    <xf numFmtId="49" fontId="20" fillId="0" borderId="0" xfId="36" applyNumberFormat="1" applyFont="1" applyFill="1" applyBorder="1" applyAlignment="1" applyProtection="1">
      <alignment wrapText="1"/>
      <protection/>
    </xf>
    <xf numFmtId="169" fontId="0" fillId="35" borderId="0" xfId="36" applyNumberFormat="1" applyFont="1" applyFill="1" applyBorder="1" applyAlignment="1" applyProtection="1">
      <alignment wrapText="1"/>
      <protection/>
    </xf>
    <xf numFmtId="0" fontId="20" fillId="35" borderId="0" xfId="36" applyNumberFormat="1" applyFont="1" applyFill="1" applyBorder="1" applyAlignment="1" applyProtection="1">
      <alignment horizontal="left"/>
      <protection/>
    </xf>
    <xf numFmtId="49" fontId="20" fillId="35" borderId="0" xfId="36" applyNumberFormat="1" applyFont="1" applyFill="1" applyBorder="1" applyAlignment="1" applyProtection="1">
      <alignment horizontal="left" wrapText="1"/>
      <protection/>
    </xf>
    <xf numFmtId="0" fontId="10" fillId="0" borderId="68" xfId="36" applyFont="1" applyBorder="1" applyAlignment="1">
      <alignment horizontal="left" wrapText="1"/>
      <protection locked="0"/>
    </xf>
    <xf numFmtId="169" fontId="0" fillId="35" borderId="68" xfId="36" applyNumberFormat="1" applyFont="1" applyFill="1" applyBorder="1" applyAlignment="1">
      <alignment/>
      <protection locked="0"/>
    </xf>
    <xf numFmtId="0" fontId="13" fillId="35" borderId="0" xfId="36" applyFont="1" applyFill="1" applyAlignment="1">
      <alignment horizontal="left" wrapText="1"/>
      <protection locked="0"/>
    </xf>
    <xf numFmtId="169" fontId="13" fillId="35" borderId="0" xfId="36" applyNumberFormat="1" applyFont="1" applyFill="1" applyAlignment="1">
      <alignment horizontal="right"/>
      <protection locked="0"/>
    </xf>
    <xf numFmtId="0" fontId="16" fillId="35" borderId="0" xfId="36" applyFont="1" applyFill="1" applyAlignment="1">
      <alignment horizontal="left" wrapText="1"/>
      <protection locked="0"/>
    </xf>
    <xf numFmtId="169" fontId="16" fillId="35" borderId="0" xfId="36" applyNumberFormat="1" applyFont="1" applyFill="1" applyAlignment="1">
      <alignment horizontal="right"/>
      <protection locked="0"/>
    </xf>
    <xf numFmtId="0" fontId="17" fillId="35" borderId="0" xfId="36" applyFont="1" applyFill="1" applyBorder="1" applyAlignment="1" applyProtection="1">
      <alignment wrapText="1"/>
      <protection/>
    </xf>
    <xf numFmtId="0" fontId="10" fillId="35" borderId="0" xfId="36" applyFont="1" applyFill="1" applyAlignment="1">
      <alignment horizontal="left" wrapText="1"/>
      <protection locked="0"/>
    </xf>
    <xf numFmtId="49" fontId="20" fillId="35" borderId="0" xfId="36" applyNumberFormat="1" applyFont="1" applyFill="1" applyBorder="1" applyAlignment="1" applyProtection="1">
      <alignment horizontal="left"/>
      <protection/>
    </xf>
    <xf numFmtId="0" fontId="3" fillId="0" borderId="0" xfId="36" applyFont="1" applyBorder="1">
      <alignment vertical="top" wrapText="1"/>
      <protection locked="0"/>
    </xf>
    <xf numFmtId="0" fontId="3" fillId="0" borderId="0" xfId="36" applyFont="1" applyBorder="1" applyAlignment="1">
      <alignment vertical="top"/>
      <protection locked="0"/>
    </xf>
    <xf numFmtId="37" fontId="3" fillId="0" borderId="0" xfId="36" applyNumberFormat="1" applyFont="1" applyAlignment="1">
      <alignment horizontal="right" vertical="top"/>
      <protection locked="0"/>
    </xf>
    <xf numFmtId="0" fontId="3" fillId="0" borderId="0" xfId="36" applyFont="1" applyAlignment="1">
      <alignment horizontal="left" vertical="top" wrapText="1"/>
      <protection locked="0"/>
    </xf>
    <xf numFmtId="170" fontId="3" fillId="0" borderId="0" xfId="36" applyNumberFormat="1" applyFont="1" applyAlignment="1">
      <alignment horizontal="right" vertical="top"/>
      <protection locked="0"/>
    </xf>
    <xf numFmtId="39" fontId="3" fillId="0" borderId="0" xfId="36" applyNumberFormat="1" applyFont="1" applyAlignment="1">
      <alignment horizontal="right" vertical="top"/>
      <protection locked="0"/>
    </xf>
    <xf numFmtId="0" fontId="3" fillId="0" borderId="0" xfId="36" applyFont="1" applyAlignment="1">
      <alignment horizontal="left" vertical="top"/>
      <protection locked="0"/>
    </xf>
    <xf numFmtId="0" fontId="3" fillId="33" borderId="0" xfId="36" applyFont="1" applyFill="1" applyAlignment="1">
      <alignment horizontal="left" vertical="top"/>
      <protection locked="0"/>
    </xf>
    <xf numFmtId="0" fontId="6" fillId="33" borderId="0" xfId="36" applyFont="1" applyFill="1" applyAlignment="1" applyProtection="1">
      <alignment horizontal="left"/>
      <protection/>
    </xf>
    <xf numFmtId="0" fontId="3" fillId="34" borderId="27" xfId="36" applyFont="1" applyFill="1" applyBorder="1" applyAlignment="1" applyProtection="1">
      <alignment horizontal="center" vertical="center" wrapText="1"/>
      <protection/>
    </xf>
    <xf numFmtId="0" fontId="3" fillId="34" borderId="27" xfId="36" applyFont="1" applyFill="1" applyBorder="1" applyAlignment="1">
      <alignment horizontal="center" vertical="center" wrapText="1"/>
      <protection locked="0"/>
    </xf>
    <xf numFmtId="37" fontId="21" fillId="0" borderId="0" xfId="36" applyNumberFormat="1" applyFont="1" applyAlignment="1">
      <alignment/>
      <protection locked="0"/>
    </xf>
    <xf numFmtId="49" fontId="22" fillId="0" borderId="0" xfId="36" applyNumberFormat="1" applyFont="1" applyAlignment="1" applyProtection="1">
      <alignment/>
      <protection/>
    </xf>
    <xf numFmtId="49" fontId="22" fillId="0" borderId="0" xfId="36" applyNumberFormat="1" applyFont="1" applyAlignment="1" applyProtection="1">
      <alignment wrapText="1"/>
      <protection/>
    </xf>
    <xf numFmtId="0" fontId="22" fillId="0" borderId="0" xfId="36" applyFont="1" applyAlignment="1" applyProtection="1">
      <alignment horizontal="center"/>
      <protection/>
    </xf>
    <xf numFmtId="0" fontId="22" fillId="0" borderId="0" xfId="36" applyFont="1" applyAlignment="1" applyProtection="1">
      <alignment/>
      <protection/>
    </xf>
    <xf numFmtId="39" fontId="13" fillId="0" borderId="0" xfId="36" applyNumberFormat="1" applyFont="1" applyAlignment="1">
      <alignment/>
      <protection locked="0"/>
    </xf>
    <xf numFmtId="37" fontId="23" fillId="0" borderId="72" xfId="36" applyNumberFormat="1" applyFont="1" applyBorder="1" applyAlignment="1">
      <alignment horizontal="left"/>
      <protection locked="0"/>
    </xf>
    <xf numFmtId="49" fontId="0" fillId="0" borderId="73" xfId="36" applyNumberFormat="1" applyFont="1" applyBorder="1" applyAlignment="1" applyProtection="1">
      <alignment horizontal="left" wrapText="1"/>
      <protection/>
    </xf>
    <xf numFmtId="0" fontId="0" fillId="35" borderId="73" xfId="36" applyFont="1" applyFill="1" applyBorder="1" applyAlignment="1" applyProtection="1">
      <alignment horizontal="left" wrapText="1"/>
      <protection/>
    </xf>
    <xf numFmtId="0" fontId="0" fillId="0" borderId="73" xfId="36" applyFont="1" applyBorder="1" applyAlignment="1" applyProtection="1">
      <alignment horizontal="center" wrapText="1"/>
      <protection/>
    </xf>
    <xf numFmtId="39" fontId="0" fillId="0" borderId="73" xfId="36" applyNumberFormat="1" applyFont="1" applyBorder="1" applyAlignment="1" applyProtection="1">
      <alignment horizontal="right"/>
      <protection/>
    </xf>
    <xf numFmtId="4" fontId="20" fillId="0" borderId="73" xfId="36" applyNumberFormat="1" applyFont="1" applyBorder="1" applyAlignment="1" applyProtection="1">
      <alignment horizontal="right"/>
      <protection/>
    </xf>
    <xf numFmtId="4" fontId="20" fillId="0" borderId="74" xfId="36" applyNumberFormat="1" applyFont="1" applyBorder="1" applyAlignment="1" applyProtection="1">
      <alignment/>
      <protection/>
    </xf>
    <xf numFmtId="37" fontId="24" fillId="35" borderId="75" xfId="36" applyNumberFormat="1" applyFont="1" applyFill="1" applyBorder="1" applyAlignment="1">
      <alignment horizontal="left"/>
      <protection locked="0"/>
    </xf>
    <xf numFmtId="0" fontId="0" fillId="35" borderId="76" xfId="36" applyFont="1" applyFill="1" applyBorder="1" applyAlignment="1" applyProtection="1">
      <alignment horizontal="left"/>
      <protection/>
    </xf>
    <xf numFmtId="49" fontId="20" fillId="35" borderId="76" xfId="36" applyNumberFormat="1" applyFont="1" applyFill="1" applyBorder="1" applyAlignment="1" applyProtection="1">
      <alignment wrapText="1"/>
      <protection/>
    </xf>
    <xf numFmtId="49" fontId="20" fillId="0" borderId="76" xfId="36" applyNumberFormat="1" applyFont="1" applyBorder="1" applyAlignment="1" applyProtection="1">
      <alignment horizontal="center"/>
      <protection/>
    </xf>
    <xf numFmtId="39" fontId="20" fillId="0" borderId="76" xfId="36" applyNumberFormat="1" applyFont="1" applyBorder="1" applyAlignment="1" applyProtection="1">
      <alignment horizontal="right"/>
      <protection/>
    </xf>
    <xf numFmtId="4" fontId="20" fillId="0" borderId="76" xfId="36" applyNumberFormat="1" applyFont="1" applyBorder="1" applyAlignment="1" applyProtection="1">
      <alignment horizontal="right"/>
      <protection/>
    </xf>
    <xf numFmtId="39" fontId="20" fillId="0" borderId="51" xfId="36" applyNumberFormat="1" applyFont="1" applyBorder="1" applyAlignment="1" applyProtection="1">
      <alignment/>
      <protection/>
    </xf>
    <xf numFmtId="49" fontId="20" fillId="0" borderId="76" xfId="36" applyNumberFormat="1" applyFont="1" applyBorder="1" applyAlignment="1" applyProtection="1">
      <alignment/>
      <protection/>
    </xf>
    <xf numFmtId="49" fontId="20" fillId="0" borderId="76" xfId="36" applyNumberFormat="1" applyFont="1" applyBorder="1" applyAlignment="1" applyProtection="1">
      <alignment wrapText="1"/>
      <protection/>
    </xf>
    <xf numFmtId="37" fontId="23" fillId="35" borderId="75" xfId="36" applyNumberFormat="1" applyFont="1" applyFill="1" applyBorder="1" applyAlignment="1">
      <alignment horizontal="left"/>
      <protection locked="0"/>
    </xf>
    <xf numFmtId="0" fontId="0" fillId="35" borderId="76" xfId="36" applyFont="1" applyFill="1" applyBorder="1" applyAlignment="1">
      <alignment horizontal="left" wrapText="1"/>
      <protection locked="0"/>
    </xf>
    <xf numFmtId="0" fontId="0" fillId="0" borderId="76" xfId="36" applyFont="1" applyBorder="1" applyAlignment="1" applyProtection="1">
      <alignment horizontal="left"/>
      <protection/>
    </xf>
    <xf numFmtId="0" fontId="0" fillId="0" borderId="76" xfId="36" applyFont="1" applyBorder="1" applyAlignment="1" applyProtection="1">
      <alignment horizontal="left" wrapText="1"/>
      <protection/>
    </xf>
    <xf numFmtId="49" fontId="0" fillId="0" borderId="76" xfId="36" applyNumberFormat="1" applyFont="1" applyBorder="1" applyAlignment="1" applyProtection="1">
      <alignment horizontal="center"/>
      <protection/>
    </xf>
    <xf numFmtId="39" fontId="20" fillId="35" borderId="76" xfId="36" applyNumberFormat="1" applyFont="1" applyFill="1" applyBorder="1" applyAlignment="1" applyProtection="1">
      <alignment horizontal="right"/>
      <protection/>
    </xf>
    <xf numFmtId="0" fontId="20" fillId="35" borderId="76" xfId="36" applyFont="1" applyFill="1" applyBorder="1" applyAlignment="1" applyProtection="1">
      <alignment horizontal="left"/>
      <protection/>
    </xf>
    <xf numFmtId="49" fontId="20" fillId="35" borderId="76" xfId="36" applyNumberFormat="1" applyFont="1" applyFill="1" applyBorder="1" applyAlignment="1" applyProtection="1">
      <alignment/>
      <protection/>
    </xf>
    <xf numFmtId="49" fontId="20" fillId="35" borderId="76" xfId="36" applyNumberFormat="1" applyFont="1" applyFill="1" applyBorder="1" applyAlignment="1" applyProtection="1">
      <alignment horizontal="center"/>
      <protection/>
    </xf>
    <xf numFmtId="39" fontId="20" fillId="0" borderId="76" xfId="36" applyNumberFormat="1" applyFont="1" applyBorder="1" applyAlignment="1" applyProtection="1">
      <alignment/>
      <protection/>
    </xf>
    <xf numFmtId="4" fontId="20" fillId="35" borderId="76" xfId="36" applyNumberFormat="1" applyFont="1" applyFill="1" applyBorder="1" applyAlignment="1" applyProtection="1">
      <alignment/>
      <protection/>
    </xf>
    <xf numFmtId="39" fontId="0" fillId="0" borderId="51" xfId="36" applyNumberFormat="1" applyFont="1" applyBorder="1" applyAlignment="1">
      <alignment/>
      <protection locked="0"/>
    </xf>
    <xf numFmtId="4" fontId="10" fillId="0" borderId="76" xfId="36" applyNumberFormat="1" applyFont="1" applyBorder="1" applyAlignment="1" applyProtection="1">
      <alignment horizontal="left" wrapText="1"/>
      <protection/>
    </xf>
    <xf numFmtId="37" fontId="10" fillId="0" borderId="75" xfId="36" applyNumberFormat="1" applyFont="1" applyBorder="1" applyAlignment="1">
      <alignment horizontal="left"/>
      <protection locked="0"/>
    </xf>
    <xf numFmtId="49" fontId="0" fillId="0" borderId="76" xfId="36" applyNumberFormat="1" applyFont="1" applyBorder="1" applyAlignment="1">
      <alignment horizontal="left" wrapText="1"/>
      <protection locked="0"/>
    </xf>
    <xf numFmtId="0" fontId="0" fillId="0" borderId="76" xfId="36" applyFont="1" applyBorder="1" applyAlignment="1">
      <alignment horizontal="left" wrapText="1"/>
      <protection locked="0"/>
    </xf>
    <xf numFmtId="0" fontId="0" fillId="0" borderId="76" xfId="36" applyFont="1" applyBorder="1" applyAlignment="1">
      <alignment horizontal="center" wrapText="1"/>
      <protection locked="0"/>
    </xf>
    <xf numFmtId="37" fontId="10" fillId="35" borderId="77" xfId="36" applyNumberFormat="1" applyFont="1" applyFill="1" applyBorder="1" applyAlignment="1">
      <alignment horizontal="left"/>
      <protection locked="0"/>
    </xf>
    <xf numFmtId="0" fontId="20" fillId="35" borderId="78" xfId="36" applyFont="1" applyFill="1" applyBorder="1" applyAlignment="1" applyProtection="1">
      <alignment horizontal="left"/>
      <protection/>
    </xf>
    <xf numFmtId="49" fontId="20" fillId="35" borderId="78" xfId="36" applyNumberFormat="1" applyFont="1" applyFill="1" applyBorder="1" applyAlignment="1" applyProtection="1">
      <alignment wrapText="1"/>
      <protection/>
    </xf>
    <xf numFmtId="49" fontId="20" fillId="35" borderId="78" xfId="36" applyNumberFormat="1" applyFont="1" applyFill="1" applyBorder="1" applyAlignment="1" applyProtection="1">
      <alignment horizontal="center"/>
      <protection/>
    </xf>
    <xf numFmtId="39" fontId="20" fillId="0" borderId="78" xfId="36" applyNumberFormat="1" applyFont="1" applyBorder="1" applyAlignment="1" applyProtection="1">
      <alignment/>
      <protection/>
    </xf>
    <xf numFmtId="4" fontId="20" fillId="35" borderId="78" xfId="36" applyNumberFormat="1" applyFont="1" applyFill="1" applyBorder="1" applyAlignment="1" applyProtection="1">
      <alignment/>
      <protection/>
    </xf>
    <xf numFmtId="39" fontId="0" fillId="0" borderId="79" xfId="36" applyNumberFormat="1" applyFont="1" applyBorder="1" applyAlignment="1">
      <alignment/>
      <protection locked="0"/>
    </xf>
    <xf numFmtId="37" fontId="13" fillId="0" borderId="0" xfId="36" applyNumberFormat="1" applyFont="1" applyAlignment="1">
      <alignment horizontal="right"/>
      <protection locked="0"/>
    </xf>
    <xf numFmtId="0" fontId="13" fillId="0" borderId="0" xfId="36" applyFont="1" applyAlignment="1">
      <alignment horizontal="left" wrapText="1"/>
      <protection locked="0"/>
    </xf>
    <xf numFmtId="0" fontId="13" fillId="0" borderId="0" xfId="36" applyFont="1" applyAlignment="1">
      <alignment horizontal="center" wrapText="1"/>
      <protection locked="0"/>
    </xf>
    <xf numFmtId="170" fontId="13" fillId="0" borderId="0" xfId="36" applyNumberFormat="1" applyFont="1" applyAlignment="1">
      <alignment horizontal="right"/>
      <protection locked="0"/>
    </xf>
    <xf numFmtId="39" fontId="13" fillId="0" borderId="0" xfId="36" applyNumberFormat="1" applyFont="1" applyAlignment="1">
      <alignment horizontal="right"/>
      <protection locked="0"/>
    </xf>
    <xf numFmtId="39" fontId="13" fillId="0" borderId="0" xfId="36" applyNumberFormat="1" applyFont="1" applyBorder="1" applyAlignment="1">
      <alignment horizontal="right"/>
      <protection locked="0"/>
    </xf>
    <xf numFmtId="37" fontId="24" fillId="35" borderId="72" xfId="36" applyNumberFormat="1" applyFont="1" applyFill="1" applyBorder="1" applyAlignment="1">
      <alignment horizontal="left"/>
      <protection locked="0"/>
    </xf>
    <xf numFmtId="0" fontId="0" fillId="0" borderId="73" xfId="36" applyFont="1" applyBorder="1" applyAlignment="1" applyProtection="1">
      <alignment horizontal="left" wrapText="1"/>
      <protection/>
    </xf>
    <xf numFmtId="4" fontId="20" fillId="35" borderId="73" xfId="36" applyNumberFormat="1" applyFont="1" applyFill="1" applyBorder="1" applyAlignment="1" applyProtection="1">
      <alignment/>
      <protection/>
    </xf>
    <xf numFmtId="39" fontId="0" fillId="0" borderId="74" xfId="36" applyNumberFormat="1" applyFont="1" applyBorder="1" applyAlignment="1">
      <alignment/>
      <protection locked="0"/>
    </xf>
    <xf numFmtId="0" fontId="0" fillId="35" borderId="76" xfId="36" applyFont="1" applyFill="1" applyBorder="1" applyAlignment="1" applyProtection="1">
      <alignment horizontal="left" wrapText="1"/>
      <protection/>
    </xf>
    <xf numFmtId="0" fontId="20" fillId="0" borderId="76" xfId="36" applyFont="1" applyBorder="1" applyAlignment="1" applyProtection="1">
      <alignment horizontal="left"/>
      <protection/>
    </xf>
    <xf numFmtId="49" fontId="20" fillId="35" borderId="76" xfId="36" applyNumberFormat="1" applyFont="1" applyFill="1" applyBorder="1" applyAlignment="1" applyProtection="1">
      <alignment horizontal="left" wrapText="1"/>
      <protection/>
    </xf>
    <xf numFmtId="0" fontId="0" fillId="35" borderId="76" xfId="36" applyFont="1" applyFill="1" applyBorder="1" applyAlignment="1">
      <alignment horizontal="center"/>
      <protection locked="0"/>
    </xf>
    <xf numFmtId="39" fontId="20" fillId="0" borderId="76" xfId="36" applyNumberFormat="1" applyFont="1" applyBorder="1" applyAlignment="1">
      <alignment horizontal="right"/>
      <protection locked="0"/>
    </xf>
    <xf numFmtId="37" fontId="24" fillId="35" borderId="77" xfId="36" applyNumberFormat="1" applyFont="1" applyFill="1" applyBorder="1" applyAlignment="1">
      <alignment horizontal="left"/>
      <protection locked="0"/>
    </xf>
    <xf numFmtId="0" fontId="0" fillId="0" borderId="78" xfId="36" applyFont="1" applyBorder="1" applyAlignment="1" applyProtection="1">
      <alignment horizontal="left" wrapText="1"/>
      <protection/>
    </xf>
    <xf numFmtId="0" fontId="0" fillId="35" borderId="78" xfId="36" applyFont="1" applyFill="1" applyBorder="1" applyAlignment="1" applyProtection="1">
      <alignment horizontal="left" wrapText="1"/>
      <protection/>
    </xf>
    <xf numFmtId="0" fontId="0" fillId="0" borderId="78" xfId="36" applyFont="1" applyBorder="1" applyAlignment="1" applyProtection="1">
      <alignment horizontal="center" wrapText="1"/>
      <protection/>
    </xf>
    <xf numFmtId="37" fontId="0" fillId="35" borderId="0" xfId="36" applyNumberFormat="1" applyFont="1" applyFill="1" applyAlignment="1">
      <alignment horizontal="left"/>
      <protection locked="0"/>
    </xf>
    <xf numFmtId="0" fontId="22" fillId="35" borderId="0" xfId="36" applyNumberFormat="1" applyFont="1" applyFill="1" applyBorder="1" applyAlignment="1" applyProtection="1">
      <alignment horizontal="left"/>
      <protection/>
    </xf>
    <xf numFmtId="49" fontId="22" fillId="35" borderId="0" xfId="36" applyNumberFormat="1" applyFont="1" applyFill="1" applyBorder="1" applyAlignment="1" applyProtection="1">
      <alignment horizontal="left" wrapText="1"/>
      <protection/>
    </xf>
    <xf numFmtId="0" fontId="22" fillId="35" borderId="0" xfId="36" applyNumberFormat="1" applyFont="1" applyFill="1" applyBorder="1" applyAlignment="1" applyProtection="1">
      <alignment horizontal="center"/>
      <protection/>
    </xf>
    <xf numFmtId="39" fontId="22" fillId="35" borderId="0" xfId="36" applyNumberFormat="1" applyFont="1" applyFill="1" applyBorder="1" applyAlignment="1" applyProtection="1">
      <alignment horizontal="right"/>
      <protection/>
    </xf>
    <xf numFmtId="37" fontId="0" fillId="0" borderId="72" xfId="36" applyNumberFormat="1" applyFont="1" applyBorder="1" applyAlignment="1">
      <alignment horizontal="left"/>
      <protection locked="0"/>
    </xf>
    <xf numFmtId="0" fontId="20" fillId="35" borderId="73" xfId="36" applyFont="1" applyFill="1" applyBorder="1" applyAlignment="1" applyProtection="1">
      <alignment horizontal="left"/>
      <protection/>
    </xf>
    <xf numFmtId="49" fontId="20" fillId="35" borderId="73" xfId="36" applyNumberFormat="1" applyFont="1" applyFill="1" applyBorder="1" applyAlignment="1" applyProtection="1">
      <alignment horizontal="left" wrapText="1"/>
      <protection/>
    </xf>
    <xf numFmtId="49" fontId="20" fillId="35" borderId="73" xfId="36" applyNumberFormat="1" applyFont="1" applyFill="1" applyBorder="1" applyAlignment="1" applyProtection="1">
      <alignment horizontal="center"/>
      <protection/>
    </xf>
    <xf numFmtId="4" fontId="20" fillId="35" borderId="73" xfId="36" applyNumberFormat="1" applyFont="1" applyFill="1" applyBorder="1" applyAlignment="1" applyProtection="1">
      <alignment horizontal="right"/>
      <protection/>
    </xf>
    <xf numFmtId="39" fontId="20" fillId="35" borderId="74" xfId="36" applyNumberFormat="1" applyFont="1" applyFill="1" applyBorder="1" applyAlignment="1" applyProtection="1">
      <alignment horizontal="right"/>
      <protection/>
    </xf>
    <xf numFmtId="37" fontId="0" fillId="0" borderId="75" xfId="36" applyNumberFormat="1" applyFont="1" applyBorder="1" applyAlignment="1">
      <alignment horizontal="left"/>
      <protection locked="0"/>
    </xf>
    <xf numFmtId="49" fontId="0" fillId="35" borderId="76" xfId="36" applyNumberFormat="1" applyFont="1" applyFill="1" applyBorder="1" applyAlignment="1" applyProtection="1">
      <alignment horizontal="center"/>
      <protection/>
    </xf>
    <xf numFmtId="4" fontId="20" fillId="35" borderId="76" xfId="36" applyNumberFormat="1" applyFont="1" applyFill="1" applyBorder="1" applyAlignment="1" applyProtection="1">
      <alignment horizontal="right"/>
      <protection/>
    </xf>
    <xf numFmtId="39" fontId="20" fillId="35" borderId="51" xfId="36" applyNumberFormat="1" applyFont="1" applyFill="1" applyBorder="1" applyAlignment="1" applyProtection="1">
      <alignment horizontal="right"/>
      <protection/>
    </xf>
    <xf numFmtId="0" fontId="0" fillId="35" borderId="76" xfId="36" applyNumberFormat="1" applyFont="1" applyFill="1" applyBorder="1" applyAlignment="1" applyProtection="1">
      <alignment horizontal="left"/>
      <protection/>
    </xf>
    <xf numFmtId="49" fontId="0" fillId="35" borderId="76" xfId="36" applyNumberFormat="1" applyFont="1" applyFill="1" applyBorder="1" applyAlignment="1" applyProtection="1">
      <alignment horizontal="left"/>
      <protection/>
    </xf>
    <xf numFmtId="4" fontId="0" fillId="35" borderId="76" xfId="36" applyNumberFormat="1" applyFont="1" applyFill="1" applyBorder="1" applyAlignment="1" applyProtection="1">
      <alignment horizontal="right"/>
      <protection/>
    </xf>
    <xf numFmtId="0" fontId="0" fillId="0" borderId="76" xfId="36" applyFont="1" applyBorder="1" applyAlignment="1">
      <alignment wrapText="1"/>
      <protection locked="0"/>
    </xf>
    <xf numFmtId="49" fontId="0" fillId="0" borderId="76" xfId="36" applyNumberFormat="1" applyFont="1" applyFill="1" applyBorder="1" applyAlignment="1" applyProtection="1">
      <alignment horizontal="center"/>
      <protection/>
    </xf>
    <xf numFmtId="39" fontId="10" fillId="0" borderId="76" xfId="36" applyNumberFormat="1" applyFont="1" applyBorder="1" applyAlignment="1">
      <alignment/>
      <protection locked="0"/>
    </xf>
    <xf numFmtId="0" fontId="0" fillId="0" borderId="78" xfId="36" applyFont="1" applyBorder="1" applyAlignment="1">
      <alignment wrapText="1"/>
      <protection locked="0"/>
    </xf>
    <xf numFmtId="49" fontId="0" fillId="0" borderId="78" xfId="36" applyNumberFormat="1" applyFont="1" applyFill="1" applyBorder="1" applyAlignment="1" applyProtection="1">
      <alignment horizontal="center"/>
      <protection/>
    </xf>
    <xf numFmtId="39" fontId="10" fillId="0" borderId="78" xfId="36" applyNumberFormat="1" applyFont="1" applyBorder="1" applyAlignment="1">
      <alignment/>
      <protection locked="0"/>
    </xf>
    <xf numFmtId="39" fontId="20" fillId="35" borderId="79" xfId="36" applyNumberFormat="1" applyFont="1" applyFill="1" applyBorder="1" applyAlignment="1" applyProtection="1">
      <alignment horizontal="right"/>
      <protection/>
    </xf>
    <xf numFmtId="37" fontId="24" fillId="35" borderId="0" xfId="36" applyNumberFormat="1" applyFont="1" applyFill="1" applyBorder="1" applyAlignment="1">
      <alignment horizontal="left"/>
      <protection locked="0"/>
    </xf>
    <xf numFmtId="0" fontId="22" fillId="35" borderId="0" xfId="36" applyNumberFormat="1" applyFont="1" applyFill="1" applyBorder="1" applyAlignment="1" applyProtection="1">
      <alignment/>
      <protection/>
    </xf>
    <xf numFmtId="49" fontId="22" fillId="35" borderId="0" xfId="36" applyNumberFormat="1" applyFont="1" applyFill="1" applyBorder="1" applyAlignment="1" applyProtection="1">
      <alignment wrapText="1"/>
      <protection/>
    </xf>
    <xf numFmtId="0" fontId="24" fillId="0" borderId="0" xfId="36" applyFont="1" applyBorder="1" applyAlignment="1">
      <alignment horizontal="center" wrapText="1"/>
      <protection locked="0"/>
    </xf>
    <xf numFmtId="39" fontId="24" fillId="0" borderId="0" xfId="36" applyNumberFormat="1" applyFont="1" applyFill="1" applyBorder="1" applyAlignment="1">
      <alignment horizontal="right"/>
      <protection locked="0"/>
    </xf>
    <xf numFmtId="39" fontId="24" fillId="0" borderId="0" xfId="36" applyNumberFormat="1" applyFont="1" applyBorder="1" applyAlignment="1">
      <alignment horizontal="right"/>
      <protection locked="0"/>
    </xf>
    <xf numFmtId="39" fontId="13" fillId="0" borderId="0" xfId="36" applyNumberFormat="1" applyFont="1" applyBorder="1" applyAlignment="1">
      <alignment/>
      <protection locked="0"/>
    </xf>
    <xf numFmtId="37" fontId="24" fillId="0" borderId="80" xfId="36" applyNumberFormat="1" applyFont="1" applyBorder="1" applyAlignment="1">
      <alignment horizontal="left"/>
      <protection locked="0"/>
    </xf>
    <xf numFmtId="0" fontId="0" fillId="0" borderId="81" xfId="36" applyNumberFormat="1" applyFont="1" applyBorder="1" applyAlignment="1" applyProtection="1">
      <alignment horizontal="left" wrapText="1"/>
      <protection/>
    </xf>
    <xf numFmtId="0" fontId="0" fillId="35" borderId="81" xfId="36" applyFont="1" applyFill="1" applyBorder="1" applyAlignment="1" applyProtection="1">
      <alignment horizontal="left" wrapText="1"/>
      <protection/>
    </xf>
    <xf numFmtId="49" fontId="20" fillId="35" borderId="81" xfId="36" applyNumberFormat="1" applyFont="1" applyFill="1" applyBorder="1" applyAlignment="1" applyProtection="1">
      <alignment horizontal="center"/>
      <protection/>
    </xf>
    <xf numFmtId="4" fontId="20" fillId="35" borderId="81" xfId="36" applyNumberFormat="1" applyFont="1" applyFill="1" applyBorder="1" applyAlignment="1" applyProtection="1">
      <alignment/>
      <protection/>
    </xf>
    <xf numFmtId="39" fontId="0" fillId="0" borderId="82" xfId="36" applyNumberFormat="1" applyFont="1" applyBorder="1" applyAlignment="1">
      <alignment/>
      <protection locked="0"/>
    </xf>
    <xf numFmtId="37" fontId="24" fillId="35" borderId="0" xfId="36" applyNumberFormat="1" applyFont="1" applyFill="1" applyAlignment="1">
      <alignment horizontal="left"/>
      <protection locked="0"/>
    </xf>
    <xf numFmtId="49" fontId="20" fillId="35" borderId="0" xfId="36" applyNumberFormat="1" applyFont="1" applyFill="1" applyAlignment="1" applyProtection="1">
      <alignment horizontal="center"/>
      <protection/>
    </xf>
    <xf numFmtId="4" fontId="20" fillId="35" borderId="0" xfId="36" applyNumberFormat="1" applyFont="1" applyFill="1" applyAlignment="1" applyProtection="1">
      <alignment/>
      <protection/>
    </xf>
    <xf numFmtId="39" fontId="9" fillId="0" borderId="0" xfId="36" applyNumberFormat="1" applyFont="1" applyAlignment="1">
      <alignment/>
      <protection locked="0"/>
    </xf>
    <xf numFmtId="49" fontId="20" fillId="0" borderId="73" xfId="36" applyNumberFormat="1" applyFont="1" applyBorder="1" applyAlignment="1" applyProtection="1">
      <alignment horizontal="left"/>
      <protection/>
    </xf>
    <xf numFmtId="49" fontId="20" fillId="0" borderId="73" xfId="36" applyNumberFormat="1" applyFont="1" applyBorder="1" applyAlignment="1" applyProtection="1">
      <alignment horizontal="center"/>
      <protection/>
    </xf>
    <xf numFmtId="37" fontId="24" fillId="0" borderId="75" xfId="36" applyNumberFormat="1" applyFont="1" applyBorder="1" applyAlignment="1">
      <alignment horizontal="left"/>
      <protection locked="0"/>
    </xf>
    <xf numFmtId="37" fontId="10" fillId="35" borderId="75" xfId="36" applyNumberFormat="1" applyFont="1" applyFill="1" applyBorder="1" applyAlignment="1">
      <alignment horizontal="left"/>
      <protection locked="0"/>
    </xf>
    <xf numFmtId="4" fontId="0" fillId="0" borderId="76" xfId="36" applyNumberFormat="1" applyFont="1" applyBorder="1" applyAlignment="1" applyProtection="1">
      <alignment horizontal="right"/>
      <protection/>
    </xf>
    <xf numFmtId="37" fontId="25" fillId="35" borderId="77" xfId="36" applyNumberFormat="1" applyFont="1" applyFill="1" applyBorder="1" applyAlignment="1">
      <alignment horizontal="left"/>
      <protection locked="0"/>
    </xf>
    <xf numFmtId="49" fontId="26" fillId="0" borderId="78" xfId="36" applyNumberFormat="1" applyFont="1" applyBorder="1" applyAlignment="1" applyProtection="1">
      <alignment horizontal="left"/>
      <protection/>
    </xf>
    <xf numFmtId="49" fontId="26" fillId="35" borderId="78" xfId="36" applyNumberFormat="1" applyFont="1" applyFill="1" applyBorder="1" applyAlignment="1" applyProtection="1">
      <alignment horizontal="left"/>
      <protection/>
    </xf>
    <xf numFmtId="49" fontId="26" fillId="0" borderId="78" xfId="36" applyNumberFormat="1" applyFont="1" applyBorder="1" applyAlignment="1" applyProtection="1">
      <alignment horizontal="center"/>
      <protection/>
    </xf>
    <xf numFmtId="4" fontId="26" fillId="0" borderId="78" xfId="36" applyNumberFormat="1" applyFont="1" applyBorder="1" applyAlignment="1" applyProtection="1">
      <alignment horizontal="right"/>
      <protection/>
    </xf>
    <xf numFmtId="39" fontId="26" fillId="0" borderId="79" xfId="36" applyNumberFormat="1" applyFont="1" applyBorder="1" applyAlignment="1">
      <alignment/>
      <protection locked="0"/>
    </xf>
    <xf numFmtId="16" fontId="13" fillId="0" borderId="0" xfId="36" applyNumberFormat="1" applyFont="1" applyAlignment="1">
      <alignment horizontal="left" wrapText="1"/>
      <protection locked="0"/>
    </xf>
    <xf numFmtId="0" fontId="0" fillId="0" borderId="76" xfId="36" applyNumberFormat="1" applyFont="1" applyBorder="1" applyAlignment="1" applyProtection="1">
      <alignment horizontal="left" wrapText="1"/>
      <protection/>
    </xf>
    <xf numFmtId="37" fontId="0" fillId="35" borderId="75" xfId="36" applyNumberFormat="1" applyFont="1" applyFill="1" applyBorder="1" applyAlignment="1">
      <alignment horizontal="left"/>
      <protection locked="0"/>
    </xf>
    <xf numFmtId="37" fontId="24" fillId="0" borderId="83" xfId="36" applyNumberFormat="1" applyFont="1" applyBorder="1" applyAlignment="1">
      <alignment horizontal="left"/>
      <protection locked="0"/>
    </xf>
    <xf numFmtId="0" fontId="22" fillId="35" borderId="83" xfId="36" applyFont="1" applyFill="1" applyBorder="1" applyAlignment="1" applyProtection="1">
      <alignment horizontal="left"/>
      <protection/>
    </xf>
    <xf numFmtId="0" fontId="13" fillId="0" borderId="83" xfId="36" applyFont="1" applyBorder="1" applyAlignment="1" applyProtection="1">
      <alignment horizontal="left"/>
      <protection/>
    </xf>
    <xf numFmtId="49" fontId="20" fillId="35" borderId="83" xfId="36" applyNumberFormat="1" applyFont="1" applyFill="1" applyBorder="1" applyAlignment="1" applyProtection="1">
      <alignment horizontal="center"/>
      <protection/>
    </xf>
    <xf numFmtId="4" fontId="20" fillId="35" borderId="83" xfId="36" applyNumberFormat="1" applyFont="1" applyFill="1" applyBorder="1" applyAlignment="1" applyProtection="1">
      <alignment/>
      <protection/>
    </xf>
    <xf numFmtId="39" fontId="9" fillId="35" borderId="83" xfId="36" applyNumberFormat="1" applyFont="1" applyFill="1" applyBorder="1" applyAlignment="1" applyProtection="1">
      <alignment/>
      <protection/>
    </xf>
    <xf numFmtId="37" fontId="23" fillId="35" borderId="72" xfId="36" applyNumberFormat="1" applyFont="1" applyFill="1" applyBorder="1" applyAlignment="1">
      <alignment horizontal="left"/>
      <protection locked="0"/>
    </xf>
    <xf numFmtId="49" fontId="0" fillId="0" borderId="73" xfId="36" applyNumberFormat="1" applyFont="1" applyBorder="1" applyAlignment="1">
      <alignment horizontal="left" wrapText="1"/>
      <protection locked="0"/>
    </xf>
    <xf numFmtId="49" fontId="20" fillId="35" borderId="73" xfId="36" applyNumberFormat="1" applyFont="1" applyFill="1" applyBorder="1" applyAlignment="1" applyProtection="1">
      <alignment horizontal="left"/>
      <protection/>
    </xf>
    <xf numFmtId="0" fontId="0" fillId="0" borderId="73" xfId="36" applyFont="1" applyBorder="1" applyAlignment="1">
      <alignment horizontal="center" wrapText="1"/>
      <protection locked="0"/>
    </xf>
    <xf numFmtId="39" fontId="0" fillId="0" borderId="74" xfId="36" applyNumberFormat="1" applyFont="1" applyBorder="1" applyAlignment="1">
      <alignment horizontal="right"/>
      <protection locked="0"/>
    </xf>
    <xf numFmtId="39" fontId="0" fillId="0" borderId="51" xfId="36" applyNumberFormat="1" applyFont="1" applyBorder="1" applyAlignment="1">
      <alignment horizontal="right"/>
      <protection locked="0"/>
    </xf>
    <xf numFmtId="49" fontId="20" fillId="35" borderId="76" xfId="36" applyNumberFormat="1" applyFont="1" applyFill="1" applyBorder="1" applyAlignment="1" applyProtection="1">
      <alignment horizontal="left"/>
      <protection/>
    </xf>
    <xf numFmtId="37" fontId="0" fillId="35" borderId="77" xfId="36" applyNumberFormat="1" applyFont="1" applyFill="1" applyBorder="1" applyAlignment="1">
      <alignment horizontal="left"/>
      <protection locked="0"/>
    </xf>
    <xf numFmtId="0" fontId="0" fillId="0" borderId="78" xfId="36" applyFont="1" applyBorder="1" applyAlignment="1">
      <alignment horizontal="center" wrapText="1"/>
      <protection locked="0"/>
    </xf>
    <xf numFmtId="0" fontId="0" fillId="35" borderId="76" xfId="36" applyFont="1" applyFill="1" applyBorder="1" applyAlignment="1">
      <alignment horizontal="center" wrapText="1"/>
      <protection locked="0"/>
    </xf>
    <xf numFmtId="4" fontId="0" fillId="0" borderId="51" xfId="36" applyNumberFormat="1" applyFont="1" applyBorder="1" applyAlignment="1" applyProtection="1">
      <alignment/>
      <protection/>
    </xf>
    <xf numFmtId="37" fontId="25" fillId="35" borderId="75" xfId="36" applyNumberFormat="1" applyFont="1" applyFill="1" applyBorder="1" applyAlignment="1">
      <alignment horizontal="left"/>
      <protection locked="0"/>
    </xf>
    <xf numFmtId="0" fontId="26" fillId="35" borderId="76" xfId="36" applyFont="1" applyFill="1" applyBorder="1" applyAlignment="1">
      <alignment horizontal="left" wrapText="1"/>
      <protection locked="0"/>
    </xf>
    <xf numFmtId="49" fontId="26" fillId="35" borderId="76" xfId="36" applyNumberFormat="1" applyFont="1" applyFill="1" applyBorder="1" applyAlignment="1" applyProtection="1">
      <alignment horizontal="left"/>
      <protection/>
    </xf>
    <xf numFmtId="49" fontId="26" fillId="35" borderId="76" xfId="36" applyNumberFormat="1" applyFont="1" applyFill="1" applyBorder="1" applyAlignment="1" applyProtection="1">
      <alignment horizontal="center"/>
      <protection/>
    </xf>
    <xf numFmtId="39" fontId="26" fillId="35" borderId="76" xfId="36" applyNumberFormat="1" applyFont="1" applyFill="1" applyBorder="1" applyAlignment="1" applyProtection="1">
      <alignment horizontal="right"/>
      <protection/>
    </xf>
    <xf numFmtId="4" fontId="26" fillId="35" borderId="76" xfId="36" applyNumberFormat="1" applyFont="1" applyFill="1" applyBorder="1" applyAlignment="1" applyProtection="1">
      <alignment horizontal="right"/>
      <protection/>
    </xf>
    <xf numFmtId="39" fontId="26" fillId="0" borderId="51" xfId="36" applyNumberFormat="1" applyFont="1" applyBorder="1" applyAlignment="1" applyProtection="1">
      <alignment/>
      <protection/>
    </xf>
    <xf numFmtId="39" fontId="0" fillId="35" borderId="76" xfId="36" applyNumberFormat="1" applyFont="1" applyFill="1" applyBorder="1" applyAlignment="1" applyProtection="1">
      <alignment horizontal="right"/>
      <protection/>
    </xf>
    <xf numFmtId="4" fontId="20" fillId="0" borderId="51" xfId="36" applyNumberFormat="1" applyFont="1" applyBorder="1" applyAlignment="1" applyProtection="1">
      <alignment/>
      <protection/>
    </xf>
    <xf numFmtId="37" fontId="26" fillId="35" borderId="75" xfId="36" applyNumberFormat="1" applyFont="1" applyFill="1" applyBorder="1" applyAlignment="1">
      <alignment horizontal="left"/>
      <protection locked="0"/>
    </xf>
    <xf numFmtId="49" fontId="26" fillId="0" borderId="76" xfId="36" applyNumberFormat="1" applyFont="1" applyBorder="1" applyAlignment="1">
      <alignment horizontal="left" wrapText="1"/>
      <protection locked="0"/>
    </xf>
    <xf numFmtId="0" fontId="25" fillId="0" borderId="76" xfId="36" applyFont="1" applyBorder="1" applyAlignment="1" applyProtection="1">
      <alignment wrapText="1"/>
      <protection/>
    </xf>
    <xf numFmtId="4" fontId="26" fillId="35" borderId="76" xfId="36" applyNumberFormat="1" applyFont="1" applyFill="1" applyBorder="1" applyAlignment="1" applyProtection="1">
      <alignment/>
      <protection/>
    </xf>
    <xf numFmtId="39" fontId="26" fillId="0" borderId="51" xfId="36" applyNumberFormat="1" applyFont="1" applyBorder="1" applyAlignment="1">
      <alignment horizontal="right"/>
      <protection locked="0"/>
    </xf>
    <xf numFmtId="49" fontId="26" fillId="35" borderId="76" xfId="36" applyNumberFormat="1" applyFont="1" applyFill="1" applyBorder="1" applyAlignment="1">
      <alignment horizontal="left" wrapText="1"/>
      <protection locked="0"/>
    </xf>
    <xf numFmtId="37" fontId="26" fillId="35" borderId="77" xfId="36" applyNumberFormat="1" applyFont="1" applyFill="1" applyBorder="1" applyAlignment="1">
      <alignment horizontal="left"/>
      <protection locked="0"/>
    </xf>
    <xf numFmtId="49" fontId="26" fillId="0" borderId="78" xfId="36" applyNumberFormat="1" applyFont="1" applyBorder="1" applyAlignment="1">
      <alignment horizontal="left" wrapText="1"/>
      <protection locked="0"/>
    </xf>
    <xf numFmtId="0" fontId="25" fillId="0" borderId="78" xfId="36" applyFont="1" applyBorder="1" applyAlignment="1" applyProtection="1">
      <alignment/>
      <protection/>
    </xf>
    <xf numFmtId="49" fontId="26" fillId="35" borderId="78" xfId="36" applyNumberFormat="1" applyFont="1" applyFill="1" applyBorder="1" applyAlignment="1" applyProtection="1">
      <alignment horizontal="center"/>
      <protection/>
    </xf>
    <xf numFmtId="4" fontId="26" fillId="35" borderId="78" xfId="36" applyNumberFormat="1" applyFont="1" applyFill="1" applyBorder="1" applyAlignment="1" applyProtection="1">
      <alignment horizontal="right"/>
      <protection/>
    </xf>
    <xf numFmtId="4" fontId="26" fillId="35" borderId="78" xfId="36" applyNumberFormat="1" applyFont="1" applyFill="1" applyBorder="1" applyAlignment="1" applyProtection="1">
      <alignment/>
      <protection/>
    </xf>
    <xf numFmtId="39" fontId="26" fillId="0" borderId="79" xfId="36" applyNumberFormat="1" applyFont="1" applyBorder="1" applyAlignment="1">
      <alignment horizontal="right"/>
      <protection locked="0"/>
    </xf>
    <xf numFmtId="2" fontId="20" fillId="35" borderId="76" xfId="36" applyNumberFormat="1" applyFont="1" applyFill="1" applyBorder="1" applyAlignment="1" applyProtection="1">
      <alignment/>
      <protection/>
    </xf>
    <xf numFmtId="2" fontId="20" fillId="35" borderId="76" xfId="36" applyNumberFormat="1" applyFont="1" applyFill="1" applyBorder="1" applyAlignment="1" applyProtection="1">
      <alignment horizontal="right"/>
      <protection/>
    </xf>
    <xf numFmtId="0" fontId="26" fillId="0" borderId="76" xfId="36" applyFont="1" applyBorder="1" applyAlignment="1">
      <alignment horizontal="left" wrapText="1"/>
      <protection locked="0"/>
    </xf>
    <xf numFmtId="0" fontId="26" fillId="0" borderId="76" xfId="36" applyFont="1" applyBorder="1" applyAlignment="1" applyProtection="1">
      <alignment horizontal="left"/>
      <protection/>
    </xf>
    <xf numFmtId="0" fontId="26" fillId="0" borderId="76" xfId="36" applyFont="1" applyBorder="1" applyAlignment="1">
      <alignment horizontal="center" wrapText="1"/>
      <protection locked="0"/>
    </xf>
    <xf numFmtId="4" fontId="26" fillId="0" borderId="51" xfId="36" applyNumberFormat="1" applyFont="1" applyBorder="1" applyAlignment="1" applyProtection="1">
      <alignment/>
      <protection/>
    </xf>
    <xf numFmtId="0" fontId="26" fillId="0" borderId="78" xfId="36" applyFont="1" applyBorder="1" applyAlignment="1" applyProtection="1">
      <alignment horizontal="left"/>
      <protection/>
    </xf>
    <xf numFmtId="0" fontId="26" fillId="0" borderId="78" xfId="36" applyFont="1" applyBorder="1" applyAlignment="1">
      <alignment horizontal="left" wrapText="1"/>
      <protection locked="0"/>
    </xf>
    <xf numFmtId="0" fontId="26" fillId="0" borderId="78" xfId="36" applyFont="1" applyBorder="1" applyAlignment="1">
      <alignment horizontal="center" wrapText="1"/>
      <protection locked="0"/>
    </xf>
    <xf numFmtId="39" fontId="26" fillId="35" borderId="78" xfId="36" applyNumberFormat="1" applyFont="1" applyFill="1" applyBorder="1" applyAlignment="1" applyProtection="1">
      <alignment horizontal="right"/>
      <protection/>
    </xf>
    <xf numFmtId="4" fontId="26" fillId="0" borderId="79" xfId="36" applyNumberFormat="1" applyFont="1" applyBorder="1" applyAlignment="1" applyProtection="1">
      <alignment/>
      <protection/>
    </xf>
    <xf numFmtId="49" fontId="0" fillId="0" borderId="76" xfId="36" applyNumberFormat="1" applyFont="1" applyBorder="1" applyAlignment="1" applyProtection="1">
      <alignment horizontal="left"/>
      <protection/>
    </xf>
    <xf numFmtId="39" fontId="0" fillId="0" borderId="76" xfId="36" applyNumberFormat="1" applyFont="1" applyBorder="1" applyAlignment="1" applyProtection="1">
      <alignment horizontal="right"/>
      <protection/>
    </xf>
    <xf numFmtId="37" fontId="25" fillId="35" borderId="68" xfId="36" applyNumberFormat="1" applyFont="1" applyFill="1" applyBorder="1" applyAlignment="1">
      <alignment horizontal="left"/>
      <protection locked="0"/>
    </xf>
    <xf numFmtId="37" fontId="10" fillId="35" borderId="72" xfId="36" applyNumberFormat="1" applyFont="1" applyFill="1" applyBorder="1" applyAlignment="1">
      <alignment horizontal="left"/>
      <protection locked="0"/>
    </xf>
    <xf numFmtId="49" fontId="0" fillId="0" borderId="78" xfId="36" applyNumberFormat="1" applyFont="1" applyBorder="1" applyAlignment="1">
      <alignment horizontal="left" wrapText="1"/>
      <protection locked="0"/>
    </xf>
    <xf numFmtId="0" fontId="0" fillId="35" borderId="78" xfId="36" applyFont="1" applyFill="1" applyBorder="1" applyAlignment="1">
      <alignment horizontal="left" wrapText="1"/>
      <protection locked="0"/>
    </xf>
    <xf numFmtId="4" fontId="20" fillId="35" borderId="78" xfId="36" applyNumberFormat="1" applyFont="1" applyFill="1" applyBorder="1" applyAlignment="1" applyProtection="1">
      <alignment horizontal="right"/>
      <protection/>
    </xf>
    <xf numFmtId="39" fontId="0" fillId="0" borderId="79" xfId="36" applyNumberFormat="1" applyFont="1" applyBorder="1" applyAlignment="1">
      <alignment horizontal="right"/>
      <protection locked="0"/>
    </xf>
    <xf numFmtId="37" fontId="26" fillId="35" borderId="83" xfId="36" applyNumberFormat="1" applyFont="1" applyFill="1" applyBorder="1" applyAlignment="1">
      <alignment horizontal="left"/>
      <protection locked="0"/>
    </xf>
    <xf numFmtId="49" fontId="22" fillId="35" borderId="83" xfId="36" applyNumberFormat="1" applyFont="1" applyFill="1" applyBorder="1" applyAlignment="1" applyProtection="1">
      <alignment horizontal="left"/>
      <protection/>
    </xf>
    <xf numFmtId="49" fontId="26" fillId="35" borderId="83" xfId="36" applyNumberFormat="1" applyFont="1" applyFill="1" applyBorder="1" applyAlignment="1" applyProtection="1">
      <alignment horizontal="center"/>
      <protection/>
    </xf>
    <xf numFmtId="39" fontId="26" fillId="35" borderId="83" xfId="36" applyNumberFormat="1" applyFont="1" applyFill="1" applyBorder="1" applyAlignment="1">
      <alignment horizontal="right" wrapText="1"/>
      <protection locked="0"/>
    </xf>
    <xf numFmtId="2" fontId="26" fillId="35" borderId="83" xfId="36" applyNumberFormat="1" applyFont="1" applyFill="1" applyBorder="1" applyAlignment="1">
      <alignment horizontal="right" wrapText="1"/>
      <protection locked="0"/>
    </xf>
    <xf numFmtId="4" fontId="9" fillId="35" borderId="83" xfId="36" applyNumberFormat="1" applyFont="1" applyFill="1" applyBorder="1" applyAlignment="1" applyProtection="1">
      <alignment/>
      <protection/>
    </xf>
    <xf numFmtId="37" fontId="0" fillId="35" borderId="72" xfId="36" applyNumberFormat="1" applyFont="1" applyFill="1" applyBorder="1" applyAlignment="1">
      <alignment horizontal="left"/>
      <protection locked="0"/>
    </xf>
    <xf numFmtId="0" fontId="26" fillId="35" borderId="78" xfId="36" applyFont="1" applyFill="1" applyBorder="1" applyAlignment="1">
      <alignment horizontal="left" wrapText="1"/>
      <protection locked="0"/>
    </xf>
    <xf numFmtId="37" fontId="26" fillId="35" borderId="0" xfId="36" applyNumberFormat="1" applyFont="1" applyFill="1" applyBorder="1" applyAlignment="1">
      <alignment horizontal="left"/>
      <protection locked="0"/>
    </xf>
    <xf numFmtId="49" fontId="26" fillId="35" borderId="0" xfId="36" applyNumberFormat="1" applyFont="1" applyFill="1" applyBorder="1" applyAlignment="1" applyProtection="1">
      <alignment horizontal="center"/>
      <protection/>
    </xf>
    <xf numFmtId="39" fontId="26" fillId="35" borderId="0" xfId="36" applyNumberFormat="1" applyFont="1" applyFill="1" applyBorder="1" applyAlignment="1">
      <alignment horizontal="right" wrapText="1"/>
      <protection locked="0"/>
    </xf>
    <xf numFmtId="2" fontId="26" fillId="35" borderId="0" xfId="36" applyNumberFormat="1" applyFont="1" applyFill="1" applyBorder="1" applyAlignment="1">
      <alignment horizontal="right" wrapText="1"/>
      <protection locked="0"/>
    </xf>
    <xf numFmtId="39" fontId="9" fillId="35" borderId="0" xfId="36" applyNumberFormat="1" applyFont="1" applyFill="1" applyBorder="1" applyAlignment="1" applyProtection="1">
      <alignment/>
      <protection/>
    </xf>
    <xf numFmtId="0" fontId="0" fillId="35" borderId="73" xfId="36" applyFont="1" applyFill="1" applyBorder="1" applyAlignment="1">
      <alignment horizontal="left"/>
      <protection locked="0"/>
    </xf>
    <xf numFmtId="0" fontId="0" fillId="35" borderId="73" xfId="36" applyFont="1" applyFill="1" applyBorder="1" applyAlignment="1">
      <alignment horizontal="left" wrapText="1"/>
      <protection locked="0"/>
    </xf>
    <xf numFmtId="0" fontId="0" fillId="35" borderId="73" xfId="36" applyFont="1" applyFill="1" applyBorder="1" applyAlignment="1">
      <alignment horizontal="center"/>
      <protection locked="0"/>
    </xf>
    <xf numFmtId="39" fontId="0" fillId="35" borderId="73" xfId="36" applyNumberFormat="1" applyFont="1" applyFill="1" applyBorder="1" applyAlignment="1">
      <alignment horizontal="right"/>
      <protection locked="0"/>
    </xf>
    <xf numFmtId="39" fontId="0" fillId="0" borderId="73" xfId="36" applyNumberFormat="1" applyFont="1" applyBorder="1" applyAlignment="1">
      <alignment horizontal="right"/>
      <protection locked="0"/>
    </xf>
    <xf numFmtId="37" fontId="0" fillId="35" borderId="84" xfId="36" applyNumberFormat="1" applyFont="1" applyFill="1" applyBorder="1" applyAlignment="1">
      <alignment horizontal="left"/>
      <protection locked="0"/>
    </xf>
    <xf numFmtId="0" fontId="0" fillId="35" borderId="85" xfId="36" applyFont="1" applyFill="1" applyBorder="1" applyAlignment="1">
      <alignment horizontal="left"/>
      <protection locked="0"/>
    </xf>
    <xf numFmtId="0" fontId="0" fillId="35" borderId="85" xfId="36" applyFont="1" applyFill="1" applyBorder="1" applyAlignment="1">
      <alignment horizontal="left" wrapText="1"/>
      <protection locked="0"/>
    </xf>
    <xf numFmtId="0" fontId="0" fillId="35" borderId="85" xfId="36" applyFont="1" applyFill="1" applyBorder="1" applyAlignment="1">
      <alignment horizontal="center"/>
      <protection locked="0"/>
    </xf>
    <xf numFmtId="39" fontId="0" fillId="35" borderId="85" xfId="36" applyNumberFormat="1" applyFont="1" applyFill="1" applyBorder="1" applyAlignment="1">
      <alignment horizontal="right"/>
      <protection locked="0"/>
    </xf>
    <xf numFmtId="39" fontId="0" fillId="0" borderId="85" xfId="36" applyNumberFormat="1" applyFont="1" applyBorder="1" applyAlignment="1">
      <alignment horizontal="right"/>
      <protection locked="0"/>
    </xf>
    <xf numFmtId="39" fontId="0" fillId="0" borderId="86" xfId="36" applyNumberFormat="1" applyFont="1" applyBorder="1" applyAlignment="1">
      <alignment horizontal="right"/>
      <protection locked="0"/>
    </xf>
    <xf numFmtId="0" fontId="0" fillId="35" borderId="76" xfId="36" applyFont="1" applyFill="1" applyBorder="1" applyAlignment="1">
      <alignment horizontal="left"/>
      <protection locked="0"/>
    </xf>
    <xf numFmtId="39" fontId="0" fillId="35" borderId="76" xfId="36" applyNumberFormat="1" applyFont="1" applyFill="1" applyBorder="1" applyAlignment="1">
      <alignment horizontal="right"/>
      <protection locked="0"/>
    </xf>
    <xf numFmtId="39" fontId="0" fillId="0" borderId="76" xfId="36" applyNumberFormat="1" applyFont="1" applyBorder="1" applyAlignment="1">
      <alignment horizontal="right"/>
      <protection locked="0"/>
    </xf>
    <xf numFmtId="0" fontId="26" fillId="0" borderId="76" xfId="36" applyFont="1" applyBorder="1" applyAlignment="1" applyProtection="1">
      <alignment horizontal="left" wrapText="1"/>
      <protection/>
    </xf>
    <xf numFmtId="0" fontId="26" fillId="0" borderId="76" xfId="36" applyFont="1" applyBorder="1" applyAlignment="1" applyProtection="1">
      <alignment horizontal="center" wrapText="1"/>
      <protection/>
    </xf>
    <xf numFmtId="39" fontId="26" fillId="0" borderId="76" xfId="36" applyNumberFormat="1" applyFont="1" applyBorder="1" applyAlignment="1" applyProtection="1">
      <alignment horizontal="right"/>
      <protection/>
    </xf>
    <xf numFmtId="39" fontId="26" fillId="35" borderId="51" xfId="36" applyNumberFormat="1" applyFont="1" applyFill="1" applyBorder="1" applyAlignment="1" applyProtection="1">
      <alignment horizontal="right"/>
      <protection/>
    </xf>
    <xf numFmtId="2" fontId="26" fillId="0" borderId="76" xfId="36" applyNumberFormat="1" applyFont="1" applyBorder="1" applyAlignment="1" applyProtection="1">
      <alignment horizontal="left" wrapText="1"/>
      <protection/>
    </xf>
    <xf numFmtId="1" fontId="26" fillId="0" borderId="76" xfId="36" applyNumberFormat="1" applyFont="1" applyBorder="1" applyAlignment="1" applyProtection="1">
      <alignment horizontal="left" wrapText="1"/>
      <protection/>
    </xf>
    <xf numFmtId="1" fontId="0" fillId="35" borderId="76" xfId="36" applyNumberFormat="1" applyFont="1" applyFill="1" applyBorder="1" applyAlignment="1" applyProtection="1">
      <alignment horizontal="left" wrapText="1"/>
      <protection/>
    </xf>
    <xf numFmtId="39" fontId="0" fillId="35" borderId="51" xfId="36" applyNumberFormat="1" applyFont="1" applyFill="1" applyBorder="1" applyAlignment="1" applyProtection="1">
      <alignment horizontal="right"/>
      <protection/>
    </xf>
    <xf numFmtId="0" fontId="26" fillId="35" borderId="76" xfId="36" applyFont="1" applyFill="1" applyBorder="1" applyAlignment="1" applyProtection="1">
      <alignment horizontal="left" wrapText="1"/>
      <protection/>
    </xf>
    <xf numFmtId="1" fontId="0" fillId="0" borderId="76" xfId="36" applyNumberFormat="1" applyFont="1" applyBorder="1" applyAlignment="1" applyProtection="1">
      <alignment horizontal="left" wrapText="1"/>
      <protection/>
    </xf>
    <xf numFmtId="0" fontId="0" fillId="0" borderId="76" xfId="36" applyFont="1" applyBorder="1" applyAlignment="1" applyProtection="1">
      <alignment horizontal="center" wrapText="1"/>
      <protection/>
    </xf>
    <xf numFmtId="49" fontId="0" fillId="0" borderId="78" xfId="36" applyNumberFormat="1" applyFont="1" applyBorder="1" applyAlignment="1" applyProtection="1">
      <alignment horizontal="left" wrapText="1"/>
      <protection/>
    </xf>
    <xf numFmtId="37" fontId="0" fillId="35" borderId="0" xfId="36" applyNumberFormat="1" applyFont="1" applyFill="1" applyBorder="1" applyAlignment="1">
      <alignment horizontal="left"/>
      <protection locked="0"/>
    </xf>
    <xf numFmtId="0" fontId="0" fillId="0" borderId="0" xfId="36" applyFont="1" applyBorder="1" applyAlignment="1" applyProtection="1">
      <alignment horizontal="center" wrapText="1"/>
      <protection/>
    </xf>
    <xf numFmtId="4" fontId="20" fillId="35" borderId="0" xfId="36" applyNumberFormat="1" applyFont="1" applyFill="1" applyBorder="1" applyAlignment="1" applyProtection="1">
      <alignment/>
      <protection/>
    </xf>
    <xf numFmtId="39" fontId="9" fillId="0" borderId="0" xfId="36" applyNumberFormat="1" applyFont="1" applyBorder="1" applyAlignment="1">
      <alignment/>
      <protection locked="0"/>
    </xf>
    <xf numFmtId="0" fontId="0" fillId="0" borderId="73" xfId="36" applyFont="1" applyBorder="1" applyAlignment="1">
      <alignment horizontal="left" wrapText="1"/>
      <protection locked="0"/>
    </xf>
    <xf numFmtId="4" fontId="0" fillId="35" borderId="74" xfId="36" applyNumberFormat="1" applyFont="1" applyFill="1" applyBorder="1" applyAlignment="1" applyProtection="1">
      <alignment horizontal="right"/>
      <protection/>
    </xf>
    <xf numFmtId="49" fontId="0" fillId="35" borderId="76" xfId="36" applyNumberFormat="1" applyFont="1" applyFill="1" applyBorder="1" applyAlignment="1">
      <alignment horizontal="left" wrapText="1"/>
      <protection locked="0"/>
    </xf>
    <xf numFmtId="0" fontId="0" fillId="0" borderId="76" xfId="36" applyFont="1" applyBorder="1" applyAlignment="1" applyProtection="1">
      <alignment wrapText="1"/>
      <protection/>
    </xf>
    <xf numFmtId="4" fontId="0" fillId="35" borderId="51" xfId="36" applyNumberFormat="1" applyFont="1" applyFill="1" applyBorder="1" applyAlignment="1" applyProtection="1">
      <alignment horizontal="right"/>
      <protection/>
    </xf>
    <xf numFmtId="39" fontId="26" fillId="0" borderId="51" xfId="36" applyNumberFormat="1" applyFont="1" applyBorder="1" applyAlignment="1">
      <alignment/>
      <protection locked="0"/>
    </xf>
    <xf numFmtId="49" fontId="0" fillId="35" borderId="76" xfId="36" applyNumberFormat="1" applyFont="1" applyFill="1" applyBorder="1" applyAlignment="1" applyProtection="1">
      <alignment horizontal="left" wrapText="1"/>
      <protection/>
    </xf>
    <xf numFmtId="4" fontId="0" fillId="35" borderId="76" xfId="36" applyNumberFormat="1" applyFont="1" applyFill="1" applyBorder="1" applyAlignment="1" applyProtection="1">
      <alignment/>
      <protection/>
    </xf>
    <xf numFmtId="39" fontId="0" fillId="35" borderId="51" xfId="36" applyNumberFormat="1" applyFont="1" applyFill="1" applyBorder="1" applyAlignment="1">
      <alignment/>
      <protection locked="0"/>
    </xf>
    <xf numFmtId="0" fontId="0" fillId="35" borderId="76" xfId="36" applyFont="1" applyFill="1" applyBorder="1" applyAlignment="1" applyProtection="1">
      <alignment horizontal="center" wrapText="1"/>
      <protection/>
    </xf>
    <xf numFmtId="1" fontId="0" fillId="35" borderId="75" xfId="36" applyNumberFormat="1" applyFont="1" applyFill="1" applyBorder="1" applyAlignment="1">
      <alignment horizontal="left"/>
      <protection locked="0"/>
    </xf>
    <xf numFmtId="49" fontId="0" fillId="35" borderId="78" xfId="36" applyNumberFormat="1" applyFont="1" applyFill="1" applyBorder="1" applyAlignment="1">
      <alignment horizontal="left" wrapText="1"/>
      <protection locked="0"/>
    </xf>
    <xf numFmtId="0" fontId="0" fillId="0" borderId="78" xfId="36" applyFont="1" applyBorder="1" applyAlignment="1" applyProtection="1">
      <alignment wrapText="1"/>
      <protection/>
    </xf>
    <xf numFmtId="39" fontId="0" fillId="0" borderId="78" xfId="36" applyNumberFormat="1" applyFont="1" applyBorder="1" applyAlignment="1">
      <alignment horizontal="right"/>
      <protection locked="0"/>
    </xf>
    <xf numFmtId="4" fontId="0" fillId="35" borderId="79" xfId="36" applyNumberFormat="1" applyFont="1" applyFill="1" applyBorder="1" applyAlignment="1" applyProtection="1">
      <alignment horizontal="right"/>
      <protection/>
    </xf>
    <xf numFmtId="0" fontId="0" fillId="0" borderId="73" xfId="48" applyFont="1" applyBorder="1" applyAlignment="1" applyProtection="1">
      <alignment horizontal="left" wrapText="1"/>
      <protection/>
    </xf>
    <xf numFmtId="0" fontId="0" fillId="0" borderId="76" xfId="48" applyFont="1" applyBorder="1" applyAlignment="1" applyProtection="1">
      <alignment horizontal="left" wrapText="1"/>
      <protection/>
    </xf>
    <xf numFmtId="37" fontId="26" fillId="0" borderId="75" xfId="36" applyNumberFormat="1" applyFont="1" applyBorder="1" applyAlignment="1">
      <alignment horizontal="left"/>
      <protection locked="0"/>
    </xf>
    <xf numFmtId="0" fontId="26" fillId="0" borderId="76" xfId="48" applyFont="1" applyBorder="1" applyAlignment="1" applyProtection="1">
      <alignment horizontal="left" wrapText="1"/>
      <protection/>
    </xf>
    <xf numFmtId="49" fontId="26" fillId="0" borderId="76" xfId="36" applyNumberFormat="1" applyFont="1" applyBorder="1" applyAlignment="1" applyProtection="1">
      <alignment horizontal="center"/>
      <protection/>
    </xf>
    <xf numFmtId="4" fontId="26" fillId="0" borderId="76" xfId="36" applyNumberFormat="1" applyFont="1" applyBorder="1" applyAlignment="1" applyProtection="1">
      <alignment/>
      <protection/>
    </xf>
    <xf numFmtId="37" fontId="27" fillId="0" borderId="77" xfId="36" applyNumberFormat="1" applyFont="1" applyBorder="1" applyAlignment="1">
      <alignment horizontal="left"/>
      <protection locked="0"/>
    </xf>
    <xf numFmtId="0" fontId="27" fillId="0" borderId="78" xfId="36" applyFont="1" applyBorder="1" applyAlignment="1">
      <alignment horizontal="left" wrapText="1"/>
      <protection locked="0"/>
    </xf>
    <xf numFmtId="0" fontId="26" fillId="0" borderId="78" xfId="48" applyFont="1" applyBorder="1" applyAlignment="1" applyProtection="1">
      <alignment horizontal="left" wrapText="1"/>
      <protection/>
    </xf>
    <xf numFmtId="0" fontId="27" fillId="0" borderId="78" xfId="36" applyFont="1" applyBorder="1" applyAlignment="1">
      <alignment horizontal="center" wrapText="1"/>
      <protection locked="0"/>
    </xf>
    <xf numFmtId="4" fontId="27" fillId="0" borderId="78" xfId="36" applyNumberFormat="1" applyFont="1" applyBorder="1" applyAlignment="1" applyProtection="1">
      <alignment/>
      <protection/>
    </xf>
    <xf numFmtId="39" fontId="27" fillId="0" borderId="79" xfId="36" applyNumberFormat="1" applyFont="1" applyBorder="1" applyAlignment="1">
      <alignment/>
      <protection locked="0"/>
    </xf>
    <xf numFmtId="37" fontId="0" fillId="0" borderId="0" xfId="36" applyNumberFormat="1" applyFont="1" applyAlignment="1">
      <alignment horizontal="left"/>
      <protection locked="0"/>
    </xf>
    <xf numFmtId="0" fontId="22" fillId="35" borderId="0" xfId="36" applyFont="1" applyFill="1" applyAlignment="1" applyProtection="1">
      <alignment/>
      <protection/>
    </xf>
    <xf numFmtId="49" fontId="22" fillId="35" borderId="0" xfId="36" applyNumberFormat="1" applyFont="1" applyFill="1" applyAlignment="1" applyProtection="1">
      <alignment wrapText="1"/>
      <protection/>
    </xf>
    <xf numFmtId="39" fontId="10" fillId="0" borderId="73" xfId="36" applyNumberFormat="1" applyFont="1" applyBorder="1" applyAlignment="1">
      <alignment horizontal="right"/>
      <protection locked="0"/>
    </xf>
    <xf numFmtId="39" fontId="10" fillId="0" borderId="76" xfId="36" applyNumberFormat="1" applyFont="1" applyBorder="1" applyAlignment="1">
      <alignment horizontal="right"/>
      <protection locked="0"/>
    </xf>
    <xf numFmtId="0" fontId="10" fillId="0" borderId="76" xfId="36" applyFont="1" applyBorder="1" applyAlignment="1">
      <alignment horizontal="left" wrapText="1"/>
      <protection locked="0"/>
    </xf>
    <xf numFmtId="0" fontId="10" fillId="35" borderId="76" xfId="36" applyFont="1" applyFill="1" applyBorder="1" applyAlignment="1">
      <alignment horizontal="left" wrapText="1"/>
      <protection locked="0"/>
    </xf>
    <xf numFmtId="0" fontId="10" fillId="0" borderId="76" xfId="36" applyFont="1" applyBorder="1" applyAlignment="1">
      <alignment horizontal="center" wrapText="1"/>
      <protection locked="0"/>
    </xf>
    <xf numFmtId="0" fontId="10" fillId="0" borderId="78" xfId="36" applyFont="1" applyBorder="1" applyAlignment="1">
      <alignment horizontal="left" wrapText="1"/>
      <protection locked="0"/>
    </xf>
    <xf numFmtId="0" fontId="10" fillId="35" borderId="78" xfId="36" applyFont="1" applyFill="1" applyBorder="1" applyAlignment="1">
      <alignment horizontal="left" wrapText="1"/>
      <protection locked="0"/>
    </xf>
    <xf numFmtId="0" fontId="10" fillId="0" borderId="78" xfId="36" applyFont="1" applyBorder="1" applyAlignment="1">
      <alignment horizontal="center" wrapText="1"/>
      <protection locked="0"/>
    </xf>
    <xf numFmtId="39" fontId="10" fillId="0" borderId="78" xfId="36" applyNumberFormat="1" applyFont="1" applyBorder="1" applyAlignment="1">
      <alignment horizontal="right"/>
      <protection locked="0"/>
    </xf>
    <xf numFmtId="4" fontId="20" fillId="0" borderId="79" xfId="36" applyNumberFormat="1" applyFont="1" applyBorder="1" applyAlignment="1" applyProtection="1">
      <alignment/>
      <protection/>
    </xf>
    <xf numFmtId="37" fontId="24" fillId="0" borderId="68" xfId="36" applyNumberFormat="1" applyFont="1" applyBorder="1" applyAlignment="1">
      <alignment horizontal="left"/>
      <protection locked="0"/>
    </xf>
    <xf numFmtId="0" fontId="22" fillId="35" borderId="68" xfId="36" applyFont="1" applyFill="1" applyBorder="1" applyAlignment="1" applyProtection="1">
      <alignment horizontal="left"/>
      <protection/>
    </xf>
    <xf numFmtId="0" fontId="13" fillId="0" borderId="68" xfId="36" applyFont="1" applyBorder="1" applyAlignment="1" applyProtection="1">
      <alignment horizontal="left"/>
      <protection/>
    </xf>
    <xf numFmtId="49" fontId="20" fillId="35" borderId="68" xfId="36" applyNumberFormat="1" applyFont="1" applyFill="1" applyBorder="1" applyAlignment="1" applyProtection="1">
      <alignment horizontal="center"/>
      <protection/>
    </xf>
    <xf numFmtId="4" fontId="20" fillId="35" borderId="68" xfId="36" applyNumberFormat="1" applyFont="1" applyFill="1" applyBorder="1" applyAlignment="1" applyProtection="1">
      <alignment/>
      <protection/>
    </xf>
    <xf numFmtId="39" fontId="9" fillId="35" borderId="68" xfId="36" applyNumberFormat="1" applyFont="1" applyFill="1" applyBorder="1" applyAlignment="1" applyProtection="1">
      <alignment/>
      <protection/>
    </xf>
    <xf numFmtId="49" fontId="20" fillId="35" borderId="72" xfId="36" applyNumberFormat="1" applyFont="1" applyFill="1" applyBorder="1" applyAlignment="1" applyProtection="1">
      <alignment horizontal="left"/>
      <protection/>
    </xf>
    <xf numFmtId="0" fontId="10" fillId="0" borderId="73" xfId="36" applyFont="1" applyBorder="1" applyAlignment="1">
      <alignment horizontal="left" wrapText="1"/>
      <protection locked="0"/>
    </xf>
    <xf numFmtId="39" fontId="10" fillId="0" borderId="74" xfId="36" applyNumberFormat="1" applyFont="1" applyBorder="1" applyAlignment="1">
      <alignment/>
      <protection locked="0"/>
    </xf>
    <xf numFmtId="37" fontId="10" fillId="0" borderId="77" xfId="36" applyNumberFormat="1" applyFont="1" applyBorder="1" applyAlignment="1">
      <alignment horizontal="left"/>
      <protection locked="0"/>
    </xf>
    <xf numFmtId="49" fontId="0" fillId="0" borderId="78" xfId="36" applyNumberFormat="1" applyFont="1" applyBorder="1" applyAlignment="1" applyProtection="1">
      <alignment horizontal="left"/>
      <protection/>
    </xf>
    <xf numFmtId="49" fontId="0" fillId="0" borderId="78" xfId="36" applyNumberFormat="1" applyFont="1" applyBorder="1" applyAlignment="1" applyProtection="1">
      <alignment horizontal="center"/>
      <protection/>
    </xf>
    <xf numFmtId="4" fontId="0" fillId="0" borderId="78" xfId="36" applyNumberFormat="1" applyFont="1" applyBorder="1" applyAlignment="1" applyProtection="1">
      <alignment horizontal="right"/>
      <protection/>
    </xf>
    <xf numFmtId="39" fontId="10" fillId="0" borderId="79" xfId="36" applyNumberFormat="1" applyFont="1" applyBorder="1" applyAlignment="1">
      <alignment/>
      <protection locked="0"/>
    </xf>
    <xf numFmtId="37" fontId="24" fillId="35" borderId="0" xfId="36" applyNumberFormat="1" applyFont="1" applyFill="1" applyAlignment="1">
      <alignment horizontal="right"/>
      <protection locked="0"/>
    </xf>
    <xf numFmtId="49" fontId="22" fillId="35" borderId="0" xfId="36" applyNumberFormat="1" applyFont="1" applyFill="1" applyAlignment="1" applyProtection="1">
      <alignment horizontal="left"/>
      <protection/>
    </xf>
    <xf numFmtId="49" fontId="22" fillId="35" borderId="0" xfId="36" applyNumberFormat="1" applyFont="1" applyFill="1" applyAlignment="1" applyProtection="1">
      <alignment horizontal="center"/>
      <protection/>
    </xf>
    <xf numFmtId="39" fontId="28" fillId="35" borderId="0" xfId="36" applyNumberFormat="1" applyFont="1" applyFill="1" applyAlignment="1" applyProtection="1">
      <alignment horizontal="right"/>
      <protection/>
    </xf>
    <xf numFmtId="49" fontId="28" fillId="35" borderId="0" xfId="36" applyNumberFormat="1" applyFont="1" applyFill="1" applyAlignment="1" applyProtection="1">
      <alignment horizontal="right"/>
      <protection/>
    </xf>
    <xf numFmtId="39" fontId="22" fillId="0" borderId="0" xfId="36" applyNumberFormat="1" applyFont="1" applyAlignment="1" applyProtection="1">
      <alignment/>
      <protection/>
    </xf>
    <xf numFmtId="37" fontId="10" fillId="35" borderId="80" xfId="36" applyNumberFormat="1" applyFont="1" applyFill="1" applyBorder="1" applyAlignment="1">
      <alignment horizontal="left"/>
      <protection locked="0"/>
    </xf>
    <xf numFmtId="0" fontId="10" fillId="0" borderId="81" xfId="36" applyFont="1" applyBorder="1" applyAlignment="1">
      <alignment horizontal="left" wrapText="1"/>
      <protection locked="0"/>
    </xf>
    <xf numFmtId="0" fontId="0" fillId="0" borderId="81" xfId="36" applyFont="1" applyBorder="1" applyAlignment="1">
      <alignment horizontal="center" wrapText="1"/>
      <protection locked="0"/>
    </xf>
    <xf numFmtId="39" fontId="10" fillId="35" borderId="81" xfId="36" applyNumberFormat="1" applyFont="1" applyFill="1" applyBorder="1" applyAlignment="1">
      <alignment horizontal="right"/>
      <protection locked="0"/>
    </xf>
    <xf numFmtId="39" fontId="10" fillId="0" borderId="81" xfId="36" applyNumberFormat="1" applyFont="1" applyBorder="1" applyAlignment="1">
      <alignment horizontal="right"/>
      <protection locked="0"/>
    </xf>
    <xf numFmtId="39" fontId="10" fillId="0" borderId="82" xfId="36" applyNumberFormat="1" applyFont="1" applyBorder="1" applyAlignment="1">
      <alignment horizontal="right"/>
      <protection locked="0"/>
    </xf>
    <xf numFmtId="0" fontId="9" fillId="0" borderId="0" xfId="36" applyFont="1" applyAlignment="1">
      <alignment horizontal="left" wrapText="1"/>
      <protection locked="0"/>
    </xf>
    <xf numFmtId="0" fontId="26" fillId="0" borderId="0" xfId="36" applyFont="1" applyAlignment="1">
      <alignment horizontal="center" wrapText="1"/>
      <protection locked="0"/>
    </xf>
    <xf numFmtId="4" fontId="0" fillId="35" borderId="0" xfId="36" applyNumberFormat="1" applyFont="1" applyFill="1" applyAlignment="1">
      <alignment horizontal="right"/>
      <protection locked="0"/>
    </xf>
    <xf numFmtId="39" fontId="0" fillId="35" borderId="0" xfId="36" applyNumberFormat="1" applyFont="1" applyFill="1" applyAlignment="1">
      <alignment horizontal="right"/>
      <protection locked="0"/>
    </xf>
    <xf numFmtId="39" fontId="9" fillId="0" borderId="0" xfId="36" applyNumberFormat="1" applyFont="1" applyAlignment="1">
      <alignment horizontal="right"/>
      <protection locked="0"/>
    </xf>
    <xf numFmtId="0" fontId="0" fillId="0" borderId="72" xfId="36" applyFont="1" applyBorder="1" applyAlignment="1" applyProtection="1">
      <alignment horizontal="left"/>
      <protection/>
    </xf>
    <xf numFmtId="4" fontId="0" fillId="35" borderId="73" xfId="36" applyNumberFormat="1" applyFont="1" applyFill="1" applyBorder="1" applyAlignment="1">
      <alignment horizontal="right"/>
      <protection locked="0"/>
    </xf>
    <xf numFmtId="0" fontId="0" fillId="0" borderId="75" xfId="36" applyFont="1" applyBorder="1" applyAlignment="1" applyProtection="1">
      <alignment horizontal="left"/>
      <protection/>
    </xf>
    <xf numFmtId="4" fontId="0" fillId="35" borderId="76" xfId="36" applyNumberFormat="1" applyFont="1" applyFill="1" applyBorder="1" applyAlignment="1">
      <alignment horizontal="right"/>
      <protection locked="0"/>
    </xf>
    <xf numFmtId="0" fontId="26" fillId="0" borderId="76" xfId="36" applyFont="1" applyBorder="1" applyAlignment="1" applyProtection="1">
      <alignment horizontal="center"/>
      <protection/>
    </xf>
    <xf numFmtId="39" fontId="26" fillId="35" borderId="76" xfId="36" applyNumberFormat="1" applyFont="1" applyFill="1" applyBorder="1" applyAlignment="1">
      <alignment horizontal="right"/>
      <protection locked="0"/>
    </xf>
    <xf numFmtId="39" fontId="26" fillId="35" borderId="76" xfId="36" applyNumberFormat="1" applyFont="1" applyFill="1" applyBorder="1" applyAlignment="1">
      <alignment/>
      <protection locked="0"/>
    </xf>
    <xf numFmtId="0" fontId="29" fillId="0" borderId="0" xfId="36" applyFont="1" applyAlignment="1">
      <alignment horizontal="left" wrapText="1"/>
      <protection locked="0"/>
    </xf>
    <xf numFmtId="170" fontId="29" fillId="0" borderId="0" xfId="36" applyNumberFormat="1" applyFont="1" applyAlignment="1">
      <alignment horizontal="right"/>
      <protection locked="0"/>
    </xf>
    <xf numFmtId="39" fontId="29" fillId="0" borderId="0" xfId="36" applyNumberFormat="1" applyFont="1" applyAlignment="1">
      <alignment horizontal="right"/>
      <protection locked="0"/>
    </xf>
    <xf numFmtId="0" fontId="30" fillId="0" borderId="0" xfId="36" applyFont="1" applyAlignment="1" applyProtection="1">
      <alignment horizontal="left"/>
      <protection/>
    </xf>
    <xf numFmtId="0" fontId="3" fillId="0" borderId="0" xfId="36" applyFont="1" applyAlignment="1" applyProtection="1">
      <alignment/>
      <protection/>
    </xf>
    <xf numFmtId="4" fontId="0" fillId="0" borderId="73" xfId="36" applyNumberFormat="1" applyFont="1" applyBorder="1" applyAlignment="1" applyProtection="1">
      <alignment horizontal="right"/>
      <protection/>
    </xf>
    <xf numFmtId="4" fontId="0" fillId="35" borderId="73" xfId="36" applyNumberFormat="1" applyFont="1" applyFill="1" applyBorder="1" applyAlignment="1">
      <alignment/>
      <protection locked="0"/>
    </xf>
    <xf numFmtId="4" fontId="0" fillId="0" borderId="74" xfId="36" applyNumberFormat="1" applyFont="1" applyBorder="1" applyAlignment="1" applyProtection="1">
      <alignment/>
      <protection/>
    </xf>
    <xf numFmtId="49" fontId="0" fillId="0" borderId="76" xfId="36" applyNumberFormat="1" applyFont="1" applyBorder="1" applyAlignment="1" applyProtection="1">
      <alignment horizontal="left" wrapText="1"/>
      <protection/>
    </xf>
    <xf numFmtId="4" fontId="0" fillId="35" borderId="76" xfId="36" applyNumberFormat="1" applyFont="1" applyFill="1" applyBorder="1" applyAlignment="1">
      <alignment/>
      <protection locked="0"/>
    </xf>
    <xf numFmtId="0" fontId="0" fillId="0" borderId="87" xfId="36" applyFont="1" applyBorder="1" applyAlignment="1" applyProtection="1">
      <alignment horizontal="left"/>
      <protection/>
    </xf>
    <xf numFmtId="49" fontId="0" fillId="0" borderId="88" xfId="36" applyNumberFormat="1" applyFont="1" applyBorder="1" applyAlignment="1" applyProtection="1">
      <alignment horizontal="left" wrapText="1"/>
      <protection/>
    </xf>
    <xf numFmtId="0" fontId="0" fillId="0" borderId="88" xfId="36" applyFont="1" applyBorder="1" applyAlignment="1" applyProtection="1">
      <alignment horizontal="left" wrapText="1"/>
      <protection/>
    </xf>
    <xf numFmtId="0" fontId="0" fillId="0" borderId="88" xfId="36" applyFont="1" applyBorder="1" applyAlignment="1" applyProtection="1">
      <alignment horizontal="center" wrapText="1"/>
      <protection/>
    </xf>
    <xf numFmtId="4" fontId="0" fillId="0" borderId="88" xfId="36" applyNumberFormat="1" applyFont="1" applyBorder="1" applyAlignment="1" applyProtection="1">
      <alignment horizontal="right"/>
      <protection/>
    </xf>
    <xf numFmtId="4" fontId="0" fillId="35" borderId="88" xfId="36" applyNumberFormat="1" applyFont="1" applyFill="1" applyBorder="1" applyAlignment="1">
      <alignment/>
      <protection locked="0"/>
    </xf>
    <xf numFmtId="4" fontId="0" fillId="0" borderId="89" xfId="36" applyNumberFormat="1" applyFont="1" applyBorder="1" applyAlignment="1" applyProtection="1">
      <alignment/>
      <protection/>
    </xf>
    <xf numFmtId="0" fontId="9" fillId="0" borderId="0" xfId="36" applyFont="1" applyAlignment="1" applyProtection="1">
      <alignment horizontal="left"/>
      <protection/>
    </xf>
    <xf numFmtId="0" fontId="1" fillId="0" borderId="0" xfId="36" applyFont="1" applyAlignment="1" applyProtection="1">
      <alignment/>
      <protection/>
    </xf>
    <xf numFmtId="0" fontId="1" fillId="0" borderId="0" xfId="36" applyFont="1" applyAlignment="1">
      <alignment/>
      <protection locked="0"/>
    </xf>
    <xf numFmtId="4" fontId="9" fillId="0" borderId="0" xfId="36" applyNumberFormat="1" applyFont="1" applyAlignment="1" applyProtection="1">
      <alignment/>
      <protection/>
    </xf>
    <xf numFmtId="4" fontId="0" fillId="0" borderId="73" xfId="36" applyNumberFormat="1" applyFont="1" applyBorder="1" applyAlignment="1" applyProtection="1">
      <alignment/>
      <protection/>
    </xf>
    <xf numFmtId="2" fontId="0" fillId="0" borderId="73" xfId="36" applyNumberFormat="1" applyFont="1" applyBorder="1" applyAlignment="1" applyProtection="1">
      <alignment/>
      <protection/>
    </xf>
    <xf numFmtId="4" fontId="0" fillId="0" borderId="76" xfId="36" applyNumberFormat="1" applyFont="1" applyBorder="1" applyAlignment="1" applyProtection="1">
      <alignment/>
      <protection/>
    </xf>
    <xf numFmtId="4" fontId="26" fillId="35" borderId="76" xfId="36" applyNumberFormat="1" applyFont="1" applyFill="1" applyBorder="1" applyAlignment="1">
      <alignment/>
      <protection locked="0"/>
    </xf>
    <xf numFmtId="0" fontId="26" fillId="0" borderId="66" xfId="36" applyFont="1" applyBorder="1" applyAlignment="1" applyProtection="1">
      <alignment horizontal="left" wrapText="1"/>
      <protection/>
    </xf>
    <xf numFmtId="39" fontId="26" fillId="0" borderId="76" xfId="36" applyNumberFormat="1" applyFont="1" applyBorder="1" applyAlignment="1">
      <alignment horizontal="right"/>
      <protection locked="0"/>
    </xf>
    <xf numFmtId="49" fontId="26" fillId="0" borderId="76" xfId="36" applyNumberFormat="1" applyFont="1" applyBorder="1" applyAlignment="1" applyProtection="1">
      <alignment horizontal="left" wrapText="1"/>
      <protection/>
    </xf>
    <xf numFmtId="37" fontId="25" fillId="0" borderId="75" xfId="36" applyNumberFormat="1" applyFont="1" applyBorder="1" applyAlignment="1">
      <alignment horizontal="left"/>
      <protection locked="0"/>
    </xf>
    <xf numFmtId="37" fontId="26" fillId="35" borderId="90" xfId="36" applyNumberFormat="1" applyFont="1" applyFill="1" applyBorder="1" applyAlignment="1">
      <alignment horizontal="left"/>
      <protection locked="0"/>
    </xf>
    <xf numFmtId="49" fontId="26" fillId="0" borderId="91" xfId="36" applyNumberFormat="1" applyFont="1" applyBorder="1" applyAlignment="1" applyProtection="1">
      <alignment horizontal="left" wrapText="1"/>
      <protection/>
    </xf>
    <xf numFmtId="0" fontId="26" fillId="0" borderId="91" xfId="36" applyFont="1" applyBorder="1" applyAlignment="1" applyProtection="1">
      <alignment horizontal="left" wrapText="1"/>
      <protection/>
    </xf>
    <xf numFmtId="0" fontId="26" fillId="0" borderId="91" xfId="36" applyFont="1" applyBorder="1" applyAlignment="1" applyProtection="1">
      <alignment horizontal="center" wrapText="1"/>
      <protection/>
    </xf>
    <xf numFmtId="4" fontId="26" fillId="0" borderId="91" xfId="36" applyNumberFormat="1" applyFont="1" applyBorder="1" applyAlignment="1" applyProtection="1">
      <alignment/>
      <protection/>
    </xf>
    <xf numFmtId="4" fontId="26" fillId="35" borderId="91" xfId="36" applyNumberFormat="1" applyFont="1" applyFill="1" applyBorder="1" applyAlignment="1">
      <alignment/>
      <protection locked="0"/>
    </xf>
    <xf numFmtId="4" fontId="26" fillId="0" borderId="92" xfId="36" applyNumberFormat="1" applyFont="1" applyBorder="1" applyAlignment="1" applyProtection="1">
      <alignment/>
      <protection/>
    </xf>
    <xf numFmtId="37" fontId="10" fillId="35" borderId="83" xfId="36" applyNumberFormat="1" applyFont="1" applyFill="1" applyBorder="1" applyAlignment="1">
      <alignment horizontal="left"/>
      <protection locked="0"/>
    </xf>
    <xf numFmtId="0" fontId="9" fillId="0" borderId="83" xfId="36" applyFont="1" applyBorder="1" applyAlignment="1" applyProtection="1">
      <alignment horizontal="left"/>
      <protection/>
    </xf>
    <xf numFmtId="0" fontId="9" fillId="0" borderId="83" xfId="36" applyFont="1" applyBorder="1" applyAlignment="1" applyProtection="1">
      <alignment/>
      <protection/>
    </xf>
    <xf numFmtId="4" fontId="9" fillId="0" borderId="83" xfId="36" applyNumberFormat="1" applyFont="1" applyBorder="1" applyAlignment="1" applyProtection="1">
      <alignment/>
      <protection/>
    </xf>
    <xf numFmtId="0" fontId="9" fillId="35" borderId="83" xfId="36" applyFont="1" applyFill="1" applyBorder="1" applyAlignment="1">
      <alignment/>
      <protection locked="0"/>
    </xf>
    <xf numFmtId="39" fontId="10" fillId="35" borderId="73" xfId="36" applyNumberFormat="1" applyFont="1" applyFill="1" applyBorder="1" applyAlignment="1">
      <alignment horizontal="right"/>
      <protection locked="0"/>
    </xf>
    <xf numFmtId="39" fontId="10" fillId="0" borderId="74" xfId="36" applyNumberFormat="1" applyFont="1" applyBorder="1" applyAlignment="1">
      <alignment horizontal="right"/>
      <protection locked="0"/>
    </xf>
    <xf numFmtId="39" fontId="10" fillId="35" borderId="76" xfId="36" applyNumberFormat="1" applyFont="1" applyFill="1" applyBorder="1" applyAlignment="1">
      <alignment horizontal="right"/>
      <protection locked="0"/>
    </xf>
    <xf numFmtId="39" fontId="10" fillId="0" borderId="51" xfId="36" applyNumberFormat="1" applyFont="1" applyBorder="1" applyAlignment="1">
      <alignment horizontal="right"/>
      <protection locked="0"/>
    </xf>
    <xf numFmtId="37" fontId="24" fillId="0" borderId="77" xfId="36" applyNumberFormat="1" applyFont="1" applyBorder="1" applyAlignment="1">
      <alignment horizontal="left"/>
      <protection locked="0"/>
    </xf>
    <xf numFmtId="4" fontId="0" fillId="0" borderId="78" xfId="36" applyNumberFormat="1" applyFont="1" applyBorder="1" applyAlignment="1" applyProtection="1">
      <alignment/>
      <protection/>
    </xf>
    <xf numFmtId="4" fontId="0" fillId="35" borderId="78" xfId="36" applyNumberFormat="1" applyFont="1" applyFill="1" applyBorder="1" applyAlignment="1">
      <alignment/>
      <protection locked="0"/>
    </xf>
    <xf numFmtId="4" fontId="0" fillId="0" borderId="79" xfId="36" applyNumberFormat="1" applyFont="1" applyBorder="1" applyAlignment="1" applyProtection="1">
      <alignment/>
      <protection/>
    </xf>
    <xf numFmtId="2" fontId="0" fillId="0" borderId="74" xfId="36" applyNumberFormat="1" applyFont="1" applyBorder="1" applyAlignment="1" applyProtection="1">
      <alignment horizontal="right"/>
      <protection/>
    </xf>
    <xf numFmtId="0" fontId="25" fillId="0" borderId="76" xfId="36" applyFont="1" applyBorder="1" applyAlignment="1">
      <alignment horizontal="left" wrapText="1"/>
      <protection locked="0"/>
    </xf>
    <xf numFmtId="0" fontId="31" fillId="0" borderId="0" xfId="36" applyFont="1" applyAlignment="1" applyProtection="1">
      <alignment horizontal="left"/>
      <protection/>
    </xf>
    <xf numFmtId="0" fontId="9" fillId="0" borderId="0" xfId="36" applyFont="1" applyAlignment="1" applyProtection="1">
      <alignment/>
      <protection/>
    </xf>
    <xf numFmtId="0" fontId="9" fillId="0" borderId="0" xfId="36" applyFont="1" applyAlignment="1">
      <alignment/>
      <protection locked="0"/>
    </xf>
    <xf numFmtId="39" fontId="9" fillId="0" borderId="0" xfId="36" applyNumberFormat="1" applyFont="1" applyAlignment="1" applyProtection="1">
      <alignment/>
      <protection/>
    </xf>
    <xf numFmtId="0" fontId="0" fillId="0" borderId="77" xfId="36" applyFont="1" applyBorder="1" applyAlignment="1" applyProtection="1">
      <alignment horizontal="left"/>
      <protection/>
    </xf>
    <xf numFmtId="4" fontId="0" fillId="0" borderId="79" xfId="36" applyNumberFormat="1" applyFont="1" applyBorder="1" applyAlignment="1" applyProtection="1">
      <alignment horizontal="right"/>
      <protection/>
    </xf>
    <xf numFmtId="0" fontId="13" fillId="0" borderId="0" xfId="36" applyFont="1" applyAlignment="1" applyProtection="1">
      <alignment horizontal="left"/>
      <protection/>
    </xf>
    <xf numFmtId="0" fontId="32" fillId="0" borderId="0" xfId="36" applyFont="1" applyAlignment="1" applyProtection="1">
      <alignment/>
      <protection/>
    </xf>
    <xf numFmtId="0" fontId="3" fillId="35" borderId="0" xfId="36" applyFont="1" applyFill="1" applyAlignment="1">
      <alignment horizontal="left" vertical="top"/>
      <protection locked="0"/>
    </xf>
    <xf numFmtId="49" fontId="10" fillId="0" borderId="73" xfId="36" applyNumberFormat="1" applyFont="1" applyBorder="1" applyAlignment="1">
      <alignment horizontal="left" wrapText="1"/>
      <protection locked="0"/>
    </xf>
    <xf numFmtId="0" fontId="10" fillId="0" borderId="73" xfId="36" applyFont="1" applyBorder="1" applyAlignment="1">
      <alignment horizontal="center" wrapText="1"/>
      <protection locked="0"/>
    </xf>
    <xf numFmtId="4" fontId="10" fillId="0" borderId="73" xfId="36" applyNumberFormat="1" applyFont="1" applyBorder="1" applyAlignment="1">
      <alignment/>
      <protection locked="0"/>
    </xf>
    <xf numFmtId="49" fontId="10" fillId="0" borderId="78" xfId="36" applyNumberFormat="1" applyFont="1" applyBorder="1" applyAlignment="1">
      <alignment horizontal="left" wrapText="1"/>
      <protection locked="0"/>
    </xf>
    <xf numFmtId="4" fontId="10" fillId="0" borderId="78" xfId="36" applyNumberFormat="1" applyFont="1" applyBorder="1" applyAlignment="1">
      <alignment/>
      <protection locked="0"/>
    </xf>
    <xf numFmtId="0" fontId="0" fillId="0" borderId="80" xfId="36" applyFont="1" applyBorder="1" applyAlignment="1" applyProtection="1">
      <alignment horizontal="left"/>
      <protection/>
    </xf>
    <xf numFmtId="49" fontId="10" fillId="0" borderId="81" xfId="36" applyNumberFormat="1" applyFont="1" applyBorder="1" applyAlignment="1">
      <alignment horizontal="left" wrapText="1"/>
      <protection locked="0"/>
    </xf>
    <xf numFmtId="0" fontId="10" fillId="0" borderId="81" xfId="36" applyFont="1" applyBorder="1" applyAlignment="1">
      <alignment horizontal="left" wrapText="1"/>
      <protection locked="0"/>
    </xf>
    <xf numFmtId="0" fontId="18" fillId="0" borderId="81" xfId="36" applyFont="1" applyBorder="1" applyAlignment="1">
      <alignment horizontal="center" wrapText="1"/>
      <protection locked="0"/>
    </xf>
    <xf numFmtId="4" fontId="10" fillId="0" borderId="81" xfId="36" applyNumberFormat="1" applyFont="1" applyBorder="1" applyAlignment="1">
      <alignment/>
      <protection locked="0"/>
    </xf>
    <xf numFmtId="4" fontId="0" fillId="35" borderId="81" xfId="36" applyNumberFormat="1" applyFont="1" applyFill="1" applyBorder="1" applyAlignment="1">
      <alignment/>
      <protection locked="0"/>
    </xf>
    <xf numFmtId="4" fontId="0" fillId="0" borderId="82" xfId="36" applyNumberFormat="1" applyFont="1" applyBorder="1" applyAlignment="1" applyProtection="1">
      <alignment/>
      <protection/>
    </xf>
    <xf numFmtId="0" fontId="26" fillId="0" borderId="83" xfId="36" applyFont="1" applyBorder="1" applyAlignment="1" applyProtection="1">
      <alignment horizontal="left"/>
      <protection/>
    </xf>
    <xf numFmtId="0" fontId="32" fillId="0" borderId="83" xfId="36" applyFont="1" applyBorder="1" applyAlignment="1" applyProtection="1">
      <alignment/>
      <protection/>
    </xf>
    <xf numFmtId="4" fontId="33" fillId="0" borderId="83" xfId="36" applyNumberFormat="1" applyFont="1" applyBorder="1" applyAlignment="1" applyProtection="1">
      <alignment/>
      <protection/>
    </xf>
    <xf numFmtId="4" fontId="26" fillId="35" borderId="83" xfId="36" applyNumberFormat="1" applyFont="1" applyFill="1" applyBorder="1" applyAlignment="1">
      <alignment/>
      <protection locked="0"/>
    </xf>
    <xf numFmtId="49" fontId="10" fillId="0" borderId="76" xfId="36" applyNumberFormat="1" applyFont="1" applyBorder="1" applyAlignment="1">
      <alignment horizontal="left" wrapText="1"/>
      <protection locked="0"/>
    </xf>
    <xf numFmtId="4" fontId="10" fillId="0" borderId="76" xfId="36" applyNumberFormat="1" applyFont="1" applyBorder="1" applyAlignment="1">
      <alignment/>
      <protection locked="0"/>
    </xf>
    <xf numFmtId="0" fontId="26" fillId="0" borderId="75" xfId="36" applyFont="1" applyBorder="1" applyAlignment="1" applyProtection="1">
      <alignment horizontal="left"/>
      <protection/>
    </xf>
    <xf numFmtId="49" fontId="25" fillId="0" borderId="76" xfId="36" applyNumberFormat="1" applyFont="1" applyBorder="1" applyAlignment="1">
      <alignment horizontal="left" wrapText="1"/>
      <protection locked="0"/>
    </xf>
    <xf numFmtId="0" fontId="25" fillId="0" borderId="76" xfId="36" applyFont="1" applyBorder="1" applyAlignment="1">
      <alignment horizontal="center" wrapText="1"/>
      <protection locked="0"/>
    </xf>
    <xf numFmtId="4" fontId="25" fillId="0" borderId="76" xfId="36" applyNumberFormat="1" applyFont="1" applyBorder="1" applyAlignment="1">
      <alignment/>
      <protection locked="0"/>
    </xf>
    <xf numFmtId="0" fontId="26" fillId="0" borderId="77" xfId="36" applyFont="1" applyBorder="1" applyAlignment="1" applyProtection="1">
      <alignment horizontal="left"/>
      <protection/>
    </xf>
    <xf numFmtId="49" fontId="25" fillId="0" borderId="78" xfId="36" applyNumberFormat="1" applyFont="1" applyBorder="1" applyAlignment="1">
      <alignment horizontal="left" wrapText="1"/>
      <protection locked="0"/>
    </xf>
    <xf numFmtId="0" fontId="25" fillId="0" borderId="78" xfId="36" applyFont="1" applyBorder="1" applyAlignment="1">
      <alignment horizontal="left" wrapText="1"/>
      <protection locked="0"/>
    </xf>
    <xf numFmtId="0" fontId="25" fillId="0" borderId="78" xfId="36" applyFont="1" applyBorder="1" applyAlignment="1">
      <alignment horizontal="center" wrapText="1"/>
      <protection locked="0"/>
    </xf>
    <xf numFmtId="4" fontId="25" fillId="0" borderId="78" xfId="36" applyNumberFormat="1" applyFont="1" applyBorder="1" applyAlignment="1">
      <alignment/>
      <protection locked="0"/>
    </xf>
    <xf numFmtId="4" fontId="26" fillId="35" borderId="78" xfId="36" applyNumberFormat="1" applyFont="1" applyFill="1" applyBorder="1" applyAlignment="1">
      <alignment/>
      <protection locked="0"/>
    </xf>
    <xf numFmtId="37" fontId="24" fillId="35" borderId="13" xfId="36" applyNumberFormat="1" applyFont="1" applyFill="1" applyBorder="1" applyAlignment="1">
      <alignment horizontal="left"/>
      <protection locked="0"/>
    </xf>
    <xf numFmtId="0" fontId="32" fillId="0" borderId="68" xfId="36" applyFont="1" applyBorder="1" applyAlignment="1" applyProtection="1">
      <alignment/>
      <protection/>
    </xf>
    <xf numFmtId="4" fontId="33" fillId="0" borderId="68" xfId="36" applyNumberFormat="1" applyFont="1" applyBorder="1" applyAlignment="1" applyProtection="1">
      <alignment/>
      <protection/>
    </xf>
    <xf numFmtId="4" fontId="0" fillId="35" borderId="68" xfId="36" applyNumberFormat="1" applyFont="1" applyFill="1" applyBorder="1" applyAlignment="1">
      <alignment/>
      <protection locked="0"/>
    </xf>
    <xf numFmtId="4" fontId="9" fillId="0" borderId="68" xfId="36" applyNumberFormat="1" applyFont="1" applyBorder="1" applyAlignment="1" applyProtection="1">
      <alignment/>
      <protection/>
    </xf>
    <xf numFmtId="49" fontId="10" fillId="0" borderId="81" xfId="36" applyNumberFormat="1" applyFont="1" applyBorder="1" applyAlignment="1">
      <alignment horizontal="left" wrapText="1"/>
      <protection locked="0"/>
    </xf>
    <xf numFmtId="0" fontId="10" fillId="0" borderId="81" xfId="36" applyFont="1" applyBorder="1" applyAlignment="1">
      <alignment horizontal="center" wrapText="1"/>
      <protection locked="0"/>
    </xf>
    <xf numFmtId="4" fontId="10" fillId="0" borderId="81" xfId="36" applyNumberFormat="1" applyFont="1" applyBorder="1" applyAlignment="1">
      <alignment/>
      <protection locked="0"/>
    </xf>
    <xf numFmtId="4" fontId="20" fillId="35" borderId="81" xfId="36" applyNumberFormat="1" applyFont="1" applyFill="1" applyBorder="1" applyAlignment="1">
      <alignment/>
      <protection locked="0"/>
    </xf>
    <xf numFmtId="4" fontId="20" fillId="0" borderId="82" xfId="36" applyNumberFormat="1" applyFont="1" applyBorder="1" applyAlignment="1" applyProtection="1">
      <alignment/>
      <protection/>
    </xf>
    <xf numFmtId="0" fontId="34" fillId="0" borderId="11" xfId="37" applyBorder="1">
      <alignment/>
      <protection/>
    </xf>
    <xf numFmtId="49" fontId="35" fillId="0" borderId="11" xfId="36" applyNumberFormat="1" applyFont="1" applyBorder="1" applyAlignment="1" applyProtection="1">
      <alignment/>
      <protection/>
    </xf>
    <xf numFmtId="49" fontId="36" fillId="0" borderId="11" xfId="36" applyNumberFormat="1" applyFont="1" applyBorder="1" applyAlignment="1" applyProtection="1">
      <alignment wrapText="1"/>
      <protection/>
    </xf>
    <xf numFmtId="0" fontId="37" fillId="35" borderId="11" xfId="37" applyFont="1" applyFill="1" applyBorder="1" applyAlignment="1">
      <alignment wrapText="1"/>
      <protection/>
    </xf>
    <xf numFmtId="169" fontId="37" fillId="35" borderId="11" xfId="37" applyNumberFormat="1" applyFont="1" applyFill="1" applyBorder="1" applyAlignment="1">
      <alignment wrapText="1"/>
      <protection/>
    </xf>
    <xf numFmtId="39" fontId="38" fillId="0" borderId="11" xfId="36" applyNumberFormat="1" applyFont="1" applyBorder="1" applyAlignment="1">
      <alignment horizontal="right"/>
      <protection locked="0"/>
    </xf>
    <xf numFmtId="0" fontId="34" fillId="0" borderId="68" xfId="37" applyBorder="1">
      <alignment/>
      <protection/>
    </xf>
    <xf numFmtId="0" fontId="20" fillId="35" borderId="68" xfId="37" applyFont="1" applyFill="1" applyBorder="1" applyAlignment="1">
      <alignment wrapText="1"/>
      <protection/>
    </xf>
    <xf numFmtId="169" fontId="20" fillId="35" borderId="68" xfId="37" applyNumberFormat="1" applyFont="1" applyFill="1" applyBorder="1" applyAlignment="1">
      <alignment wrapText="1"/>
      <protection/>
    </xf>
    <xf numFmtId="0" fontId="20" fillId="0" borderId="72" xfId="37" applyFont="1" applyBorder="1" applyAlignment="1">
      <alignment horizontal="left" wrapText="1"/>
      <protection/>
    </xf>
    <xf numFmtId="0" fontId="20" fillId="35" borderId="93" xfId="37" applyFont="1" applyFill="1" applyBorder="1" applyAlignment="1">
      <alignment horizontal="left" wrapText="1"/>
      <protection/>
    </xf>
    <xf numFmtId="0" fontId="20" fillId="35" borderId="73" xfId="37" applyFont="1" applyFill="1" applyBorder="1" applyAlignment="1">
      <alignment wrapText="1"/>
      <protection/>
    </xf>
    <xf numFmtId="0" fontId="20" fillId="35" borderId="73" xfId="37" applyFont="1" applyFill="1" applyBorder="1" applyAlignment="1">
      <alignment horizontal="center" wrapText="1"/>
      <protection/>
    </xf>
    <xf numFmtId="2" fontId="20" fillId="35" borderId="73" xfId="37" applyNumberFormat="1" applyFont="1" applyFill="1" applyBorder="1" applyAlignment="1">
      <alignment wrapText="1"/>
      <protection/>
    </xf>
    <xf numFmtId="4" fontId="0" fillId="35" borderId="74" xfId="36" applyNumberFormat="1" applyFont="1" applyFill="1" applyBorder="1" applyAlignment="1" applyProtection="1">
      <alignment/>
      <protection/>
    </xf>
    <xf numFmtId="0" fontId="20" fillId="0" borderId="75" xfId="37" applyFont="1" applyBorder="1" applyAlignment="1">
      <alignment horizontal="left"/>
      <protection/>
    </xf>
    <xf numFmtId="0" fontId="20" fillId="35" borderId="76" xfId="37" applyFont="1" applyFill="1" applyBorder="1" applyAlignment="1">
      <alignment horizontal="left" wrapText="1"/>
      <protection/>
    </xf>
    <xf numFmtId="0" fontId="20" fillId="35" borderId="76" xfId="37" applyFont="1" applyFill="1" applyBorder="1" applyAlignment="1">
      <alignment wrapText="1"/>
      <protection/>
    </xf>
    <xf numFmtId="0" fontId="20" fillId="35" borderId="76" xfId="37" applyFont="1" applyFill="1" applyBorder="1" applyAlignment="1">
      <alignment horizontal="center" wrapText="1"/>
      <protection/>
    </xf>
    <xf numFmtId="2" fontId="20" fillId="35" borderId="76" xfId="37" applyNumberFormat="1" applyFont="1" applyFill="1" applyBorder="1" applyAlignment="1">
      <alignment wrapText="1"/>
      <protection/>
    </xf>
    <xf numFmtId="4" fontId="0" fillId="35" borderId="51" xfId="36" applyNumberFormat="1" applyFont="1" applyFill="1" applyBorder="1" applyAlignment="1" applyProtection="1">
      <alignment/>
      <protection/>
    </xf>
    <xf numFmtId="0" fontId="20" fillId="0" borderId="75" xfId="37" applyFont="1" applyBorder="1" applyAlignment="1">
      <alignment horizontal="left" wrapText="1"/>
      <protection/>
    </xf>
    <xf numFmtId="0" fontId="20" fillId="0" borderId="77" xfId="37" applyFont="1" applyBorder="1" applyAlignment="1">
      <alignment horizontal="left"/>
      <protection/>
    </xf>
    <xf numFmtId="0" fontId="20" fillId="35" borderId="78" xfId="37" applyFont="1" applyFill="1" applyBorder="1" applyAlignment="1">
      <alignment wrapText="1"/>
      <protection/>
    </xf>
    <xf numFmtId="0" fontId="20" fillId="35" borderId="78" xfId="37" applyFont="1" applyFill="1" applyBorder="1" applyAlignment="1">
      <alignment horizontal="center" wrapText="1"/>
      <protection/>
    </xf>
    <xf numFmtId="2" fontId="20" fillId="35" borderId="78" xfId="37" applyNumberFormat="1" applyFont="1" applyFill="1" applyBorder="1" applyAlignment="1">
      <alignment wrapText="1"/>
      <protection/>
    </xf>
    <xf numFmtId="4" fontId="0" fillId="35" borderId="79" xfId="36" applyNumberFormat="1" applyFont="1" applyFill="1" applyBorder="1" applyAlignment="1" applyProtection="1">
      <alignment/>
      <protection/>
    </xf>
    <xf numFmtId="0" fontId="22" fillId="35" borderId="11" xfId="37" applyFont="1" applyFill="1" applyBorder="1" applyAlignment="1">
      <alignment horizontal="left" wrapText="1"/>
      <protection/>
    </xf>
    <xf numFmtId="0" fontId="22" fillId="35" borderId="11" xfId="37" applyFont="1" applyFill="1" applyBorder="1" applyAlignment="1">
      <alignment wrapText="1"/>
      <protection/>
    </xf>
    <xf numFmtId="0" fontId="22" fillId="35" borderId="11" xfId="37" applyFont="1" applyFill="1" applyBorder="1" applyAlignment="1">
      <alignment horizontal="center" wrapText="1"/>
      <protection/>
    </xf>
    <xf numFmtId="2" fontId="22" fillId="35" borderId="11" xfId="37" applyNumberFormat="1" applyFont="1" applyFill="1" applyBorder="1" applyAlignment="1">
      <alignment wrapText="1"/>
      <protection/>
    </xf>
    <xf numFmtId="0" fontId="20" fillId="0" borderId="72" xfId="37" applyFont="1" applyBorder="1" applyAlignment="1">
      <alignment horizontal="left"/>
      <protection/>
    </xf>
    <xf numFmtId="0" fontId="20" fillId="35" borderId="73" xfId="37" applyFont="1" applyFill="1" applyBorder="1" applyAlignment="1">
      <alignment horizontal="left" wrapText="1"/>
      <protection/>
    </xf>
    <xf numFmtId="2" fontId="20" fillId="35" borderId="76" xfId="37" applyNumberFormat="1" applyFont="1" applyFill="1" applyBorder="1">
      <alignment/>
      <protection/>
    </xf>
    <xf numFmtId="0" fontId="34" fillId="0" borderId="83" xfId="37" applyBorder="1">
      <alignment/>
      <protection/>
    </xf>
    <xf numFmtId="0" fontId="22" fillId="35" borderId="83" xfId="37" applyFont="1" applyFill="1" applyBorder="1" applyAlignment="1">
      <alignment horizontal="left" wrapText="1"/>
      <protection/>
    </xf>
    <xf numFmtId="0" fontId="22" fillId="35" borderId="83" xfId="37" applyFont="1" applyFill="1" applyBorder="1" applyAlignment="1">
      <alignment wrapText="1"/>
      <protection/>
    </xf>
    <xf numFmtId="0" fontId="20" fillId="35" borderId="83" xfId="37" applyFont="1" applyFill="1" applyBorder="1" applyAlignment="1">
      <alignment horizontal="center" wrapText="1"/>
      <protection/>
    </xf>
    <xf numFmtId="2" fontId="20" fillId="35" borderId="83" xfId="37" applyNumberFormat="1" applyFont="1" applyFill="1" applyBorder="1" applyAlignment="1">
      <alignment wrapText="1"/>
      <protection/>
    </xf>
    <xf numFmtId="0" fontId="26" fillId="35" borderId="80" xfId="37" applyFont="1" applyFill="1" applyBorder="1" applyAlignment="1">
      <alignment horizontal="left"/>
      <protection/>
    </xf>
    <xf numFmtId="0" fontId="26" fillId="35" borderId="81" xfId="37" applyFont="1" applyFill="1" applyBorder="1" applyAlignment="1">
      <alignment horizontal="left" wrapText="1"/>
      <protection/>
    </xf>
    <xf numFmtId="0" fontId="40" fillId="35" borderId="81" xfId="37" applyFont="1" applyFill="1" applyBorder="1" applyAlignment="1">
      <alignment wrapText="1"/>
      <protection/>
    </xf>
    <xf numFmtId="0" fontId="26" fillId="35" borderId="81" xfId="37" applyFont="1" applyFill="1" applyBorder="1" applyAlignment="1">
      <alignment horizontal="center" wrapText="1"/>
      <protection/>
    </xf>
    <xf numFmtId="2" fontId="26" fillId="35" borderId="81" xfId="37" applyNumberFormat="1" applyFont="1" applyFill="1" applyBorder="1">
      <alignment/>
      <protection/>
    </xf>
    <xf numFmtId="4" fontId="26" fillId="35" borderId="81" xfId="36" applyNumberFormat="1" applyFont="1" applyFill="1" applyBorder="1" applyAlignment="1">
      <alignment/>
      <protection locked="0"/>
    </xf>
    <xf numFmtId="4" fontId="26" fillId="35" borderId="82" xfId="36" applyNumberFormat="1" applyFont="1" applyFill="1" applyBorder="1" applyAlignment="1" applyProtection="1">
      <alignment/>
      <protection/>
    </xf>
    <xf numFmtId="0" fontId="34" fillId="0" borderId="83" xfId="37" applyBorder="1" applyAlignment="1">
      <alignment horizontal="left"/>
      <protection/>
    </xf>
    <xf numFmtId="0" fontId="22" fillId="35" borderId="83" xfId="37" applyFont="1" applyFill="1" applyBorder="1" applyAlignment="1">
      <alignment horizontal="center" wrapText="1"/>
      <protection/>
    </xf>
    <xf numFmtId="2" fontId="22" fillId="35" borderId="83" xfId="37" applyNumberFormat="1" applyFont="1" applyFill="1" applyBorder="1" applyAlignment="1">
      <alignment wrapText="1"/>
      <protection/>
    </xf>
    <xf numFmtId="0" fontId="20" fillId="0" borderId="80" xfId="37" applyFont="1" applyBorder="1" applyAlignment="1">
      <alignment horizontal="left"/>
      <protection/>
    </xf>
    <xf numFmtId="0" fontId="20" fillId="35" borderId="81" xfId="37" applyFont="1" applyFill="1" applyBorder="1" applyAlignment="1">
      <alignment horizontal="left" wrapText="1"/>
      <protection/>
    </xf>
    <xf numFmtId="0" fontId="20" fillId="35" borderId="81" xfId="37" applyFont="1" applyFill="1" applyBorder="1" applyAlignment="1">
      <alignment wrapText="1"/>
      <protection/>
    </xf>
    <xf numFmtId="0" fontId="20" fillId="35" borderId="81" xfId="37" applyFont="1" applyFill="1" applyBorder="1" applyAlignment="1">
      <alignment horizontal="center" wrapText="1"/>
      <protection/>
    </xf>
    <xf numFmtId="2" fontId="20" fillId="35" borderId="81" xfId="37" applyNumberFormat="1" applyFont="1" applyFill="1" applyBorder="1" applyAlignment="1">
      <alignment wrapText="1"/>
      <protection/>
    </xf>
    <xf numFmtId="4" fontId="0" fillId="35" borderId="82" xfId="36" applyNumberFormat="1" applyFont="1" applyFill="1" applyBorder="1" applyAlignment="1" applyProtection="1">
      <alignment/>
      <protection/>
    </xf>
    <xf numFmtId="0" fontId="34" fillId="0" borderId="0" xfId="37" applyBorder="1">
      <alignment/>
      <protection/>
    </xf>
    <xf numFmtId="49" fontId="35" fillId="0" borderId="0" xfId="36" applyNumberFormat="1" applyFont="1" applyBorder="1" applyAlignment="1" applyProtection="1">
      <alignment/>
      <protection/>
    </xf>
    <xf numFmtId="49" fontId="36" fillId="0" borderId="0" xfId="36" applyNumberFormat="1" applyFont="1" applyBorder="1" applyAlignment="1" applyProtection="1">
      <alignment wrapText="1"/>
      <protection/>
    </xf>
    <xf numFmtId="0" fontId="37" fillId="35" borderId="0" xfId="37" applyFont="1" applyFill="1" applyBorder="1" applyAlignment="1">
      <alignment wrapText="1"/>
      <protection/>
    </xf>
    <xf numFmtId="169" fontId="37" fillId="35" borderId="0" xfId="37" applyNumberFormat="1" applyFont="1" applyFill="1" applyBorder="1" applyAlignment="1">
      <alignment wrapText="1"/>
      <protection/>
    </xf>
    <xf numFmtId="39" fontId="38" fillId="0" borderId="0" xfId="36" applyNumberFormat="1" applyFont="1" applyBorder="1" applyAlignment="1">
      <alignment horizontal="right"/>
      <protection locked="0"/>
    </xf>
    <xf numFmtId="0" fontId="20" fillId="0" borderId="68" xfId="37" applyFont="1" applyBorder="1" applyAlignment="1">
      <alignment horizontal="left" wrapText="1"/>
      <protection/>
    </xf>
    <xf numFmtId="0" fontId="20" fillId="35" borderId="68" xfId="37" applyFont="1" applyFill="1" applyBorder="1" applyAlignment="1">
      <alignment horizontal="left" wrapText="1"/>
      <protection/>
    </xf>
    <xf numFmtId="0" fontId="22" fillId="35" borderId="68" xfId="37" applyFont="1" applyFill="1" applyBorder="1" applyAlignment="1">
      <alignment wrapText="1"/>
      <protection/>
    </xf>
    <xf numFmtId="39" fontId="3" fillId="0" borderId="68" xfId="36" applyNumberFormat="1" applyFont="1" applyBorder="1" applyAlignment="1">
      <alignment horizontal="right" vertical="top"/>
      <protection locked="0"/>
    </xf>
    <xf numFmtId="0" fontId="20" fillId="35" borderId="78" xfId="37" applyFont="1" applyFill="1" applyBorder="1" applyAlignment="1">
      <alignment horizontal="left" wrapText="1"/>
      <protection/>
    </xf>
    <xf numFmtId="37" fontId="3" fillId="0" borderId="83" xfId="36" applyNumberFormat="1" applyFont="1" applyBorder="1" applyAlignment="1">
      <alignment horizontal="right" vertical="top"/>
      <protection locked="0"/>
    </xf>
    <xf numFmtId="0" fontId="3" fillId="0" borderId="83" xfId="36" applyFont="1" applyBorder="1" applyAlignment="1">
      <alignment horizontal="left" vertical="top" wrapText="1"/>
      <protection locked="0"/>
    </xf>
    <xf numFmtId="4" fontId="0" fillId="35" borderId="83" xfId="36" applyNumberFormat="1" applyFont="1" applyFill="1" applyBorder="1" applyAlignment="1" applyProtection="1">
      <alignment/>
      <protection/>
    </xf>
    <xf numFmtId="37" fontId="3" fillId="0" borderId="11" xfId="36" applyNumberFormat="1" applyFont="1" applyBorder="1" applyAlignment="1">
      <alignment horizontal="right" vertical="top"/>
      <protection locked="0"/>
    </xf>
    <xf numFmtId="0" fontId="3" fillId="0" borderId="11" xfId="36" applyFont="1" applyBorder="1" applyAlignment="1">
      <alignment horizontal="left" vertical="top" wrapText="1"/>
      <protection locked="0"/>
    </xf>
    <xf numFmtId="0" fontId="20" fillId="35" borderId="11" xfId="37" applyFont="1" applyFill="1" applyBorder="1" applyAlignment="1">
      <alignment horizontal="center" wrapText="1"/>
      <protection/>
    </xf>
    <xf numFmtId="2" fontId="20" fillId="35" borderId="11" xfId="37" applyNumberFormat="1" applyFont="1" applyFill="1" applyBorder="1" applyAlignment="1">
      <alignment wrapText="1"/>
      <protection/>
    </xf>
    <xf numFmtId="4" fontId="0" fillId="35" borderId="11" xfId="36" applyNumberFormat="1" applyFont="1" applyFill="1" applyBorder="1" applyAlignment="1" applyProtection="1">
      <alignment/>
      <protection/>
    </xf>
    <xf numFmtId="0" fontId="20" fillId="0" borderId="77" xfId="37" applyFont="1" applyBorder="1" applyAlignment="1">
      <alignment horizontal="left" wrapText="1"/>
      <protection/>
    </xf>
    <xf numFmtId="37" fontId="26" fillId="35" borderId="0" xfId="36" applyNumberFormat="1" applyFont="1" applyFill="1" applyAlignment="1">
      <alignment horizontal="left"/>
      <protection locked="0"/>
    </xf>
    <xf numFmtId="49" fontId="22" fillId="35" borderId="0" xfId="36" applyNumberFormat="1" applyFont="1" applyFill="1" applyBorder="1" applyAlignment="1" applyProtection="1">
      <alignment horizontal="left"/>
      <protection/>
    </xf>
    <xf numFmtId="0" fontId="26" fillId="0" borderId="0" xfId="36" applyFont="1" applyAlignment="1">
      <alignment wrapText="1"/>
      <protection locked="0"/>
    </xf>
    <xf numFmtId="39" fontId="26" fillId="0" borderId="0" xfId="36" applyNumberFormat="1" applyFont="1" applyAlignment="1">
      <alignment horizontal="right"/>
      <protection locked="0"/>
    </xf>
    <xf numFmtId="4" fontId="26" fillId="35" borderId="0" xfId="36" applyNumberFormat="1" applyFont="1" applyFill="1" applyAlignment="1" applyProtection="1">
      <alignment horizontal="right"/>
      <protection/>
    </xf>
    <xf numFmtId="2" fontId="10" fillId="0" borderId="76" xfId="36" applyNumberFormat="1" applyFont="1" applyBorder="1" applyAlignment="1">
      <alignment horizontal="left" wrapText="1"/>
      <protection locked="0"/>
    </xf>
    <xf numFmtId="49" fontId="0" fillId="0" borderId="76" xfId="36" applyNumberFormat="1" applyFont="1" applyBorder="1" applyAlignment="1">
      <alignment wrapText="1"/>
      <protection locked="0"/>
    </xf>
    <xf numFmtId="39" fontId="10" fillId="0" borderId="79" xfId="36" applyNumberFormat="1" applyFont="1" applyBorder="1" applyAlignment="1">
      <alignment horizontal="right"/>
      <protection locked="0"/>
    </xf>
    <xf numFmtId="39" fontId="10" fillId="0" borderId="94" xfId="36" applyNumberFormat="1" applyFont="1" applyBorder="1" applyAlignment="1" applyProtection="1">
      <alignment horizontal="right"/>
      <protection/>
    </xf>
    <xf numFmtId="39" fontId="6" fillId="0" borderId="62" xfId="36" applyNumberFormat="1" applyFont="1" applyBorder="1" applyAlignment="1">
      <alignment horizontal="right" vertical="center"/>
      <protection locked="0"/>
    </xf>
    <xf numFmtId="39" fontId="6" fillId="0" borderId="59" xfId="36" applyNumberFormat="1" applyFont="1" applyBorder="1" applyAlignment="1">
      <alignment horizontal="right" vertical="center"/>
      <protection locked="0"/>
    </xf>
    <xf numFmtId="39" fontId="10" fillId="0" borderId="94" xfId="36" applyNumberFormat="1" applyFont="1" applyBorder="1" applyAlignment="1">
      <alignment horizontal="right"/>
      <protection locked="0"/>
    </xf>
    <xf numFmtId="0" fontId="3" fillId="0" borderId="95" xfId="36" applyFont="1" applyBorder="1" applyAlignment="1" applyProtection="1">
      <alignment horizontal="left" vertical="center" wrapText="1"/>
      <protection/>
    </xf>
    <xf numFmtId="0" fontId="6" fillId="0" borderId="95" xfId="36" applyFont="1" applyBorder="1" applyAlignment="1" applyProtection="1">
      <alignment horizontal="left" vertical="center" wrapText="1"/>
      <protection/>
    </xf>
    <xf numFmtId="0" fontId="6" fillId="0" borderId="0" xfId="36" applyFont="1" applyBorder="1" applyAlignment="1" applyProtection="1">
      <alignment horizontal="left" vertical="center"/>
      <protection/>
    </xf>
    <xf numFmtId="14" fontId="6" fillId="0" borderId="27" xfId="36" applyNumberFormat="1" applyFont="1" applyBorder="1" applyAlignment="1" applyProtection="1">
      <alignment horizontal="center" vertical="center"/>
      <protection/>
    </xf>
    <xf numFmtId="0" fontId="3" fillId="0" borderId="0" xfId="36" applyFont="1" applyBorder="1" applyAlignment="1" applyProtection="1">
      <alignment horizontal="left" vertical="center"/>
      <protection/>
    </xf>
    <xf numFmtId="0" fontId="6" fillId="0" borderId="96" xfId="36" applyFont="1" applyBorder="1" applyAlignment="1" applyProtection="1">
      <alignment horizontal="left" vertical="center" wrapText="1"/>
      <protection/>
    </xf>
    <xf numFmtId="0" fontId="6" fillId="0" borderId="96" xfId="36" applyFont="1" applyBorder="1" applyAlignment="1" applyProtection="1">
      <alignment horizontal="left" vertical="center"/>
      <protection/>
    </xf>
    <xf numFmtId="0" fontId="6" fillId="0" borderId="97" xfId="36" applyFont="1" applyBorder="1" applyAlignment="1" applyProtection="1">
      <alignment horizontal="left" vertical="center" wrapText="1"/>
      <protection/>
    </xf>
    <xf numFmtId="0" fontId="6" fillId="0" borderId="97" xfId="36" applyFont="1" applyBorder="1" applyAlignment="1" applyProtection="1">
      <alignment horizontal="left" vertical="center"/>
      <protection/>
    </xf>
    <xf numFmtId="0" fontId="5" fillId="0" borderId="27" xfId="36" applyFont="1" applyBorder="1" applyAlignment="1" applyProtection="1">
      <alignment horizontal="left" vertical="center" wrapText="1"/>
      <protection/>
    </xf>
    <xf numFmtId="0" fontId="6" fillId="0" borderId="27" xfId="36" applyFont="1" applyBorder="1" applyAlignment="1" applyProtection="1">
      <alignment horizontal="center" vertical="center" wrapText="1"/>
      <protection/>
    </xf>
    <xf numFmtId="0" fontId="15" fillId="33" borderId="0" xfId="36" applyFont="1" applyFill="1" applyBorder="1" applyAlignment="1" applyProtection="1">
      <alignment horizontal="left"/>
      <protection/>
    </xf>
    <xf numFmtId="0" fontId="16" fillId="33" borderId="0" xfId="36" applyFont="1" applyFill="1" applyBorder="1" applyAlignment="1" applyProtection="1">
      <alignment horizontal="left"/>
      <protection/>
    </xf>
    <xf numFmtId="0" fontId="19" fillId="0" borderId="11" xfId="36" applyFont="1" applyBorder="1" applyAlignment="1">
      <alignment horizontal="left" vertical="center"/>
      <protection locked="0"/>
    </xf>
    <xf numFmtId="0" fontId="9" fillId="33" borderId="0" xfId="36" applyFont="1" applyFill="1" applyBorder="1" applyAlignment="1" applyProtection="1">
      <alignment horizontal="left"/>
      <protection/>
    </xf>
    <xf numFmtId="0" fontId="13" fillId="33" borderId="0" xfId="36" applyFont="1" applyFill="1" applyBorder="1" applyAlignment="1" applyProtection="1">
      <alignment horizontal="left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Excel Built-in Normal 1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4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R38"/>
  <sheetViews>
    <sheetView showGridLines="0" zoomScalePageLayoutView="0" workbookViewId="0" topLeftCell="A7">
      <selection activeCell="W29" sqref="W29"/>
    </sheetView>
  </sheetViews>
  <sheetFormatPr defaultColWidth="7.140625" defaultRowHeight="12.75"/>
  <cols>
    <col min="1" max="1" width="3.140625" style="1" customWidth="1"/>
    <col min="2" max="2" width="5.57421875" style="1" customWidth="1"/>
    <col min="3" max="3" width="2.57421875" style="1" customWidth="1"/>
    <col min="4" max="4" width="5.140625" style="1" customWidth="1"/>
    <col min="5" max="5" width="15.00390625" style="1" customWidth="1"/>
    <col min="6" max="6" width="2.57421875" style="1" customWidth="1"/>
    <col min="7" max="7" width="3.421875" style="1" customWidth="1"/>
    <col min="8" max="8" width="7.140625" style="2" customWidth="1"/>
    <col min="9" max="9" width="4.140625" style="1" customWidth="1"/>
    <col min="10" max="10" width="3.28125" style="1" customWidth="1"/>
    <col min="11" max="11" width="1.8515625" style="1" customWidth="1"/>
    <col min="12" max="12" width="5.00390625" style="1" customWidth="1"/>
    <col min="13" max="13" width="4.8515625" style="2" customWidth="1"/>
    <col min="14" max="15" width="5.140625" style="1" customWidth="1"/>
    <col min="16" max="16" width="10.57421875" style="1" customWidth="1"/>
    <col min="17" max="17" width="2.57421875" style="1" customWidth="1"/>
    <col min="18" max="18" width="17.8515625" style="1" customWidth="1"/>
    <col min="19" max="16384" width="7.140625" style="2" customWidth="1"/>
  </cols>
  <sheetData>
    <row r="1" spans="1:18" ht="12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1:18" ht="23.25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9"/>
    </row>
    <row r="3" spans="1:18" ht="12.7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8" ht="11.2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5"/>
    </row>
    <row r="5" spans="1:18" ht="30.75" customHeight="1">
      <c r="A5" s="16"/>
      <c r="B5" s="17" t="s">
        <v>1</v>
      </c>
      <c r="C5" s="17"/>
      <c r="D5" s="17"/>
      <c r="E5" s="665" t="s">
        <v>2</v>
      </c>
      <c r="F5" s="665"/>
      <c r="G5" s="665"/>
      <c r="H5" s="665"/>
      <c r="I5" s="665"/>
      <c r="J5" s="665"/>
      <c r="K5" s="665"/>
      <c r="L5" s="665"/>
      <c r="M5" s="17"/>
      <c r="N5" s="17"/>
      <c r="O5" s="660" t="s">
        <v>3</v>
      </c>
      <c r="P5" s="660"/>
      <c r="Q5" s="18"/>
      <c r="R5" s="19" t="s">
        <v>4</v>
      </c>
    </row>
    <row r="6" spans="1:18" ht="23.25" customHeight="1">
      <c r="A6" s="16"/>
      <c r="B6" s="17" t="s">
        <v>5</v>
      </c>
      <c r="C6" s="17"/>
      <c r="D6" s="17"/>
      <c r="E6" s="665" t="s">
        <v>6</v>
      </c>
      <c r="F6" s="665"/>
      <c r="G6" s="665"/>
      <c r="H6" s="665"/>
      <c r="I6" s="665"/>
      <c r="J6" s="665"/>
      <c r="K6" s="665"/>
      <c r="L6" s="665"/>
      <c r="M6" s="17"/>
      <c r="N6" s="17"/>
      <c r="O6" s="660" t="s">
        <v>7</v>
      </c>
      <c r="P6" s="660"/>
      <c r="Q6" s="20"/>
      <c r="R6" s="21"/>
    </row>
    <row r="7" spans="1:18" ht="23.25" customHeight="1">
      <c r="A7" s="16"/>
      <c r="B7" s="17" t="s">
        <v>8</v>
      </c>
      <c r="C7" s="17"/>
      <c r="D7" s="17"/>
      <c r="E7" s="665" t="s">
        <v>9</v>
      </c>
      <c r="F7" s="665"/>
      <c r="G7" s="665"/>
      <c r="H7" s="665"/>
      <c r="I7" s="665"/>
      <c r="J7" s="665"/>
      <c r="K7" s="665"/>
      <c r="L7" s="665"/>
      <c r="M7" s="17"/>
      <c r="N7" s="17"/>
      <c r="O7" s="666" t="s">
        <v>10</v>
      </c>
      <c r="P7" s="666"/>
      <c r="Q7" s="22"/>
      <c r="R7" s="23"/>
    </row>
    <row r="8" spans="1:18" ht="11.2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660" t="s">
        <v>11</v>
      </c>
      <c r="P8" s="660"/>
      <c r="Q8" s="17" t="s">
        <v>12</v>
      </c>
      <c r="R8" s="21"/>
    </row>
    <row r="9" spans="1:18" ht="27.75" customHeight="1">
      <c r="A9" s="16"/>
      <c r="B9" s="17" t="s">
        <v>13</v>
      </c>
      <c r="C9" s="17"/>
      <c r="D9" s="17"/>
      <c r="E9" s="661" t="s">
        <v>14</v>
      </c>
      <c r="F9" s="661"/>
      <c r="G9" s="661"/>
      <c r="H9" s="661"/>
      <c r="I9" s="661"/>
      <c r="J9" s="661"/>
      <c r="K9" s="661"/>
      <c r="L9" s="661"/>
      <c r="M9" s="17"/>
      <c r="N9" s="17"/>
      <c r="O9" s="662"/>
      <c r="P9" s="662"/>
      <c r="Q9" s="24"/>
      <c r="R9" s="25"/>
    </row>
    <row r="10" spans="1:18" ht="27.75" customHeight="1">
      <c r="A10" s="16"/>
      <c r="B10" s="17" t="s">
        <v>15</v>
      </c>
      <c r="C10" s="17"/>
      <c r="D10" s="17"/>
      <c r="E10" s="663" t="s">
        <v>16</v>
      </c>
      <c r="F10" s="663"/>
      <c r="G10" s="663"/>
      <c r="H10" s="663"/>
      <c r="I10" s="663"/>
      <c r="J10" s="663"/>
      <c r="K10" s="663"/>
      <c r="L10" s="663"/>
      <c r="M10" s="17"/>
      <c r="N10" s="17"/>
      <c r="O10" s="664"/>
      <c r="P10" s="664"/>
      <c r="Q10" s="26"/>
      <c r="R10" s="27"/>
    </row>
    <row r="11" spans="1:18" ht="27.75" customHeight="1">
      <c r="A11" s="16"/>
      <c r="B11" s="17" t="s">
        <v>17</v>
      </c>
      <c r="C11" s="17"/>
      <c r="D11" s="17"/>
      <c r="E11" s="663" t="s">
        <v>18</v>
      </c>
      <c r="F11" s="663"/>
      <c r="G11" s="663"/>
      <c r="H11" s="663"/>
      <c r="I11" s="663"/>
      <c r="J11" s="663"/>
      <c r="K11" s="663"/>
      <c r="L11" s="663"/>
      <c r="M11" s="17"/>
      <c r="N11" s="17"/>
      <c r="O11" s="664"/>
      <c r="P11" s="664"/>
      <c r="Q11" s="26"/>
      <c r="R11" s="27"/>
    </row>
    <row r="12" spans="1:18" ht="27.75" customHeight="1">
      <c r="A12" s="16"/>
      <c r="B12" s="17" t="s">
        <v>19</v>
      </c>
      <c r="C12" s="17"/>
      <c r="D12" s="17"/>
      <c r="E12" s="656" t="s">
        <v>20</v>
      </c>
      <c r="F12" s="656"/>
      <c r="G12" s="656"/>
      <c r="H12" s="656"/>
      <c r="I12" s="656"/>
      <c r="J12" s="656"/>
      <c r="K12" s="656"/>
      <c r="L12" s="656"/>
      <c r="M12" s="17"/>
      <c r="N12" s="17"/>
      <c r="O12" s="657"/>
      <c r="P12" s="657"/>
      <c r="Q12" s="657"/>
      <c r="R12" s="657"/>
    </row>
    <row r="13" spans="1:18" ht="11.25">
      <c r="A13" s="28"/>
      <c r="B13" s="29"/>
      <c r="C13" s="29"/>
      <c r="D13" s="29"/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30"/>
      <c r="Q13" s="30"/>
      <c r="R13" s="31"/>
    </row>
    <row r="14" spans="1:18" ht="11.25">
      <c r="A14" s="16"/>
      <c r="B14" s="17"/>
      <c r="C14" s="17"/>
      <c r="D14" s="17"/>
      <c r="E14" s="32" t="s">
        <v>21</v>
      </c>
      <c r="F14" s="17"/>
      <c r="G14" s="17"/>
      <c r="H14" s="17"/>
      <c r="I14" s="17"/>
      <c r="J14" s="17"/>
      <c r="K14" s="17"/>
      <c r="L14" s="17"/>
      <c r="M14" s="17"/>
      <c r="N14" s="17"/>
      <c r="O14" s="658" t="s">
        <v>22</v>
      </c>
      <c r="P14" s="658"/>
      <c r="Q14" s="32"/>
      <c r="R14" s="33"/>
    </row>
    <row r="15" spans="1:18" ht="11.25">
      <c r="A15" s="16"/>
      <c r="B15" s="17"/>
      <c r="C15" s="17"/>
      <c r="D15" s="17"/>
      <c r="E15" s="34"/>
      <c r="F15" s="17"/>
      <c r="G15" s="32"/>
      <c r="H15" s="17"/>
      <c r="I15" s="32"/>
      <c r="J15" s="17"/>
      <c r="K15" s="17"/>
      <c r="L15" s="17"/>
      <c r="M15" s="17"/>
      <c r="N15" s="17"/>
      <c r="O15" s="659">
        <v>44718</v>
      </c>
      <c r="P15" s="659"/>
      <c r="Q15" s="32"/>
      <c r="R15" s="35"/>
    </row>
    <row r="16" spans="1:18" ht="11.25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17"/>
      <c r="P16" s="37"/>
      <c r="Q16" s="37"/>
      <c r="R16" s="38"/>
    </row>
    <row r="17" spans="1:18" ht="12.75">
      <c r="A17" s="39"/>
      <c r="B17" s="40"/>
      <c r="C17" s="40"/>
      <c r="D17" s="40"/>
      <c r="E17" s="41" t="s">
        <v>23</v>
      </c>
      <c r="F17" s="40"/>
      <c r="G17" s="40"/>
      <c r="H17" s="40"/>
      <c r="I17" s="40"/>
      <c r="J17" s="40"/>
      <c r="K17" s="40"/>
      <c r="L17" s="40"/>
      <c r="M17" s="40"/>
      <c r="N17" s="40"/>
      <c r="O17" s="14"/>
      <c r="P17" s="40"/>
      <c r="Q17" s="40"/>
      <c r="R17" s="27"/>
    </row>
    <row r="18" spans="1:18" ht="11.25">
      <c r="A18" s="42" t="s">
        <v>24</v>
      </c>
      <c r="B18" s="43"/>
      <c r="C18" s="43"/>
      <c r="D18" s="44"/>
      <c r="E18" s="45" t="s">
        <v>25</v>
      </c>
      <c r="F18" s="44"/>
      <c r="G18" s="45" t="s">
        <v>26</v>
      </c>
      <c r="H18" s="43"/>
      <c r="I18" s="44"/>
      <c r="J18" s="45"/>
      <c r="K18" s="43"/>
      <c r="L18" s="45" t="s">
        <v>27</v>
      </c>
      <c r="M18" s="43"/>
      <c r="N18" s="43"/>
      <c r="O18" s="43"/>
      <c r="P18" s="44"/>
      <c r="Q18" s="45" t="s">
        <v>28</v>
      </c>
      <c r="R18" s="46"/>
    </row>
    <row r="19" spans="1:18" ht="12.75">
      <c r="A19" s="47"/>
      <c r="B19" s="48"/>
      <c r="C19" s="48"/>
      <c r="D19" s="49"/>
      <c r="E19" s="50"/>
      <c r="F19" s="51"/>
      <c r="G19" s="52"/>
      <c r="H19" s="48"/>
      <c r="I19" s="49"/>
      <c r="J19" s="50"/>
      <c r="K19" s="53"/>
      <c r="L19" s="52"/>
      <c r="M19" s="48"/>
      <c r="N19" s="48"/>
      <c r="O19" s="54"/>
      <c r="P19" s="49"/>
      <c r="Q19" s="52"/>
      <c r="R19" s="55"/>
    </row>
    <row r="20" spans="1:18" ht="12.75">
      <c r="A20" s="39"/>
      <c r="B20" s="40"/>
      <c r="C20" s="40"/>
      <c r="D20" s="40"/>
      <c r="E20" s="41" t="s">
        <v>29</v>
      </c>
      <c r="F20" s="40"/>
      <c r="G20" s="40"/>
      <c r="H20" s="40"/>
      <c r="I20" s="40"/>
      <c r="J20" s="56"/>
      <c r="K20" s="40"/>
      <c r="L20" s="40"/>
      <c r="M20" s="40"/>
      <c r="N20" s="40"/>
      <c r="O20" s="37"/>
      <c r="P20" s="40"/>
      <c r="Q20" s="40"/>
      <c r="R20" s="27"/>
    </row>
    <row r="21" spans="1:18" ht="15.75">
      <c r="A21" s="57" t="s">
        <v>30</v>
      </c>
      <c r="B21" s="58"/>
      <c r="C21" s="59" t="s">
        <v>31</v>
      </c>
      <c r="D21" s="60"/>
      <c r="E21" s="60"/>
      <c r="F21" s="61"/>
      <c r="G21" s="62" t="s">
        <v>32</v>
      </c>
      <c r="H21" s="63"/>
      <c r="I21" s="59" t="s">
        <v>33</v>
      </c>
      <c r="J21" s="60"/>
      <c r="K21" s="60"/>
      <c r="L21" s="62" t="s">
        <v>34</v>
      </c>
      <c r="M21" s="63"/>
      <c r="N21" s="59" t="s">
        <v>35</v>
      </c>
      <c r="O21" s="64"/>
      <c r="P21" s="60"/>
      <c r="Q21" s="60"/>
      <c r="R21" s="65"/>
    </row>
    <row r="22" spans="1:18" ht="21" customHeight="1">
      <c r="A22" s="66" t="s">
        <v>36</v>
      </c>
      <c r="B22" s="67" t="s">
        <v>37</v>
      </c>
      <c r="C22" s="68"/>
      <c r="D22" s="69" t="s">
        <v>38</v>
      </c>
      <c r="E22" s="652">
        <f>SUM(rekapitulace!C9)</f>
        <v>0</v>
      </c>
      <c r="F22" s="652"/>
      <c r="G22" s="70" t="s">
        <v>39</v>
      </c>
      <c r="H22" s="71" t="s">
        <v>40</v>
      </c>
      <c r="I22" s="72"/>
      <c r="J22" s="73"/>
      <c r="K22" s="74"/>
      <c r="L22" s="70" t="s">
        <v>41</v>
      </c>
      <c r="M22" s="75" t="s">
        <v>42</v>
      </c>
      <c r="N22" s="76"/>
      <c r="O22" s="76"/>
      <c r="P22" s="76"/>
      <c r="Q22" s="77"/>
      <c r="R22" s="78"/>
    </row>
    <row r="23" spans="1:18" ht="21.75" customHeight="1">
      <c r="A23" s="66" t="s">
        <v>43</v>
      </c>
      <c r="B23" s="67" t="s">
        <v>44</v>
      </c>
      <c r="C23" s="68"/>
      <c r="D23" s="69" t="s">
        <v>38</v>
      </c>
      <c r="E23" s="652">
        <f>SUM(rekapitulace!C10)</f>
        <v>0</v>
      </c>
      <c r="F23" s="652"/>
      <c r="G23" s="70" t="s">
        <v>45</v>
      </c>
      <c r="H23" s="17" t="s">
        <v>46</v>
      </c>
      <c r="I23" s="72"/>
      <c r="J23" s="73"/>
      <c r="K23" s="74"/>
      <c r="L23" s="70" t="s">
        <v>47</v>
      </c>
      <c r="M23" s="75" t="s">
        <v>48</v>
      </c>
      <c r="N23" s="76"/>
      <c r="O23" s="17"/>
      <c r="P23" s="76"/>
      <c r="Q23" s="77"/>
      <c r="R23" s="78"/>
    </row>
    <row r="24" spans="1:18" ht="19.5" customHeight="1">
      <c r="A24" s="66" t="s">
        <v>49</v>
      </c>
      <c r="B24" s="67" t="s">
        <v>50</v>
      </c>
      <c r="C24" s="68"/>
      <c r="D24" s="69" t="s">
        <v>38</v>
      </c>
      <c r="E24" s="652">
        <f>SUM(rekapitulace!C11)</f>
        <v>0</v>
      </c>
      <c r="F24" s="652"/>
      <c r="G24" s="70" t="s">
        <v>51</v>
      </c>
      <c r="H24" s="71" t="s">
        <v>52</v>
      </c>
      <c r="I24" s="72"/>
      <c r="J24" s="73"/>
      <c r="K24" s="74"/>
      <c r="L24" s="70" t="s">
        <v>53</v>
      </c>
      <c r="M24" s="75" t="s">
        <v>54</v>
      </c>
      <c r="N24" s="76"/>
      <c r="O24" s="76"/>
      <c r="P24" s="76"/>
      <c r="Q24" s="77"/>
      <c r="R24" s="78"/>
    </row>
    <row r="25" spans="1:18" ht="19.5" customHeight="1">
      <c r="A25" s="66" t="s">
        <v>55</v>
      </c>
      <c r="B25" s="67" t="s">
        <v>56</v>
      </c>
      <c r="C25" s="68"/>
      <c r="D25" s="69" t="s">
        <v>38</v>
      </c>
      <c r="E25" s="652">
        <f>SUM(rekapitulace!C12)</f>
        <v>0</v>
      </c>
      <c r="F25" s="652"/>
      <c r="G25" s="70" t="s">
        <v>57</v>
      </c>
      <c r="H25" s="71"/>
      <c r="I25" s="72"/>
      <c r="J25" s="73"/>
      <c r="K25" s="74"/>
      <c r="L25" s="70" t="s">
        <v>58</v>
      </c>
      <c r="M25" s="75" t="s">
        <v>59</v>
      </c>
      <c r="N25" s="76"/>
      <c r="O25" s="17"/>
      <c r="P25" s="76"/>
      <c r="Q25" s="77"/>
      <c r="R25" s="78"/>
    </row>
    <row r="26" spans="1:18" ht="19.5" customHeight="1">
      <c r="A26" s="66" t="s">
        <v>60</v>
      </c>
      <c r="B26" s="67" t="s">
        <v>61</v>
      </c>
      <c r="C26" s="68"/>
      <c r="D26" s="69" t="s">
        <v>38</v>
      </c>
      <c r="E26" s="652">
        <f>SUM(rekapitulace!C13)</f>
        <v>0</v>
      </c>
      <c r="F26" s="652"/>
      <c r="G26" s="79"/>
      <c r="H26" s="76"/>
      <c r="I26" s="72"/>
      <c r="J26" s="80"/>
      <c r="K26" s="74"/>
      <c r="L26" s="70" t="s">
        <v>62</v>
      </c>
      <c r="M26" s="75" t="s">
        <v>63</v>
      </c>
      <c r="N26" s="76"/>
      <c r="O26" s="76"/>
      <c r="P26" s="76"/>
      <c r="Q26" s="77"/>
      <c r="R26" s="78"/>
    </row>
    <row r="27" spans="1:18" ht="18" customHeight="1">
      <c r="A27" s="66" t="s">
        <v>64</v>
      </c>
      <c r="B27" s="67"/>
      <c r="C27" s="68"/>
      <c r="D27" s="69" t="s">
        <v>38</v>
      </c>
      <c r="E27" s="652"/>
      <c r="F27" s="652"/>
      <c r="G27" s="79"/>
      <c r="H27" s="76"/>
      <c r="I27" s="72"/>
      <c r="J27" s="80"/>
      <c r="K27" s="74"/>
      <c r="L27" s="70" t="s">
        <v>65</v>
      </c>
      <c r="M27" s="71" t="s">
        <v>66</v>
      </c>
      <c r="N27" s="76"/>
      <c r="O27" s="17"/>
      <c r="P27" s="76"/>
      <c r="Q27" s="72"/>
      <c r="R27" s="78"/>
    </row>
    <row r="28" spans="1:18" ht="18" customHeight="1">
      <c r="A28" s="66" t="s">
        <v>67</v>
      </c>
      <c r="B28" s="81" t="s">
        <v>68</v>
      </c>
      <c r="C28" s="76"/>
      <c r="D28" s="72"/>
      <c r="E28" s="655">
        <f>SUM(E22:E27)</f>
        <v>0</v>
      </c>
      <c r="F28" s="655"/>
      <c r="G28" s="70" t="s">
        <v>69</v>
      </c>
      <c r="H28" s="81" t="s">
        <v>70</v>
      </c>
      <c r="I28" s="72"/>
      <c r="J28" s="82"/>
      <c r="K28" s="83">
        <v>0</v>
      </c>
      <c r="L28" s="70" t="s">
        <v>71</v>
      </c>
      <c r="M28" s="81"/>
      <c r="N28" s="76"/>
      <c r="O28" s="76"/>
      <c r="P28" s="76"/>
      <c r="Q28" s="72"/>
      <c r="R28" s="84"/>
    </row>
    <row r="29" spans="1:18" ht="18.75" customHeight="1">
      <c r="A29" s="85" t="s">
        <v>72</v>
      </c>
      <c r="B29" s="86" t="s">
        <v>73</v>
      </c>
      <c r="C29" s="87"/>
      <c r="D29" s="88"/>
      <c r="E29" s="89"/>
      <c r="F29" s="90"/>
      <c r="G29" s="91" t="s">
        <v>74</v>
      </c>
      <c r="H29" s="86" t="s">
        <v>75</v>
      </c>
      <c r="I29" s="88"/>
      <c r="J29" s="92"/>
      <c r="K29" s="93"/>
      <c r="L29" s="91" t="s">
        <v>76</v>
      </c>
      <c r="M29" s="86" t="s">
        <v>77</v>
      </c>
      <c r="N29" s="87"/>
      <c r="O29" s="37"/>
      <c r="P29" s="87"/>
      <c r="Q29" s="88"/>
      <c r="R29" s="94"/>
    </row>
    <row r="30" spans="1:18" ht="15.75">
      <c r="A30" s="95"/>
      <c r="B30" s="96"/>
      <c r="C30" s="97" t="s">
        <v>78</v>
      </c>
      <c r="D30" s="98"/>
      <c r="E30" s="98"/>
      <c r="F30" s="98"/>
      <c r="G30" s="98"/>
      <c r="H30" s="98"/>
      <c r="I30" s="98"/>
      <c r="J30" s="98"/>
      <c r="K30" s="98"/>
      <c r="L30" s="62" t="s">
        <v>79</v>
      </c>
      <c r="M30" s="99"/>
      <c r="N30" s="60" t="s">
        <v>80</v>
      </c>
      <c r="O30" s="100"/>
      <c r="P30" s="100"/>
      <c r="Q30" s="100"/>
      <c r="R30" s="101">
        <f>SUM(E28+R28)</f>
        <v>0</v>
      </c>
    </row>
    <row r="31" spans="1:18" ht="11.2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102"/>
      <c r="M31" s="103" t="s">
        <v>81</v>
      </c>
      <c r="N31" s="104"/>
      <c r="O31" s="105" t="s">
        <v>82</v>
      </c>
      <c r="P31" s="104"/>
      <c r="Q31" s="105" t="s">
        <v>83</v>
      </c>
      <c r="R31" s="106" t="s">
        <v>84</v>
      </c>
    </row>
    <row r="32" spans="1:18" ht="16.5" customHeight="1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9"/>
      <c r="M32" s="110" t="s">
        <v>85</v>
      </c>
      <c r="N32" s="111"/>
      <c r="O32" s="112">
        <v>15</v>
      </c>
      <c r="P32" s="653">
        <v>0</v>
      </c>
      <c r="Q32" s="653"/>
      <c r="R32" s="113">
        <v>0</v>
      </c>
    </row>
    <row r="33" spans="1:18" ht="19.5" customHeight="1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9"/>
      <c r="M33" s="114" t="s">
        <v>86</v>
      </c>
      <c r="N33" s="115"/>
      <c r="O33" s="116">
        <v>21</v>
      </c>
      <c r="P33" s="654">
        <f>R30</f>
        <v>0</v>
      </c>
      <c r="Q33" s="654"/>
      <c r="R33" s="117">
        <f>PRODUCT(O33,P33)/100</f>
        <v>0</v>
      </c>
    </row>
    <row r="34" spans="1:18" ht="21.75" customHeight="1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18"/>
      <c r="M34" s="119" t="s">
        <v>87</v>
      </c>
      <c r="N34" s="120"/>
      <c r="O34" s="121"/>
      <c r="P34" s="120"/>
      <c r="Q34" s="122"/>
      <c r="R34" s="123">
        <f>SUM(R30,R33)</f>
        <v>0</v>
      </c>
    </row>
    <row r="35" spans="1:18" ht="15.75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24" t="s">
        <v>88</v>
      </c>
      <c r="M35" s="125"/>
      <c r="N35" s="126" t="s">
        <v>89</v>
      </c>
      <c r="O35" s="127"/>
      <c r="P35" s="125"/>
      <c r="Q35" s="125"/>
      <c r="R35" s="128"/>
    </row>
    <row r="36" spans="1:18" ht="12.75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9"/>
      <c r="M36" s="129" t="s">
        <v>90</v>
      </c>
      <c r="N36" s="130"/>
      <c r="O36" s="130"/>
      <c r="P36" s="130"/>
      <c r="Q36" s="130"/>
      <c r="R36" s="131">
        <v>0</v>
      </c>
    </row>
    <row r="37" spans="1:18" ht="12.75">
      <c r="A37" s="107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9"/>
      <c r="M37" s="129" t="s">
        <v>91</v>
      </c>
      <c r="N37" s="130"/>
      <c r="O37" s="130"/>
      <c r="P37" s="130"/>
      <c r="Q37" s="130"/>
      <c r="R37" s="132">
        <v>0</v>
      </c>
    </row>
    <row r="38" spans="1:18" ht="12.75">
      <c r="A38" s="133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5"/>
      <c r="M38" s="136" t="s">
        <v>92</v>
      </c>
      <c r="N38" s="134"/>
      <c r="O38" s="134"/>
      <c r="P38" s="134"/>
      <c r="Q38" s="134"/>
      <c r="R38" s="137">
        <v>0</v>
      </c>
    </row>
  </sheetData>
  <sheetProtection selectLockedCells="1" selectUnlockedCells="1"/>
  <mergeCells count="27">
    <mergeCell ref="E5:L5"/>
    <mergeCell ref="O5:P5"/>
    <mergeCell ref="E6:L6"/>
    <mergeCell ref="O6:P6"/>
    <mergeCell ref="E7:L7"/>
    <mergeCell ref="O7:P7"/>
    <mergeCell ref="O8:P8"/>
    <mergeCell ref="E9:L9"/>
    <mergeCell ref="O9:P9"/>
    <mergeCell ref="E10:L10"/>
    <mergeCell ref="O10:P10"/>
    <mergeCell ref="E11:L11"/>
    <mergeCell ref="O11:P11"/>
    <mergeCell ref="E12:L12"/>
    <mergeCell ref="O12:P12"/>
    <mergeCell ref="Q12:R12"/>
    <mergeCell ref="O14:P14"/>
    <mergeCell ref="O15:P15"/>
    <mergeCell ref="E22:F22"/>
    <mergeCell ref="E23:F23"/>
    <mergeCell ref="E24:F24"/>
    <mergeCell ref="P32:Q32"/>
    <mergeCell ref="P33:Q33"/>
    <mergeCell ref="E25:F25"/>
    <mergeCell ref="E26:F26"/>
    <mergeCell ref="E27:F27"/>
    <mergeCell ref="E28:F28"/>
  </mergeCells>
  <printOptions/>
  <pageMargins left="0.31527777777777777" right="0.5118055555555555" top="0.7875" bottom="0.7875" header="0.5118055555555555" footer="0.31527777777777777"/>
  <pageSetup horizontalDpi="300" verticalDpi="300" orientation="portrait" paperSize="9" scale="99" r:id="rId1"/>
  <headerFooter alignWithMargins="0">
    <oddFooter>&amp;L&amp;8&amp;F&amp;C&amp;8&amp;P z &amp;N&amp;R&amp;8&amp;A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showGridLines="0" zoomScalePageLayoutView="0" workbookViewId="0" topLeftCell="A1">
      <selection activeCell="G8" sqref="G8"/>
    </sheetView>
  </sheetViews>
  <sheetFormatPr defaultColWidth="7.140625" defaultRowHeight="12.75"/>
  <cols>
    <col min="1" max="1" width="10.8515625" style="2" customWidth="1"/>
    <col min="2" max="2" width="53.8515625" style="1" customWidth="1"/>
    <col min="3" max="3" width="18.28125" style="1" customWidth="1"/>
    <col min="4" max="16384" width="7.140625" style="2" customWidth="1"/>
  </cols>
  <sheetData>
    <row r="1" spans="1:3" ht="22.5" customHeight="1">
      <c r="A1" s="138" t="s">
        <v>93</v>
      </c>
      <c r="B1" s="139"/>
      <c r="C1" s="139"/>
    </row>
    <row r="2" spans="1:3" ht="12">
      <c r="A2" s="667" t="s">
        <v>94</v>
      </c>
      <c r="B2" s="667"/>
      <c r="C2" s="667"/>
    </row>
    <row r="3" spans="1:3" ht="12">
      <c r="A3" s="668" t="s">
        <v>95</v>
      </c>
      <c r="B3" s="668"/>
      <c r="C3" s="668"/>
    </row>
    <row r="4" spans="1:3" ht="12">
      <c r="A4" s="140" t="s">
        <v>96</v>
      </c>
      <c r="B4" s="141"/>
      <c r="C4" s="142" t="s">
        <v>97</v>
      </c>
    </row>
    <row r="5" spans="1:3" ht="5.25" customHeight="1">
      <c r="A5" s="139"/>
      <c r="B5" s="139"/>
      <c r="C5" s="139"/>
    </row>
    <row r="6" spans="1:3" ht="11.25">
      <c r="A6" s="143" t="s">
        <v>98</v>
      </c>
      <c r="B6" s="143" t="s">
        <v>99</v>
      </c>
      <c r="C6" s="143" t="s">
        <v>100</v>
      </c>
    </row>
    <row r="7" spans="1:3" ht="11.25">
      <c r="A7" s="143" t="s">
        <v>36</v>
      </c>
      <c r="B7" s="143" t="s">
        <v>43</v>
      </c>
      <c r="C7" s="143">
        <v>3</v>
      </c>
    </row>
    <row r="8" spans="1:3" ht="45" customHeight="1">
      <c r="A8" s="144"/>
      <c r="B8" s="669" t="s">
        <v>101</v>
      </c>
      <c r="C8" s="669"/>
    </row>
    <row r="9" spans="1:3" ht="18" customHeight="1">
      <c r="A9" s="145" t="s">
        <v>37</v>
      </c>
      <c r="B9" s="146" t="s">
        <v>102</v>
      </c>
      <c r="C9" s="147">
        <f>SUM('SO 101'!G204)</f>
        <v>0</v>
      </c>
    </row>
    <row r="10" spans="1:3" ht="18" customHeight="1">
      <c r="A10" s="148" t="s">
        <v>44</v>
      </c>
      <c r="B10" s="149" t="s">
        <v>103</v>
      </c>
      <c r="C10" s="147">
        <f>SUM('SO 401'!G60)</f>
        <v>0</v>
      </c>
    </row>
    <row r="11" spans="1:3" ht="18" customHeight="1">
      <c r="A11" s="148" t="s">
        <v>50</v>
      </c>
      <c r="B11" s="149" t="s">
        <v>104</v>
      </c>
      <c r="C11" s="147">
        <f>SUM('SO 901.1.'!G44)</f>
        <v>0</v>
      </c>
    </row>
    <row r="12" spans="1:3" ht="18" customHeight="1">
      <c r="A12" s="148" t="s">
        <v>56</v>
      </c>
      <c r="B12" s="149" t="s">
        <v>105</v>
      </c>
      <c r="C12" s="147">
        <f>SUM('SO 901.2.'!G76)</f>
        <v>0</v>
      </c>
    </row>
    <row r="13" spans="1:3" ht="18" customHeight="1">
      <c r="A13" s="148" t="s">
        <v>61</v>
      </c>
      <c r="B13" s="149" t="s">
        <v>106</v>
      </c>
      <c r="C13" s="147">
        <f>SUM(VRN!G21)</f>
        <v>0</v>
      </c>
    </row>
    <row r="14" spans="1:3" ht="6" customHeight="1">
      <c r="A14" s="150"/>
      <c r="B14" s="150"/>
      <c r="C14" s="151"/>
    </row>
    <row r="15" spans="1:3" ht="21" customHeight="1">
      <c r="A15" s="152"/>
      <c r="B15" s="152" t="s">
        <v>107</v>
      </c>
      <c r="C15" s="153">
        <f>SUM(C9:C14)</f>
        <v>0</v>
      </c>
    </row>
    <row r="16" spans="1:3" ht="15" customHeight="1">
      <c r="A16" s="154"/>
      <c r="B16" s="154"/>
      <c r="C16" s="155"/>
    </row>
    <row r="17" spans="1:2" ht="24" customHeight="1">
      <c r="A17" s="144"/>
      <c r="B17" s="156"/>
    </row>
    <row r="18" spans="1:2" ht="17.25" customHeight="1">
      <c r="A18" s="157"/>
      <c r="B18" s="147"/>
    </row>
    <row r="19" spans="1:2" ht="17.25" customHeight="1">
      <c r="A19" s="7"/>
      <c r="B19" s="147"/>
    </row>
    <row r="20" spans="1:2" ht="17.25" customHeight="1">
      <c r="A20" s="7"/>
      <c r="B20" s="147"/>
    </row>
    <row r="21" spans="1:2" ht="17.25" customHeight="1">
      <c r="A21" s="158"/>
      <c r="B21" s="147"/>
    </row>
    <row r="22" spans="1:2" ht="17.25" customHeight="1">
      <c r="A22" s="7"/>
      <c r="B22" s="147"/>
    </row>
    <row r="23" spans="1:2" ht="5.25" customHeight="1">
      <c r="A23" s="159"/>
      <c r="B23" s="160"/>
    </row>
    <row r="24" spans="1:3" ht="26.25" customHeight="1">
      <c r="A24" s="152"/>
      <c r="B24" s="152"/>
      <c r="C24" s="153"/>
    </row>
  </sheetData>
  <sheetProtection selectLockedCells="1" selectUnlockedCells="1"/>
  <mergeCells count="3">
    <mergeCell ref="A2:C2"/>
    <mergeCell ref="A3:C3"/>
    <mergeCell ref="B8:C8"/>
  </mergeCells>
  <printOptions/>
  <pageMargins left="0.7083333333333334" right="0.7083333333333334" top="0.7875" bottom="0.7875" header="0.5118055555555555" footer="0.31527777777777777"/>
  <pageSetup horizontalDpi="300" verticalDpi="300" orientation="portrait" paperSize="9"/>
  <headerFooter alignWithMargins="0">
    <oddFooter>&amp;L&amp;8&amp;F&amp;C&amp;8&amp;P z &amp;N&amp;R&amp;8&amp;A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04"/>
  <sheetViews>
    <sheetView showGridLines="0" tabSelected="1" zoomScalePageLayoutView="0" workbookViewId="0" topLeftCell="A1">
      <pane ySplit="7" topLeftCell="A164" activePane="bottomLeft" state="frozen"/>
      <selection pane="topLeft" activeCell="A1" sqref="A1"/>
      <selection pane="bottomLeft" activeCell="E169" sqref="E169"/>
    </sheetView>
  </sheetViews>
  <sheetFormatPr defaultColWidth="8.421875" defaultRowHeight="12" customHeight="1"/>
  <cols>
    <col min="1" max="1" width="7.00390625" style="161" customWidth="1"/>
    <col min="2" max="2" width="10.7109375" style="162" customWidth="1"/>
    <col min="3" max="3" width="61.8515625" style="162" customWidth="1"/>
    <col min="4" max="4" width="6.57421875" style="162" customWidth="1"/>
    <col min="5" max="5" width="12.421875" style="163" customWidth="1"/>
    <col min="6" max="6" width="11.57421875" style="164" customWidth="1"/>
    <col min="7" max="7" width="17.421875" style="164" customWidth="1"/>
    <col min="8" max="16384" width="8.421875" style="165" customWidth="1"/>
  </cols>
  <sheetData>
    <row r="1" spans="1:7" ht="27" customHeight="1">
      <c r="A1" s="138" t="s">
        <v>108</v>
      </c>
      <c r="B1" s="139"/>
      <c r="C1" s="139"/>
      <c r="D1" s="139"/>
      <c r="E1" s="166"/>
      <c r="F1" s="139"/>
      <c r="G1" s="139"/>
    </row>
    <row r="2" spans="1:7" ht="12.75" customHeight="1">
      <c r="A2" s="670" t="s">
        <v>94</v>
      </c>
      <c r="B2" s="670"/>
      <c r="C2" s="670"/>
      <c r="D2" s="670"/>
      <c r="E2" s="670"/>
      <c r="F2" s="139"/>
      <c r="G2" s="139"/>
    </row>
    <row r="3" spans="1:7" ht="12.75" customHeight="1">
      <c r="A3" s="671" t="s">
        <v>109</v>
      </c>
      <c r="B3" s="671"/>
      <c r="C3" s="671"/>
      <c r="D3" s="167"/>
      <c r="E3" s="166"/>
      <c r="F3" s="139"/>
      <c r="G3" s="139"/>
    </row>
    <row r="4" spans="1:7" ht="12.75" customHeight="1">
      <c r="A4" s="671" t="s">
        <v>96</v>
      </c>
      <c r="B4" s="671"/>
      <c r="C4" s="671"/>
      <c r="D4" s="167"/>
      <c r="E4" s="166"/>
      <c r="F4" s="139"/>
      <c r="G4" s="142" t="s">
        <v>97</v>
      </c>
    </row>
    <row r="5" spans="1:7" ht="6" customHeight="1">
      <c r="A5" s="139"/>
      <c r="B5" s="139"/>
      <c r="C5" s="139"/>
      <c r="D5" s="139"/>
      <c r="E5" s="166"/>
      <c r="F5" s="139"/>
      <c r="G5" s="139"/>
    </row>
    <row r="6" spans="1:7" ht="24" customHeight="1">
      <c r="A6" s="168" t="s">
        <v>110</v>
      </c>
      <c r="B6" s="168" t="s">
        <v>111</v>
      </c>
      <c r="C6" s="168" t="s">
        <v>99</v>
      </c>
      <c r="D6" s="168" t="s">
        <v>112</v>
      </c>
      <c r="E6" s="169" t="s">
        <v>113</v>
      </c>
      <c r="F6" s="168" t="s">
        <v>114</v>
      </c>
      <c r="G6" s="168" t="s">
        <v>115</v>
      </c>
    </row>
    <row r="7" spans="1:7" ht="12.75" customHeight="1">
      <c r="A7" s="143" t="s">
        <v>36</v>
      </c>
      <c r="B7" s="143">
        <v>2</v>
      </c>
      <c r="C7" s="143">
        <v>3</v>
      </c>
      <c r="D7" s="143">
        <v>4</v>
      </c>
      <c r="E7" s="169">
        <v>5</v>
      </c>
      <c r="F7" s="143">
        <v>6</v>
      </c>
      <c r="G7" s="143">
        <v>7</v>
      </c>
    </row>
    <row r="8" spans="1:7" ht="33" customHeight="1">
      <c r="A8" s="170"/>
      <c r="B8" s="171" t="s">
        <v>57</v>
      </c>
      <c r="C8" s="172" t="s">
        <v>116</v>
      </c>
      <c r="D8" s="173"/>
      <c r="E8" s="174"/>
      <c r="F8" s="174"/>
      <c r="G8" s="175">
        <f>SUM(G9:G35)</f>
        <v>0</v>
      </c>
    </row>
    <row r="9" spans="1:7" ht="33" customHeight="1">
      <c r="A9" s="176">
        <v>1</v>
      </c>
      <c r="B9" s="177" t="s">
        <v>117</v>
      </c>
      <c r="C9" s="178" t="s">
        <v>118</v>
      </c>
      <c r="D9" s="179" t="s">
        <v>119</v>
      </c>
      <c r="E9" s="180">
        <v>269</v>
      </c>
      <c r="F9" s="181"/>
      <c r="G9" s="182">
        <f>SUM(F9*E9)</f>
        <v>0</v>
      </c>
    </row>
    <row r="10" spans="1:7" ht="33" customHeight="1">
      <c r="A10" s="183">
        <v>2</v>
      </c>
      <c r="B10" s="184">
        <v>112151015</v>
      </c>
      <c r="C10" s="185" t="s">
        <v>120</v>
      </c>
      <c r="D10" s="186" t="s">
        <v>121</v>
      </c>
      <c r="E10" s="187">
        <v>56</v>
      </c>
      <c r="F10" s="188"/>
      <c r="G10" s="189">
        <f>SUM(F10*E10)</f>
        <v>0</v>
      </c>
    </row>
    <row r="11" spans="1:7" ht="33" customHeight="1">
      <c r="A11" s="183">
        <v>3</v>
      </c>
      <c r="B11" s="190" t="s">
        <v>122</v>
      </c>
      <c r="C11" s="191" t="s">
        <v>123</v>
      </c>
      <c r="D11" s="186" t="s">
        <v>121</v>
      </c>
      <c r="E11" s="187">
        <v>56</v>
      </c>
      <c r="F11" s="188"/>
      <c r="G11" s="189">
        <f>SUM(F11*E11)</f>
        <v>0</v>
      </c>
    </row>
    <row r="12" spans="1:7" ht="33" customHeight="1">
      <c r="A12" s="183">
        <v>4</v>
      </c>
      <c r="B12" s="184">
        <v>113106183</v>
      </c>
      <c r="C12" s="185" t="s">
        <v>124</v>
      </c>
      <c r="D12" s="186" t="s">
        <v>119</v>
      </c>
      <c r="E12" s="187">
        <v>37.2</v>
      </c>
      <c r="F12" s="188"/>
      <c r="G12" s="189">
        <f>SUM(F12*E12)</f>
        <v>0</v>
      </c>
    </row>
    <row r="13" spans="1:7" ht="33" customHeight="1">
      <c r="A13" s="183"/>
      <c r="B13" s="190"/>
      <c r="C13" s="185" t="s">
        <v>125</v>
      </c>
      <c r="D13" s="186"/>
      <c r="E13" s="187"/>
      <c r="F13" s="188"/>
      <c r="G13" s="189"/>
    </row>
    <row r="14" spans="1:7" ht="33" customHeight="1">
      <c r="A14" s="183">
        <v>5</v>
      </c>
      <c r="B14" s="184">
        <v>113106195</v>
      </c>
      <c r="C14" s="185" t="s">
        <v>126</v>
      </c>
      <c r="D14" s="186" t="s">
        <v>119</v>
      </c>
      <c r="E14" s="187">
        <v>30.2</v>
      </c>
      <c r="F14" s="188"/>
      <c r="G14" s="189">
        <f>SUM(F14*E14)</f>
        <v>0</v>
      </c>
    </row>
    <row r="15" spans="1:7" ht="33" customHeight="1">
      <c r="A15" s="183"/>
      <c r="B15" s="184"/>
      <c r="C15" s="185" t="s">
        <v>127</v>
      </c>
      <c r="D15" s="186"/>
      <c r="E15" s="187"/>
      <c r="F15" s="188"/>
      <c r="G15" s="189"/>
    </row>
    <row r="16" spans="1:7" ht="33" customHeight="1">
      <c r="A16" s="183">
        <v>6</v>
      </c>
      <c r="B16" s="184">
        <v>113106521</v>
      </c>
      <c r="C16" s="185" t="s">
        <v>128</v>
      </c>
      <c r="D16" s="186" t="s">
        <v>119</v>
      </c>
      <c r="E16" s="187">
        <v>1159.8</v>
      </c>
      <c r="F16" s="188"/>
      <c r="G16" s="189">
        <f>SUM(F16*E16)</f>
        <v>0</v>
      </c>
    </row>
    <row r="17" spans="1:7" ht="33" customHeight="1">
      <c r="A17" s="183"/>
      <c r="B17" s="184"/>
      <c r="C17" s="185" t="s">
        <v>129</v>
      </c>
      <c r="D17" s="186"/>
      <c r="E17" s="187"/>
      <c r="F17" s="188"/>
      <c r="G17" s="189"/>
    </row>
    <row r="18" spans="1:7" ht="33" customHeight="1">
      <c r="A18" s="192">
        <v>7</v>
      </c>
      <c r="B18" s="184">
        <v>113107182</v>
      </c>
      <c r="C18" s="185" t="s">
        <v>130</v>
      </c>
      <c r="D18" s="186" t="s">
        <v>119</v>
      </c>
      <c r="E18" s="187">
        <v>181.5</v>
      </c>
      <c r="F18" s="188"/>
      <c r="G18" s="189">
        <f>SUM(F18*E18)</f>
        <v>0</v>
      </c>
    </row>
    <row r="19" spans="1:7" ht="33" customHeight="1">
      <c r="A19" s="192"/>
      <c r="B19" s="184"/>
      <c r="C19" s="193" t="s">
        <v>131</v>
      </c>
      <c r="D19" s="186"/>
      <c r="E19" s="187"/>
      <c r="F19" s="188"/>
      <c r="G19" s="189"/>
    </row>
    <row r="20" spans="1:7" ht="33" customHeight="1">
      <c r="A20" s="192">
        <v>8</v>
      </c>
      <c r="B20" s="184">
        <v>113107222</v>
      </c>
      <c r="C20" s="185" t="s">
        <v>132</v>
      </c>
      <c r="D20" s="186" t="s">
        <v>119</v>
      </c>
      <c r="E20" s="187">
        <v>1361.9</v>
      </c>
      <c r="F20" s="188"/>
      <c r="G20" s="189">
        <f>SUM(F20*E20)</f>
        <v>0</v>
      </c>
    </row>
    <row r="21" spans="1:7" ht="33" customHeight="1">
      <c r="A21" s="192"/>
      <c r="B21" s="184"/>
      <c r="C21" s="193" t="s">
        <v>133</v>
      </c>
      <c r="D21" s="186"/>
      <c r="E21" s="187"/>
      <c r="F21" s="188"/>
      <c r="G21" s="189"/>
    </row>
    <row r="22" spans="1:7" ht="33" customHeight="1">
      <c r="A22" s="183">
        <v>9</v>
      </c>
      <c r="B22" s="184">
        <v>113107223</v>
      </c>
      <c r="C22" s="185" t="s">
        <v>134</v>
      </c>
      <c r="D22" s="186" t="s">
        <v>119</v>
      </c>
      <c r="E22" s="187">
        <v>508.4</v>
      </c>
      <c r="F22" s="188"/>
      <c r="G22" s="189">
        <f>SUM(F22*E22)</f>
        <v>0</v>
      </c>
    </row>
    <row r="23" spans="1:7" ht="33" customHeight="1">
      <c r="A23" s="183"/>
      <c r="B23" s="184"/>
      <c r="C23" s="193" t="s">
        <v>135</v>
      </c>
      <c r="D23" s="186"/>
      <c r="E23" s="187"/>
      <c r="F23" s="188"/>
      <c r="G23" s="189"/>
    </row>
    <row r="24" spans="1:7" ht="33" customHeight="1">
      <c r="A24" s="192">
        <v>10</v>
      </c>
      <c r="B24" s="184">
        <v>113107243</v>
      </c>
      <c r="C24" s="185" t="s">
        <v>136</v>
      </c>
      <c r="D24" s="186" t="s">
        <v>119</v>
      </c>
      <c r="E24" s="187">
        <v>471.2</v>
      </c>
      <c r="F24" s="188"/>
      <c r="G24" s="189">
        <f>SUM(F24*E24)</f>
        <v>0</v>
      </c>
    </row>
    <row r="25" spans="1:7" ht="33" customHeight="1">
      <c r="A25" s="183">
        <v>11</v>
      </c>
      <c r="B25" s="194">
        <v>113201112</v>
      </c>
      <c r="C25" s="195" t="s">
        <v>137</v>
      </c>
      <c r="D25" s="196" t="s">
        <v>138</v>
      </c>
      <c r="E25" s="197">
        <v>408.5</v>
      </c>
      <c r="F25" s="188"/>
      <c r="G25" s="189">
        <f>SUM(F25*E25)</f>
        <v>0</v>
      </c>
    </row>
    <row r="26" spans="1:7" ht="33" customHeight="1">
      <c r="A26" s="183"/>
      <c r="B26" s="194"/>
      <c r="C26" s="195" t="s">
        <v>139</v>
      </c>
      <c r="D26" s="196"/>
      <c r="E26" s="197"/>
      <c r="F26" s="188"/>
      <c r="G26" s="189"/>
    </row>
    <row r="27" spans="1:7" ht="33" customHeight="1">
      <c r="A27" s="183">
        <v>12</v>
      </c>
      <c r="B27" s="194">
        <v>113202111</v>
      </c>
      <c r="C27" s="195" t="s">
        <v>140</v>
      </c>
      <c r="D27" s="196" t="s">
        <v>138</v>
      </c>
      <c r="E27" s="197">
        <v>363.1</v>
      </c>
      <c r="F27" s="188"/>
      <c r="G27" s="189">
        <f>SUM(F27*E27)</f>
        <v>0</v>
      </c>
    </row>
    <row r="28" spans="1:7" ht="33" customHeight="1">
      <c r="A28" s="183"/>
      <c r="B28" s="194"/>
      <c r="C28" s="195" t="s">
        <v>141</v>
      </c>
      <c r="D28" s="196"/>
      <c r="E28" s="197"/>
      <c r="F28" s="188"/>
      <c r="G28" s="189"/>
    </row>
    <row r="29" spans="1:7" ht="33" customHeight="1">
      <c r="A29" s="192">
        <v>13</v>
      </c>
      <c r="B29" s="198">
        <v>919735113</v>
      </c>
      <c r="C29" s="199" t="s">
        <v>142</v>
      </c>
      <c r="D29" s="200" t="s">
        <v>143</v>
      </c>
      <c r="E29" s="201">
        <v>12</v>
      </c>
      <c r="F29" s="202"/>
      <c r="G29" s="203">
        <f>SUM(F29*E29)</f>
        <v>0</v>
      </c>
    </row>
    <row r="30" spans="1:7" ht="33" customHeight="1">
      <c r="A30" s="183">
        <v>14</v>
      </c>
      <c r="B30" s="190" t="s">
        <v>144</v>
      </c>
      <c r="C30" s="190" t="s">
        <v>145</v>
      </c>
      <c r="D30" s="200" t="s">
        <v>146</v>
      </c>
      <c r="E30" s="201">
        <v>4</v>
      </c>
      <c r="F30" s="202"/>
      <c r="G30" s="203">
        <f>SUM(F30*E30)</f>
        <v>0</v>
      </c>
    </row>
    <row r="31" spans="1:7" ht="33" customHeight="1">
      <c r="A31" s="183"/>
      <c r="B31" s="184"/>
      <c r="C31" s="204" t="s">
        <v>147</v>
      </c>
      <c r="D31" s="186"/>
      <c r="E31" s="187"/>
      <c r="F31" s="188"/>
      <c r="G31" s="189"/>
    </row>
    <row r="32" spans="1:7" ht="33" customHeight="1">
      <c r="A32" s="205">
        <v>15</v>
      </c>
      <c r="B32" s="198">
        <v>979024443</v>
      </c>
      <c r="C32" s="199" t="s">
        <v>148</v>
      </c>
      <c r="D32" s="200" t="s">
        <v>143</v>
      </c>
      <c r="E32" s="201">
        <v>771.6</v>
      </c>
      <c r="F32" s="202"/>
      <c r="G32" s="203">
        <f>SUM(F32*E32)</f>
        <v>0</v>
      </c>
    </row>
    <row r="33" spans="1:7" ht="33" customHeight="1">
      <c r="A33" s="205">
        <v>16</v>
      </c>
      <c r="B33" s="206" t="s">
        <v>149</v>
      </c>
      <c r="C33" s="207" t="s">
        <v>150</v>
      </c>
      <c r="D33" s="208" t="s">
        <v>119</v>
      </c>
      <c r="E33" s="197">
        <v>9.9</v>
      </c>
      <c r="F33" s="188"/>
      <c r="G33" s="189">
        <f>SUM(F33*E33)</f>
        <v>0</v>
      </c>
    </row>
    <row r="34" spans="1:7" ht="33" customHeight="1">
      <c r="A34" s="205">
        <v>17</v>
      </c>
      <c r="B34" s="198">
        <v>979071111</v>
      </c>
      <c r="C34" s="185" t="s">
        <v>151</v>
      </c>
      <c r="D34" s="200" t="s">
        <v>119</v>
      </c>
      <c r="E34" s="201">
        <v>37.2</v>
      </c>
      <c r="F34" s="202"/>
      <c r="G34" s="203">
        <f>SUM(F34*E34)</f>
        <v>0</v>
      </c>
    </row>
    <row r="35" spans="1:7" ht="33" customHeight="1">
      <c r="A35" s="209">
        <v>18</v>
      </c>
      <c r="B35" s="210">
        <v>979071121</v>
      </c>
      <c r="C35" s="211" t="s">
        <v>152</v>
      </c>
      <c r="D35" s="212" t="s">
        <v>119</v>
      </c>
      <c r="E35" s="213">
        <v>1159.8</v>
      </c>
      <c r="F35" s="214"/>
      <c r="G35" s="215">
        <f>SUM(F35*E35)</f>
        <v>0</v>
      </c>
    </row>
    <row r="36" spans="1:7" ht="33" customHeight="1">
      <c r="A36" s="216"/>
      <c r="B36" s="217">
        <v>12</v>
      </c>
      <c r="C36" s="152" t="s">
        <v>153</v>
      </c>
      <c r="D36" s="218"/>
      <c r="E36" s="219"/>
      <c r="F36" s="220"/>
      <c r="G36" s="221">
        <f>SUM(G37:G41)</f>
        <v>0</v>
      </c>
    </row>
    <row r="37" spans="1:7" ht="33" customHeight="1">
      <c r="A37" s="222">
        <v>19</v>
      </c>
      <c r="B37" s="223">
        <v>122252206</v>
      </c>
      <c r="C37" s="178" t="s">
        <v>154</v>
      </c>
      <c r="D37" s="179" t="s">
        <v>155</v>
      </c>
      <c r="E37" s="224">
        <v>928.63</v>
      </c>
      <c r="F37" s="224"/>
      <c r="G37" s="225">
        <f>SUM(F37*E37)</f>
        <v>0</v>
      </c>
    </row>
    <row r="38" spans="1:7" ht="33" customHeight="1">
      <c r="A38" s="205"/>
      <c r="B38" s="198"/>
      <c r="C38" s="226" t="s">
        <v>156</v>
      </c>
      <c r="D38" s="200" t="s">
        <v>155</v>
      </c>
      <c r="E38" s="202">
        <v>424.53</v>
      </c>
      <c r="F38" s="202"/>
      <c r="G38" s="203"/>
    </row>
    <row r="39" spans="1:7" ht="33" customHeight="1">
      <c r="A39" s="205"/>
      <c r="B39" s="198"/>
      <c r="C39" s="226" t="s">
        <v>157</v>
      </c>
      <c r="D39" s="200" t="s">
        <v>155</v>
      </c>
      <c r="E39" s="202">
        <v>504.1</v>
      </c>
      <c r="F39" s="202"/>
      <c r="G39" s="203"/>
    </row>
    <row r="40" spans="1:7" ht="33" customHeight="1">
      <c r="A40" s="192">
        <v>20</v>
      </c>
      <c r="B40" s="227">
        <v>132251103</v>
      </c>
      <c r="C40" s="228" t="s">
        <v>158</v>
      </c>
      <c r="D40" s="229" t="s">
        <v>155</v>
      </c>
      <c r="E40" s="202">
        <v>78.1</v>
      </c>
      <c r="F40" s="230"/>
      <c r="G40" s="203">
        <f>SUM(F40*E40)</f>
        <v>0</v>
      </c>
    </row>
    <row r="41" spans="1:7" ht="33" customHeight="1">
      <c r="A41" s="231"/>
      <c r="B41" s="232"/>
      <c r="C41" s="233" t="s">
        <v>159</v>
      </c>
      <c r="D41" s="234"/>
      <c r="E41" s="214"/>
      <c r="F41" s="214"/>
      <c r="G41" s="215"/>
    </row>
    <row r="42" spans="1:7" ht="33" customHeight="1">
      <c r="A42" s="235"/>
      <c r="B42" s="236" t="s">
        <v>58</v>
      </c>
      <c r="C42" s="237" t="s">
        <v>160</v>
      </c>
      <c r="D42" s="238"/>
      <c r="E42" s="236"/>
      <c r="F42" s="236"/>
      <c r="G42" s="239">
        <f>SUM(G43:G48)</f>
        <v>0</v>
      </c>
    </row>
    <row r="43" spans="1:7" ht="33" customHeight="1">
      <c r="A43" s="240">
        <v>21</v>
      </c>
      <c r="B43" s="241">
        <v>167151111</v>
      </c>
      <c r="C43" s="242" t="s">
        <v>161</v>
      </c>
      <c r="D43" s="243" t="s">
        <v>155</v>
      </c>
      <c r="E43" s="244">
        <v>1006.73</v>
      </c>
      <c r="F43" s="244"/>
      <c r="G43" s="245">
        <f>SUM(F43*E43)</f>
        <v>0</v>
      </c>
    </row>
    <row r="44" spans="1:7" ht="33" customHeight="1">
      <c r="A44" s="246">
        <v>22</v>
      </c>
      <c r="B44" s="226">
        <v>162751117</v>
      </c>
      <c r="C44" s="195" t="s">
        <v>162</v>
      </c>
      <c r="D44" s="247" t="s">
        <v>155</v>
      </c>
      <c r="E44" s="248">
        <v>1006.73</v>
      </c>
      <c r="F44" s="248"/>
      <c r="G44" s="249">
        <f>SUM(F44*E44)</f>
        <v>0</v>
      </c>
    </row>
    <row r="45" spans="1:7" ht="33" customHeight="1">
      <c r="A45" s="246">
        <v>23</v>
      </c>
      <c r="B45" s="226">
        <v>162751119</v>
      </c>
      <c r="C45" s="195" t="s">
        <v>163</v>
      </c>
      <c r="D45" s="247" t="s">
        <v>155</v>
      </c>
      <c r="E45" s="248">
        <v>10067.3</v>
      </c>
      <c r="F45" s="248"/>
      <c r="G45" s="249">
        <f>SUM(F45*E45)</f>
        <v>0</v>
      </c>
    </row>
    <row r="46" spans="1:7" ht="33" customHeight="1">
      <c r="A46" s="246">
        <v>24</v>
      </c>
      <c r="B46" s="250">
        <v>171251201</v>
      </c>
      <c r="C46" s="251" t="s">
        <v>164</v>
      </c>
      <c r="D46" s="247" t="s">
        <v>155</v>
      </c>
      <c r="E46" s="248">
        <v>1006.73</v>
      </c>
      <c r="F46" s="252"/>
      <c r="G46" s="249">
        <f>SUM(F46*E46)</f>
        <v>0</v>
      </c>
    </row>
    <row r="47" spans="1:7" ht="33" customHeight="1">
      <c r="A47" s="246">
        <v>25</v>
      </c>
      <c r="B47" s="195">
        <v>171201231</v>
      </c>
      <c r="C47" s="253" t="s">
        <v>165</v>
      </c>
      <c r="D47" s="254" t="s">
        <v>166</v>
      </c>
      <c r="E47" s="255">
        <v>1812.11</v>
      </c>
      <c r="F47" s="255"/>
      <c r="G47" s="249">
        <f>SUM(F47*E47)</f>
        <v>0</v>
      </c>
    </row>
    <row r="48" spans="1:7" ht="33" customHeight="1">
      <c r="A48" s="209"/>
      <c r="B48" s="232"/>
      <c r="C48" s="256" t="s">
        <v>167</v>
      </c>
      <c r="D48" s="257"/>
      <c r="E48" s="258"/>
      <c r="F48" s="258"/>
      <c r="G48" s="259"/>
    </row>
    <row r="49" spans="1:7" ht="33" customHeight="1">
      <c r="A49" s="260"/>
      <c r="B49" s="261" t="s">
        <v>65</v>
      </c>
      <c r="C49" s="262" t="s">
        <v>168</v>
      </c>
      <c r="D49" s="263"/>
      <c r="E49" s="264"/>
      <c r="F49" s="265"/>
      <c r="G49" s="266">
        <f>SUM(G50:G50)</f>
        <v>0</v>
      </c>
    </row>
    <row r="50" spans="1:7" ht="33" customHeight="1">
      <c r="A50" s="267">
        <v>26</v>
      </c>
      <c r="B50" s="268">
        <v>181951112</v>
      </c>
      <c r="C50" s="269" t="s">
        <v>169</v>
      </c>
      <c r="D50" s="270" t="s">
        <v>119</v>
      </c>
      <c r="E50" s="271">
        <v>2863.7</v>
      </c>
      <c r="F50" s="271"/>
      <c r="G50" s="272">
        <f>SUM(F50*E50)</f>
        <v>0</v>
      </c>
    </row>
    <row r="51" spans="1:7" ht="33" customHeight="1">
      <c r="A51" s="273"/>
      <c r="B51" s="217">
        <v>21</v>
      </c>
      <c r="C51" s="217" t="s">
        <v>170</v>
      </c>
      <c r="D51" s="274"/>
      <c r="E51" s="275"/>
      <c r="F51" s="275"/>
      <c r="G51" s="276">
        <f>SUM(G52:G55)</f>
        <v>0</v>
      </c>
    </row>
    <row r="52" spans="1:7" ht="33" customHeight="1">
      <c r="A52" s="222">
        <v>27</v>
      </c>
      <c r="B52" s="277" t="s">
        <v>171</v>
      </c>
      <c r="C52" s="242" t="s">
        <v>172</v>
      </c>
      <c r="D52" s="278" t="s">
        <v>143</v>
      </c>
      <c r="E52" s="181">
        <v>693.5</v>
      </c>
      <c r="F52" s="181"/>
      <c r="G52" s="225">
        <f>SUM(F52*E52)</f>
        <v>0</v>
      </c>
    </row>
    <row r="53" spans="1:7" ht="33" customHeight="1">
      <c r="A53" s="279">
        <v>28</v>
      </c>
      <c r="B53" s="190" t="s">
        <v>173</v>
      </c>
      <c r="C53" s="199" t="s">
        <v>174</v>
      </c>
      <c r="D53" s="186" t="s">
        <v>155</v>
      </c>
      <c r="E53" s="188">
        <v>78.1</v>
      </c>
      <c r="F53" s="188"/>
      <c r="G53" s="203">
        <f>SUM(F53*E53)</f>
        <v>0</v>
      </c>
    </row>
    <row r="54" spans="1:7" ht="33" customHeight="1">
      <c r="A54" s="280">
        <v>29</v>
      </c>
      <c r="B54" s="206" t="s">
        <v>175</v>
      </c>
      <c r="C54" s="193" t="s">
        <v>176</v>
      </c>
      <c r="D54" s="208" t="s">
        <v>119</v>
      </c>
      <c r="E54" s="281">
        <v>693.5</v>
      </c>
      <c r="F54" s="281"/>
      <c r="G54" s="203">
        <f>SUM(F54*E54)</f>
        <v>0</v>
      </c>
    </row>
    <row r="55" spans="1:7" ht="33" customHeight="1">
      <c r="A55" s="282">
        <v>30</v>
      </c>
      <c r="B55" s="283" t="s">
        <v>177</v>
      </c>
      <c r="C55" s="284" t="s">
        <v>178</v>
      </c>
      <c r="D55" s="285" t="s">
        <v>119</v>
      </c>
      <c r="E55" s="286">
        <v>750</v>
      </c>
      <c r="F55" s="286"/>
      <c r="G55" s="287">
        <f>SUM(F55*E55)</f>
        <v>0</v>
      </c>
    </row>
    <row r="56" spans="1:7" ht="33" customHeight="1">
      <c r="A56" s="216"/>
      <c r="B56" s="288" t="s">
        <v>179</v>
      </c>
      <c r="C56" s="152" t="s">
        <v>180</v>
      </c>
      <c r="D56" s="218"/>
      <c r="E56" s="219"/>
      <c r="F56" s="220"/>
      <c r="G56" s="221">
        <f>SUM(G57:G65)</f>
        <v>0</v>
      </c>
    </row>
    <row r="57" spans="1:7" ht="33" customHeight="1">
      <c r="A57" s="222">
        <v>31</v>
      </c>
      <c r="B57" s="223">
        <v>122252206</v>
      </c>
      <c r="C57" s="178" t="s">
        <v>154</v>
      </c>
      <c r="D57" s="179" t="s">
        <v>155</v>
      </c>
      <c r="E57" s="224">
        <v>1141.52</v>
      </c>
      <c r="F57" s="224"/>
      <c r="G57" s="225">
        <f>SUM(F57*E57)</f>
        <v>0</v>
      </c>
    </row>
    <row r="58" spans="1:7" ht="33" customHeight="1">
      <c r="A58" s="279"/>
      <c r="B58" s="289"/>
      <c r="C58" s="226" t="s">
        <v>181</v>
      </c>
      <c r="D58" s="200"/>
      <c r="E58" s="202"/>
      <c r="F58" s="202"/>
      <c r="G58" s="203"/>
    </row>
    <row r="59" spans="1:7" ht="33" customHeight="1">
      <c r="A59" s="246">
        <v>32</v>
      </c>
      <c r="B59" s="198">
        <v>167151111</v>
      </c>
      <c r="C59" s="228" t="s">
        <v>161</v>
      </c>
      <c r="D59" s="200" t="s">
        <v>155</v>
      </c>
      <c r="E59" s="202">
        <v>1141.52</v>
      </c>
      <c r="F59" s="248"/>
      <c r="G59" s="249">
        <f>SUM(F59*E59)</f>
        <v>0</v>
      </c>
    </row>
    <row r="60" spans="1:7" ht="33" customHeight="1">
      <c r="A60" s="290">
        <v>33</v>
      </c>
      <c r="B60" s="226">
        <v>162751117</v>
      </c>
      <c r="C60" s="195" t="s">
        <v>182</v>
      </c>
      <c r="D60" s="200" t="s">
        <v>155</v>
      </c>
      <c r="E60" s="202">
        <v>1141.52</v>
      </c>
      <c r="F60" s="248"/>
      <c r="G60" s="249">
        <f>SUM(F60*E60)</f>
        <v>0</v>
      </c>
    </row>
    <row r="61" spans="1:7" ht="33" customHeight="1">
      <c r="A61" s="246">
        <v>34</v>
      </c>
      <c r="B61" s="226">
        <v>162751119</v>
      </c>
      <c r="C61" s="195" t="s">
        <v>163</v>
      </c>
      <c r="D61" s="247" t="s">
        <v>155</v>
      </c>
      <c r="E61" s="248">
        <v>11415.2</v>
      </c>
      <c r="F61" s="248"/>
      <c r="G61" s="249">
        <f>SUM(F61*E61)</f>
        <v>0</v>
      </c>
    </row>
    <row r="62" spans="1:7" ht="33" customHeight="1">
      <c r="A62" s="290">
        <v>35</v>
      </c>
      <c r="B62" s="250">
        <v>171251201</v>
      </c>
      <c r="C62" s="251" t="s">
        <v>164</v>
      </c>
      <c r="D62" s="247" t="s">
        <v>155</v>
      </c>
      <c r="E62" s="248">
        <v>1141.52</v>
      </c>
      <c r="F62" s="252"/>
      <c r="G62" s="249">
        <f>SUM(F62*E62)</f>
        <v>0</v>
      </c>
    </row>
    <row r="63" spans="1:7" ht="33" customHeight="1">
      <c r="A63" s="246">
        <v>36</v>
      </c>
      <c r="B63" s="195">
        <v>171201231</v>
      </c>
      <c r="C63" s="253" t="s">
        <v>165</v>
      </c>
      <c r="D63" s="254" t="s">
        <v>166</v>
      </c>
      <c r="E63" s="255">
        <v>2054.73</v>
      </c>
      <c r="F63" s="255"/>
      <c r="G63" s="249">
        <f>SUM(F63*E63)</f>
        <v>0</v>
      </c>
    </row>
    <row r="64" spans="1:7" ht="33" customHeight="1">
      <c r="A64" s="280"/>
      <c r="B64" s="195"/>
      <c r="C64" s="253" t="s">
        <v>183</v>
      </c>
      <c r="D64" s="254"/>
      <c r="E64" s="255"/>
      <c r="F64" s="255"/>
      <c r="G64" s="249"/>
    </row>
    <row r="65" spans="1:7" ht="33" customHeight="1">
      <c r="A65" s="183">
        <v>37</v>
      </c>
      <c r="B65" s="190" t="s">
        <v>184</v>
      </c>
      <c r="C65" s="199" t="s">
        <v>185</v>
      </c>
      <c r="D65" s="200" t="s">
        <v>155</v>
      </c>
      <c r="E65" s="201">
        <v>1141.52</v>
      </c>
      <c r="F65" s="202"/>
      <c r="G65" s="203">
        <f>SUM(F65*E65)</f>
        <v>0</v>
      </c>
    </row>
    <row r="66" spans="1:7" ht="33" customHeight="1">
      <c r="A66" s="291"/>
      <c r="B66" s="292" t="s">
        <v>186</v>
      </c>
      <c r="C66" s="293" t="s">
        <v>187</v>
      </c>
      <c r="D66" s="294"/>
      <c r="E66" s="295"/>
      <c r="F66" s="295"/>
      <c r="G66" s="296">
        <f>SUM(G67:G75)</f>
        <v>0</v>
      </c>
    </row>
    <row r="67" spans="1:7" ht="33" customHeight="1">
      <c r="A67" s="297">
        <v>38</v>
      </c>
      <c r="B67" s="298" t="s">
        <v>188</v>
      </c>
      <c r="C67" s="299" t="s">
        <v>189</v>
      </c>
      <c r="D67" s="300" t="s">
        <v>119</v>
      </c>
      <c r="E67" s="244">
        <v>1143.6</v>
      </c>
      <c r="F67" s="244"/>
      <c r="G67" s="301">
        <f>SUM(F67*E67)</f>
        <v>0</v>
      </c>
    </row>
    <row r="68" spans="1:7" ht="33" customHeight="1">
      <c r="A68" s="192"/>
      <c r="B68" s="206"/>
      <c r="C68" s="193" t="s">
        <v>190</v>
      </c>
      <c r="D68" s="208"/>
      <c r="E68" s="248"/>
      <c r="F68" s="248"/>
      <c r="G68" s="302"/>
    </row>
    <row r="69" spans="1:7" ht="33" customHeight="1">
      <c r="A69" s="290">
        <v>39</v>
      </c>
      <c r="B69" s="303" t="s">
        <v>191</v>
      </c>
      <c r="C69" s="228" t="s">
        <v>192</v>
      </c>
      <c r="D69" s="200" t="s">
        <v>119</v>
      </c>
      <c r="E69" s="248">
        <v>920.9</v>
      </c>
      <c r="F69" s="202"/>
      <c r="G69" s="302">
        <f aca="true" t="shared" si="0" ref="G69:G75">SUM(F69*E69)</f>
        <v>0</v>
      </c>
    </row>
    <row r="70" spans="1:7" ht="33" customHeight="1">
      <c r="A70" s="290">
        <v>40</v>
      </c>
      <c r="B70" s="251" t="s">
        <v>193</v>
      </c>
      <c r="C70" s="226" t="s">
        <v>194</v>
      </c>
      <c r="D70" s="200" t="s">
        <v>119</v>
      </c>
      <c r="E70" s="248">
        <v>920.9</v>
      </c>
      <c r="F70" s="202"/>
      <c r="G70" s="302">
        <f t="shared" si="0"/>
        <v>0</v>
      </c>
    </row>
    <row r="71" spans="1:7" ht="33" customHeight="1">
      <c r="A71" s="290">
        <v>41</v>
      </c>
      <c r="B71" s="303" t="s">
        <v>195</v>
      </c>
      <c r="C71" s="228" t="s">
        <v>196</v>
      </c>
      <c r="D71" s="200" t="s">
        <v>119</v>
      </c>
      <c r="E71" s="248">
        <v>920.9</v>
      </c>
      <c r="F71" s="202"/>
      <c r="G71" s="302">
        <f t="shared" si="0"/>
        <v>0</v>
      </c>
    </row>
    <row r="72" spans="1:7" ht="33" customHeight="1">
      <c r="A72" s="290">
        <v>42</v>
      </c>
      <c r="B72" s="303" t="s">
        <v>197</v>
      </c>
      <c r="C72" s="226" t="s">
        <v>198</v>
      </c>
      <c r="D72" s="200" t="s">
        <v>119</v>
      </c>
      <c r="E72" s="248">
        <v>920.9</v>
      </c>
      <c r="F72" s="202"/>
      <c r="G72" s="302">
        <f t="shared" si="0"/>
        <v>0</v>
      </c>
    </row>
    <row r="73" spans="1:7" ht="33" customHeight="1">
      <c r="A73" s="290">
        <v>43</v>
      </c>
      <c r="B73" s="303" t="s">
        <v>199</v>
      </c>
      <c r="C73" s="228" t="s">
        <v>200</v>
      </c>
      <c r="D73" s="200" t="s">
        <v>119</v>
      </c>
      <c r="E73" s="248">
        <v>920.9</v>
      </c>
      <c r="F73" s="202"/>
      <c r="G73" s="302">
        <f t="shared" si="0"/>
        <v>0</v>
      </c>
    </row>
    <row r="74" spans="1:7" ht="33" customHeight="1">
      <c r="A74" s="290">
        <v>44</v>
      </c>
      <c r="B74" s="195" t="s">
        <v>201</v>
      </c>
      <c r="C74" s="226" t="s">
        <v>202</v>
      </c>
      <c r="D74" s="208" t="s">
        <v>143</v>
      </c>
      <c r="E74" s="248">
        <v>199.2</v>
      </c>
      <c r="F74" s="202"/>
      <c r="G74" s="203">
        <f t="shared" si="0"/>
        <v>0</v>
      </c>
    </row>
    <row r="75" spans="1:7" ht="33" customHeight="1">
      <c r="A75" s="304">
        <v>45</v>
      </c>
      <c r="B75" s="232">
        <v>919112212</v>
      </c>
      <c r="C75" s="232" t="s">
        <v>203</v>
      </c>
      <c r="D75" s="305" t="s">
        <v>143</v>
      </c>
      <c r="E75" s="214">
        <v>199.2</v>
      </c>
      <c r="F75" s="214"/>
      <c r="G75" s="215">
        <f t="shared" si="0"/>
        <v>0</v>
      </c>
    </row>
    <row r="76" spans="1:7" ht="33" customHeight="1">
      <c r="A76" s="291"/>
      <c r="B76" s="292" t="s">
        <v>204</v>
      </c>
      <c r="C76" s="293" t="s">
        <v>205</v>
      </c>
      <c r="D76" s="294"/>
      <c r="E76" s="295"/>
      <c r="F76" s="295"/>
      <c r="G76" s="296">
        <f>SUM(G77:G84)</f>
        <v>0</v>
      </c>
    </row>
    <row r="77" spans="1:7" ht="33" customHeight="1">
      <c r="A77" s="297">
        <v>46</v>
      </c>
      <c r="B77" s="298" t="s">
        <v>206</v>
      </c>
      <c r="C77" s="299" t="s">
        <v>207</v>
      </c>
      <c r="D77" s="300" t="s">
        <v>119</v>
      </c>
      <c r="E77" s="244">
        <v>1210</v>
      </c>
      <c r="F77" s="244"/>
      <c r="G77" s="301">
        <f>SUM(F77*E77)</f>
        <v>0</v>
      </c>
    </row>
    <row r="78" spans="1:7" ht="33" customHeight="1">
      <c r="A78" s="192"/>
      <c r="B78" s="206"/>
      <c r="C78" s="193" t="s">
        <v>208</v>
      </c>
      <c r="D78" s="208"/>
      <c r="E78" s="248"/>
      <c r="F78" s="248"/>
      <c r="G78" s="302"/>
    </row>
    <row r="79" spans="1:7" ht="33" customHeight="1">
      <c r="A79" s="290">
        <v>47</v>
      </c>
      <c r="B79" s="303" t="s">
        <v>209</v>
      </c>
      <c r="C79" s="303" t="s">
        <v>210</v>
      </c>
      <c r="D79" s="306" t="s">
        <v>119</v>
      </c>
      <c r="E79" s="248">
        <v>1178.5</v>
      </c>
      <c r="F79" s="252"/>
      <c r="G79" s="307">
        <f aca="true" t="shared" si="1" ref="G79:G84">SUM(F79*E79)</f>
        <v>0</v>
      </c>
    </row>
    <row r="80" spans="1:7" ht="33" customHeight="1">
      <c r="A80" s="308">
        <v>48</v>
      </c>
      <c r="B80" s="309">
        <v>583810040</v>
      </c>
      <c r="C80" s="310" t="s">
        <v>211</v>
      </c>
      <c r="D80" s="311" t="s">
        <v>119</v>
      </c>
      <c r="E80" s="312">
        <v>1150</v>
      </c>
      <c r="F80" s="313"/>
      <c r="G80" s="314">
        <f t="shared" si="1"/>
        <v>0</v>
      </c>
    </row>
    <row r="81" spans="1:7" ht="33" customHeight="1">
      <c r="A81" s="290">
        <v>48</v>
      </c>
      <c r="B81" s="194">
        <v>596211214</v>
      </c>
      <c r="C81" s="303" t="s">
        <v>212</v>
      </c>
      <c r="D81" s="200" t="s">
        <v>119</v>
      </c>
      <c r="E81" s="315">
        <v>43.5</v>
      </c>
      <c r="F81" s="248"/>
      <c r="G81" s="316">
        <f t="shared" si="1"/>
        <v>0</v>
      </c>
    </row>
    <row r="82" spans="1:7" ht="33" customHeight="1">
      <c r="A82" s="317">
        <v>50</v>
      </c>
      <c r="B82" s="318" t="s">
        <v>213</v>
      </c>
      <c r="C82" s="319" t="s">
        <v>214</v>
      </c>
      <c r="D82" s="311" t="s">
        <v>119</v>
      </c>
      <c r="E82" s="313">
        <v>22</v>
      </c>
      <c r="F82" s="320"/>
      <c r="G82" s="321">
        <f t="shared" si="1"/>
        <v>0</v>
      </c>
    </row>
    <row r="83" spans="1:7" ht="33" customHeight="1">
      <c r="A83" s="317">
        <v>51</v>
      </c>
      <c r="B83" s="322" t="s">
        <v>215</v>
      </c>
      <c r="C83" s="319" t="s">
        <v>216</v>
      </c>
      <c r="D83" s="311" t="s">
        <v>119</v>
      </c>
      <c r="E83" s="313">
        <v>12</v>
      </c>
      <c r="F83" s="320"/>
      <c r="G83" s="321">
        <f t="shared" si="1"/>
        <v>0</v>
      </c>
    </row>
    <row r="84" spans="1:7" ht="33" customHeight="1">
      <c r="A84" s="323">
        <v>52</v>
      </c>
      <c r="B84" s="324" t="s">
        <v>217</v>
      </c>
      <c r="C84" s="325" t="s">
        <v>218</v>
      </c>
      <c r="D84" s="326" t="s">
        <v>119</v>
      </c>
      <c r="E84" s="327">
        <v>12</v>
      </c>
      <c r="F84" s="328"/>
      <c r="G84" s="329">
        <f t="shared" si="1"/>
        <v>0</v>
      </c>
    </row>
    <row r="85" spans="1:7" ht="33" customHeight="1">
      <c r="A85" s="291"/>
      <c r="B85" s="292" t="s">
        <v>219</v>
      </c>
      <c r="C85" s="293" t="s">
        <v>220</v>
      </c>
      <c r="D85" s="294"/>
      <c r="E85" s="295"/>
      <c r="F85" s="295"/>
      <c r="G85" s="296">
        <f>SUM(G86:G91)</f>
        <v>0</v>
      </c>
    </row>
    <row r="86" spans="1:7" ht="33" customHeight="1">
      <c r="A86" s="297">
        <v>53</v>
      </c>
      <c r="B86" s="298" t="s">
        <v>206</v>
      </c>
      <c r="C86" s="299" t="s">
        <v>207</v>
      </c>
      <c r="D86" s="300" t="s">
        <v>119</v>
      </c>
      <c r="E86" s="244">
        <v>340</v>
      </c>
      <c r="F86" s="244"/>
      <c r="G86" s="301">
        <f>SUM(F86*E86)</f>
        <v>0</v>
      </c>
    </row>
    <row r="87" spans="1:7" ht="33" customHeight="1">
      <c r="A87" s="192"/>
      <c r="B87" s="206"/>
      <c r="C87" s="193" t="s">
        <v>221</v>
      </c>
      <c r="D87" s="208"/>
      <c r="E87" s="248"/>
      <c r="F87" s="248"/>
      <c r="G87" s="302"/>
    </row>
    <row r="88" spans="1:7" ht="33" customHeight="1">
      <c r="A88" s="290">
        <v>54</v>
      </c>
      <c r="B88" s="303" t="s">
        <v>209</v>
      </c>
      <c r="C88" s="303" t="s">
        <v>210</v>
      </c>
      <c r="D88" s="306" t="s">
        <v>119</v>
      </c>
      <c r="E88" s="248">
        <v>340</v>
      </c>
      <c r="F88" s="252"/>
      <c r="G88" s="307">
        <f>SUM(F88*E88)</f>
        <v>0</v>
      </c>
    </row>
    <row r="89" spans="1:7" ht="33" customHeight="1">
      <c r="A89" s="308">
        <v>55</v>
      </c>
      <c r="B89" s="309">
        <v>583810040</v>
      </c>
      <c r="C89" s="310" t="s">
        <v>222</v>
      </c>
      <c r="D89" s="311" t="s">
        <v>119</v>
      </c>
      <c r="E89" s="312">
        <v>335</v>
      </c>
      <c r="F89" s="313"/>
      <c r="G89" s="314">
        <f>SUM(F89*E89)</f>
        <v>0</v>
      </c>
    </row>
    <row r="90" spans="1:7" ht="33" customHeight="1">
      <c r="A90" s="290">
        <v>56</v>
      </c>
      <c r="B90" s="194">
        <v>596211214</v>
      </c>
      <c r="C90" s="303" t="s">
        <v>212</v>
      </c>
      <c r="D90" s="200" t="s">
        <v>119</v>
      </c>
      <c r="E90" s="315">
        <v>9.2</v>
      </c>
      <c r="F90" s="248"/>
      <c r="G90" s="316">
        <f>SUM(F90*E90)</f>
        <v>0</v>
      </c>
    </row>
    <row r="91" spans="1:7" ht="33" customHeight="1">
      <c r="A91" s="317">
        <v>57</v>
      </c>
      <c r="B91" s="318" t="s">
        <v>223</v>
      </c>
      <c r="C91" s="319" t="s">
        <v>224</v>
      </c>
      <c r="D91" s="311" t="s">
        <v>119</v>
      </c>
      <c r="E91" s="313">
        <v>9.5</v>
      </c>
      <c r="F91" s="320"/>
      <c r="G91" s="321">
        <f>SUM(F91*E91)</f>
        <v>0</v>
      </c>
    </row>
    <row r="92" spans="1:7" ht="33" customHeight="1">
      <c r="A92" s="291"/>
      <c r="B92" s="292" t="s">
        <v>225</v>
      </c>
      <c r="C92" s="293" t="s">
        <v>226</v>
      </c>
      <c r="D92" s="294"/>
      <c r="E92" s="295"/>
      <c r="F92" s="295"/>
      <c r="G92" s="296">
        <f>SUM(G93:G97)</f>
        <v>0</v>
      </c>
    </row>
    <row r="93" spans="1:7" ht="33" customHeight="1">
      <c r="A93" s="297">
        <v>58</v>
      </c>
      <c r="B93" s="298" t="s">
        <v>188</v>
      </c>
      <c r="C93" s="299" t="s">
        <v>189</v>
      </c>
      <c r="D93" s="300" t="s">
        <v>119</v>
      </c>
      <c r="E93" s="244">
        <v>143.8</v>
      </c>
      <c r="F93" s="244"/>
      <c r="G93" s="301">
        <f>SUM(F93*E93)</f>
        <v>0</v>
      </c>
    </row>
    <row r="94" spans="1:7" ht="33" customHeight="1">
      <c r="A94" s="192"/>
      <c r="B94" s="206"/>
      <c r="C94" s="193" t="s">
        <v>227</v>
      </c>
      <c r="D94" s="208"/>
      <c r="E94" s="248"/>
      <c r="F94" s="248"/>
      <c r="G94" s="302"/>
    </row>
    <row r="95" spans="1:7" ht="33" customHeight="1">
      <c r="A95" s="290">
        <v>59</v>
      </c>
      <c r="B95" s="303" t="s">
        <v>228</v>
      </c>
      <c r="C95" s="228" t="s">
        <v>229</v>
      </c>
      <c r="D95" s="200" t="s">
        <v>119</v>
      </c>
      <c r="E95" s="248">
        <v>143.8</v>
      </c>
      <c r="F95" s="202"/>
      <c r="G95" s="302">
        <f>SUM(F95*E95)</f>
        <v>0</v>
      </c>
    </row>
    <row r="96" spans="1:7" ht="33" customHeight="1">
      <c r="A96" s="290">
        <v>60</v>
      </c>
      <c r="B96" s="206" t="s">
        <v>230</v>
      </c>
      <c r="C96" s="207" t="s">
        <v>231</v>
      </c>
      <c r="D96" s="208" t="s">
        <v>119</v>
      </c>
      <c r="E96" s="330">
        <v>143.8</v>
      </c>
      <c r="F96" s="331"/>
      <c r="G96" s="302">
        <f>SUM(F96*E96)</f>
        <v>0</v>
      </c>
    </row>
    <row r="97" spans="1:7" ht="33" customHeight="1">
      <c r="A97" s="317">
        <v>61</v>
      </c>
      <c r="B97" s="322" t="s">
        <v>232</v>
      </c>
      <c r="C97" s="332" t="s">
        <v>233</v>
      </c>
      <c r="D97" s="311" t="s">
        <v>119</v>
      </c>
      <c r="E97" s="313">
        <v>146</v>
      </c>
      <c r="F97" s="320"/>
      <c r="G97" s="321">
        <f>SUM(F97*E97)</f>
        <v>0</v>
      </c>
    </row>
    <row r="98" spans="1:7" ht="33" customHeight="1">
      <c r="A98" s="291"/>
      <c r="B98" s="292" t="s">
        <v>234</v>
      </c>
      <c r="C98" s="293" t="s">
        <v>235</v>
      </c>
      <c r="D98" s="294"/>
      <c r="E98" s="295"/>
      <c r="F98" s="295"/>
      <c r="G98" s="296">
        <f>SUM(G99:G108)</f>
        <v>0</v>
      </c>
    </row>
    <row r="99" spans="1:7" ht="33" customHeight="1">
      <c r="A99" s="297">
        <v>62</v>
      </c>
      <c r="B99" s="298" t="s">
        <v>188</v>
      </c>
      <c r="C99" s="299" t="s">
        <v>189</v>
      </c>
      <c r="D99" s="300" t="s">
        <v>119</v>
      </c>
      <c r="E99" s="244">
        <v>270.5</v>
      </c>
      <c r="F99" s="244"/>
      <c r="G99" s="301">
        <f>SUM(F99*E99)</f>
        <v>0</v>
      </c>
    </row>
    <row r="100" spans="1:7" ht="33" customHeight="1">
      <c r="A100" s="192"/>
      <c r="B100" s="206"/>
      <c r="C100" s="193" t="s">
        <v>236</v>
      </c>
      <c r="D100" s="208"/>
      <c r="E100" s="248"/>
      <c r="F100" s="248"/>
      <c r="G100" s="302"/>
    </row>
    <row r="101" spans="1:7" ht="33" customHeight="1">
      <c r="A101" s="290">
        <v>63</v>
      </c>
      <c r="B101" s="303" t="s">
        <v>228</v>
      </c>
      <c r="C101" s="228" t="s">
        <v>229</v>
      </c>
      <c r="D101" s="200" t="s">
        <v>119</v>
      </c>
      <c r="E101" s="248">
        <v>270.5</v>
      </c>
      <c r="F101" s="202"/>
      <c r="G101" s="302">
        <f>SUM(F101*E101)</f>
        <v>0</v>
      </c>
    </row>
    <row r="102" spans="1:7" ht="33" customHeight="1">
      <c r="A102" s="290">
        <v>64</v>
      </c>
      <c r="B102" s="206" t="s">
        <v>230</v>
      </c>
      <c r="C102" s="207" t="s">
        <v>231</v>
      </c>
      <c r="D102" s="208" t="s">
        <v>119</v>
      </c>
      <c r="E102" s="330">
        <v>237.15</v>
      </c>
      <c r="F102" s="331"/>
      <c r="G102" s="302">
        <f>SUM(F102*E102)</f>
        <v>0</v>
      </c>
    </row>
    <row r="103" spans="1:7" ht="33" customHeight="1">
      <c r="A103" s="317">
        <v>65</v>
      </c>
      <c r="B103" s="322" t="s">
        <v>232</v>
      </c>
      <c r="C103" s="332" t="s">
        <v>233</v>
      </c>
      <c r="D103" s="311" t="s">
        <v>119</v>
      </c>
      <c r="E103" s="313">
        <v>240</v>
      </c>
      <c r="F103" s="320"/>
      <c r="G103" s="321">
        <f>SUM(F103*E103)</f>
        <v>0</v>
      </c>
    </row>
    <row r="104" spans="1:7" ht="33" customHeight="1">
      <c r="A104" s="317">
        <v>66</v>
      </c>
      <c r="B104" s="322" t="s">
        <v>232</v>
      </c>
      <c r="C104" s="332" t="s">
        <v>237</v>
      </c>
      <c r="D104" s="311" t="s">
        <v>119</v>
      </c>
      <c r="E104" s="313">
        <v>4</v>
      </c>
      <c r="F104" s="320"/>
      <c r="G104" s="321">
        <f>SUM(F104*E104)</f>
        <v>0</v>
      </c>
    </row>
    <row r="105" spans="1:7" ht="33" customHeight="1">
      <c r="A105" s="317"/>
      <c r="B105" s="322"/>
      <c r="C105" s="207" t="s">
        <v>238</v>
      </c>
      <c r="D105" s="311"/>
      <c r="E105" s="313"/>
      <c r="F105" s="320"/>
      <c r="G105" s="321"/>
    </row>
    <row r="106" spans="1:7" ht="33" customHeight="1">
      <c r="A106" s="290">
        <v>67</v>
      </c>
      <c r="B106" s="251" t="s">
        <v>239</v>
      </c>
      <c r="C106" s="228" t="s">
        <v>240</v>
      </c>
      <c r="D106" s="208" t="s">
        <v>143</v>
      </c>
      <c r="E106" s="248">
        <v>162.7</v>
      </c>
      <c r="F106" s="202"/>
      <c r="G106" s="203">
        <f>SUM(E106*F106)</f>
        <v>0</v>
      </c>
    </row>
    <row r="107" spans="1:7" ht="33" customHeight="1">
      <c r="A107" s="308">
        <v>68</v>
      </c>
      <c r="B107" s="333">
        <v>583810080</v>
      </c>
      <c r="C107" s="332" t="s">
        <v>241</v>
      </c>
      <c r="D107" s="334" t="s">
        <v>119</v>
      </c>
      <c r="E107" s="312">
        <v>50</v>
      </c>
      <c r="F107" s="313"/>
      <c r="G107" s="335">
        <f>SUM(F107*E107)</f>
        <v>0</v>
      </c>
    </row>
    <row r="108" spans="1:7" ht="33" customHeight="1">
      <c r="A108" s="282"/>
      <c r="B108" s="336"/>
      <c r="C108" s="337" t="s">
        <v>242</v>
      </c>
      <c r="D108" s="338"/>
      <c r="E108" s="339"/>
      <c r="F108" s="327"/>
      <c r="G108" s="340"/>
    </row>
    <row r="109" spans="1:7" ht="33" customHeight="1">
      <c r="A109" s="291"/>
      <c r="B109" s="292" t="s">
        <v>243</v>
      </c>
      <c r="C109" s="293" t="s">
        <v>244</v>
      </c>
      <c r="D109" s="294"/>
      <c r="E109" s="295"/>
      <c r="F109" s="295"/>
      <c r="G109" s="296">
        <f>SUM(G110:G118)</f>
        <v>0</v>
      </c>
    </row>
    <row r="110" spans="1:7" ht="33" customHeight="1">
      <c r="A110" s="297">
        <v>69</v>
      </c>
      <c r="B110" s="298" t="s">
        <v>245</v>
      </c>
      <c r="C110" s="299" t="s">
        <v>246</v>
      </c>
      <c r="D110" s="300" t="s">
        <v>119</v>
      </c>
      <c r="E110" s="244">
        <v>52.3</v>
      </c>
      <c r="F110" s="244"/>
      <c r="G110" s="301">
        <f>SUM(F110*E110)</f>
        <v>0</v>
      </c>
    </row>
    <row r="111" spans="1:7" ht="33" customHeight="1">
      <c r="A111" s="192"/>
      <c r="B111" s="206"/>
      <c r="C111" s="193" t="s">
        <v>247</v>
      </c>
      <c r="D111" s="208"/>
      <c r="E111" s="248"/>
      <c r="F111" s="248"/>
      <c r="G111" s="302"/>
    </row>
    <row r="112" spans="1:7" ht="33" customHeight="1">
      <c r="A112" s="290">
        <v>70</v>
      </c>
      <c r="B112" s="303" t="s">
        <v>228</v>
      </c>
      <c r="C112" s="228" t="s">
        <v>229</v>
      </c>
      <c r="D112" s="200" t="s">
        <v>119</v>
      </c>
      <c r="E112" s="248">
        <v>270.5</v>
      </c>
      <c r="F112" s="202"/>
      <c r="G112" s="302">
        <f>SUM(F112*E112)</f>
        <v>0</v>
      </c>
    </row>
    <row r="113" spans="1:7" ht="33" customHeight="1">
      <c r="A113" s="290">
        <v>71</v>
      </c>
      <c r="B113" s="206" t="s">
        <v>248</v>
      </c>
      <c r="C113" s="207" t="s">
        <v>249</v>
      </c>
      <c r="D113" s="208" t="s">
        <v>119</v>
      </c>
      <c r="E113" s="330">
        <v>270.5</v>
      </c>
      <c r="F113" s="331"/>
      <c r="G113" s="302">
        <f>SUM(F113*E113)</f>
        <v>0</v>
      </c>
    </row>
    <row r="114" spans="1:7" ht="33" customHeight="1">
      <c r="A114" s="317">
        <v>72</v>
      </c>
      <c r="B114" s="333">
        <v>583810080</v>
      </c>
      <c r="C114" s="332" t="s">
        <v>241</v>
      </c>
      <c r="D114" s="334" t="s">
        <v>119</v>
      </c>
      <c r="E114" s="312">
        <v>275</v>
      </c>
      <c r="F114" s="313"/>
      <c r="G114" s="335">
        <f>SUM(F114*E114)</f>
        <v>0</v>
      </c>
    </row>
    <row r="115" spans="1:7" ht="33" customHeight="1">
      <c r="A115" s="290">
        <v>73</v>
      </c>
      <c r="B115" s="341" t="s">
        <v>250</v>
      </c>
      <c r="C115" s="195" t="s">
        <v>251</v>
      </c>
      <c r="D115" s="200" t="s">
        <v>119</v>
      </c>
      <c r="E115" s="342">
        <v>270.5</v>
      </c>
      <c r="F115" s="281"/>
      <c r="G115" s="302">
        <f>SUM(E115*F115)</f>
        <v>0</v>
      </c>
    </row>
    <row r="116" spans="1:7" ht="33" customHeight="1">
      <c r="A116" s="290">
        <v>74</v>
      </c>
      <c r="B116" s="251" t="s">
        <v>239</v>
      </c>
      <c r="C116" s="228" t="s">
        <v>240</v>
      </c>
      <c r="D116" s="208" t="s">
        <v>143</v>
      </c>
      <c r="E116" s="248">
        <v>25.8</v>
      </c>
      <c r="F116" s="202"/>
      <c r="G116" s="203">
        <f>SUM(E116*F116)</f>
        <v>0</v>
      </c>
    </row>
    <row r="117" spans="1:7" ht="33" customHeight="1">
      <c r="A117" s="308">
        <v>75</v>
      </c>
      <c r="B117" s="333">
        <v>583810080</v>
      </c>
      <c r="C117" s="332" t="s">
        <v>241</v>
      </c>
      <c r="D117" s="334" t="s">
        <v>119</v>
      </c>
      <c r="E117" s="312">
        <v>8</v>
      </c>
      <c r="F117" s="313"/>
      <c r="G117" s="335">
        <f>SUM(F117*E117)</f>
        <v>0</v>
      </c>
    </row>
    <row r="118" spans="1:7" ht="33" customHeight="1">
      <c r="A118" s="282"/>
      <c r="B118" s="336"/>
      <c r="C118" s="337" t="s">
        <v>252</v>
      </c>
      <c r="D118" s="338"/>
      <c r="E118" s="339"/>
      <c r="F118" s="327"/>
      <c r="G118" s="340"/>
    </row>
    <row r="119" spans="1:7" ht="33" customHeight="1">
      <c r="A119" s="343"/>
      <c r="B119" s="292" t="s">
        <v>253</v>
      </c>
      <c r="C119" s="293" t="s">
        <v>254</v>
      </c>
      <c r="D119" s="294"/>
      <c r="E119" s="295"/>
      <c r="F119" s="295"/>
      <c r="G119" s="296">
        <f>SUM(G120:G123)</f>
        <v>0</v>
      </c>
    </row>
    <row r="120" spans="1:7" ht="33" customHeight="1">
      <c r="A120" s="344">
        <v>76</v>
      </c>
      <c r="B120" s="298" t="s">
        <v>255</v>
      </c>
      <c r="C120" s="299" t="s">
        <v>256</v>
      </c>
      <c r="D120" s="300" t="s">
        <v>119</v>
      </c>
      <c r="E120" s="244">
        <v>9.9</v>
      </c>
      <c r="F120" s="244"/>
      <c r="G120" s="301">
        <f>SUM(F120*E120)</f>
        <v>0</v>
      </c>
    </row>
    <row r="121" spans="1:7" ht="33" customHeight="1">
      <c r="A121" s="308"/>
      <c r="B121" s="206"/>
      <c r="C121" s="193" t="s">
        <v>257</v>
      </c>
      <c r="D121" s="208"/>
      <c r="E121" s="248"/>
      <c r="F121" s="248"/>
      <c r="G121" s="302"/>
    </row>
    <row r="122" spans="1:7" ht="33" customHeight="1">
      <c r="A122" s="183">
        <v>77</v>
      </c>
      <c r="B122" s="194">
        <v>596211210</v>
      </c>
      <c r="C122" s="195" t="s">
        <v>258</v>
      </c>
      <c r="D122" s="200" t="s">
        <v>119</v>
      </c>
      <c r="E122" s="197">
        <v>9.9</v>
      </c>
      <c r="F122" s="248"/>
      <c r="G122" s="316">
        <f>SUM(F122*E122)</f>
        <v>0</v>
      </c>
    </row>
    <row r="123" spans="1:7" ht="33" customHeight="1">
      <c r="A123" s="282"/>
      <c r="B123" s="345"/>
      <c r="C123" s="346" t="s">
        <v>259</v>
      </c>
      <c r="D123" s="305"/>
      <c r="E123" s="347"/>
      <c r="F123" s="347"/>
      <c r="G123" s="348"/>
    </row>
    <row r="124" spans="1:7" ht="33" customHeight="1">
      <c r="A124" s="349"/>
      <c r="B124" s="350" t="s">
        <v>260</v>
      </c>
      <c r="C124" s="350" t="s">
        <v>261</v>
      </c>
      <c r="D124" s="351"/>
      <c r="E124" s="352"/>
      <c r="F124" s="353"/>
      <c r="G124" s="354">
        <f>SUM(G125:G127)</f>
        <v>0</v>
      </c>
    </row>
    <row r="125" spans="1:7" ht="33" customHeight="1">
      <c r="A125" s="355">
        <v>78</v>
      </c>
      <c r="B125" s="298" t="s">
        <v>262</v>
      </c>
      <c r="C125" s="178" t="s">
        <v>263</v>
      </c>
      <c r="D125" s="243" t="s">
        <v>143</v>
      </c>
      <c r="E125" s="224">
        <v>609</v>
      </c>
      <c r="F125" s="244"/>
      <c r="G125" s="301">
        <f>SUM(F125*E125)</f>
        <v>0</v>
      </c>
    </row>
    <row r="126" spans="1:7" ht="33" customHeight="1">
      <c r="A126" s="308">
        <v>79</v>
      </c>
      <c r="B126" s="318" t="s">
        <v>264</v>
      </c>
      <c r="C126" s="309" t="s">
        <v>265</v>
      </c>
      <c r="D126" s="334" t="s">
        <v>143</v>
      </c>
      <c r="E126" s="312">
        <v>450</v>
      </c>
      <c r="F126" s="313"/>
      <c r="G126" s="321">
        <f>SUM(F126*E126)</f>
        <v>0</v>
      </c>
    </row>
    <row r="127" spans="1:7" ht="33" customHeight="1">
      <c r="A127" s="282">
        <v>80</v>
      </c>
      <c r="B127" s="324" t="s">
        <v>266</v>
      </c>
      <c r="C127" s="356" t="s">
        <v>267</v>
      </c>
      <c r="D127" s="338" t="s">
        <v>143</v>
      </c>
      <c r="E127" s="339">
        <v>165</v>
      </c>
      <c r="F127" s="327"/>
      <c r="G127" s="329">
        <f>SUM(F127*E127)</f>
        <v>0</v>
      </c>
    </row>
    <row r="128" spans="1:7" ht="33" customHeight="1">
      <c r="A128" s="357"/>
      <c r="B128" s="236">
        <v>8</v>
      </c>
      <c r="C128" s="237" t="s">
        <v>268</v>
      </c>
      <c r="D128" s="358"/>
      <c r="E128" s="359"/>
      <c r="F128" s="360"/>
      <c r="G128" s="361">
        <f>SUM(G129:G141)</f>
        <v>0</v>
      </c>
    </row>
    <row r="129" spans="1:7" ht="33" customHeight="1">
      <c r="A129" s="355">
        <v>81</v>
      </c>
      <c r="B129" s="362">
        <v>895941301</v>
      </c>
      <c r="C129" s="363" t="s">
        <v>269</v>
      </c>
      <c r="D129" s="364" t="s">
        <v>121</v>
      </c>
      <c r="E129" s="365">
        <v>6</v>
      </c>
      <c r="F129" s="366"/>
      <c r="G129" s="301">
        <f>SUM(F129*E129)</f>
        <v>0</v>
      </c>
    </row>
    <row r="130" spans="1:7" ht="33" customHeight="1">
      <c r="A130" s="367"/>
      <c r="B130" s="368"/>
      <c r="C130" s="369" t="s">
        <v>270</v>
      </c>
      <c r="D130" s="370"/>
      <c r="E130" s="371"/>
      <c r="F130" s="372"/>
      <c r="G130" s="373"/>
    </row>
    <row r="131" spans="1:7" ht="33" customHeight="1">
      <c r="A131" s="246">
        <v>82</v>
      </c>
      <c r="B131" s="374">
        <v>895941313</v>
      </c>
      <c r="C131" s="193" t="s">
        <v>271</v>
      </c>
      <c r="D131" s="229" t="s">
        <v>121</v>
      </c>
      <c r="E131" s="375">
        <v>12</v>
      </c>
      <c r="F131" s="376"/>
      <c r="G131" s="302">
        <f>SUM(F131*E131)</f>
        <v>0</v>
      </c>
    </row>
    <row r="132" spans="1:7" ht="33" customHeight="1">
      <c r="A132" s="246">
        <v>83</v>
      </c>
      <c r="B132" s="374">
        <v>895941321</v>
      </c>
      <c r="C132" s="193" t="s">
        <v>272</v>
      </c>
      <c r="D132" s="229" t="s">
        <v>121</v>
      </c>
      <c r="E132" s="375">
        <v>6</v>
      </c>
      <c r="F132" s="376"/>
      <c r="G132" s="302">
        <f>SUM(F132*E132)</f>
        <v>0</v>
      </c>
    </row>
    <row r="133" spans="1:7" ht="33" customHeight="1">
      <c r="A133" s="317">
        <v>84</v>
      </c>
      <c r="B133" s="377" t="s">
        <v>273</v>
      </c>
      <c r="C133" s="377" t="s">
        <v>274</v>
      </c>
      <c r="D133" s="378" t="s">
        <v>121</v>
      </c>
      <c r="E133" s="379">
        <v>6</v>
      </c>
      <c r="F133" s="313"/>
      <c r="G133" s="380">
        <f aca="true" t="shared" si="2" ref="G133:G139">SUM(F133*E133)</f>
        <v>0</v>
      </c>
    </row>
    <row r="134" spans="1:7" ht="33" customHeight="1">
      <c r="A134" s="317">
        <v>85</v>
      </c>
      <c r="B134" s="381" t="s">
        <v>275</v>
      </c>
      <c r="C134" s="377" t="s">
        <v>276</v>
      </c>
      <c r="D134" s="378" t="s">
        <v>121</v>
      </c>
      <c r="E134" s="379">
        <v>6</v>
      </c>
      <c r="F134" s="313"/>
      <c r="G134" s="380">
        <f t="shared" si="2"/>
        <v>0</v>
      </c>
    </row>
    <row r="135" spans="1:7" ht="33" customHeight="1">
      <c r="A135" s="317">
        <v>86</v>
      </c>
      <c r="B135" s="382">
        <v>592238600</v>
      </c>
      <c r="C135" s="377" t="s">
        <v>277</v>
      </c>
      <c r="D135" s="378" t="s">
        <v>121</v>
      </c>
      <c r="E135" s="379">
        <v>6</v>
      </c>
      <c r="F135" s="313"/>
      <c r="G135" s="380">
        <f t="shared" si="2"/>
        <v>0</v>
      </c>
    </row>
    <row r="136" spans="1:7" ht="33" customHeight="1">
      <c r="A136" s="317">
        <v>87</v>
      </c>
      <c r="B136" s="381" t="s">
        <v>278</v>
      </c>
      <c r="C136" s="377" t="s">
        <v>279</v>
      </c>
      <c r="D136" s="378" t="s">
        <v>121</v>
      </c>
      <c r="E136" s="379">
        <v>6</v>
      </c>
      <c r="F136" s="313"/>
      <c r="G136" s="380">
        <f t="shared" si="2"/>
        <v>0</v>
      </c>
    </row>
    <row r="137" spans="1:7" ht="33" customHeight="1">
      <c r="A137" s="317">
        <v>88</v>
      </c>
      <c r="B137" s="381" t="s">
        <v>280</v>
      </c>
      <c r="C137" s="377" t="s">
        <v>281</v>
      </c>
      <c r="D137" s="378" t="s">
        <v>121</v>
      </c>
      <c r="E137" s="379">
        <v>6</v>
      </c>
      <c r="F137" s="313"/>
      <c r="G137" s="380">
        <f t="shared" si="2"/>
        <v>0</v>
      </c>
    </row>
    <row r="138" spans="1:7" ht="33" customHeight="1">
      <c r="A138" s="290">
        <v>89</v>
      </c>
      <c r="B138" s="383">
        <v>899204112</v>
      </c>
      <c r="C138" s="226" t="s">
        <v>282</v>
      </c>
      <c r="D138" s="208" t="s">
        <v>121</v>
      </c>
      <c r="E138" s="197">
        <v>6</v>
      </c>
      <c r="F138" s="252"/>
      <c r="G138" s="384">
        <f t="shared" si="2"/>
        <v>0</v>
      </c>
    </row>
    <row r="139" spans="1:7" ht="33" customHeight="1">
      <c r="A139" s="317">
        <v>90</v>
      </c>
      <c r="B139" s="382">
        <v>552423200</v>
      </c>
      <c r="C139" s="385" t="s">
        <v>283</v>
      </c>
      <c r="D139" s="378" t="s">
        <v>121</v>
      </c>
      <c r="E139" s="379">
        <v>6</v>
      </c>
      <c r="F139" s="313"/>
      <c r="G139" s="380">
        <f t="shared" si="2"/>
        <v>0</v>
      </c>
    </row>
    <row r="140" spans="1:7" ht="33" customHeight="1">
      <c r="A140" s="290">
        <v>91</v>
      </c>
      <c r="B140" s="386">
        <v>899331111</v>
      </c>
      <c r="C140" s="195" t="s">
        <v>284</v>
      </c>
      <c r="D140" s="387" t="s">
        <v>121</v>
      </c>
      <c r="E140" s="202">
        <v>47</v>
      </c>
      <c r="F140" s="202"/>
      <c r="G140" s="203">
        <f>SUM(F140*E140)</f>
        <v>0</v>
      </c>
    </row>
    <row r="141" spans="1:7" ht="33" customHeight="1">
      <c r="A141" s="304">
        <v>92</v>
      </c>
      <c r="B141" s="388" t="s">
        <v>285</v>
      </c>
      <c r="C141" s="232" t="s">
        <v>286</v>
      </c>
      <c r="D141" s="234" t="s">
        <v>121</v>
      </c>
      <c r="E141" s="214">
        <v>47</v>
      </c>
      <c r="F141" s="214"/>
      <c r="G141" s="215">
        <f>SUM(F141*E141)</f>
        <v>0</v>
      </c>
    </row>
    <row r="142" spans="1:7" ht="33" customHeight="1">
      <c r="A142" s="389"/>
      <c r="B142" s="261" t="s">
        <v>287</v>
      </c>
      <c r="C142" s="262" t="s">
        <v>288</v>
      </c>
      <c r="D142" s="390"/>
      <c r="E142" s="391"/>
      <c r="F142" s="391"/>
      <c r="G142" s="392">
        <f>SUM(G143:G164)</f>
        <v>0</v>
      </c>
    </row>
    <row r="143" spans="1:7" ht="33" customHeight="1">
      <c r="A143" s="355">
        <v>93</v>
      </c>
      <c r="B143" s="298" t="s">
        <v>289</v>
      </c>
      <c r="C143" s="393" t="s">
        <v>290</v>
      </c>
      <c r="D143" s="300" t="s">
        <v>119</v>
      </c>
      <c r="E143" s="366">
        <v>37</v>
      </c>
      <c r="F143" s="244"/>
      <c r="G143" s="394">
        <f>SUM(F143*E143)</f>
        <v>0</v>
      </c>
    </row>
    <row r="144" spans="1:7" ht="33" customHeight="1">
      <c r="A144" s="290"/>
      <c r="B144" s="395"/>
      <c r="C144" s="396" t="s">
        <v>291</v>
      </c>
      <c r="D144" s="208"/>
      <c r="E144" s="376"/>
      <c r="F144" s="248"/>
      <c r="G144" s="397"/>
    </row>
    <row r="145" spans="1:7" ht="33" customHeight="1">
      <c r="A145" s="290">
        <v>94</v>
      </c>
      <c r="B145" s="395" t="s">
        <v>292</v>
      </c>
      <c r="C145" s="396" t="s">
        <v>293</v>
      </c>
      <c r="D145" s="208" t="s">
        <v>166</v>
      </c>
      <c r="E145" s="376">
        <v>0.25</v>
      </c>
      <c r="F145" s="248"/>
      <c r="G145" s="397">
        <f>SUM(F145*E145)</f>
        <v>0</v>
      </c>
    </row>
    <row r="146" spans="1:7" ht="33" customHeight="1">
      <c r="A146" s="290"/>
      <c r="B146" s="395"/>
      <c r="C146" s="396" t="s">
        <v>294</v>
      </c>
      <c r="D146" s="208"/>
      <c r="E146" s="376"/>
      <c r="F146" s="248"/>
      <c r="G146" s="397"/>
    </row>
    <row r="147" spans="1:7" ht="33" customHeight="1">
      <c r="A147" s="290">
        <v>95</v>
      </c>
      <c r="B147" s="395" t="s">
        <v>295</v>
      </c>
      <c r="C147" s="396" t="s">
        <v>296</v>
      </c>
      <c r="D147" s="208" t="s">
        <v>297</v>
      </c>
      <c r="E147" s="376">
        <v>1</v>
      </c>
      <c r="F147" s="248"/>
      <c r="G147" s="397">
        <f>SUM(F147*E147)</f>
        <v>0</v>
      </c>
    </row>
    <row r="148" spans="1:7" ht="33" customHeight="1">
      <c r="A148" s="290"/>
      <c r="B148" s="395"/>
      <c r="C148" s="396" t="s">
        <v>298</v>
      </c>
      <c r="D148" s="208"/>
      <c r="E148" s="376"/>
      <c r="F148" s="248"/>
      <c r="G148" s="397"/>
    </row>
    <row r="149" spans="1:7" ht="33" customHeight="1">
      <c r="A149" s="280">
        <v>96</v>
      </c>
      <c r="B149" s="206" t="s">
        <v>299</v>
      </c>
      <c r="C149" s="207" t="s">
        <v>300</v>
      </c>
      <c r="D149" s="208" t="s">
        <v>121</v>
      </c>
      <c r="E149" s="202">
        <v>5</v>
      </c>
      <c r="F149" s="202"/>
      <c r="G149" s="203">
        <f>SUM(F149*E149)</f>
        <v>0</v>
      </c>
    </row>
    <row r="150" spans="1:7" ht="33" customHeight="1">
      <c r="A150" s="280"/>
      <c r="B150" s="206"/>
      <c r="C150" s="207" t="s">
        <v>301</v>
      </c>
      <c r="D150" s="208"/>
      <c r="E150" s="202"/>
      <c r="F150" s="202"/>
      <c r="G150" s="203"/>
    </row>
    <row r="151" spans="1:7" ht="33" customHeight="1">
      <c r="A151" s="280">
        <v>97</v>
      </c>
      <c r="B151" s="206" t="s">
        <v>302</v>
      </c>
      <c r="C151" s="207" t="s">
        <v>300</v>
      </c>
      <c r="D151" s="208" t="s">
        <v>121</v>
      </c>
      <c r="E151" s="202">
        <v>1</v>
      </c>
      <c r="F151" s="202"/>
      <c r="G151" s="203">
        <f>SUM(F151*E151)</f>
        <v>0</v>
      </c>
    </row>
    <row r="152" spans="1:7" ht="33" customHeight="1">
      <c r="A152" s="280"/>
      <c r="B152" s="206"/>
      <c r="C152" s="207" t="s">
        <v>303</v>
      </c>
      <c r="D152" s="208"/>
      <c r="E152" s="202"/>
      <c r="F152" s="202"/>
      <c r="G152" s="203"/>
    </row>
    <row r="153" spans="1:7" ht="33" customHeight="1">
      <c r="A153" s="308">
        <v>98</v>
      </c>
      <c r="B153" s="318" t="s">
        <v>304</v>
      </c>
      <c r="C153" s="332" t="s">
        <v>305</v>
      </c>
      <c r="D153" s="334" t="s">
        <v>121</v>
      </c>
      <c r="E153" s="320">
        <v>2</v>
      </c>
      <c r="F153" s="320"/>
      <c r="G153" s="398">
        <f>SUM(F153*E153)</f>
        <v>0</v>
      </c>
    </row>
    <row r="154" spans="1:7" ht="33" customHeight="1">
      <c r="A154" s="308">
        <v>99</v>
      </c>
      <c r="B154" s="318" t="s">
        <v>306</v>
      </c>
      <c r="C154" s="332" t="s">
        <v>307</v>
      </c>
      <c r="D154" s="334" t="s">
        <v>121</v>
      </c>
      <c r="E154" s="320">
        <v>2</v>
      </c>
      <c r="F154" s="320"/>
      <c r="G154" s="398">
        <f>SUM(F154*E154)</f>
        <v>0</v>
      </c>
    </row>
    <row r="155" spans="1:7" ht="33" customHeight="1">
      <c r="A155" s="308">
        <v>100</v>
      </c>
      <c r="B155" s="318" t="s">
        <v>308</v>
      </c>
      <c r="C155" s="332" t="s">
        <v>309</v>
      </c>
      <c r="D155" s="334" t="s">
        <v>121</v>
      </c>
      <c r="E155" s="320">
        <v>4</v>
      </c>
      <c r="F155" s="320"/>
      <c r="G155" s="398">
        <f>SUM(F155*E155)</f>
        <v>0</v>
      </c>
    </row>
    <row r="156" spans="1:7" ht="33" customHeight="1">
      <c r="A156" s="280">
        <v>101</v>
      </c>
      <c r="B156" s="206" t="s">
        <v>310</v>
      </c>
      <c r="C156" s="207" t="s">
        <v>311</v>
      </c>
      <c r="D156" s="208" t="s">
        <v>121</v>
      </c>
      <c r="E156" s="202">
        <v>5</v>
      </c>
      <c r="F156" s="202"/>
      <c r="G156" s="203">
        <f>SUM(F156*E156)</f>
        <v>0</v>
      </c>
    </row>
    <row r="157" spans="1:7" ht="33" customHeight="1">
      <c r="A157" s="308">
        <v>102</v>
      </c>
      <c r="B157" s="318" t="s">
        <v>312</v>
      </c>
      <c r="C157" s="332" t="s">
        <v>313</v>
      </c>
      <c r="D157" s="334" t="s">
        <v>121</v>
      </c>
      <c r="E157" s="320">
        <v>2</v>
      </c>
      <c r="F157" s="320"/>
      <c r="G157" s="398">
        <f>SUM(F157*E157)</f>
        <v>0</v>
      </c>
    </row>
    <row r="158" spans="1:7" ht="33" customHeight="1">
      <c r="A158" s="290">
        <v>103</v>
      </c>
      <c r="B158" s="399" t="s">
        <v>314</v>
      </c>
      <c r="C158" s="226" t="s">
        <v>315</v>
      </c>
      <c r="D158" s="208" t="s">
        <v>119</v>
      </c>
      <c r="E158" s="400">
        <v>17.9</v>
      </c>
      <c r="F158" s="400"/>
      <c r="G158" s="401">
        <f>SUM(E158*F158)</f>
        <v>0</v>
      </c>
    </row>
    <row r="159" spans="1:7" ht="33" customHeight="1">
      <c r="A159" s="290">
        <v>104</v>
      </c>
      <c r="B159" s="399" t="s">
        <v>316</v>
      </c>
      <c r="C159" s="226" t="s">
        <v>317</v>
      </c>
      <c r="D159" s="208" t="s">
        <v>119</v>
      </c>
      <c r="E159" s="400">
        <v>2</v>
      </c>
      <c r="F159" s="400"/>
      <c r="G159" s="401">
        <f>SUM(E159*F159)</f>
        <v>0</v>
      </c>
    </row>
    <row r="160" spans="1:7" ht="33" customHeight="1">
      <c r="A160" s="290">
        <v>105</v>
      </c>
      <c r="B160" s="399" t="s">
        <v>318</v>
      </c>
      <c r="C160" s="226" t="s">
        <v>319</v>
      </c>
      <c r="D160" s="402" t="s">
        <v>119</v>
      </c>
      <c r="E160" s="400">
        <v>19.9</v>
      </c>
      <c r="F160" s="400"/>
      <c r="G160" s="401">
        <f>SUM(E160*F160)</f>
        <v>0</v>
      </c>
    </row>
    <row r="161" spans="1:7" ht="33" customHeight="1">
      <c r="A161" s="290">
        <v>106</v>
      </c>
      <c r="B161" s="395" t="s">
        <v>320</v>
      </c>
      <c r="C161" s="193" t="s">
        <v>321</v>
      </c>
      <c r="D161" s="208" t="s">
        <v>143</v>
      </c>
      <c r="E161" s="376">
        <v>6</v>
      </c>
      <c r="F161" s="248"/>
      <c r="G161" s="397">
        <f>SUM(F161*E161)</f>
        <v>0</v>
      </c>
    </row>
    <row r="162" spans="1:7" ht="33" customHeight="1">
      <c r="A162" s="403"/>
      <c r="B162" s="395"/>
      <c r="C162" s="193" t="s">
        <v>322</v>
      </c>
      <c r="D162" s="208"/>
      <c r="E162" s="376"/>
      <c r="F162" s="248"/>
      <c r="G162" s="397"/>
    </row>
    <row r="163" spans="1:7" ht="33" customHeight="1">
      <c r="A163" s="290">
        <v>107</v>
      </c>
      <c r="B163" s="395" t="s">
        <v>323</v>
      </c>
      <c r="C163" s="396" t="s">
        <v>324</v>
      </c>
      <c r="D163" s="208" t="s">
        <v>143</v>
      </c>
      <c r="E163" s="376">
        <v>6</v>
      </c>
      <c r="F163" s="248"/>
      <c r="G163" s="397">
        <f>SUM(F163*E163)</f>
        <v>0</v>
      </c>
    </row>
    <row r="164" spans="1:7" ht="33" customHeight="1">
      <c r="A164" s="304"/>
      <c r="B164" s="404"/>
      <c r="C164" s="405" t="s">
        <v>325</v>
      </c>
      <c r="D164" s="305"/>
      <c r="E164" s="406"/>
      <c r="F164" s="347"/>
      <c r="G164" s="407"/>
    </row>
    <row r="165" spans="1:7" ht="33" customHeight="1">
      <c r="A165" s="389"/>
      <c r="B165" s="261" t="s">
        <v>326</v>
      </c>
      <c r="C165" s="262" t="s">
        <v>327</v>
      </c>
      <c r="D165" s="390"/>
      <c r="E165" s="391"/>
      <c r="F165" s="391"/>
      <c r="G165" s="392">
        <f>SUM(G166:G169)</f>
        <v>0</v>
      </c>
    </row>
    <row r="166" spans="1:7" ht="33" customHeight="1">
      <c r="A166" s="240">
        <v>108</v>
      </c>
      <c r="B166" s="393">
        <v>913121111</v>
      </c>
      <c r="C166" s="408" t="s">
        <v>328</v>
      </c>
      <c r="D166" s="300" t="s">
        <v>121</v>
      </c>
      <c r="E166" s="366">
        <v>20</v>
      </c>
      <c r="F166" s="366"/>
      <c r="G166" s="225">
        <f>SUM(E166*F166)</f>
        <v>0</v>
      </c>
    </row>
    <row r="167" spans="1:7" ht="33" customHeight="1">
      <c r="A167" s="246"/>
      <c r="B167" s="207"/>
      <c r="C167" s="409" t="s">
        <v>329</v>
      </c>
      <c r="D167" s="208"/>
      <c r="E167" s="376"/>
      <c r="F167" s="376"/>
      <c r="G167" s="302"/>
    </row>
    <row r="168" spans="1:7" ht="33" customHeight="1">
      <c r="A168" s="410">
        <v>109</v>
      </c>
      <c r="B168" s="332">
        <v>952711180</v>
      </c>
      <c r="C168" s="411" t="s">
        <v>330</v>
      </c>
      <c r="D168" s="412" t="s">
        <v>121</v>
      </c>
      <c r="E168" s="379">
        <v>3500</v>
      </c>
      <c r="F168" s="413"/>
      <c r="G168" s="398">
        <f>SUM(E168*F168)</f>
        <v>0</v>
      </c>
    </row>
    <row r="169" spans="1:7" ht="33" customHeight="1">
      <c r="A169" s="414"/>
      <c r="B169" s="415"/>
      <c r="C169" s="416" t="s">
        <v>641</v>
      </c>
      <c r="D169" s="417"/>
      <c r="E169" s="418"/>
      <c r="F169" s="418"/>
      <c r="G169" s="419"/>
    </row>
    <row r="170" spans="1:7" ht="33" customHeight="1">
      <c r="A170" s="420"/>
      <c r="B170" s="421" t="s">
        <v>331</v>
      </c>
      <c r="C170" s="422" t="s">
        <v>332</v>
      </c>
      <c r="D170" s="173"/>
      <c r="E170" s="174"/>
      <c r="F170" s="174"/>
      <c r="G170" s="276">
        <f>SUM(G171:G188)</f>
        <v>0</v>
      </c>
    </row>
    <row r="171" spans="1:7" ht="33" customHeight="1">
      <c r="A171" s="344">
        <v>110</v>
      </c>
      <c r="B171" s="393">
        <v>997221611</v>
      </c>
      <c r="C171" s="393" t="s">
        <v>333</v>
      </c>
      <c r="D171" s="300" t="s">
        <v>166</v>
      </c>
      <c r="E171" s="423">
        <v>1597.76</v>
      </c>
      <c r="F171" s="423"/>
      <c r="G171" s="182">
        <f>SUM(F171*E171)</f>
        <v>0</v>
      </c>
    </row>
    <row r="172" spans="1:7" ht="33" customHeight="1">
      <c r="A172" s="280"/>
      <c r="B172" s="207"/>
      <c r="C172" s="193" t="s">
        <v>334</v>
      </c>
      <c r="D172" s="208" t="s">
        <v>166</v>
      </c>
      <c r="E172" s="424">
        <v>213.07</v>
      </c>
      <c r="F172" s="424"/>
      <c r="G172" s="316"/>
    </row>
    <row r="173" spans="1:7" ht="33" customHeight="1">
      <c r="A173" s="280"/>
      <c r="B173" s="207"/>
      <c r="C173" s="193" t="s">
        <v>335</v>
      </c>
      <c r="D173" s="208" t="s">
        <v>166</v>
      </c>
      <c r="E173" s="424">
        <v>849.8</v>
      </c>
      <c r="F173" s="424"/>
      <c r="G173" s="316"/>
    </row>
    <row r="174" spans="1:7" ht="33" customHeight="1">
      <c r="A174" s="280"/>
      <c r="B174" s="207"/>
      <c r="C174" s="193" t="s">
        <v>336</v>
      </c>
      <c r="D174" s="208" t="s">
        <v>166</v>
      </c>
      <c r="E174" s="424">
        <v>434.89</v>
      </c>
      <c r="F174" s="424"/>
      <c r="G174" s="316"/>
    </row>
    <row r="175" spans="1:7" ht="33" customHeight="1">
      <c r="A175" s="280"/>
      <c r="B175" s="207"/>
      <c r="C175" s="193" t="s">
        <v>337</v>
      </c>
      <c r="D175" s="208" t="s">
        <v>166</v>
      </c>
      <c r="E175" s="424">
        <v>90</v>
      </c>
      <c r="F175" s="424"/>
      <c r="G175" s="316"/>
    </row>
    <row r="176" spans="1:7" ht="33" customHeight="1">
      <c r="A176" s="280"/>
      <c r="B176" s="207"/>
      <c r="C176" s="193" t="s">
        <v>338</v>
      </c>
      <c r="D176" s="208" t="s">
        <v>166</v>
      </c>
      <c r="E176" s="424">
        <v>10</v>
      </c>
      <c r="F176" s="424"/>
      <c r="G176" s="316"/>
    </row>
    <row r="177" spans="1:7" ht="33" customHeight="1">
      <c r="A177" s="280">
        <v>111</v>
      </c>
      <c r="B177" s="206" t="s">
        <v>339</v>
      </c>
      <c r="C177" s="207" t="s">
        <v>340</v>
      </c>
      <c r="D177" s="208" t="s">
        <v>166</v>
      </c>
      <c r="E177" s="342">
        <v>848.8</v>
      </c>
      <c r="F177" s="342"/>
      <c r="G177" s="316">
        <f aca="true" t="shared" si="3" ref="G177:G188">SUM(F177*E177)</f>
        <v>0</v>
      </c>
    </row>
    <row r="178" spans="1:7" ht="33" customHeight="1">
      <c r="A178" s="280">
        <v>112</v>
      </c>
      <c r="B178" s="206" t="s">
        <v>341</v>
      </c>
      <c r="C178" s="207" t="s">
        <v>342</v>
      </c>
      <c r="D178" s="208" t="s">
        <v>166</v>
      </c>
      <c r="E178" s="342">
        <v>16127.2</v>
      </c>
      <c r="F178" s="342"/>
      <c r="G178" s="316">
        <f t="shared" si="3"/>
        <v>0</v>
      </c>
    </row>
    <row r="179" spans="1:7" ht="33" customHeight="1">
      <c r="A179" s="280">
        <v>113</v>
      </c>
      <c r="B179" s="206" t="s">
        <v>343</v>
      </c>
      <c r="C179" s="207" t="s">
        <v>344</v>
      </c>
      <c r="D179" s="247" t="s">
        <v>166</v>
      </c>
      <c r="E179" s="342">
        <v>747.93</v>
      </c>
      <c r="F179" s="342"/>
      <c r="G179" s="307">
        <f t="shared" si="3"/>
        <v>0</v>
      </c>
    </row>
    <row r="180" spans="1:7" ht="33" customHeight="1">
      <c r="A180" s="280"/>
      <c r="B180" s="206"/>
      <c r="C180" s="207" t="s">
        <v>345</v>
      </c>
      <c r="D180" s="247"/>
      <c r="E180" s="342"/>
      <c r="F180" s="342"/>
      <c r="G180" s="307"/>
    </row>
    <row r="181" spans="1:7" ht="33" customHeight="1">
      <c r="A181" s="280">
        <v>114</v>
      </c>
      <c r="B181" s="206" t="s">
        <v>346</v>
      </c>
      <c r="C181" s="207" t="s">
        <v>347</v>
      </c>
      <c r="D181" s="247" t="s">
        <v>166</v>
      </c>
      <c r="E181" s="342">
        <v>5948.33</v>
      </c>
      <c r="F181" s="342"/>
      <c r="G181" s="316">
        <f>SUM(F181*E181)</f>
        <v>0</v>
      </c>
    </row>
    <row r="182" spans="1:7" ht="33" customHeight="1">
      <c r="A182" s="280"/>
      <c r="B182" s="206"/>
      <c r="C182" s="207" t="s">
        <v>348</v>
      </c>
      <c r="D182" s="247"/>
      <c r="E182" s="342"/>
      <c r="F182" s="342"/>
      <c r="G182" s="316"/>
    </row>
    <row r="183" spans="1:7" ht="33" customHeight="1">
      <c r="A183" s="280">
        <v>115</v>
      </c>
      <c r="B183" s="195" t="s">
        <v>349</v>
      </c>
      <c r="C183" s="253" t="s">
        <v>350</v>
      </c>
      <c r="D183" s="387" t="s">
        <v>166</v>
      </c>
      <c r="E183" s="424">
        <v>90</v>
      </c>
      <c r="F183" s="201"/>
      <c r="G183" s="203">
        <f>SUM(F183*E183)</f>
        <v>0</v>
      </c>
    </row>
    <row r="184" spans="1:7" ht="33" customHeight="1">
      <c r="A184" s="280">
        <v>116</v>
      </c>
      <c r="B184" s="207">
        <v>997013861</v>
      </c>
      <c r="C184" s="253" t="s">
        <v>351</v>
      </c>
      <c r="D184" s="247" t="s">
        <v>166</v>
      </c>
      <c r="E184" s="342">
        <v>10</v>
      </c>
      <c r="F184" s="342"/>
      <c r="G184" s="316">
        <f>SUM(F184*E184)</f>
        <v>0</v>
      </c>
    </row>
    <row r="185" spans="1:7" ht="33" customHeight="1">
      <c r="A185" s="280">
        <v>117</v>
      </c>
      <c r="B185" s="195">
        <v>997013873</v>
      </c>
      <c r="C185" s="253" t="s">
        <v>352</v>
      </c>
      <c r="D185" s="387" t="s">
        <v>166</v>
      </c>
      <c r="E185" s="424">
        <v>848.8</v>
      </c>
      <c r="F185" s="201"/>
      <c r="G185" s="203">
        <f t="shared" si="3"/>
        <v>0</v>
      </c>
    </row>
    <row r="186" spans="1:7" ht="33" customHeight="1">
      <c r="A186" s="280">
        <v>118</v>
      </c>
      <c r="B186" s="195">
        <v>997221875</v>
      </c>
      <c r="C186" s="253" t="s">
        <v>353</v>
      </c>
      <c r="D186" s="247" t="s">
        <v>166</v>
      </c>
      <c r="E186" s="424">
        <v>213.07</v>
      </c>
      <c r="F186" s="342"/>
      <c r="G186" s="316">
        <f t="shared" si="3"/>
        <v>0</v>
      </c>
    </row>
    <row r="187" spans="1:7" ht="33" customHeight="1">
      <c r="A187" s="280">
        <v>119</v>
      </c>
      <c r="B187" s="425">
        <v>998223011</v>
      </c>
      <c r="C187" s="426" t="s">
        <v>354</v>
      </c>
      <c r="D187" s="427" t="s">
        <v>166</v>
      </c>
      <c r="E187" s="424">
        <v>1050.25</v>
      </c>
      <c r="F187" s="424"/>
      <c r="G187" s="316">
        <f t="shared" si="3"/>
        <v>0</v>
      </c>
    </row>
    <row r="188" spans="1:7" ht="33" customHeight="1">
      <c r="A188" s="209">
        <v>120</v>
      </c>
      <c r="B188" s="428">
        <v>998225111</v>
      </c>
      <c r="C188" s="429" t="s">
        <v>355</v>
      </c>
      <c r="D188" s="430" t="s">
        <v>166</v>
      </c>
      <c r="E188" s="431">
        <v>928.5</v>
      </c>
      <c r="F188" s="431"/>
      <c r="G188" s="432">
        <f t="shared" si="3"/>
        <v>0</v>
      </c>
    </row>
    <row r="189" spans="1:7" ht="33" customHeight="1">
      <c r="A189" s="433"/>
      <c r="B189" s="434">
        <v>711</v>
      </c>
      <c r="C189" s="435" t="s">
        <v>356</v>
      </c>
      <c r="D189" s="436"/>
      <c r="E189" s="437"/>
      <c r="F189" s="437"/>
      <c r="G189" s="438">
        <f>SUM(G190:G191)</f>
        <v>0</v>
      </c>
    </row>
    <row r="190" spans="1:7" ht="33" customHeight="1">
      <c r="A190" s="439" t="s">
        <v>357</v>
      </c>
      <c r="B190" s="440">
        <v>711161212</v>
      </c>
      <c r="C190" s="440" t="s">
        <v>358</v>
      </c>
      <c r="D190" s="278" t="s">
        <v>119</v>
      </c>
      <c r="E190" s="181">
        <v>201.5</v>
      </c>
      <c r="F190" s="181"/>
      <c r="G190" s="441">
        <f>SUM(F190*E190)</f>
        <v>0</v>
      </c>
    </row>
    <row r="191" spans="1:7" ht="33" customHeight="1">
      <c r="A191" s="442">
        <v>122</v>
      </c>
      <c r="B191" s="443" t="s">
        <v>359</v>
      </c>
      <c r="C191" s="443" t="s">
        <v>360</v>
      </c>
      <c r="D191" s="444" t="s">
        <v>166</v>
      </c>
      <c r="E191" s="445">
        <v>0.3</v>
      </c>
      <c r="F191" s="445"/>
      <c r="G191" s="446">
        <f>SUM(F191*E191)</f>
        <v>0</v>
      </c>
    </row>
    <row r="192" spans="1:7" ht="33" customHeight="1">
      <c r="A192" s="447"/>
      <c r="B192" s="448" t="s">
        <v>361</v>
      </c>
      <c r="C192" s="448" t="s">
        <v>362</v>
      </c>
      <c r="D192" s="449" t="s">
        <v>363</v>
      </c>
      <c r="E192" s="450" t="s">
        <v>363</v>
      </c>
      <c r="F192" s="451"/>
      <c r="G192" s="452">
        <f>SUM(G193)</f>
        <v>0</v>
      </c>
    </row>
    <row r="193" spans="1:7" ht="33" customHeight="1">
      <c r="A193" s="453">
        <v>123</v>
      </c>
      <c r="B193" s="454" t="s">
        <v>364</v>
      </c>
      <c r="C193" s="454" t="s">
        <v>365</v>
      </c>
      <c r="D193" s="455" t="s">
        <v>143</v>
      </c>
      <c r="E193" s="456">
        <v>30</v>
      </c>
      <c r="F193" s="457"/>
      <c r="G193" s="458">
        <f>SUM(F193*E193)</f>
        <v>0</v>
      </c>
    </row>
    <row r="194" spans="1:7" ht="33" customHeight="1">
      <c r="A194" s="420"/>
      <c r="B194" s="448" t="s">
        <v>366</v>
      </c>
      <c r="C194" s="459" t="s">
        <v>367</v>
      </c>
      <c r="D194" s="460"/>
      <c r="E194" s="461"/>
      <c r="F194" s="462"/>
      <c r="G194" s="463">
        <f>SUM(G195:G203)</f>
        <v>0</v>
      </c>
    </row>
    <row r="195" spans="1:7" ht="33" customHeight="1">
      <c r="A195" s="464">
        <v>124</v>
      </c>
      <c r="B195" s="298" t="s">
        <v>368</v>
      </c>
      <c r="C195" s="393" t="s">
        <v>369</v>
      </c>
      <c r="D195" s="300" t="s">
        <v>143</v>
      </c>
      <c r="E195" s="465">
        <v>30</v>
      </c>
      <c r="F195" s="365"/>
      <c r="G195" s="301">
        <f aca="true" t="shared" si="4" ref="G195:G202">SUM(E195*F195)</f>
        <v>0</v>
      </c>
    </row>
    <row r="196" spans="1:7" ht="33" customHeight="1">
      <c r="A196" s="466">
        <v>125</v>
      </c>
      <c r="B196" s="206" t="s">
        <v>370</v>
      </c>
      <c r="C196" s="207" t="s">
        <v>371</v>
      </c>
      <c r="D196" s="208" t="s">
        <v>143</v>
      </c>
      <c r="E196" s="467">
        <v>30</v>
      </c>
      <c r="F196" s="375"/>
      <c r="G196" s="302">
        <f t="shared" si="4"/>
        <v>0</v>
      </c>
    </row>
    <row r="197" spans="1:7" ht="33" customHeight="1">
      <c r="A197" s="466">
        <v>126</v>
      </c>
      <c r="B197" s="206" t="s">
        <v>372</v>
      </c>
      <c r="C197" s="207" t="s">
        <v>373</v>
      </c>
      <c r="D197" s="208" t="s">
        <v>143</v>
      </c>
      <c r="E197" s="467">
        <v>30</v>
      </c>
      <c r="F197" s="375"/>
      <c r="G197" s="302">
        <f t="shared" si="4"/>
        <v>0</v>
      </c>
    </row>
    <row r="198" spans="1:7" ht="33" customHeight="1">
      <c r="A198" s="466">
        <v>127</v>
      </c>
      <c r="B198" s="395" t="s">
        <v>374</v>
      </c>
      <c r="C198" s="207" t="s">
        <v>375</v>
      </c>
      <c r="D198" s="208" t="s">
        <v>143</v>
      </c>
      <c r="E198" s="467">
        <v>30</v>
      </c>
      <c r="F198" s="375"/>
      <c r="G198" s="302">
        <f t="shared" si="4"/>
        <v>0</v>
      </c>
    </row>
    <row r="199" spans="1:7" ht="33" customHeight="1">
      <c r="A199" s="317">
        <v>128</v>
      </c>
      <c r="B199" s="333">
        <v>345710980</v>
      </c>
      <c r="C199" s="377" t="s">
        <v>376</v>
      </c>
      <c r="D199" s="468" t="s">
        <v>143</v>
      </c>
      <c r="E199" s="469">
        <v>30</v>
      </c>
      <c r="F199" s="470"/>
      <c r="G199" s="314">
        <f t="shared" si="4"/>
        <v>0</v>
      </c>
    </row>
    <row r="200" spans="1:7" ht="33" customHeight="1">
      <c r="A200" s="290">
        <v>129</v>
      </c>
      <c r="B200" s="206" t="s">
        <v>377</v>
      </c>
      <c r="C200" s="207" t="s">
        <v>378</v>
      </c>
      <c r="D200" s="208" t="s">
        <v>143</v>
      </c>
      <c r="E200" s="467">
        <v>30</v>
      </c>
      <c r="F200" s="376"/>
      <c r="G200" s="302">
        <f t="shared" si="4"/>
        <v>0</v>
      </c>
    </row>
    <row r="201" spans="1:7" ht="33" customHeight="1">
      <c r="A201" s="290">
        <v>130</v>
      </c>
      <c r="B201" s="206" t="s">
        <v>379</v>
      </c>
      <c r="C201" s="207" t="s">
        <v>380</v>
      </c>
      <c r="D201" s="208" t="s">
        <v>155</v>
      </c>
      <c r="E201" s="467">
        <v>3</v>
      </c>
      <c r="F201" s="376"/>
      <c r="G201" s="302">
        <f t="shared" si="4"/>
        <v>0</v>
      </c>
    </row>
    <row r="202" spans="1:7" ht="33" customHeight="1">
      <c r="A202" s="290">
        <v>131</v>
      </c>
      <c r="B202" s="206" t="s">
        <v>381</v>
      </c>
      <c r="C202" s="207" t="s">
        <v>382</v>
      </c>
      <c r="D202" s="208" t="s">
        <v>155</v>
      </c>
      <c r="E202" s="467">
        <v>57</v>
      </c>
      <c r="F202" s="376"/>
      <c r="G202" s="302">
        <f t="shared" si="4"/>
        <v>0</v>
      </c>
    </row>
    <row r="203" spans="1:7" ht="33" customHeight="1">
      <c r="A203" s="209">
        <v>132</v>
      </c>
      <c r="B203" s="232">
        <v>171201231</v>
      </c>
      <c r="C203" s="256" t="s">
        <v>165</v>
      </c>
      <c r="D203" s="234" t="s">
        <v>166</v>
      </c>
      <c r="E203" s="445">
        <v>5.4</v>
      </c>
      <c r="F203" s="213"/>
      <c r="G203" s="215">
        <f>SUM(F203*E203)</f>
        <v>0</v>
      </c>
    </row>
    <row r="204" spans="3:7" ht="33" customHeight="1">
      <c r="C204" s="471" t="s">
        <v>38</v>
      </c>
      <c r="D204" s="471" t="s">
        <v>383</v>
      </c>
      <c r="E204" s="472"/>
      <c r="F204" s="473"/>
      <c r="G204" s="473">
        <f>SUM(G194+G192+G189+G170+G165+G142+G128+G124+G119+G109+G98+G92+G85+G76+G66+G56+G51+G49+G42+G36+G8)</f>
        <v>0</v>
      </c>
    </row>
    <row r="205" ht="33" customHeight="1"/>
    <row r="206" ht="33" customHeight="1"/>
    <row r="207" ht="33" customHeight="1"/>
    <row r="208" ht="33" customHeight="1"/>
    <row r="209" ht="33" customHeight="1"/>
    <row r="210" ht="33" customHeight="1"/>
    <row r="211" ht="33" customHeight="1"/>
    <row r="212" ht="33" customHeight="1"/>
    <row r="213" ht="33" customHeight="1"/>
    <row r="214" ht="33" customHeight="1"/>
    <row r="215" ht="33" customHeight="1"/>
    <row r="216" ht="33" customHeight="1"/>
    <row r="217" ht="33" customHeight="1"/>
    <row r="218" ht="33" customHeight="1"/>
    <row r="219" ht="33" customHeight="1"/>
    <row r="220" ht="33" customHeight="1"/>
    <row r="221" ht="33" customHeight="1"/>
    <row r="222" ht="33" customHeight="1"/>
    <row r="223" ht="33" customHeight="1"/>
  </sheetData>
  <sheetProtection selectLockedCells="1" selectUnlockedCells="1"/>
  <mergeCells count="3">
    <mergeCell ref="A2:E2"/>
    <mergeCell ref="A3:C3"/>
    <mergeCell ref="A4:C4"/>
  </mergeCells>
  <printOptions/>
  <pageMargins left="0.39375" right="0.39375" top="0.5902777777777778" bottom="0.7875" header="0.5118055555555555" footer="0"/>
  <pageSetup horizontalDpi="300" verticalDpi="300" orientation="portrait" paperSize="9" scale="80"/>
  <headerFooter alignWithMargins="0">
    <oddFooter>&amp;L&amp;8&amp;F&amp;C&amp;8&amp;P z &amp;N&amp;R&amp;8&amp;A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showGridLines="0" zoomScalePageLayoutView="0" workbookViewId="0" topLeftCell="A1">
      <pane ySplit="7" topLeftCell="A17" activePane="bottomLeft" state="frozen"/>
      <selection pane="topLeft" activeCell="A1" sqref="A1"/>
      <selection pane="bottomLeft" activeCell="C22" sqref="C22"/>
    </sheetView>
  </sheetViews>
  <sheetFormatPr defaultColWidth="8.421875" defaultRowHeight="12" customHeight="1"/>
  <cols>
    <col min="1" max="1" width="7.140625" style="161" customWidth="1"/>
    <col min="2" max="2" width="11.7109375" style="162" customWidth="1"/>
    <col min="3" max="3" width="61.8515625" style="162" customWidth="1"/>
    <col min="4" max="4" width="6.57421875" style="162" customWidth="1"/>
    <col min="5" max="5" width="9.28125" style="163" customWidth="1"/>
    <col min="6" max="6" width="13.140625" style="164" customWidth="1"/>
    <col min="7" max="7" width="15.140625" style="164" customWidth="1"/>
    <col min="8" max="16384" width="8.421875" style="165" customWidth="1"/>
  </cols>
  <sheetData>
    <row r="1" spans="1:7" ht="27" customHeight="1">
      <c r="A1" s="138" t="s">
        <v>108</v>
      </c>
      <c r="B1" s="139"/>
      <c r="C1" s="139"/>
      <c r="D1" s="139"/>
      <c r="E1" s="166"/>
      <c r="F1" s="139"/>
      <c r="G1" s="139"/>
    </row>
    <row r="2" spans="1:7" ht="12.75" customHeight="1">
      <c r="A2" s="670" t="s">
        <v>94</v>
      </c>
      <c r="B2" s="670"/>
      <c r="C2" s="670"/>
      <c r="D2" s="670"/>
      <c r="E2" s="670"/>
      <c r="F2" s="139"/>
      <c r="G2" s="139"/>
    </row>
    <row r="3" spans="1:7" ht="12.75" customHeight="1">
      <c r="A3" s="671" t="s">
        <v>384</v>
      </c>
      <c r="B3" s="671"/>
      <c r="C3" s="671"/>
      <c r="D3" s="167"/>
      <c r="E3" s="166"/>
      <c r="F3" s="139"/>
      <c r="G3" s="139"/>
    </row>
    <row r="4" spans="1:7" ht="12.75" customHeight="1">
      <c r="A4" s="671" t="s">
        <v>96</v>
      </c>
      <c r="B4" s="671"/>
      <c r="C4" s="671"/>
      <c r="D4" s="167"/>
      <c r="E4" s="166"/>
      <c r="F4" s="139"/>
      <c r="G4" s="142" t="s">
        <v>97</v>
      </c>
    </row>
    <row r="5" spans="1:7" ht="6" customHeight="1">
      <c r="A5" s="139"/>
      <c r="B5" s="139"/>
      <c r="C5" s="139"/>
      <c r="D5" s="139"/>
      <c r="E5" s="166"/>
      <c r="F5" s="139"/>
      <c r="G5" s="139"/>
    </row>
    <row r="6" spans="1:7" ht="24" customHeight="1">
      <c r="A6" s="168" t="s">
        <v>110</v>
      </c>
      <c r="B6" s="168" t="s">
        <v>111</v>
      </c>
      <c r="C6" s="168" t="s">
        <v>99</v>
      </c>
      <c r="D6" s="168" t="s">
        <v>112</v>
      </c>
      <c r="E6" s="169" t="s">
        <v>113</v>
      </c>
      <c r="F6" s="168" t="s">
        <v>114</v>
      </c>
      <c r="G6" s="168" t="s">
        <v>115</v>
      </c>
    </row>
    <row r="7" spans="1:7" ht="12.75" customHeight="1">
      <c r="A7" s="143" t="s">
        <v>36</v>
      </c>
      <c r="B7" s="143">
        <v>2</v>
      </c>
      <c r="C7" s="143">
        <v>3</v>
      </c>
      <c r="D7" s="143">
        <v>4</v>
      </c>
      <c r="E7" s="169">
        <v>5</v>
      </c>
      <c r="F7" s="143">
        <v>6</v>
      </c>
      <c r="G7" s="143">
        <v>7</v>
      </c>
    </row>
    <row r="8" spans="1:7" ht="32.25" customHeight="1">
      <c r="A8" s="474"/>
      <c r="B8" s="152">
        <v>741</v>
      </c>
      <c r="C8" s="152" t="s">
        <v>385</v>
      </c>
      <c r="D8" s="474"/>
      <c r="E8" s="474"/>
      <c r="F8" s="475"/>
      <c r="G8" s="220">
        <f>SUM(G9:G15)</f>
        <v>0</v>
      </c>
    </row>
    <row r="9" spans="1:7" ht="32.25" customHeight="1">
      <c r="A9" s="464">
        <v>1</v>
      </c>
      <c r="B9" s="177" t="s">
        <v>386</v>
      </c>
      <c r="C9" s="223" t="s">
        <v>387</v>
      </c>
      <c r="D9" s="179" t="s">
        <v>297</v>
      </c>
      <c r="E9" s="476">
        <v>1</v>
      </c>
      <c r="F9" s="477"/>
      <c r="G9" s="478">
        <f>ROUND(F9*E9,2)</f>
        <v>0</v>
      </c>
    </row>
    <row r="10" spans="1:7" ht="32.25" customHeight="1">
      <c r="A10" s="466">
        <v>2</v>
      </c>
      <c r="B10" s="479" t="s">
        <v>388</v>
      </c>
      <c r="C10" s="195" t="s">
        <v>389</v>
      </c>
      <c r="D10" s="387" t="s">
        <v>143</v>
      </c>
      <c r="E10" s="281">
        <v>60</v>
      </c>
      <c r="F10" s="480"/>
      <c r="G10" s="307">
        <f>ROUND(F10*E10,2)</f>
        <v>0</v>
      </c>
    </row>
    <row r="11" spans="1:7" ht="32.25" customHeight="1">
      <c r="A11" s="466"/>
      <c r="B11" s="479"/>
      <c r="C11" s="195" t="s">
        <v>390</v>
      </c>
      <c r="D11" s="387"/>
      <c r="E11" s="281"/>
      <c r="F11" s="480"/>
      <c r="G11" s="307"/>
    </row>
    <row r="12" spans="1:7" ht="32.25" customHeight="1">
      <c r="A12" s="466">
        <v>3</v>
      </c>
      <c r="B12" s="479" t="s">
        <v>391</v>
      </c>
      <c r="C12" s="195" t="s">
        <v>392</v>
      </c>
      <c r="D12" s="387" t="s">
        <v>121</v>
      </c>
      <c r="E12" s="281">
        <v>7</v>
      </c>
      <c r="F12" s="480"/>
      <c r="G12" s="307">
        <f>ROUND(F12*E12,2)</f>
        <v>0</v>
      </c>
    </row>
    <row r="13" spans="1:7" ht="32.25" customHeight="1">
      <c r="A13" s="466">
        <v>4</v>
      </c>
      <c r="B13" s="479" t="s">
        <v>393</v>
      </c>
      <c r="C13" s="195" t="s">
        <v>394</v>
      </c>
      <c r="D13" s="387" t="s">
        <v>121</v>
      </c>
      <c r="E13" s="281">
        <v>7</v>
      </c>
      <c r="F13" s="480"/>
      <c r="G13" s="307">
        <f>ROUND(F13*E13,2)</f>
        <v>0</v>
      </c>
    </row>
    <row r="14" spans="1:7" ht="32.25" customHeight="1">
      <c r="A14" s="466">
        <v>5</v>
      </c>
      <c r="B14" s="479" t="s">
        <v>395</v>
      </c>
      <c r="C14" s="195" t="s">
        <v>396</v>
      </c>
      <c r="D14" s="387" t="s">
        <v>297</v>
      </c>
      <c r="E14" s="281">
        <v>1</v>
      </c>
      <c r="F14" s="480"/>
      <c r="G14" s="307">
        <f>ROUND(F14*E14,2)</f>
        <v>0</v>
      </c>
    </row>
    <row r="15" spans="1:7" ht="32.25" customHeight="1">
      <c r="A15" s="481"/>
      <c r="B15" s="482"/>
      <c r="C15" s="483" t="s">
        <v>397</v>
      </c>
      <c r="D15" s="484"/>
      <c r="E15" s="485"/>
      <c r="F15" s="486"/>
      <c r="G15" s="487"/>
    </row>
    <row r="16" spans="1:7" ht="33" customHeight="1">
      <c r="A16" s="170"/>
      <c r="B16" s="488" t="s">
        <v>398</v>
      </c>
      <c r="C16" s="488" t="s">
        <v>399</v>
      </c>
      <c r="D16" s="489"/>
      <c r="E16" s="489"/>
      <c r="F16" s="490"/>
      <c r="G16" s="491">
        <f>SUM(G17:G34)</f>
        <v>0</v>
      </c>
    </row>
    <row r="17" spans="1:7" ht="33" customHeight="1">
      <c r="A17" s="464">
        <v>6</v>
      </c>
      <c r="B17" s="177" t="s">
        <v>400</v>
      </c>
      <c r="C17" s="223" t="s">
        <v>401</v>
      </c>
      <c r="D17" s="179" t="s">
        <v>121</v>
      </c>
      <c r="E17" s="492">
        <v>30</v>
      </c>
      <c r="F17" s="493"/>
      <c r="G17" s="478">
        <f>ROUND(F17*E17,2)</f>
        <v>0</v>
      </c>
    </row>
    <row r="18" spans="1:7" ht="33" customHeight="1">
      <c r="A18" s="183">
        <v>7</v>
      </c>
      <c r="B18" s="479" t="s">
        <v>402</v>
      </c>
      <c r="C18" s="195" t="s">
        <v>403</v>
      </c>
      <c r="D18" s="387" t="s">
        <v>121</v>
      </c>
      <c r="E18" s="494">
        <v>10</v>
      </c>
      <c r="F18" s="480"/>
      <c r="G18" s="307">
        <f>ROUND(F18*E18,2)</f>
        <v>0</v>
      </c>
    </row>
    <row r="19" spans="1:7" ht="33" customHeight="1">
      <c r="A19" s="308">
        <v>8</v>
      </c>
      <c r="B19" s="318" t="s">
        <v>404</v>
      </c>
      <c r="C19" s="377" t="s">
        <v>405</v>
      </c>
      <c r="D19" s="378" t="s">
        <v>121</v>
      </c>
      <c r="E19" s="413">
        <v>2</v>
      </c>
      <c r="F19" s="495"/>
      <c r="G19" s="335">
        <f>ROUND(F19*E19,2)</f>
        <v>0</v>
      </c>
    </row>
    <row r="20" spans="1:7" ht="33" customHeight="1">
      <c r="A20" s="308">
        <v>9</v>
      </c>
      <c r="B20" s="318" t="s">
        <v>406</v>
      </c>
      <c r="C20" s="377" t="s">
        <v>407</v>
      </c>
      <c r="D20" s="378" t="s">
        <v>121</v>
      </c>
      <c r="E20" s="413">
        <v>8</v>
      </c>
      <c r="F20" s="495"/>
      <c r="G20" s="335">
        <f>ROUND(F20*E20,2)</f>
        <v>0</v>
      </c>
    </row>
    <row r="21" spans="1:7" ht="33" customHeight="1">
      <c r="A21" s="183">
        <v>10</v>
      </c>
      <c r="B21" s="479" t="s">
        <v>408</v>
      </c>
      <c r="C21" s="195" t="s">
        <v>409</v>
      </c>
      <c r="D21" s="387" t="s">
        <v>121</v>
      </c>
      <c r="E21" s="494">
        <v>10</v>
      </c>
      <c r="F21" s="480"/>
      <c r="G21" s="307">
        <f aca="true" t="shared" si="0" ref="G21:G31">ROUND(F21*E21,2)</f>
        <v>0</v>
      </c>
    </row>
    <row r="22" spans="1:7" ht="33" customHeight="1">
      <c r="A22" s="410">
        <v>11</v>
      </c>
      <c r="B22" s="318" t="s">
        <v>410</v>
      </c>
      <c r="C22" s="496" t="s">
        <v>411</v>
      </c>
      <c r="D22" s="334" t="s">
        <v>121</v>
      </c>
      <c r="E22" s="497">
        <v>2</v>
      </c>
      <c r="F22" s="497"/>
      <c r="G22" s="321">
        <f>SUM(E22*F22)</f>
        <v>0</v>
      </c>
    </row>
    <row r="23" spans="1:7" ht="33" customHeight="1">
      <c r="A23" s="410">
        <v>12</v>
      </c>
      <c r="B23" s="318" t="s">
        <v>412</v>
      </c>
      <c r="C23" s="496" t="s">
        <v>413</v>
      </c>
      <c r="D23" s="334" t="s">
        <v>121</v>
      </c>
      <c r="E23" s="497">
        <v>8</v>
      </c>
      <c r="F23" s="497"/>
      <c r="G23" s="321">
        <f>SUM(E23*F23)</f>
        <v>0</v>
      </c>
    </row>
    <row r="24" spans="1:7" ht="33" customHeight="1">
      <c r="A24" s="183">
        <v>13</v>
      </c>
      <c r="B24" s="479" t="s">
        <v>414</v>
      </c>
      <c r="C24" s="195" t="s">
        <v>415</v>
      </c>
      <c r="D24" s="387" t="s">
        <v>143</v>
      </c>
      <c r="E24" s="494">
        <v>8</v>
      </c>
      <c r="F24" s="480"/>
      <c r="G24" s="307">
        <f t="shared" si="0"/>
        <v>0</v>
      </c>
    </row>
    <row r="25" spans="1:7" ht="33" customHeight="1">
      <c r="A25" s="308">
        <v>14</v>
      </c>
      <c r="B25" s="498" t="s">
        <v>416</v>
      </c>
      <c r="C25" s="377" t="s">
        <v>417</v>
      </c>
      <c r="D25" s="378" t="s">
        <v>418</v>
      </c>
      <c r="E25" s="413">
        <v>8</v>
      </c>
      <c r="F25" s="495"/>
      <c r="G25" s="335">
        <f t="shared" si="0"/>
        <v>0</v>
      </c>
    </row>
    <row r="26" spans="1:7" ht="33" customHeight="1">
      <c r="A26" s="279">
        <v>15</v>
      </c>
      <c r="B26" s="479" t="s">
        <v>419</v>
      </c>
      <c r="C26" s="195" t="s">
        <v>420</v>
      </c>
      <c r="D26" s="387" t="s">
        <v>143</v>
      </c>
      <c r="E26" s="494">
        <v>60</v>
      </c>
      <c r="F26" s="480"/>
      <c r="G26" s="307">
        <f t="shared" si="0"/>
        <v>0</v>
      </c>
    </row>
    <row r="27" spans="1:7" ht="33" customHeight="1">
      <c r="A27" s="499">
        <v>16</v>
      </c>
      <c r="B27" s="498" t="s">
        <v>421</v>
      </c>
      <c r="C27" s="377" t="s">
        <v>422</v>
      </c>
      <c r="D27" s="378" t="s">
        <v>418</v>
      </c>
      <c r="E27" s="413">
        <v>60</v>
      </c>
      <c r="F27" s="495"/>
      <c r="G27" s="335">
        <f t="shared" si="0"/>
        <v>0</v>
      </c>
    </row>
    <row r="28" spans="1:7" ht="33" customHeight="1">
      <c r="A28" s="279">
        <v>17</v>
      </c>
      <c r="B28" s="479" t="s">
        <v>423</v>
      </c>
      <c r="C28" s="195" t="s">
        <v>424</v>
      </c>
      <c r="D28" s="387" t="s">
        <v>121</v>
      </c>
      <c r="E28" s="494">
        <v>13</v>
      </c>
      <c r="F28" s="480"/>
      <c r="G28" s="307">
        <f t="shared" si="0"/>
        <v>0</v>
      </c>
    </row>
    <row r="29" spans="1:7" ht="33" customHeight="1">
      <c r="A29" s="410">
        <v>18</v>
      </c>
      <c r="B29" s="498" t="s">
        <v>425</v>
      </c>
      <c r="C29" s="377" t="s">
        <v>426</v>
      </c>
      <c r="D29" s="378" t="s">
        <v>121</v>
      </c>
      <c r="E29" s="413">
        <v>3</v>
      </c>
      <c r="F29" s="495"/>
      <c r="G29" s="335">
        <f t="shared" si="0"/>
        <v>0</v>
      </c>
    </row>
    <row r="30" spans="1:7" ht="33" customHeight="1">
      <c r="A30" s="317">
        <v>19</v>
      </c>
      <c r="B30" s="498" t="s">
        <v>427</v>
      </c>
      <c r="C30" s="377" t="s">
        <v>428</v>
      </c>
      <c r="D30" s="378" t="s">
        <v>121</v>
      </c>
      <c r="E30" s="413">
        <v>10</v>
      </c>
      <c r="F30" s="495"/>
      <c r="G30" s="335">
        <f t="shared" si="0"/>
        <v>0</v>
      </c>
    </row>
    <row r="31" spans="1:7" ht="33" customHeight="1">
      <c r="A31" s="246">
        <v>20</v>
      </c>
      <c r="B31" s="479" t="s">
        <v>429</v>
      </c>
      <c r="C31" s="195" t="s">
        <v>430</v>
      </c>
      <c r="D31" s="387" t="s">
        <v>121</v>
      </c>
      <c r="E31" s="494">
        <v>14</v>
      </c>
      <c r="F31" s="480"/>
      <c r="G31" s="307">
        <f t="shared" si="0"/>
        <v>0</v>
      </c>
    </row>
    <row r="32" spans="1:7" ht="33" customHeight="1">
      <c r="A32" s="500">
        <v>21</v>
      </c>
      <c r="B32" s="501" t="s">
        <v>431</v>
      </c>
      <c r="C32" s="502" t="s">
        <v>432</v>
      </c>
      <c r="D32" s="503" t="s">
        <v>121</v>
      </c>
      <c r="E32" s="504">
        <v>14</v>
      </c>
      <c r="F32" s="505"/>
      <c r="G32" s="506">
        <f>ROUND(F32*E32,2)</f>
        <v>0</v>
      </c>
    </row>
    <row r="33" spans="1:7" ht="33" customHeight="1">
      <c r="A33" s="246">
        <v>22</v>
      </c>
      <c r="B33" s="479" t="s">
        <v>433</v>
      </c>
      <c r="C33" s="195" t="s">
        <v>434</v>
      </c>
      <c r="D33" s="387" t="s">
        <v>143</v>
      </c>
      <c r="E33" s="494">
        <v>88</v>
      </c>
      <c r="F33" s="480"/>
      <c r="G33" s="307">
        <f>ROUND(F33*E33,2)</f>
        <v>0</v>
      </c>
    </row>
    <row r="34" spans="1:7" ht="33" customHeight="1">
      <c r="A34" s="500">
        <v>23</v>
      </c>
      <c r="B34" s="501" t="s">
        <v>435</v>
      </c>
      <c r="C34" s="502" t="s">
        <v>436</v>
      </c>
      <c r="D34" s="503" t="s">
        <v>143</v>
      </c>
      <c r="E34" s="504">
        <v>88</v>
      </c>
      <c r="F34" s="505"/>
      <c r="G34" s="506">
        <f>ROUND(F34*E34,2)</f>
        <v>0</v>
      </c>
    </row>
    <row r="35" spans="1:7" ht="33" customHeight="1">
      <c r="A35" s="507"/>
      <c r="B35" s="508" t="s">
        <v>437</v>
      </c>
      <c r="C35" s="508" t="s">
        <v>438</v>
      </c>
      <c r="D35" s="509"/>
      <c r="E35" s="510"/>
      <c r="F35" s="511"/>
      <c r="G35" s="510">
        <f>SUM(G36:G40)</f>
        <v>0</v>
      </c>
    </row>
    <row r="36" spans="1:7" ht="33" customHeight="1">
      <c r="A36" s="344">
        <v>24</v>
      </c>
      <c r="B36" s="440" t="s">
        <v>364</v>
      </c>
      <c r="C36" s="440" t="s">
        <v>365</v>
      </c>
      <c r="D36" s="300" t="s">
        <v>143</v>
      </c>
      <c r="E36" s="512">
        <v>18</v>
      </c>
      <c r="F36" s="423"/>
      <c r="G36" s="513">
        <f>SUM(F36*E36)</f>
        <v>0</v>
      </c>
    </row>
    <row r="37" spans="1:7" ht="33" customHeight="1">
      <c r="A37" s="280"/>
      <c r="B37" s="425"/>
      <c r="C37" s="425" t="s">
        <v>439</v>
      </c>
      <c r="D37" s="208"/>
      <c r="E37" s="514"/>
      <c r="F37" s="424"/>
      <c r="G37" s="515"/>
    </row>
    <row r="38" spans="1:7" ht="33" customHeight="1">
      <c r="A38" s="246">
        <v>25</v>
      </c>
      <c r="B38" s="479" t="s">
        <v>440</v>
      </c>
      <c r="C38" s="195" t="s">
        <v>441</v>
      </c>
      <c r="D38" s="387" t="s">
        <v>121</v>
      </c>
      <c r="E38" s="494">
        <v>10</v>
      </c>
      <c r="F38" s="480"/>
      <c r="G38" s="307">
        <f>ROUND(F38*E38,2)</f>
        <v>0</v>
      </c>
    </row>
    <row r="39" spans="1:7" ht="33" customHeight="1">
      <c r="A39" s="499">
        <v>26</v>
      </c>
      <c r="B39" s="498" t="s">
        <v>442</v>
      </c>
      <c r="C39" s="377" t="s">
        <v>443</v>
      </c>
      <c r="D39" s="378" t="s">
        <v>121</v>
      </c>
      <c r="E39" s="413">
        <v>10</v>
      </c>
      <c r="F39" s="495"/>
      <c r="G39" s="335">
        <f>ROUND(F39*E39,2)</f>
        <v>0</v>
      </c>
    </row>
    <row r="40" spans="1:7" ht="33" customHeight="1">
      <c r="A40" s="516">
        <v>27</v>
      </c>
      <c r="B40" s="388" t="s">
        <v>444</v>
      </c>
      <c r="C40" s="232" t="s">
        <v>445</v>
      </c>
      <c r="D40" s="234" t="s">
        <v>121</v>
      </c>
      <c r="E40" s="517">
        <v>10</v>
      </c>
      <c r="F40" s="518"/>
      <c r="G40" s="519">
        <f>ROUND(F40*E40,2)</f>
        <v>0</v>
      </c>
    </row>
    <row r="41" spans="1:7" ht="33" customHeight="1">
      <c r="A41" s="420"/>
      <c r="B41" s="448" t="s">
        <v>446</v>
      </c>
      <c r="C41" s="459" t="s">
        <v>447</v>
      </c>
      <c r="D41" s="460"/>
      <c r="E41" s="461"/>
      <c r="F41" s="462"/>
      <c r="G41" s="463">
        <f>SUM(G42:G56)</f>
        <v>0</v>
      </c>
    </row>
    <row r="42" spans="1:7" ht="33" customHeight="1">
      <c r="A42" s="464">
        <v>28</v>
      </c>
      <c r="B42" s="177" t="s">
        <v>448</v>
      </c>
      <c r="C42" s="223" t="s">
        <v>449</v>
      </c>
      <c r="D42" s="179" t="s">
        <v>450</v>
      </c>
      <c r="E42" s="476">
        <v>0.15</v>
      </c>
      <c r="F42" s="477"/>
      <c r="G42" s="520">
        <f>SUM(E42*F42)</f>
        <v>0</v>
      </c>
    </row>
    <row r="43" spans="1:7" ht="33" customHeight="1">
      <c r="A43" s="466">
        <v>29</v>
      </c>
      <c r="B43" s="479" t="s">
        <v>451</v>
      </c>
      <c r="C43" s="195" t="s">
        <v>452</v>
      </c>
      <c r="D43" s="387" t="s">
        <v>155</v>
      </c>
      <c r="E43" s="281">
        <v>8</v>
      </c>
      <c r="F43" s="480"/>
      <c r="G43" s="302">
        <f aca="true" t="shared" si="1" ref="G43:G55">SUM(E43*F43)</f>
        <v>0</v>
      </c>
    </row>
    <row r="44" spans="1:7" ht="33" customHeight="1">
      <c r="A44" s="466">
        <v>30</v>
      </c>
      <c r="B44" s="479" t="s">
        <v>453</v>
      </c>
      <c r="C44" s="195" t="s">
        <v>454</v>
      </c>
      <c r="D44" s="387" t="s">
        <v>155</v>
      </c>
      <c r="E44" s="281">
        <v>8</v>
      </c>
      <c r="F44" s="480"/>
      <c r="G44" s="302">
        <f t="shared" si="1"/>
        <v>0</v>
      </c>
    </row>
    <row r="45" spans="1:7" ht="33" customHeight="1">
      <c r="A45" s="466">
        <v>31</v>
      </c>
      <c r="B45" s="206" t="s">
        <v>368</v>
      </c>
      <c r="C45" s="207" t="s">
        <v>369</v>
      </c>
      <c r="D45" s="208" t="s">
        <v>143</v>
      </c>
      <c r="E45" s="467">
        <v>64</v>
      </c>
      <c r="F45" s="375"/>
      <c r="G45" s="302">
        <f t="shared" si="1"/>
        <v>0</v>
      </c>
    </row>
    <row r="46" spans="1:7" ht="33" customHeight="1">
      <c r="A46" s="466">
        <v>32</v>
      </c>
      <c r="B46" s="206" t="s">
        <v>370</v>
      </c>
      <c r="C46" s="207" t="s">
        <v>455</v>
      </c>
      <c r="D46" s="208" t="s">
        <v>143</v>
      </c>
      <c r="E46" s="467">
        <v>64</v>
      </c>
      <c r="F46" s="375"/>
      <c r="G46" s="302">
        <f t="shared" si="1"/>
        <v>0</v>
      </c>
    </row>
    <row r="47" spans="1:7" ht="33" customHeight="1">
      <c r="A47" s="499">
        <v>33</v>
      </c>
      <c r="B47" s="498" t="s">
        <v>456</v>
      </c>
      <c r="C47" s="377" t="s">
        <v>457</v>
      </c>
      <c r="D47" s="378" t="s">
        <v>166</v>
      </c>
      <c r="E47" s="413">
        <v>24</v>
      </c>
      <c r="F47" s="495"/>
      <c r="G47" s="335">
        <f>ROUND(F47*E47,2)</f>
        <v>0</v>
      </c>
    </row>
    <row r="48" spans="1:7" ht="33" customHeight="1">
      <c r="A48" s="466">
        <v>34</v>
      </c>
      <c r="B48" s="206" t="s">
        <v>372</v>
      </c>
      <c r="C48" s="207" t="s">
        <v>373</v>
      </c>
      <c r="D48" s="208" t="s">
        <v>143</v>
      </c>
      <c r="E48" s="467">
        <v>64</v>
      </c>
      <c r="F48" s="375"/>
      <c r="G48" s="302">
        <f t="shared" si="1"/>
        <v>0</v>
      </c>
    </row>
    <row r="49" spans="1:7" ht="33" customHeight="1">
      <c r="A49" s="466">
        <v>35</v>
      </c>
      <c r="B49" s="395" t="s">
        <v>374</v>
      </c>
      <c r="C49" s="207" t="s">
        <v>458</v>
      </c>
      <c r="D49" s="208" t="s">
        <v>143</v>
      </c>
      <c r="E49" s="467">
        <v>82</v>
      </c>
      <c r="F49" s="375"/>
      <c r="G49" s="302">
        <f>SUM(E49*F49)</f>
        <v>0</v>
      </c>
    </row>
    <row r="50" spans="1:7" ht="33" customHeight="1">
      <c r="A50" s="499">
        <v>36</v>
      </c>
      <c r="B50" s="498" t="s">
        <v>459</v>
      </c>
      <c r="C50" s="377" t="s">
        <v>460</v>
      </c>
      <c r="D50" s="378" t="s">
        <v>143</v>
      </c>
      <c r="E50" s="413">
        <v>64</v>
      </c>
      <c r="F50" s="495"/>
      <c r="G50" s="335">
        <f>ROUND(F50*E50,2)</f>
        <v>0</v>
      </c>
    </row>
    <row r="51" spans="1:7" ht="33" customHeight="1">
      <c r="A51" s="317">
        <v>37</v>
      </c>
      <c r="B51" s="333">
        <v>345710980</v>
      </c>
      <c r="C51" s="377" t="s">
        <v>376</v>
      </c>
      <c r="D51" s="468" t="s">
        <v>143</v>
      </c>
      <c r="E51" s="469">
        <v>18</v>
      </c>
      <c r="F51" s="470"/>
      <c r="G51" s="314">
        <f>SUM(E51*F51)</f>
        <v>0</v>
      </c>
    </row>
    <row r="52" spans="1:7" ht="33" customHeight="1">
      <c r="A52" s="317"/>
      <c r="B52" s="333"/>
      <c r="C52" s="521" t="s">
        <v>439</v>
      </c>
      <c r="D52" s="468"/>
      <c r="E52" s="469"/>
      <c r="F52" s="470"/>
      <c r="G52" s="314"/>
    </row>
    <row r="53" spans="1:7" ht="33" customHeight="1">
      <c r="A53" s="290">
        <v>38</v>
      </c>
      <c r="B53" s="206" t="s">
        <v>377</v>
      </c>
      <c r="C53" s="207" t="s">
        <v>378</v>
      </c>
      <c r="D53" s="208" t="s">
        <v>143</v>
      </c>
      <c r="E53" s="467">
        <v>64</v>
      </c>
      <c r="F53" s="376"/>
      <c r="G53" s="302">
        <f t="shared" si="1"/>
        <v>0</v>
      </c>
    </row>
    <row r="54" spans="1:7" ht="33" customHeight="1">
      <c r="A54" s="290">
        <v>39</v>
      </c>
      <c r="B54" s="206" t="s">
        <v>379</v>
      </c>
      <c r="C54" s="207" t="s">
        <v>380</v>
      </c>
      <c r="D54" s="208" t="s">
        <v>155</v>
      </c>
      <c r="E54" s="467">
        <v>10</v>
      </c>
      <c r="F54" s="376"/>
      <c r="G54" s="302">
        <f t="shared" si="1"/>
        <v>0</v>
      </c>
    </row>
    <row r="55" spans="1:7" ht="33" customHeight="1">
      <c r="A55" s="290">
        <v>40</v>
      </c>
      <c r="B55" s="206" t="s">
        <v>381</v>
      </c>
      <c r="C55" s="207" t="s">
        <v>382</v>
      </c>
      <c r="D55" s="208" t="s">
        <v>155</v>
      </c>
      <c r="E55" s="467">
        <v>190</v>
      </c>
      <c r="F55" s="376"/>
      <c r="G55" s="302">
        <f t="shared" si="1"/>
        <v>0</v>
      </c>
    </row>
    <row r="56" spans="1:7" ht="33" customHeight="1">
      <c r="A56" s="209">
        <v>41</v>
      </c>
      <c r="B56" s="232">
        <v>171201231</v>
      </c>
      <c r="C56" s="256" t="s">
        <v>165</v>
      </c>
      <c r="D56" s="234" t="s">
        <v>166</v>
      </c>
      <c r="E56" s="445">
        <v>18</v>
      </c>
      <c r="F56" s="213"/>
      <c r="G56" s="215">
        <f>SUM(F56*E56)</f>
        <v>0</v>
      </c>
    </row>
    <row r="57" spans="1:7" ht="33" customHeight="1">
      <c r="A57" s="522"/>
      <c r="B57" s="488" t="s">
        <v>461</v>
      </c>
      <c r="C57" s="488" t="s">
        <v>462</v>
      </c>
      <c r="D57" s="523"/>
      <c r="E57" s="491"/>
      <c r="F57" s="524"/>
      <c r="G57" s="525">
        <f>SUM(G58:G59)</f>
        <v>0</v>
      </c>
    </row>
    <row r="58" spans="1:7" ht="33" customHeight="1">
      <c r="A58" s="240">
        <v>42</v>
      </c>
      <c r="B58" s="298" t="s">
        <v>463</v>
      </c>
      <c r="C58" s="393" t="s">
        <v>464</v>
      </c>
      <c r="D58" s="300" t="s">
        <v>465</v>
      </c>
      <c r="E58" s="366">
        <v>5</v>
      </c>
      <c r="F58" s="366"/>
      <c r="G58" s="301">
        <f>SUM(E58*F58)</f>
        <v>0</v>
      </c>
    </row>
    <row r="59" spans="1:7" ht="33" customHeight="1">
      <c r="A59" s="526">
        <v>43</v>
      </c>
      <c r="B59" s="388" t="s">
        <v>466</v>
      </c>
      <c r="C59" s="232" t="s">
        <v>467</v>
      </c>
      <c r="D59" s="234" t="s">
        <v>383</v>
      </c>
      <c r="E59" s="517">
        <v>1</v>
      </c>
      <c r="F59" s="445"/>
      <c r="G59" s="527">
        <f>SUM(E59*F59)</f>
        <v>0</v>
      </c>
    </row>
    <row r="60" spans="3:7" ht="33" customHeight="1">
      <c r="C60" s="471" t="s">
        <v>38</v>
      </c>
      <c r="D60" s="471" t="s">
        <v>383</v>
      </c>
      <c r="E60" s="472"/>
      <c r="F60" s="473"/>
      <c r="G60" s="473">
        <f>SUM(G57+G41+G35+G16+G8)</f>
        <v>0</v>
      </c>
    </row>
  </sheetData>
  <sheetProtection selectLockedCells="1" selectUnlockedCells="1"/>
  <mergeCells count="3">
    <mergeCell ref="A2:E2"/>
    <mergeCell ref="A3:C3"/>
    <mergeCell ref="A4:C4"/>
  </mergeCells>
  <printOptions/>
  <pageMargins left="0.39375" right="0.39375" top="0.5902777777777778" bottom="0.7875" header="0.5118055555555555" footer="0"/>
  <pageSetup horizontalDpi="300" verticalDpi="300" orientation="portrait" paperSize="9" scale="80"/>
  <headerFooter alignWithMargins="0">
    <oddFooter>&amp;L&amp;8&amp;F&amp;C&amp;8&amp;P z &amp;N&amp;R&amp;8&amp;A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showGridLines="0" zoomScalePageLayoutView="0" workbookViewId="0" topLeftCell="A1">
      <pane ySplit="7" topLeftCell="A20" activePane="bottomLeft" state="frozen"/>
      <selection pane="topLeft" activeCell="A1" sqref="A1"/>
      <selection pane="bottomLeft" activeCell="F9" sqref="F9:F43"/>
    </sheetView>
  </sheetViews>
  <sheetFormatPr defaultColWidth="8.421875" defaultRowHeight="12" customHeight="1"/>
  <cols>
    <col min="1" max="1" width="5.57421875" style="161" customWidth="1"/>
    <col min="2" max="2" width="11.7109375" style="162" customWidth="1"/>
    <col min="3" max="3" width="61.8515625" style="162" customWidth="1"/>
    <col min="4" max="4" width="6.57421875" style="162" customWidth="1"/>
    <col min="5" max="5" width="9.28125" style="163" customWidth="1"/>
    <col min="6" max="6" width="10.7109375" style="164" customWidth="1"/>
    <col min="7" max="7" width="18.421875" style="164" customWidth="1"/>
    <col min="8" max="16384" width="8.421875" style="165" customWidth="1"/>
  </cols>
  <sheetData>
    <row r="1" spans="1:7" ht="27" customHeight="1">
      <c r="A1" s="138" t="s">
        <v>108</v>
      </c>
      <c r="B1" s="139"/>
      <c r="C1" s="139"/>
      <c r="D1" s="139"/>
      <c r="E1" s="166"/>
      <c r="F1" s="139"/>
      <c r="G1" s="139"/>
    </row>
    <row r="2" spans="1:7" ht="12.75" customHeight="1">
      <c r="A2" s="670" t="s">
        <v>94</v>
      </c>
      <c r="B2" s="670"/>
      <c r="C2" s="670"/>
      <c r="D2" s="670"/>
      <c r="E2" s="670"/>
      <c r="F2" s="139"/>
      <c r="G2" s="139"/>
    </row>
    <row r="3" spans="1:7" ht="12.75" customHeight="1">
      <c r="A3" s="671" t="s">
        <v>468</v>
      </c>
      <c r="B3" s="671"/>
      <c r="C3" s="671"/>
      <c r="D3" s="167"/>
      <c r="E3" s="166"/>
      <c r="F3" s="139"/>
      <c r="G3" s="139"/>
    </row>
    <row r="4" spans="1:7" ht="12.75" customHeight="1">
      <c r="A4" s="671" t="s">
        <v>96</v>
      </c>
      <c r="B4" s="671"/>
      <c r="C4" s="671"/>
      <c r="D4" s="167"/>
      <c r="E4" s="166"/>
      <c r="F4" s="139"/>
      <c r="G4" s="142" t="s">
        <v>97</v>
      </c>
    </row>
    <row r="5" spans="1:7" ht="6" customHeight="1">
      <c r="A5" s="139"/>
      <c r="B5" s="139"/>
      <c r="C5" s="139"/>
      <c r="D5" s="139"/>
      <c r="E5" s="166"/>
      <c r="F5" s="139"/>
      <c r="G5" s="139"/>
    </row>
    <row r="6" spans="1:7" ht="24" customHeight="1">
      <c r="A6" s="168" t="s">
        <v>110</v>
      </c>
      <c r="B6" s="168" t="s">
        <v>111</v>
      </c>
      <c r="C6" s="168" t="s">
        <v>99</v>
      </c>
      <c r="D6" s="168" t="s">
        <v>112</v>
      </c>
      <c r="E6" s="169" t="s">
        <v>113</v>
      </c>
      <c r="F6" s="168" t="s">
        <v>114</v>
      </c>
      <c r="G6" s="168" t="s">
        <v>115</v>
      </c>
    </row>
    <row r="7" spans="1:7" ht="12.75" customHeight="1">
      <c r="A7" s="143" t="s">
        <v>36</v>
      </c>
      <c r="B7" s="143">
        <v>2</v>
      </c>
      <c r="C7" s="143">
        <v>3</v>
      </c>
      <c r="D7" s="143">
        <v>4</v>
      </c>
      <c r="E7" s="169">
        <v>5</v>
      </c>
      <c r="F7" s="143">
        <v>6</v>
      </c>
      <c r="G7" s="143">
        <v>7</v>
      </c>
    </row>
    <row r="8" spans="1:7" s="530" customFormat="1" ht="35.25" customHeight="1">
      <c r="A8" s="474"/>
      <c r="B8" s="528" t="s">
        <v>36</v>
      </c>
      <c r="C8" s="528" t="s">
        <v>469</v>
      </c>
      <c r="D8" s="529"/>
      <c r="E8" s="529"/>
      <c r="F8" s="475"/>
      <c r="G8" s="220">
        <f>SUM(G9)</f>
        <v>0</v>
      </c>
    </row>
    <row r="9" spans="1:7" s="530" customFormat="1" ht="35.25" customHeight="1">
      <c r="A9" s="464">
        <v>1</v>
      </c>
      <c r="B9" s="531" t="s">
        <v>470</v>
      </c>
      <c r="C9" s="440" t="s">
        <v>471</v>
      </c>
      <c r="D9" s="532" t="s">
        <v>155</v>
      </c>
      <c r="E9" s="533">
        <v>19</v>
      </c>
      <c r="F9" s="477"/>
      <c r="G9" s="478">
        <f>ROUND(F9*E9,2)</f>
        <v>0</v>
      </c>
    </row>
    <row r="10" spans="1:7" s="530" customFormat="1" ht="35.25" customHeight="1">
      <c r="A10" s="526"/>
      <c r="B10" s="534"/>
      <c r="C10" s="428" t="s">
        <v>472</v>
      </c>
      <c r="D10" s="430"/>
      <c r="E10" s="535"/>
      <c r="F10" s="518"/>
      <c r="G10" s="519"/>
    </row>
    <row r="11" spans="1:7" s="530" customFormat="1" ht="35.25" customHeight="1">
      <c r="A11" s="235"/>
      <c r="B11" s="236" t="s">
        <v>58</v>
      </c>
      <c r="C11" s="237" t="s">
        <v>160</v>
      </c>
      <c r="D11" s="238"/>
      <c r="E11" s="236"/>
      <c r="F11" s="236"/>
      <c r="G11" s="239">
        <f>SUM(G12:G17)</f>
        <v>0</v>
      </c>
    </row>
    <row r="12" spans="1:7" s="530" customFormat="1" ht="35.25" customHeight="1">
      <c r="A12" s="240">
        <v>2</v>
      </c>
      <c r="B12" s="241">
        <v>167151101</v>
      </c>
      <c r="C12" s="242" t="s">
        <v>473</v>
      </c>
      <c r="D12" s="243" t="s">
        <v>155</v>
      </c>
      <c r="E12" s="244">
        <v>19</v>
      </c>
      <c r="F12" s="244"/>
      <c r="G12" s="245">
        <f>SUM(F12*E12)</f>
        <v>0</v>
      </c>
    </row>
    <row r="13" spans="1:7" s="530" customFormat="1" ht="35.25" customHeight="1">
      <c r="A13" s="246">
        <v>3</v>
      </c>
      <c r="B13" s="226">
        <v>162751117</v>
      </c>
      <c r="C13" s="195" t="s">
        <v>162</v>
      </c>
      <c r="D13" s="247" t="s">
        <v>155</v>
      </c>
      <c r="E13" s="248">
        <v>19</v>
      </c>
      <c r="F13" s="248"/>
      <c r="G13" s="249">
        <f>SUM(F13*E13)</f>
        <v>0</v>
      </c>
    </row>
    <row r="14" spans="1:7" s="530" customFormat="1" ht="35.25" customHeight="1">
      <c r="A14" s="246">
        <v>4</v>
      </c>
      <c r="B14" s="226">
        <v>162751119</v>
      </c>
      <c r="C14" s="195" t="s">
        <v>163</v>
      </c>
      <c r="D14" s="247" t="s">
        <v>155</v>
      </c>
      <c r="E14" s="248">
        <v>190</v>
      </c>
      <c r="F14" s="248"/>
      <c r="G14" s="249">
        <f>SUM(F14*E14)</f>
        <v>0</v>
      </c>
    </row>
    <row r="15" spans="1:7" s="530" customFormat="1" ht="35.25" customHeight="1">
      <c r="A15" s="246">
        <v>5</v>
      </c>
      <c r="B15" s="250">
        <v>171251201</v>
      </c>
      <c r="C15" s="251" t="s">
        <v>164</v>
      </c>
      <c r="D15" s="247" t="s">
        <v>155</v>
      </c>
      <c r="E15" s="248">
        <v>19</v>
      </c>
      <c r="F15" s="252"/>
      <c r="G15" s="249">
        <f>SUM(F15*E15)</f>
        <v>0</v>
      </c>
    </row>
    <row r="16" spans="1:7" s="530" customFormat="1" ht="35.25" customHeight="1">
      <c r="A16" s="246">
        <v>6</v>
      </c>
      <c r="B16" s="195">
        <v>171201231</v>
      </c>
      <c r="C16" s="253" t="s">
        <v>165</v>
      </c>
      <c r="D16" s="254" t="s">
        <v>166</v>
      </c>
      <c r="E16" s="255">
        <v>34.2</v>
      </c>
      <c r="F16" s="255"/>
      <c r="G16" s="249">
        <f>SUM(F16*E16)</f>
        <v>0</v>
      </c>
    </row>
    <row r="17" spans="1:7" s="530" customFormat="1" ht="35.25" customHeight="1">
      <c r="A17" s="209"/>
      <c r="B17" s="232"/>
      <c r="C17" s="256" t="s">
        <v>474</v>
      </c>
      <c r="D17" s="257"/>
      <c r="E17" s="258"/>
      <c r="F17" s="258"/>
      <c r="G17" s="259"/>
    </row>
    <row r="18" spans="1:7" s="530" customFormat="1" ht="35.25" customHeight="1">
      <c r="A18" s="235"/>
      <c r="B18" s="236">
        <v>2</v>
      </c>
      <c r="C18" s="237" t="s">
        <v>475</v>
      </c>
      <c r="D18" s="238"/>
      <c r="E18" s="236"/>
      <c r="F18" s="236"/>
      <c r="G18" s="239">
        <f>SUM(G19)</f>
        <v>0</v>
      </c>
    </row>
    <row r="19" spans="1:7" s="530" customFormat="1" ht="35.25" customHeight="1">
      <c r="A19" s="536">
        <v>7</v>
      </c>
      <c r="B19" s="537" t="s">
        <v>476</v>
      </c>
      <c r="C19" s="538" t="s">
        <v>477</v>
      </c>
      <c r="D19" s="539" t="s">
        <v>155</v>
      </c>
      <c r="E19" s="540">
        <v>19</v>
      </c>
      <c r="F19" s="541"/>
      <c r="G19" s="542">
        <f>ROUND(F19*E19,2)</f>
        <v>0</v>
      </c>
    </row>
    <row r="20" spans="1:7" ht="33" customHeight="1">
      <c r="A20" s="543"/>
      <c r="B20" s="293">
        <v>936</v>
      </c>
      <c r="C20" s="293" t="s">
        <v>478</v>
      </c>
      <c r="D20" s="544"/>
      <c r="E20" s="545"/>
      <c r="F20" s="546"/>
      <c r="G20" s="510">
        <f>SUM(G21:G41)</f>
        <v>0</v>
      </c>
    </row>
    <row r="21" spans="1:7" ht="33" customHeight="1">
      <c r="A21" s="464">
        <v>8</v>
      </c>
      <c r="B21" s="531" t="s">
        <v>479</v>
      </c>
      <c r="C21" s="440" t="s">
        <v>480</v>
      </c>
      <c r="D21" s="532" t="s">
        <v>121</v>
      </c>
      <c r="E21" s="533">
        <v>6</v>
      </c>
      <c r="F21" s="477"/>
      <c r="G21" s="478">
        <f>ROUND(F21*E21,2)</f>
        <v>0</v>
      </c>
    </row>
    <row r="22" spans="1:7" ht="33" customHeight="1">
      <c r="A22" s="466"/>
      <c r="B22" s="547"/>
      <c r="C22" s="425" t="s">
        <v>481</v>
      </c>
      <c r="D22" s="427"/>
      <c r="E22" s="548"/>
      <c r="F22" s="480"/>
      <c r="G22" s="307"/>
    </row>
    <row r="23" spans="1:7" ht="33" customHeight="1">
      <c r="A23" s="549">
        <v>9</v>
      </c>
      <c r="B23" s="550" t="s">
        <v>482</v>
      </c>
      <c r="C23" s="521" t="s">
        <v>483</v>
      </c>
      <c r="D23" s="551" t="s">
        <v>121</v>
      </c>
      <c r="E23" s="552">
        <v>6</v>
      </c>
      <c r="F23" s="495"/>
      <c r="G23" s="335">
        <f>ROUND(F23*E23,2)</f>
        <v>0</v>
      </c>
    </row>
    <row r="24" spans="1:7" ht="33" customHeight="1">
      <c r="A24" s="549"/>
      <c r="B24" s="550"/>
      <c r="C24" s="521" t="s">
        <v>484</v>
      </c>
      <c r="D24" s="551"/>
      <c r="E24" s="552"/>
      <c r="F24" s="495"/>
      <c r="G24" s="335"/>
    </row>
    <row r="25" spans="1:7" ht="33" customHeight="1">
      <c r="A25" s="466">
        <v>10</v>
      </c>
      <c r="B25" s="547" t="s">
        <v>485</v>
      </c>
      <c r="C25" s="425" t="s">
        <v>486</v>
      </c>
      <c r="D25" s="427" t="s">
        <v>121</v>
      </c>
      <c r="E25" s="548">
        <v>9</v>
      </c>
      <c r="F25" s="480"/>
      <c r="G25" s="307">
        <f>ROUND(F25*E25,2)</f>
        <v>0</v>
      </c>
    </row>
    <row r="26" spans="1:7" ht="33" customHeight="1">
      <c r="A26" s="466"/>
      <c r="B26" s="547"/>
      <c r="C26" s="425" t="s">
        <v>487</v>
      </c>
      <c r="D26" s="427"/>
      <c r="E26" s="548"/>
      <c r="F26" s="480"/>
      <c r="G26" s="307"/>
    </row>
    <row r="27" spans="1:7" ht="33" customHeight="1">
      <c r="A27" s="549">
        <v>11</v>
      </c>
      <c r="B27" s="550" t="s">
        <v>488</v>
      </c>
      <c r="C27" s="521" t="s">
        <v>489</v>
      </c>
      <c r="D27" s="551" t="s">
        <v>121</v>
      </c>
      <c r="E27" s="552">
        <v>3</v>
      </c>
      <c r="F27" s="495"/>
      <c r="G27" s="335">
        <f>ROUND(F27*E27,2)</f>
        <v>0</v>
      </c>
    </row>
    <row r="28" spans="1:7" ht="33" customHeight="1">
      <c r="A28" s="549"/>
      <c r="B28" s="550"/>
      <c r="C28" s="521" t="s">
        <v>490</v>
      </c>
      <c r="D28" s="551"/>
      <c r="E28" s="552"/>
      <c r="F28" s="495"/>
      <c r="G28" s="335"/>
    </row>
    <row r="29" spans="1:7" ht="33" customHeight="1">
      <c r="A29" s="549">
        <v>12</v>
      </c>
      <c r="B29" s="550" t="s">
        <v>491</v>
      </c>
      <c r="C29" s="521" t="s">
        <v>492</v>
      </c>
      <c r="D29" s="551" t="s">
        <v>121</v>
      </c>
      <c r="E29" s="552">
        <v>6</v>
      </c>
      <c r="F29" s="495"/>
      <c r="G29" s="335">
        <f>ROUND(F29*E29,2)</f>
        <v>0</v>
      </c>
    </row>
    <row r="30" spans="1:7" ht="33" customHeight="1">
      <c r="A30" s="549"/>
      <c r="B30" s="550"/>
      <c r="C30" s="521" t="s">
        <v>490</v>
      </c>
      <c r="D30" s="551"/>
      <c r="E30" s="552"/>
      <c r="F30" s="495"/>
      <c r="G30" s="335"/>
    </row>
    <row r="31" spans="1:7" ht="33" customHeight="1">
      <c r="A31" s="466">
        <v>13</v>
      </c>
      <c r="B31" s="547" t="s">
        <v>493</v>
      </c>
      <c r="C31" s="425" t="s">
        <v>494</v>
      </c>
      <c r="D31" s="427" t="s">
        <v>121</v>
      </c>
      <c r="E31" s="548">
        <v>2</v>
      </c>
      <c r="F31" s="480"/>
      <c r="G31" s="307">
        <f>ROUND(F31*E31,2)</f>
        <v>0</v>
      </c>
    </row>
    <row r="32" spans="1:7" ht="33" customHeight="1">
      <c r="A32" s="466"/>
      <c r="B32" s="547"/>
      <c r="C32" s="425" t="s">
        <v>481</v>
      </c>
      <c r="D32" s="427"/>
      <c r="E32" s="548"/>
      <c r="F32" s="480"/>
      <c r="G32" s="307"/>
    </row>
    <row r="33" spans="1:7" ht="33" customHeight="1">
      <c r="A33" s="549">
        <v>14</v>
      </c>
      <c r="B33" s="550" t="s">
        <v>495</v>
      </c>
      <c r="C33" s="521" t="s">
        <v>496</v>
      </c>
      <c r="D33" s="551" t="s">
        <v>121</v>
      </c>
      <c r="E33" s="552">
        <v>2</v>
      </c>
      <c r="F33" s="495"/>
      <c r="G33" s="335">
        <f>ROUND(F33*E33,2)</f>
        <v>0</v>
      </c>
    </row>
    <row r="34" spans="1:7" ht="33" customHeight="1">
      <c r="A34" s="549"/>
      <c r="B34" s="550"/>
      <c r="C34" s="521" t="s">
        <v>497</v>
      </c>
      <c r="D34" s="551"/>
      <c r="E34" s="552"/>
      <c r="F34" s="495"/>
      <c r="G34" s="335"/>
    </row>
    <row r="35" spans="1:7" ht="33" customHeight="1">
      <c r="A35" s="466">
        <v>15</v>
      </c>
      <c r="B35" s="547" t="s">
        <v>498</v>
      </c>
      <c r="C35" s="425" t="s">
        <v>499</v>
      </c>
      <c r="D35" s="427" t="s">
        <v>121</v>
      </c>
      <c r="E35" s="548">
        <v>50</v>
      </c>
      <c r="F35" s="480"/>
      <c r="G35" s="307">
        <f>ROUND(F35*E35,2)</f>
        <v>0</v>
      </c>
    </row>
    <row r="36" spans="1:7" ht="33" customHeight="1">
      <c r="A36" s="466"/>
      <c r="B36" s="547"/>
      <c r="C36" s="425" t="s">
        <v>500</v>
      </c>
      <c r="D36" s="427"/>
      <c r="E36" s="548"/>
      <c r="F36" s="480"/>
      <c r="G36" s="307"/>
    </row>
    <row r="37" spans="1:7" ht="33" customHeight="1">
      <c r="A37" s="549">
        <v>16</v>
      </c>
      <c r="B37" s="550" t="s">
        <v>501</v>
      </c>
      <c r="C37" s="521" t="s">
        <v>502</v>
      </c>
      <c r="D37" s="551" t="s">
        <v>121</v>
      </c>
      <c r="E37" s="552">
        <v>47</v>
      </c>
      <c r="F37" s="495"/>
      <c r="G37" s="335">
        <f>ROUND(F37*E37,2)</f>
        <v>0</v>
      </c>
    </row>
    <row r="38" spans="1:7" ht="33" customHeight="1">
      <c r="A38" s="549">
        <v>17</v>
      </c>
      <c r="B38" s="550" t="s">
        <v>503</v>
      </c>
      <c r="C38" s="521" t="s">
        <v>504</v>
      </c>
      <c r="D38" s="551" t="s">
        <v>121</v>
      </c>
      <c r="E38" s="552">
        <v>1</v>
      </c>
      <c r="F38" s="495"/>
      <c r="G38" s="335">
        <f>ROUND(F38*E38,2)</f>
        <v>0</v>
      </c>
    </row>
    <row r="39" spans="1:7" ht="33" customHeight="1">
      <c r="A39" s="549">
        <v>18</v>
      </c>
      <c r="B39" s="550" t="s">
        <v>505</v>
      </c>
      <c r="C39" s="521" t="s">
        <v>506</v>
      </c>
      <c r="D39" s="551" t="s">
        <v>121</v>
      </c>
      <c r="E39" s="552">
        <v>1</v>
      </c>
      <c r="F39" s="495"/>
      <c r="G39" s="335">
        <f>ROUND(F39*E39,2)</f>
        <v>0</v>
      </c>
    </row>
    <row r="40" spans="1:7" ht="33" customHeight="1">
      <c r="A40" s="549">
        <v>19</v>
      </c>
      <c r="B40" s="550" t="s">
        <v>507</v>
      </c>
      <c r="C40" s="521" t="s">
        <v>508</v>
      </c>
      <c r="D40" s="551" t="s">
        <v>121</v>
      </c>
      <c r="E40" s="552">
        <v>1</v>
      </c>
      <c r="F40" s="495"/>
      <c r="G40" s="335">
        <f>ROUND(F40*E40,2)</f>
        <v>0</v>
      </c>
    </row>
    <row r="41" spans="1:7" ht="33" customHeight="1">
      <c r="A41" s="553"/>
      <c r="B41" s="554"/>
      <c r="C41" s="555" t="s">
        <v>509</v>
      </c>
      <c r="D41" s="556"/>
      <c r="E41" s="557"/>
      <c r="F41" s="558"/>
      <c r="G41" s="340"/>
    </row>
    <row r="42" spans="1:7" ht="33" customHeight="1">
      <c r="A42" s="559"/>
      <c r="B42" s="435" t="s">
        <v>510</v>
      </c>
      <c r="C42" s="435" t="s">
        <v>511</v>
      </c>
      <c r="D42" s="560"/>
      <c r="E42" s="561"/>
      <c r="F42" s="562"/>
      <c r="G42" s="563">
        <f>SUM(G43)</f>
        <v>0</v>
      </c>
    </row>
    <row r="43" spans="1:7" ht="33" customHeight="1">
      <c r="A43" s="453">
        <v>20</v>
      </c>
      <c r="B43" s="564" t="s">
        <v>512</v>
      </c>
      <c r="C43" s="454" t="s">
        <v>513</v>
      </c>
      <c r="D43" s="565" t="s">
        <v>166</v>
      </c>
      <c r="E43" s="566">
        <v>48</v>
      </c>
      <c r="F43" s="567"/>
      <c r="G43" s="568">
        <f>ROUND(F43*E43,2)</f>
        <v>0</v>
      </c>
    </row>
    <row r="44" spans="3:7" ht="33" customHeight="1">
      <c r="C44" s="471" t="s">
        <v>38</v>
      </c>
      <c r="D44" s="471" t="s">
        <v>383</v>
      </c>
      <c r="E44" s="472"/>
      <c r="F44" s="473"/>
      <c r="G44" s="473">
        <f>SUM(G42+G20+G18+G11+G8)</f>
        <v>0</v>
      </c>
    </row>
  </sheetData>
  <sheetProtection selectLockedCells="1" selectUnlockedCells="1"/>
  <mergeCells count="3">
    <mergeCell ref="A2:E2"/>
    <mergeCell ref="A3:C3"/>
    <mergeCell ref="A4:C4"/>
  </mergeCells>
  <printOptions/>
  <pageMargins left="0.39375" right="0.39375" top="0.5902777777777778" bottom="0.7875" header="0.5118055555555555" footer="0"/>
  <pageSetup horizontalDpi="300" verticalDpi="300" orientation="portrait" paperSize="9" scale="80"/>
  <headerFooter alignWithMargins="0">
    <oddFooter>&amp;L&amp;8&amp;F&amp;C&amp;8&amp;P z &amp;N&amp;R&amp;8&amp;A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6"/>
  <sheetViews>
    <sheetView showGridLines="0" zoomScalePageLayoutView="0" workbookViewId="0" topLeftCell="A1">
      <pane ySplit="7" topLeftCell="A86" activePane="bottomLeft" state="frozen"/>
      <selection pane="topLeft" activeCell="A1" sqref="A1"/>
      <selection pane="bottomLeft" activeCell="C61" sqref="C61"/>
    </sheetView>
  </sheetViews>
  <sheetFormatPr defaultColWidth="8.421875" defaultRowHeight="12" customHeight="1"/>
  <cols>
    <col min="1" max="1" width="4.57421875" style="161" customWidth="1"/>
    <col min="2" max="2" width="11.7109375" style="162" customWidth="1"/>
    <col min="3" max="3" width="61.8515625" style="162" customWidth="1"/>
    <col min="4" max="4" width="6.57421875" style="162" customWidth="1"/>
    <col min="5" max="5" width="9.28125" style="163" customWidth="1"/>
    <col min="6" max="6" width="10.7109375" style="164" customWidth="1"/>
    <col min="7" max="7" width="16.57421875" style="164" customWidth="1"/>
    <col min="8" max="16384" width="8.421875" style="165" customWidth="1"/>
  </cols>
  <sheetData>
    <row r="1" spans="1:7" ht="27" customHeight="1">
      <c r="A1" s="138" t="s">
        <v>108</v>
      </c>
      <c r="B1" s="139"/>
      <c r="C1" s="139"/>
      <c r="D1" s="139"/>
      <c r="E1" s="166"/>
      <c r="F1" s="139"/>
      <c r="G1" s="139"/>
    </row>
    <row r="2" spans="1:7" ht="12.75" customHeight="1">
      <c r="A2" s="670" t="s">
        <v>94</v>
      </c>
      <c r="B2" s="670"/>
      <c r="C2" s="670"/>
      <c r="D2" s="670"/>
      <c r="E2" s="670"/>
      <c r="F2" s="139"/>
      <c r="G2" s="139"/>
    </row>
    <row r="3" spans="1:7" ht="12.75" customHeight="1">
      <c r="A3" s="671" t="s">
        <v>514</v>
      </c>
      <c r="B3" s="671"/>
      <c r="C3" s="671"/>
      <c r="D3" s="167"/>
      <c r="E3" s="166"/>
      <c r="F3" s="139"/>
      <c r="G3" s="139"/>
    </row>
    <row r="4" spans="1:7" ht="12.75" customHeight="1">
      <c r="A4" s="671" t="s">
        <v>96</v>
      </c>
      <c r="B4" s="671"/>
      <c r="C4" s="671"/>
      <c r="D4" s="167"/>
      <c r="E4" s="166"/>
      <c r="F4" s="139"/>
      <c r="G4" s="142" t="s">
        <v>97</v>
      </c>
    </row>
    <row r="5" spans="1:7" ht="6" customHeight="1">
      <c r="A5" s="139"/>
      <c r="B5" s="139"/>
      <c r="C5" s="139"/>
      <c r="D5" s="139"/>
      <c r="E5" s="166"/>
      <c r="F5" s="139"/>
      <c r="G5" s="139"/>
    </row>
    <row r="6" spans="1:7" ht="24" customHeight="1">
      <c r="A6" s="168" t="s">
        <v>110</v>
      </c>
      <c r="B6" s="168" t="s">
        <v>111</v>
      </c>
      <c r="C6" s="168" t="s">
        <v>99</v>
      </c>
      <c r="D6" s="168" t="s">
        <v>112</v>
      </c>
      <c r="E6" s="169" t="s">
        <v>113</v>
      </c>
      <c r="F6" s="168" t="s">
        <v>114</v>
      </c>
      <c r="G6" s="168" t="s">
        <v>115</v>
      </c>
    </row>
    <row r="7" spans="1:7" ht="12.75" customHeight="1">
      <c r="A7" s="143" t="s">
        <v>36</v>
      </c>
      <c r="B7" s="143">
        <v>2</v>
      </c>
      <c r="C7" s="143">
        <v>3</v>
      </c>
      <c r="D7" s="143">
        <v>4</v>
      </c>
      <c r="E7" s="169">
        <v>5</v>
      </c>
      <c r="F7" s="143">
        <v>6</v>
      </c>
      <c r="G7" s="143">
        <v>7</v>
      </c>
    </row>
    <row r="8" spans="1:7" ht="36" customHeight="1">
      <c r="A8" s="569"/>
      <c r="B8" s="570" t="s">
        <v>30</v>
      </c>
      <c r="C8" s="571" t="s">
        <v>515</v>
      </c>
      <c r="D8" s="572"/>
      <c r="E8" s="572"/>
      <c r="F8" s="573"/>
      <c r="G8" s="574">
        <f>SUM(G40)</f>
        <v>0</v>
      </c>
    </row>
    <row r="9" spans="1:7" s="530" customFormat="1" ht="36" customHeight="1">
      <c r="A9" s="575"/>
      <c r="B9" s="171" t="s">
        <v>36</v>
      </c>
      <c r="C9" s="172" t="s">
        <v>516</v>
      </c>
      <c r="D9" s="576"/>
      <c r="E9" s="576"/>
      <c r="F9" s="577"/>
      <c r="G9" s="220">
        <f>SUM(G10:G25)</f>
        <v>0</v>
      </c>
    </row>
    <row r="10" spans="1:7" s="530" customFormat="1" ht="36" customHeight="1">
      <c r="A10" s="578">
        <v>1</v>
      </c>
      <c r="B10" s="579" t="s">
        <v>517</v>
      </c>
      <c r="C10" s="580" t="s">
        <v>518</v>
      </c>
      <c r="D10" s="581" t="s">
        <v>297</v>
      </c>
      <c r="E10" s="582">
        <v>1</v>
      </c>
      <c r="F10" s="477"/>
      <c r="G10" s="583">
        <f>ROUND(F10*E10,2)</f>
        <v>0</v>
      </c>
    </row>
    <row r="11" spans="1:7" s="530" customFormat="1" ht="40.5" customHeight="1">
      <c r="A11" s="584">
        <v>2</v>
      </c>
      <c r="B11" s="585" t="s">
        <v>519</v>
      </c>
      <c r="C11" s="586" t="s">
        <v>520</v>
      </c>
      <c r="D11" s="587" t="s">
        <v>297</v>
      </c>
      <c r="E11" s="588">
        <v>1</v>
      </c>
      <c r="F11" s="480"/>
      <c r="G11" s="589">
        <f aca="true" t="shared" si="0" ref="G11:G39">ROUND(F11*E11,2)</f>
        <v>0</v>
      </c>
    </row>
    <row r="12" spans="1:7" s="530" customFormat="1" ht="36" customHeight="1">
      <c r="A12" s="590">
        <v>3</v>
      </c>
      <c r="B12" s="585">
        <v>183101223</v>
      </c>
      <c r="C12" s="586" t="s">
        <v>521</v>
      </c>
      <c r="D12" s="587" t="s">
        <v>121</v>
      </c>
      <c r="E12" s="588">
        <v>50</v>
      </c>
      <c r="F12" s="480"/>
      <c r="G12" s="589">
        <f t="shared" si="0"/>
        <v>0</v>
      </c>
    </row>
    <row r="13" spans="1:7" s="530" customFormat="1" ht="36" customHeight="1">
      <c r="A13" s="584">
        <v>4</v>
      </c>
      <c r="B13" s="585" t="s">
        <v>522</v>
      </c>
      <c r="C13" s="586" t="s">
        <v>523</v>
      </c>
      <c r="D13" s="587" t="s">
        <v>155</v>
      </c>
      <c r="E13" s="588">
        <v>50</v>
      </c>
      <c r="F13" s="588"/>
      <c r="G13" s="589">
        <f t="shared" si="0"/>
        <v>0</v>
      </c>
    </row>
    <row r="14" spans="1:7" ht="36" customHeight="1">
      <c r="A14" s="590">
        <v>5</v>
      </c>
      <c r="B14" s="585" t="s">
        <v>524</v>
      </c>
      <c r="C14" s="586" t="s">
        <v>525</v>
      </c>
      <c r="D14" s="587" t="s">
        <v>143</v>
      </c>
      <c r="E14" s="588">
        <v>50</v>
      </c>
      <c r="F14" s="588"/>
      <c r="G14" s="589">
        <f t="shared" si="0"/>
        <v>0</v>
      </c>
    </row>
    <row r="15" spans="1:7" ht="36" customHeight="1">
      <c r="A15" s="584">
        <v>6</v>
      </c>
      <c r="B15" s="585" t="s">
        <v>526</v>
      </c>
      <c r="C15" s="586" t="s">
        <v>527</v>
      </c>
      <c r="D15" s="587" t="s">
        <v>143</v>
      </c>
      <c r="E15" s="588">
        <v>50</v>
      </c>
      <c r="F15" s="588"/>
      <c r="G15" s="589">
        <f t="shared" si="0"/>
        <v>0</v>
      </c>
    </row>
    <row r="16" spans="1:7" ht="36" customHeight="1">
      <c r="A16" s="590">
        <v>7</v>
      </c>
      <c r="B16" s="585">
        <v>183106612</v>
      </c>
      <c r="C16" s="586" t="s">
        <v>636</v>
      </c>
      <c r="D16" s="587" t="s">
        <v>143</v>
      </c>
      <c r="E16" s="588">
        <v>50</v>
      </c>
      <c r="F16" s="588"/>
      <c r="G16" s="589">
        <f t="shared" si="0"/>
        <v>0</v>
      </c>
    </row>
    <row r="17" spans="1:7" ht="36" customHeight="1">
      <c r="A17" s="584">
        <v>8</v>
      </c>
      <c r="B17" s="585" t="s">
        <v>528</v>
      </c>
      <c r="C17" s="586" t="s">
        <v>529</v>
      </c>
      <c r="D17" s="587" t="s">
        <v>121</v>
      </c>
      <c r="E17" s="588">
        <v>50</v>
      </c>
      <c r="F17" s="588"/>
      <c r="G17" s="589">
        <f t="shared" si="0"/>
        <v>0</v>
      </c>
    </row>
    <row r="18" spans="1:7" ht="36" customHeight="1">
      <c r="A18" s="590">
        <v>9</v>
      </c>
      <c r="B18" s="585">
        <v>184102117</v>
      </c>
      <c r="C18" s="586" t="s">
        <v>530</v>
      </c>
      <c r="D18" s="587" t="s">
        <v>121</v>
      </c>
      <c r="E18" s="588">
        <v>50</v>
      </c>
      <c r="F18" s="480"/>
      <c r="G18" s="589">
        <f t="shared" si="0"/>
        <v>0</v>
      </c>
    </row>
    <row r="19" spans="1:7" ht="36" customHeight="1">
      <c r="A19" s="584">
        <v>10</v>
      </c>
      <c r="B19" s="585" t="s">
        <v>531</v>
      </c>
      <c r="C19" s="586" t="s">
        <v>532</v>
      </c>
      <c r="D19" s="587" t="s">
        <v>121</v>
      </c>
      <c r="E19" s="588">
        <v>50</v>
      </c>
      <c r="F19" s="588"/>
      <c r="G19" s="589">
        <f t="shared" si="0"/>
        <v>0</v>
      </c>
    </row>
    <row r="20" spans="1:7" ht="36" customHeight="1">
      <c r="A20" s="590">
        <v>11</v>
      </c>
      <c r="B20" s="585" t="s">
        <v>533</v>
      </c>
      <c r="C20" s="586" t="s">
        <v>534</v>
      </c>
      <c r="D20" s="587" t="s">
        <v>418</v>
      </c>
      <c r="E20" s="588">
        <v>50</v>
      </c>
      <c r="F20" s="588"/>
      <c r="G20" s="589">
        <f t="shared" si="0"/>
        <v>0</v>
      </c>
    </row>
    <row r="21" spans="1:7" ht="36" customHeight="1">
      <c r="A21" s="584">
        <v>12</v>
      </c>
      <c r="B21" s="585" t="s">
        <v>535</v>
      </c>
      <c r="C21" s="586" t="s">
        <v>637</v>
      </c>
      <c r="D21" s="587" t="s">
        <v>121</v>
      </c>
      <c r="E21" s="588">
        <v>50</v>
      </c>
      <c r="F21" s="588"/>
      <c r="G21" s="589">
        <f t="shared" si="0"/>
        <v>0</v>
      </c>
    </row>
    <row r="22" spans="1:7" ht="36" customHeight="1">
      <c r="A22" s="590">
        <v>13</v>
      </c>
      <c r="B22" s="585" t="s">
        <v>536</v>
      </c>
      <c r="C22" s="586" t="s">
        <v>537</v>
      </c>
      <c r="D22" s="587" t="s">
        <v>121</v>
      </c>
      <c r="E22" s="588">
        <v>50</v>
      </c>
      <c r="F22" s="588"/>
      <c r="G22" s="589">
        <f t="shared" si="0"/>
        <v>0</v>
      </c>
    </row>
    <row r="23" spans="1:7" ht="36" customHeight="1">
      <c r="A23" s="584">
        <v>14</v>
      </c>
      <c r="B23" s="585" t="s">
        <v>538</v>
      </c>
      <c r="C23" s="586" t="s">
        <v>539</v>
      </c>
      <c r="D23" s="587" t="s">
        <v>121</v>
      </c>
      <c r="E23" s="588">
        <v>50</v>
      </c>
      <c r="F23" s="588"/>
      <c r="G23" s="589">
        <f t="shared" si="0"/>
        <v>0</v>
      </c>
    </row>
    <row r="24" spans="1:7" ht="36" customHeight="1">
      <c r="A24" s="590">
        <v>15</v>
      </c>
      <c r="B24" s="585" t="s">
        <v>540</v>
      </c>
      <c r="C24" s="586" t="s">
        <v>541</v>
      </c>
      <c r="D24" s="587" t="s">
        <v>121</v>
      </c>
      <c r="E24" s="588">
        <v>50</v>
      </c>
      <c r="F24" s="588"/>
      <c r="G24" s="589">
        <f t="shared" si="0"/>
        <v>0</v>
      </c>
    </row>
    <row r="25" spans="1:7" ht="36" customHeight="1">
      <c r="A25" s="591">
        <v>16</v>
      </c>
      <c r="B25" s="585" t="s">
        <v>542</v>
      </c>
      <c r="C25" s="592" t="s">
        <v>543</v>
      </c>
      <c r="D25" s="593" t="s">
        <v>121</v>
      </c>
      <c r="E25" s="594">
        <v>50</v>
      </c>
      <c r="F25" s="594"/>
      <c r="G25" s="595">
        <f t="shared" si="0"/>
        <v>0</v>
      </c>
    </row>
    <row r="26" spans="1:7" ht="36" customHeight="1">
      <c r="A26" s="569"/>
      <c r="B26" s="596">
        <v>2</v>
      </c>
      <c r="C26" s="597" t="s">
        <v>544</v>
      </c>
      <c r="D26" s="598"/>
      <c r="E26" s="599"/>
      <c r="F26" s="599"/>
      <c r="G26" s="220">
        <f>SUM(G27:G35)</f>
        <v>0</v>
      </c>
    </row>
    <row r="27" spans="1:7" ht="36" customHeight="1">
      <c r="A27" s="600">
        <v>17</v>
      </c>
      <c r="B27" s="601" t="s">
        <v>545</v>
      </c>
      <c r="C27" s="580" t="s">
        <v>546</v>
      </c>
      <c r="D27" s="581" t="s">
        <v>155</v>
      </c>
      <c r="E27" s="582">
        <v>50</v>
      </c>
      <c r="F27" s="477"/>
      <c r="G27" s="583">
        <f t="shared" si="0"/>
        <v>0</v>
      </c>
    </row>
    <row r="28" spans="1:7" ht="36" customHeight="1">
      <c r="A28" s="584">
        <v>18</v>
      </c>
      <c r="B28" s="585" t="s">
        <v>547</v>
      </c>
      <c r="C28" s="586" t="s">
        <v>638</v>
      </c>
      <c r="D28" s="587" t="s">
        <v>548</v>
      </c>
      <c r="E28" s="588">
        <v>50</v>
      </c>
      <c r="F28" s="588"/>
      <c r="G28" s="589">
        <f t="shared" si="0"/>
        <v>0</v>
      </c>
    </row>
    <row r="29" spans="1:7" ht="36" customHeight="1">
      <c r="A29" s="584">
        <v>19</v>
      </c>
      <c r="B29" s="585" t="s">
        <v>549</v>
      </c>
      <c r="C29" s="586" t="s">
        <v>639</v>
      </c>
      <c r="D29" s="587" t="s">
        <v>418</v>
      </c>
      <c r="E29" s="588">
        <v>50</v>
      </c>
      <c r="F29" s="588"/>
      <c r="G29" s="589">
        <f t="shared" si="0"/>
        <v>0</v>
      </c>
    </row>
    <row r="30" spans="1:7" ht="36" customHeight="1">
      <c r="A30" s="584">
        <v>20</v>
      </c>
      <c r="B30" s="585" t="s">
        <v>550</v>
      </c>
      <c r="C30" s="586" t="s">
        <v>551</v>
      </c>
      <c r="D30" s="587" t="s">
        <v>143</v>
      </c>
      <c r="E30" s="588">
        <v>50</v>
      </c>
      <c r="F30" s="588"/>
      <c r="G30" s="589">
        <f t="shared" si="0"/>
        <v>0</v>
      </c>
    </row>
    <row r="31" spans="1:7" ht="36" customHeight="1">
      <c r="A31" s="584">
        <v>21</v>
      </c>
      <c r="B31" s="585" t="s">
        <v>552</v>
      </c>
      <c r="C31" s="586" t="s">
        <v>640</v>
      </c>
      <c r="D31" s="587" t="s">
        <v>143</v>
      </c>
      <c r="E31" s="588">
        <v>50</v>
      </c>
      <c r="F31" s="602"/>
      <c r="G31" s="589">
        <f t="shared" si="0"/>
        <v>0</v>
      </c>
    </row>
    <row r="32" spans="1:7" ht="36" customHeight="1">
      <c r="A32" s="584">
        <v>22</v>
      </c>
      <c r="B32" s="585" t="s">
        <v>553</v>
      </c>
      <c r="C32" s="586" t="s">
        <v>554</v>
      </c>
      <c r="D32" s="587" t="s">
        <v>121</v>
      </c>
      <c r="E32" s="588">
        <v>50</v>
      </c>
      <c r="F32" s="588"/>
      <c r="G32" s="589">
        <f t="shared" si="0"/>
        <v>0</v>
      </c>
    </row>
    <row r="33" spans="1:7" ht="36" customHeight="1">
      <c r="A33" s="584">
        <v>23</v>
      </c>
      <c r="B33" s="585" t="s">
        <v>555</v>
      </c>
      <c r="C33" s="586" t="s">
        <v>556</v>
      </c>
      <c r="D33" s="587" t="s">
        <v>418</v>
      </c>
      <c r="E33" s="588">
        <v>50</v>
      </c>
      <c r="F33" s="588"/>
      <c r="G33" s="589">
        <f t="shared" si="0"/>
        <v>0</v>
      </c>
    </row>
    <row r="34" spans="1:7" ht="36" customHeight="1">
      <c r="A34" s="584">
        <v>24</v>
      </c>
      <c r="B34" s="585" t="s">
        <v>557</v>
      </c>
      <c r="C34" s="586" t="s">
        <v>558</v>
      </c>
      <c r="D34" s="587" t="s">
        <v>418</v>
      </c>
      <c r="E34" s="588">
        <v>50</v>
      </c>
      <c r="F34" s="588"/>
      <c r="G34" s="589">
        <f t="shared" si="0"/>
        <v>0</v>
      </c>
    </row>
    <row r="35" spans="1:7" ht="36" customHeight="1">
      <c r="A35" s="591">
        <v>25</v>
      </c>
      <c r="B35" s="585" t="s">
        <v>559</v>
      </c>
      <c r="C35" s="592" t="s">
        <v>560</v>
      </c>
      <c r="D35" s="593" t="s">
        <v>121</v>
      </c>
      <c r="E35" s="594">
        <v>50</v>
      </c>
      <c r="F35" s="594"/>
      <c r="G35" s="595">
        <f t="shared" si="0"/>
        <v>0</v>
      </c>
    </row>
    <row r="36" spans="1:7" ht="36" customHeight="1">
      <c r="A36" s="603"/>
      <c r="B36" s="604">
        <v>3</v>
      </c>
      <c r="C36" s="605" t="s">
        <v>561</v>
      </c>
      <c r="D36" s="606"/>
      <c r="E36" s="607"/>
      <c r="F36" s="607"/>
      <c r="G36" s="220">
        <f>SUM(G37)</f>
        <v>0</v>
      </c>
    </row>
    <row r="37" spans="1:7" ht="39" customHeight="1">
      <c r="A37" s="608">
        <v>26</v>
      </c>
      <c r="B37" s="609" t="s">
        <v>562</v>
      </c>
      <c r="C37" s="610" t="s">
        <v>563</v>
      </c>
      <c r="D37" s="611" t="s">
        <v>121</v>
      </c>
      <c r="E37" s="612">
        <v>50</v>
      </c>
      <c r="F37" s="613"/>
      <c r="G37" s="614">
        <f t="shared" si="0"/>
        <v>0</v>
      </c>
    </row>
    <row r="38" spans="1:7" ht="36" customHeight="1">
      <c r="A38" s="615"/>
      <c r="B38" s="604">
        <v>4</v>
      </c>
      <c r="C38" s="605" t="s">
        <v>511</v>
      </c>
      <c r="D38" s="616"/>
      <c r="E38" s="617"/>
      <c r="F38" s="617"/>
      <c r="G38" s="220">
        <f>SUM(G39)</f>
        <v>0</v>
      </c>
    </row>
    <row r="39" spans="1:7" ht="36" customHeight="1">
      <c r="A39" s="618">
        <v>27</v>
      </c>
      <c r="B39" s="619">
        <v>998231411</v>
      </c>
      <c r="C39" s="620" t="s">
        <v>564</v>
      </c>
      <c r="D39" s="621" t="s">
        <v>166</v>
      </c>
      <c r="E39" s="622">
        <v>90</v>
      </c>
      <c r="F39" s="541"/>
      <c r="G39" s="623">
        <f t="shared" si="0"/>
        <v>0</v>
      </c>
    </row>
    <row r="40" spans="2:7" ht="36" customHeight="1">
      <c r="B40" s="471" t="s">
        <v>30</v>
      </c>
      <c r="C40" s="471" t="s">
        <v>565</v>
      </c>
      <c r="D40" s="471" t="s">
        <v>383</v>
      </c>
      <c r="E40" s="472"/>
      <c r="F40" s="473"/>
      <c r="G40" s="473">
        <f>SUM(G38+G36+G26+G9)</f>
        <v>0</v>
      </c>
    </row>
    <row r="41" spans="1:7" ht="36" customHeight="1">
      <c r="A41" s="624"/>
      <c r="B41" s="625" t="s">
        <v>32</v>
      </c>
      <c r="C41" s="626" t="s">
        <v>566</v>
      </c>
      <c r="D41" s="627"/>
      <c r="E41" s="627"/>
      <c r="F41" s="628"/>
      <c r="G41" s="629">
        <f>SUM(G43:G74)</f>
        <v>0</v>
      </c>
    </row>
    <row r="42" spans="1:7" ht="36" customHeight="1">
      <c r="A42" s="630"/>
      <c r="B42" s="631"/>
      <c r="C42" s="632" t="s">
        <v>567</v>
      </c>
      <c r="D42" s="576"/>
      <c r="E42" s="576"/>
      <c r="F42" s="577"/>
      <c r="G42" s="633"/>
    </row>
    <row r="43" spans="1:7" ht="36" customHeight="1">
      <c r="A43" s="578">
        <v>1</v>
      </c>
      <c r="B43" s="601" t="s">
        <v>568</v>
      </c>
      <c r="C43" s="580" t="s">
        <v>569</v>
      </c>
      <c r="D43" s="581" t="s">
        <v>121</v>
      </c>
      <c r="E43" s="582">
        <v>500</v>
      </c>
      <c r="F43" s="582"/>
      <c r="G43" s="583">
        <f aca="true" t="shared" si="1" ref="G43:G74">ROUND(F43*E43,2)</f>
        <v>0</v>
      </c>
    </row>
    <row r="44" spans="1:7" ht="36" customHeight="1">
      <c r="A44" s="584">
        <v>2</v>
      </c>
      <c r="B44" s="585" t="s">
        <v>570</v>
      </c>
      <c r="C44" s="586" t="s">
        <v>571</v>
      </c>
      <c r="D44" s="587" t="s">
        <v>121</v>
      </c>
      <c r="E44" s="588">
        <v>50</v>
      </c>
      <c r="F44" s="588"/>
      <c r="G44" s="589">
        <f t="shared" si="1"/>
        <v>0</v>
      </c>
    </row>
    <row r="45" spans="1:7" ht="36" customHeight="1">
      <c r="A45" s="590">
        <v>3</v>
      </c>
      <c r="B45" s="585" t="s">
        <v>572</v>
      </c>
      <c r="C45" s="586" t="s">
        <v>573</v>
      </c>
      <c r="D45" s="587" t="s">
        <v>121</v>
      </c>
      <c r="E45" s="588">
        <v>100</v>
      </c>
      <c r="F45" s="588"/>
      <c r="G45" s="589">
        <f t="shared" si="1"/>
        <v>0</v>
      </c>
    </row>
    <row r="46" spans="1:7" ht="36" customHeight="1">
      <c r="A46" s="584">
        <v>4</v>
      </c>
      <c r="B46" s="585" t="s">
        <v>574</v>
      </c>
      <c r="C46" s="586" t="s">
        <v>575</v>
      </c>
      <c r="D46" s="587" t="s">
        <v>121</v>
      </c>
      <c r="E46" s="588">
        <v>250</v>
      </c>
      <c r="F46" s="588"/>
      <c r="G46" s="589">
        <f t="shared" si="1"/>
        <v>0</v>
      </c>
    </row>
    <row r="47" spans="1:7" ht="36" customHeight="1">
      <c r="A47" s="590">
        <v>5</v>
      </c>
      <c r="B47" s="585" t="s">
        <v>576</v>
      </c>
      <c r="C47" s="586" t="s">
        <v>577</v>
      </c>
      <c r="D47" s="587" t="s">
        <v>121</v>
      </c>
      <c r="E47" s="588">
        <v>5</v>
      </c>
      <c r="F47" s="588"/>
      <c r="G47" s="589">
        <f t="shared" si="1"/>
        <v>0</v>
      </c>
    </row>
    <row r="48" spans="1:7" ht="36" customHeight="1">
      <c r="A48" s="591">
        <v>6</v>
      </c>
      <c r="B48" s="634" t="s">
        <v>578</v>
      </c>
      <c r="C48" s="592" t="s">
        <v>579</v>
      </c>
      <c r="D48" s="593" t="s">
        <v>155</v>
      </c>
      <c r="E48" s="594">
        <v>1000</v>
      </c>
      <c r="F48" s="594"/>
      <c r="G48" s="595">
        <f t="shared" si="1"/>
        <v>0</v>
      </c>
    </row>
    <row r="49" spans="1:7" ht="36" customHeight="1">
      <c r="A49" s="635"/>
      <c r="B49" s="636"/>
      <c r="C49" s="605" t="s">
        <v>580</v>
      </c>
      <c r="D49" s="606"/>
      <c r="E49" s="607"/>
      <c r="F49" s="607"/>
      <c r="G49" s="637"/>
    </row>
    <row r="50" spans="1:7" ht="36" customHeight="1">
      <c r="A50" s="600">
        <v>7</v>
      </c>
      <c r="B50" s="601" t="s">
        <v>581</v>
      </c>
      <c r="C50" s="580" t="s">
        <v>569</v>
      </c>
      <c r="D50" s="581" t="s">
        <v>121</v>
      </c>
      <c r="E50" s="582">
        <v>500</v>
      </c>
      <c r="F50" s="582"/>
      <c r="G50" s="583">
        <f t="shared" si="1"/>
        <v>0</v>
      </c>
    </row>
    <row r="51" spans="1:7" ht="36" customHeight="1">
      <c r="A51" s="590">
        <v>8</v>
      </c>
      <c r="B51" s="585" t="s">
        <v>582</v>
      </c>
      <c r="C51" s="586" t="s">
        <v>573</v>
      </c>
      <c r="D51" s="587" t="s">
        <v>121</v>
      </c>
      <c r="E51" s="588">
        <v>100</v>
      </c>
      <c r="F51" s="588"/>
      <c r="G51" s="589">
        <f t="shared" si="1"/>
        <v>0</v>
      </c>
    </row>
    <row r="52" spans="1:7" ht="36" customHeight="1">
      <c r="A52" s="584">
        <v>9</v>
      </c>
      <c r="B52" s="585" t="s">
        <v>583</v>
      </c>
      <c r="C52" s="586" t="s">
        <v>575</v>
      </c>
      <c r="D52" s="587" t="s">
        <v>121</v>
      </c>
      <c r="E52" s="588">
        <v>250</v>
      </c>
      <c r="F52" s="588"/>
      <c r="G52" s="589">
        <f t="shared" si="1"/>
        <v>0</v>
      </c>
    </row>
    <row r="53" spans="1:7" ht="36" customHeight="1">
      <c r="A53" s="590">
        <v>10</v>
      </c>
      <c r="B53" s="585" t="s">
        <v>584</v>
      </c>
      <c r="C53" s="586" t="s">
        <v>577</v>
      </c>
      <c r="D53" s="587" t="s">
        <v>121</v>
      </c>
      <c r="E53" s="588">
        <v>5</v>
      </c>
      <c r="F53" s="588"/>
      <c r="G53" s="589">
        <f t="shared" si="1"/>
        <v>0</v>
      </c>
    </row>
    <row r="54" spans="1:7" ht="36" customHeight="1">
      <c r="A54" s="591">
        <v>11</v>
      </c>
      <c r="B54" s="634" t="s">
        <v>585</v>
      </c>
      <c r="C54" s="592" t="s">
        <v>579</v>
      </c>
      <c r="D54" s="593" t="s">
        <v>155</v>
      </c>
      <c r="E54" s="594">
        <v>750</v>
      </c>
      <c r="F54" s="594"/>
      <c r="G54" s="595">
        <f t="shared" si="1"/>
        <v>0</v>
      </c>
    </row>
    <row r="55" spans="1:7" ht="36" customHeight="1">
      <c r="A55" s="638"/>
      <c r="B55" s="639"/>
      <c r="C55" s="597" t="s">
        <v>586</v>
      </c>
      <c r="D55" s="640"/>
      <c r="E55" s="641"/>
      <c r="F55" s="641"/>
      <c r="G55" s="642"/>
    </row>
    <row r="56" spans="1:7" ht="36" customHeight="1">
      <c r="A56" s="578">
        <v>12</v>
      </c>
      <c r="B56" s="601" t="s">
        <v>587</v>
      </c>
      <c r="C56" s="580" t="s">
        <v>588</v>
      </c>
      <c r="D56" s="581" t="s">
        <v>121</v>
      </c>
      <c r="E56" s="582">
        <v>300</v>
      </c>
      <c r="F56" s="582"/>
      <c r="G56" s="583">
        <f t="shared" si="1"/>
        <v>0</v>
      </c>
    </row>
    <row r="57" spans="1:7" ht="36" customHeight="1">
      <c r="A57" s="584">
        <v>13</v>
      </c>
      <c r="B57" s="585" t="s">
        <v>589</v>
      </c>
      <c r="C57" s="586" t="s">
        <v>571</v>
      </c>
      <c r="D57" s="587" t="s">
        <v>121</v>
      </c>
      <c r="E57" s="588">
        <v>50</v>
      </c>
      <c r="F57" s="588"/>
      <c r="G57" s="589">
        <f t="shared" si="1"/>
        <v>0</v>
      </c>
    </row>
    <row r="58" spans="1:7" ht="36" customHeight="1">
      <c r="A58" s="590">
        <v>14</v>
      </c>
      <c r="B58" s="585" t="s">
        <v>590</v>
      </c>
      <c r="C58" s="586" t="s">
        <v>573</v>
      </c>
      <c r="D58" s="587" t="s">
        <v>121</v>
      </c>
      <c r="E58" s="588">
        <v>100</v>
      </c>
      <c r="F58" s="588"/>
      <c r="G58" s="589">
        <f t="shared" si="1"/>
        <v>0</v>
      </c>
    </row>
    <row r="59" spans="1:7" ht="36" customHeight="1">
      <c r="A59" s="584">
        <v>15</v>
      </c>
      <c r="B59" s="585" t="s">
        <v>591</v>
      </c>
      <c r="C59" s="586" t="s">
        <v>575</v>
      </c>
      <c r="D59" s="587" t="s">
        <v>121</v>
      </c>
      <c r="E59" s="588">
        <v>250</v>
      </c>
      <c r="F59" s="588"/>
      <c r="G59" s="589">
        <f t="shared" si="1"/>
        <v>0</v>
      </c>
    </row>
    <row r="60" spans="1:7" ht="36" customHeight="1">
      <c r="A60" s="590">
        <v>16</v>
      </c>
      <c r="B60" s="585" t="s">
        <v>592</v>
      </c>
      <c r="C60" s="586" t="s">
        <v>577</v>
      </c>
      <c r="D60" s="587" t="s">
        <v>121</v>
      </c>
      <c r="E60" s="588">
        <v>5</v>
      </c>
      <c r="F60" s="588"/>
      <c r="G60" s="589">
        <f t="shared" si="1"/>
        <v>0</v>
      </c>
    </row>
    <row r="61" spans="1:7" ht="36" customHeight="1">
      <c r="A61" s="584">
        <v>17</v>
      </c>
      <c r="B61" s="585" t="s">
        <v>593</v>
      </c>
      <c r="C61" s="586" t="s">
        <v>594</v>
      </c>
      <c r="D61" s="587" t="s">
        <v>121</v>
      </c>
      <c r="E61" s="588">
        <v>5</v>
      </c>
      <c r="F61" s="588"/>
      <c r="G61" s="589">
        <f t="shared" si="1"/>
        <v>0</v>
      </c>
    </row>
    <row r="62" spans="1:7" ht="36" customHeight="1">
      <c r="A62" s="643">
        <v>18</v>
      </c>
      <c r="B62" s="634" t="s">
        <v>595</v>
      </c>
      <c r="C62" s="592" t="s">
        <v>579</v>
      </c>
      <c r="D62" s="593" t="s">
        <v>155</v>
      </c>
      <c r="E62" s="594">
        <v>500</v>
      </c>
      <c r="F62" s="594"/>
      <c r="G62" s="595">
        <f t="shared" si="1"/>
        <v>0</v>
      </c>
    </row>
    <row r="63" spans="1:7" ht="36" customHeight="1">
      <c r="A63" s="638"/>
      <c r="B63" s="639"/>
      <c r="C63" s="597" t="s">
        <v>596</v>
      </c>
      <c r="D63" s="640"/>
      <c r="E63" s="641"/>
      <c r="F63" s="641"/>
      <c r="G63" s="642"/>
    </row>
    <row r="64" spans="1:7" ht="36" customHeight="1">
      <c r="A64" s="600">
        <v>19</v>
      </c>
      <c r="B64" s="601" t="s">
        <v>597</v>
      </c>
      <c r="C64" s="580" t="s">
        <v>588</v>
      </c>
      <c r="D64" s="581" t="s">
        <v>121</v>
      </c>
      <c r="E64" s="582">
        <v>300</v>
      </c>
      <c r="F64" s="582"/>
      <c r="G64" s="583">
        <f t="shared" si="1"/>
        <v>0</v>
      </c>
    </row>
    <row r="65" spans="1:7" ht="36" customHeight="1">
      <c r="A65" s="584">
        <v>20</v>
      </c>
      <c r="B65" s="585" t="s">
        <v>598</v>
      </c>
      <c r="C65" s="586" t="s">
        <v>573</v>
      </c>
      <c r="D65" s="587" t="s">
        <v>121</v>
      </c>
      <c r="E65" s="588">
        <v>100</v>
      </c>
      <c r="F65" s="588"/>
      <c r="G65" s="589">
        <f t="shared" si="1"/>
        <v>0</v>
      </c>
    </row>
    <row r="66" spans="1:7" ht="36" customHeight="1">
      <c r="A66" s="584">
        <v>21</v>
      </c>
      <c r="B66" s="585" t="s">
        <v>599</v>
      </c>
      <c r="C66" s="586" t="s">
        <v>600</v>
      </c>
      <c r="D66" s="587" t="s">
        <v>121</v>
      </c>
      <c r="E66" s="588">
        <v>250</v>
      </c>
      <c r="F66" s="588"/>
      <c r="G66" s="589">
        <f t="shared" si="1"/>
        <v>0</v>
      </c>
    </row>
    <row r="67" spans="1:7" ht="36" customHeight="1">
      <c r="A67" s="584">
        <v>22</v>
      </c>
      <c r="B67" s="585" t="s">
        <v>601</v>
      </c>
      <c r="C67" s="586" t="s">
        <v>602</v>
      </c>
      <c r="D67" s="587" t="s">
        <v>121</v>
      </c>
      <c r="E67" s="588">
        <v>50</v>
      </c>
      <c r="F67" s="588"/>
      <c r="G67" s="589">
        <f t="shared" si="1"/>
        <v>0</v>
      </c>
    </row>
    <row r="68" spans="1:7" ht="36" customHeight="1">
      <c r="A68" s="591">
        <v>23</v>
      </c>
      <c r="B68" s="634" t="s">
        <v>603</v>
      </c>
      <c r="C68" s="592" t="s">
        <v>579</v>
      </c>
      <c r="D68" s="593" t="s">
        <v>155</v>
      </c>
      <c r="E68" s="594">
        <v>500</v>
      </c>
      <c r="F68" s="594"/>
      <c r="G68" s="595">
        <f t="shared" si="1"/>
        <v>0</v>
      </c>
    </row>
    <row r="69" spans="1:7" ht="36" customHeight="1">
      <c r="A69" s="635"/>
      <c r="B69" s="636"/>
      <c r="C69" s="605" t="s">
        <v>604</v>
      </c>
      <c r="D69" s="606"/>
      <c r="E69" s="607"/>
      <c r="F69" s="607"/>
      <c r="G69" s="637"/>
    </row>
    <row r="70" spans="1:7" ht="36" customHeight="1">
      <c r="A70" s="600">
        <v>24</v>
      </c>
      <c r="B70" s="601" t="s">
        <v>605</v>
      </c>
      <c r="C70" s="580" t="s">
        <v>606</v>
      </c>
      <c r="D70" s="581" t="s">
        <v>121</v>
      </c>
      <c r="E70" s="582">
        <v>250</v>
      </c>
      <c r="F70" s="582"/>
      <c r="G70" s="583">
        <f t="shared" si="1"/>
        <v>0</v>
      </c>
    </row>
    <row r="71" spans="1:7" ht="36" customHeight="1">
      <c r="A71" s="584">
        <v>25</v>
      </c>
      <c r="B71" s="585" t="s">
        <v>607</v>
      </c>
      <c r="C71" s="586" t="s">
        <v>571</v>
      </c>
      <c r="D71" s="587" t="s">
        <v>121</v>
      </c>
      <c r="E71" s="588">
        <v>50</v>
      </c>
      <c r="F71" s="588"/>
      <c r="G71" s="589">
        <f t="shared" si="1"/>
        <v>0</v>
      </c>
    </row>
    <row r="72" spans="1:7" ht="36" customHeight="1">
      <c r="A72" s="584">
        <v>26</v>
      </c>
      <c r="B72" s="585" t="s">
        <v>608</v>
      </c>
      <c r="C72" s="586" t="s">
        <v>573</v>
      </c>
      <c r="D72" s="587" t="s">
        <v>121</v>
      </c>
      <c r="E72" s="588">
        <v>100</v>
      </c>
      <c r="F72" s="588"/>
      <c r="G72" s="589">
        <f t="shared" si="1"/>
        <v>0</v>
      </c>
    </row>
    <row r="73" spans="1:7" ht="36" customHeight="1">
      <c r="A73" s="584">
        <v>27</v>
      </c>
      <c r="B73" s="585" t="s">
        <v>609</v>
      </c>
      <c r="C73" s="586" t="s">
        <v>575</v>
      </c>
      <c r="D73" s="587" t="s">
        <v>121</v>
      </c>
      <c r="E73" s="588">
        <v>250</v>
      </c>
      <c r="F73" s="588"/>
      <c r="G73" s="589">
        <f t="shared" si="1"/>
        <v>0</v>
      </c>
    </row>
    <row r="74" spans="1:7" ht="36" customHeight="1">
      <c r="A74" s="591">
        <v>28</v>
      </c>
      <c r="B74" s="634" t="s">
        <v>610</v>
      </c>
      <c r="C74" s="592" t="s">
        <v>579</v>
      </c>
      <c r="D74" s="593" t="s">
        <v>155</v>
      </c>
      <c r="E74" s="594">
        <v>250</v>
      </c>
      <c r="F74" s="594"/>
      <c r="G74" s="595">
        <f t="shared" si="1"/>
        <v>0</v>
      </c>
    </row>
    <row r="75" spans="2:7" ht="36" customHeight="1">
      <c r="B75" s="471" t="s">
        <v>32</v>
      </c>
      <c r="C75" s="471" t="s">
        <v>611</v>
      </c>
      <c r="D75" s="471" t="s">
        <v>383</v>
      </c>
      <c r="E75" s="472"/>
      <c r="F75" s="473"/>
      <c r="G75" s="473">
        <f>SUM(G42:G74)</f>
        <v>0</v>
      </c>
    </row>
    <row r="76" spans="2:7" ht="36" customHeight="1">
      <c r="B76" s="471" t="s">
        <v>612</v>
      </c>
      <c r="C76" s="471" t="s">
        <v>613</v>
      </c>
      <c r="D76" s="471" t="s">
        <v>383</v>
      </c>
      <c r="E76" s="472"/>
      <c r="F76" s="473"/>
      <c r="G76" s="473">
        <f>SUM(G75+G40)</f>
        <v>0</v>
      </c>
    </row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  <row r="142" ht="34.5" customHeight="1"/>
    <row r="143" ht="34.5" customHeight="1"/>
    <row r="144" ht="34.5" customHeight="1"/>
    <row r="145" ht="34.5" customHeight="1"/>
    <row r="146" ht="34.5" customHeight="1"/>
    <row r="147" ht="34.5" customHeight="1"/>
    <row r="148" ht="34.5" customHeight="1"/>
    <row r="149" ht="34.5" customHeight="1"/>
    <row r="150" ht="34.5" customHeight="1"/>
    <row r="151" ht="34.5" customHeight="1"/>
    <row r="152" ht="34.5" customHeight="1"/>
    <row r="153" ht="34.5" customHeight="1"/>
    <row r="154" ht="34.5" customHeight="1"/>
    <row r="155" ht="34.5" customHeight="1"/>
    <row r="156" ht="34.5" customHeight="1"/>
    <row r="157" ht="34.5" customHeight="1"/>
    <row r="158" ht="34.5" customHeight="1"/>
    <row r="159" ht="34.5" customHeight="1"/>
    <row r="160" ht="34.5" customHeight="1"/>
    <row r="161" ht="34.5" customHeight="1"/>
    <row r="162" ht="34.5" customHeight="1"/>
    <row r="163" ht="34.5" customHeight="1"/>
    <row r="164" ht="34.5" customHeight="1"/>
    <row r="165" ht="34.5" customHeight="1"/>
    <row r="166" ht="34.5" customHeight="1"/>
    <row r="167" ht="34.5" customHeight="1"/>
    <row r="168" ht="34.5" customHeight="1"/>
    <row r="169" ht="34.5" customHeight="1"/>
    <row r="170" ht="34.5" customHeight="1"/>
    <row r="171" ht="34.5" customHeight="1"/>
    <row r="172" ht="34.5" customHeight="1"/>
    <row r="173" ht="34.5" customHeight="1"/>
    <row r="174" ht="34.5" customHeight="1"/>
    <row r="175" ht="34.5" customHeight="1"/>
    <row r="176" ht="34.5" customHeight="1"/>
    <row r="177" ht="34.5" customHeight="1"/>
    <row r="178" ht="34.5" customHeight="1"/>
    <row r="179" ht="34.5" customHeight="1"/>
    <row r="180" ht="34.5" customHeight="1"/>
    <row r="181" ht="34.5" customHeight="1"/>
    <row r="182" ht="34.5" customHeight="1"/>
    <row r="183" ht="34.5" customHeight="1"/>
    <row r="184" ht="34.5" customHeight="1"/>
    <row r="185" ht="34.5" customHeight="1"/>
    <row r="186" ht="34.5" customHeight="1"/>
    <row r="187" ht="34.5" customHeight="1"/>
    <row r="188" ht="34.5" customHeight="1"/>
    <row r="189" ht="34.5" customHeight="1"/>
    <row r="190" ht="34.5" customHeight="1"/>
    <row r="191" ht="34.5" customHeight="1"/>
    <row r="192" ht="34.5" customHeight="1"/>
    <row r="193" ht="34.5" customHeight="1"/>
    <row r="194" ht="34.5" customHeight="1"/>
    <row r="195" ht="34.5" customHeight="1"/>
    <row r="196" ht="34.5" customHeight="1"/>
    <row r="197" ht="34.5" customHeight="1"/>
    <row r="198" ht="34.5" customHeight="1"/>
    <row r="199" ht="34.5" customHeight="1"/>
    <row r="200" ht="34.5" customHeight="1"/>
    <row r="201" ht="34.5" customHeight="1"/>
    <row r="202" ht="34.5" customHeight="1"/>
    <row r="203" ht="34.5" customHeight="1"/>
    <row r="204" ht="34.5" customHeight="1"/>
    <row r="205" ht="34.5" customHeight="1"/>
    <row r="206" ht="34.5" customHeight="1"/>
    <row r="207" ht="34.5" customHeight="1"/>
    <row r="208" ht="34.5" customHeight="1"/>
    <row r="209" ht="34.5" customHeight="1"/>
    <row r="210" ht="34.5" customHeight="1"/>
    <row r="211" ht="34.5" customHeight="1"/>
    <row r="212" ht="34.5" customHeight="1"/>
    <row r="213" ht="34.5" customHeight="1"/>
    <row r="214" ht="34.5" customHeight="1"/>
    <row r="215" ht="34.5" customHeight="1"/>
    <row r="216" ht="34.5" customHeight="1"/>
    <row r="217" ht="34.5" customHeight="1"/>
    <row r="218" ht="34.5" customHeight="1"/>
    <row r="219" ht="34.5" customHeight="1"/>
    <row r="220" ht="34.5" customHeight="1"/>
    <row r="221" ht="34.5" customHeight="1"/>
    <row r="222" ht="34.5" customHeight="1"/>
    <row r="223" ht="34.5" customHeight="1"/>
    <row r="224" ht="34.5" customHeight="1"/>
    <row r="225" ht="34.5" customHeight="1"/>
    <row r="226" ht="34.5" customHeight="1"/>
    <row r="227" ht="34.5" customHeight="1"/>
    <row r="228" ht="34.5" customHeight="1"/>
    <row r="229" ht="34.5" customHeight="1"/>
    <row r="230" ht="34.5" customHeight="1"/>
    <row r="231" ht="34.5" customHeight="1"/>
    <row r="232" ht="34.5" customHeight="1"/>
    <row r="233" ht="34.5" customHeight="1"/>
  </sheetData>
  <sheetProtection selectLockedCells="1" selectUnlockedCells="1"/>
  <mergeCells count="3">
    <mergeCell ref="A2:E2"/>
    <mergeCell ref="A3:C3"/>
    <mergeCell ref="A4:C4"/>
  </mergeCells>
  <printOptions/>
  <pageMargins left="0.39375" right="0.39375" top="0.5902777777777778" bottom="0.7875" header="0.5118055555555555" footer="0"/>
  <pageSetup horizontalDpi="300" verticalDpi="300" orientation="portrait" paperSize="9" scale="80"/>
  <headerFooter alignWithMargins="0">
    <oddFooter>&amp;L&amp;8&amp;F&amp;C&amp;8&amp;P z &amp;N&amp;R&amp;8&amp;A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G21" sqref="G21"/>
    </sheetView>
  </sheetViews>
  <sheetFormatPr defaultColWidth="8.421875" defaultRowHeight="12" customHeight="1"/>
  <cols>
    <col min="1" max="1" width="5.8515625" style="161" customWidth="1"/>
    <col min="2" max="2" width="11.140625" style="162" customWidth="1"/>
    <col min="3" max="3" width="61.8515625" style="162" customWidth="1"/>
    <col min="4" max="4" width="6.57421875" style="162" customWidth="1"/>
    <col min="5" max="5" width="9.28125" style="163" customWidth="1"/>
    <col min="6" max="6" width="13.28125" style="164" customWidth="1"/>
    <col min="7" max="7" width="14.8515625" style="164" customWidth="1"/>
    <col min="8" max="16384" width="8.421875" style="165" customWidth="1"/>
  </cols>
  <sheetData>
    <row r="1" spans="1:7" ht="27" customHeight="1">
      <c r="A1" s="138" t="s">
        <v>108</v>
      </c>
      <c r="B1" s="139"/>
      <c r="C1" s="139"/>
      <c r="D1" s="139"/>
      <c r="E1" s="166"/>
      <c r="F1" s="139"/>
      <c r="G1" s="139"/>
    </row>
    <row r="2" spans="1:7" ht="12.75" customHeight="1">
      <c r="A2" s="670" t="s">
        <v>94</v>
      </c>
      <c r="B2" s="670"/>
      <c r="C2" s="670"/>
      <c r="D2" s="670"/>
      <c r="E2" s="670"/>
      <c r="F2" s="139"/>
      <c r="G2" s="139"/>
    </row>
    <row r="3" spans="1:7" ht="12.75" customHeight="1">
      <c r="A3" s="671" t="s">
        <v>614</v>
      </c>
      <c r="B3" s="671"/>
      <c r="C3" s="671"/>
      <c r="D3" s="167"/>
      <c r="E3" s="166"/>
      <c r="F3" s="139"/>
      <c r="G3" s="139"/>
    </row>
    <row r="4" spans="1:7" ht="12.75" customHeight="1">
      <c r="A4" s="671" t="s">
        <v>96</v>
      </c>
      <c r="B4" s="671"/>
      <c r="C4" s="671"/>
      <c r="D4" s="167"/>
      <c r="E4" s="166"/>
      <c r="F4" s="139"/>
      <c r="G4" s="142" t="s">
        <v>97</v>
      </c>
    </row>
    <row r="5" spans="1:7" ht="6" customHeight="1">
      <c r="A5" s="139"/>
      <c r="B5" s="139"/>
      <c r="C5" s="139"/>
      <c r="D5" s="139"/>
      <c r="E5" s="166"/>
      <c r="F5" s="139"/>
      <c r="G5" s="139"/>
    </row>
    <row r="6" spans="1:7" ht="24" customHeight="1">
      <c r="A6" s="168" t="s">
        <v>110</v>
      </c>
      <c r="B6" s="168" t="s">
        <v>111</v>
      </c>
      <c r="C6" s="168" t="s">
        <v>99</v>
      </c>
      <c r="D6" s="168" t="s">
        <v>112</v>
      </c>
      <c r="E6" s="169" t="s">
        <v>113</v>
      </c>
      <c r="F6" s="168" t="s">
        <v>114</v>
      </c>
      <c r="G6" s="168" t="s">
        <v>115</v>
      </c>
    </row>
    <row r="7" spans="1:7" ht="12.75" customHeight="1">
      <c r="A7" s="143" t="s">
        <v>36</v>
      </c>
      <c r="B7" s="143">
        <v>2</v>
      </c>
      <c r="C7" s="143">
        <v>3</v>
      </c>
      <c r="D7" s="143">
        <v>4</v>
      </c>
      <c r="E7" s="169">
        <v>5</v>
      </c>
      <c r="F7" s="143">
        <v>6</v>
      </c>
      <c r="G7" s="143">
        <v>7</v>
      </c>
    </row>
    <row r="8" spans="1:7" ht="31.5" customHeight="1">
      <c r="A8" s="644"/>
      <c r="B8" s="645" t="s">
        <v>61</v>
      </c>
      <c r="C8" s="645" t="s">
        <v>106</v>
      </c>
      <c r="D8" s="646"/>
      <c r="E8" s="647"/>
      <c r="F8" s="648"/>
      <c r="G8" s="276">
        <f>SUM(G9:G20)</f>
        <v>0</v>
      </c>
    </row>
    <row r="9" spans="1:7" ht="31.5" customHeight="1">
      <c r="A9" s="240">
        <v>1</v>
      </c>
      <c r="B9" s="531" t="s">
        <v>615</v>
      </c>
      <c r="C9" s="440" t="s">
        <v>616</v>
      </c>
      <c r="D9" s="300" t="s">
        <v>121</v>
      </c>
      <c r="E9" s="423">
        <v>10</v>
      </c>
      <c r="F9" s="423"/>
      <c r="G9" s="513">
        <f>SUM(E9*F9)</f>
        <v>0</v>
      </c>
    </row>
    <row r="10" spans="1:7" ht="31.5" customHeight="1">
      <c r="A10" s="246"/>
      <c r="B10" s="547"/>
      <c r="C10" s="425" t="s">
        <v>617</v>
      </c>
      <c r="D10" s="208"/>
      <c r="E10" s="424"/>
      <c r="F10" s="424"/>
      <c r="G10" s="515"/>
    </row>
    <row r="11" spans="1:7" ht="31.5" customHeight="1">
      <c r="A11" s="246">
        <v>2</v>
      </c>
      <c r="B11" s="547" t="s">
        <v>618</v>
      </c>
      <c r="C11" s="425" t="s">
        <v>619</v>
      </c>
      <c r="D11" s="208" t="s">
        <v>121</v>
      </c>
      <c r="E11" s="424">
        <v>1</v>
      </c>
      <c r="F11" s="424"/>
      <c r="G11" s="515">
        <f aca="true" t="shared" si="0" ref="G11:G20">SUM(E11*F11)</f>
        <v>0</v>
      </c>
    </row>
    <row r="12" spans="1:7" ht="31.5" customHeight="1">
      <c r="A12" s="246">
        <v>3</v>
      </c>
      <c r="B12" s="547" t="s">
        <v>620</v>
      </c>
      <c r="C12" s="425" t="s">
        <v>621</v>
      </c>
      <c r="D12" s="208" t="s">
        <v>121</v>
      </c>
      <c r="E12" s="424">
        <v>1</v>
      </c>
      <c r="F12" s="424"/>
      <c r="G12" s="515">
        <f t="shared" si="0"/>
        <v>0</v>
      </c>
    </row>
    <row r="13" spans="1:7" ht="31.5" customHeight="1">
      <c r="A13" s="246">
        <v>4</v>
      </c>
      <c r="B13" s="547" t="s">
        <v>622</v>
      </c>
      <c r="C13" s="425" t="s">
        <v>623</v>
      </c>
      <c r="D13" s="427" t="s">
        <v>121</v>
      </c>
      <c r="E13" s="424">
        <v>1</v>
      </c>
      <c r="F13" s="424"/>
      <c r="G13" s="515">
        <f t="shared" si="0"/>
        <v>0</v>
      </c>
    </row>
    <row r="14" spans="1:7" ht="31.5" customHeight="1">
      <c r="A14" s="246">
        <v>5</v>
      </c>
      <c r="B14" s="649" t="s">
        <v>624</v>
      </c>
      <c r="C14" s="425" t="s">
        <v>625</v>
      </c>
      <c r="D14" s="427" t="s">
        <v>121</v>
      </c>
      <c r="E14" s="424">
        <v>1</v>
      </c>
      <c r="F14" s="424"/>
      <c r="G14" s="515">
        <f t="shared" si="0"/>
        <v>0</v>
      </c>
    </row>
    <row r="15" spans="1:7" ht="31.5" customHeight="1">
      <c r="A15" s="246">
        <v>6</v>
      </c>
      <c r="B15" s="649" t="s">
        <v>626</v>
      </c>
      <c r="C15" s="425" t="s">
        <v>627</v>
      </c>
      <c r="D15" s="208" t="s">
        <v>121</v>
      </c>
      <c r="E15" s="424">
        <v>1</v>
      </c>
      <c r="F15" s="424"/>
      <c r="G15" s="515">
        <f t="shared" si="0"/>
        <v>0</v>
      </c>
    </row>
    <row r="16" spans="1:7" ht="31.5" customHeight="1">
      <c r="A16" s="246">
        <v>7</v>
      </c>
      <c r="B16" s="547" t="s">
        <v>628</v>
      </c>
      <c r="C16" s="425" t="s">
        <v>629</v>
      </c>
      <c r="D16" s="208" t="s">
        <v>121</v>
      </c>
      <c r="E16" s="424">
        <v>1</v>
      </c>
      <c r="F16" s="424"/>
      <c r="G16" s="515">
        <f t="shared" si="0"/>
        <v>0</v>
      </c>
    </row>
    <row r="17" spans="1:7" ht="31.5" customHeight="1">
      <c r="A17" s="246">
        <v>8</v>
      </c>
      <c r="B17" s="649" t="s">
        <v>630</v>
      </c>
      <c r="C17" s="425" t="s">
        <v>631</v>
      </c>
      <c r="D17" s="427" t="s">
        <v>121</v>
      </c>
      <c r="E17" s="424">
        <v>1</v>
      </c>
      <c r="F17" s="424"/>
      <c r="G17" s="515">
        <f t="shared" si="0"/>
        <v>0</v>
      </c>
    </row>
    <row r="18" spans="1:7" ht="31.5" customHeight="1">
      <c r="A18" s="246">
        <v>9</v>
      </c>
      <c r="B18" s="649" t="s">
        <v>630</v>
      </c>
      <c r="C18" s="425" t="s">
        <v>42</v>
      </c>
      <c r="D18" s="208" t="s">
        <v>121</v>
      </c>
      <c r="E18" s="424">
        <v>1</v>
      </c>
      <c r="F18" s="424"/>
      <c r="G18" s="515">
        <f t="shared" si="0"/>
        <v>0</v>
      </c>
    </row>
    <row r="19" spans="1:7" ht="31.5" customHeight="1">
      <c r="A19" s="246">
        <v>10</v>
      </c>
      <c r="B19" s="650" t="s">
        <v>632</v>
      </c>
      <c r="C19" s="425" t="s">
        <v>633</v>
      </c>
      <c r="D19" s="427" t="s">
        <v>121</v>
      </c>
      <c r="E19" s="424">
        <v>1</v>
      </c>
      <c r="F19" s="424"/>
      <c r="G19" s="515">
        <f t="shared" si="0"/>
        <v>0</v>
      </c>
    </row>
    <row r="20" spans="1:7" ht="31.5" customHeight="1">
      <c r="A20" s="442">
        <v>11</v>
      </c>
      <c r="B20" s="534" t="s">
        <v>634</v>
      </c>
      <c r="C20" s="428" t="s">
        <v>635</v>
      </c>
      <c r="D20" s="430" t="s">
        <v>121</v>
      </c>
      <c r="E20" s="431">
        <v>6</v>
      </c>
      <c r="F20" s="431"/>
      <c r="G20" s="651">
        <f t="shared" si="0"/>
        <v>0</v>
      </c>
    </row>
    <row r="21" spans="1:7" ht="29.25" customHeight="1">
      <c r="A21" s="420"/>
      <c r="B21" s="171"/>
      <c r="C21" s="471" t="s">
        <v>38</v>
      </c>
      <c r="D21" s="471" t="s">
        <v>383</v>
      </c>
      <c r="E21" s="472"/>
      <c r="F21" s="473"/>
      <c r="G21" s="473">
        <f>SUM(G9:G20)</f>
        <v>0</v>
      </c>
    </row>
  </sheetData>
  <sheetProtection selectLockedCells="1" selectUnlockedCells="1"/>
  <mergeCells count="3">
    <mergeCell ref="A2:E2"/>
    <mergeCell ref="A3:C3"/>
    <mergeCell ref="A4:C4"/>
  </mergeCells>
  <printOptions/>
  <pageMargins left="0.39375" right="0.39375" top="0.5902777777777778" bottom="0.7875" header="0.5118055555555555" footer="0"/>
  <pageSetup horizontalDpi="300" verticalDpi="300" orientation="portrait" paperSize="9" scale="80"/>
  <headerFooter alignWithMargins="0">
    <oddFooter>&amp;L&amp;8&amp;F&amp;C&amp;8&amp;P z &amp;N&amp;R&amp;8&amp;A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Pokorná</dc:creator>
  <cp:keywords/>
  <dc:description/>
  <cp:lastModifiedBy>Pavlína Tůmová</cp:lastModifiedBy>
  <cp:lastPrinted>2022-06-09T09:11:09Z</cp:lastPrinted>
  <dcterms:created xsi:type="dcterms:W3CDTF">2022-06-09T09:07:48Z</dcterms:created>
  <dcterms:modified xsi:type="dcterms:W3CDTF">2022-06-15T13:09:26Z</dcterms:modified>
  <cp:category/>
  <cp:version/>
  <cp:contentType/>
  <cp:contentStatus/>
</cp:coreProperties>
</file>