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2\VZ Stavební práce\VZMR\Oprava povrchu Okrouhlice a ul. J.Franka, Antůškova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N18681 - Benešov - ul. J...." sheetId="2" r:id="rId2"/>
  </sheets>
  <definedNames>
    <definedName name="_xlnm._FilterDatabase" localSheetId="1" hidden="1">'N18681 - Benešov - ul. J....'!$C$119:$K$234</definedName>
    <definedName name="_xlnm.Print_Titles" localSheetId="1">'N18681 - Benešov - ul. J....'!$119:$119</definedName>
    <definedName name="_xlnm.Print_Titles" localSheetId="0">'Rekapitulace stavby'!$92:$92</definedName>
    <definedName name="_xlnm.Print_Area" localSheetId="1">'N18681 - Benešov - ul. J....'!$C$4:$J$76,'N18681 - Benešov - ul. J....'!$C$109:$J$234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T230" i="2" s="1"/>
  <c r="R231" i="2"/>
  <c r="R230" i="2" s="1"/>
  <c r="P231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4" i="2"/>
  <c r="E112" i="2"/>
  <c r="F87" i="2"/>
  <c r="E85" i="2"/>
  <c r="J22" i="2"/>
  <c r="E22" i="2"/>
  <c r="J90" i="2" s="1"/>
  <c r="J21" i="2"/>
  <c r="J19" i="2"/>
  <c r="E19" i="2"/>
  <c r="J116" i="2" s="1"/>
  <c r="J18" i="2"/>
  <c r="J16" i="2"/>
  <c r="E16" i="2"/>
  <c r="F117" i="2" s="1"/>
  <c r="J15" i="2"/>
  <c r="J13" i="2"/>
  <c r="E13" i="2"/>
  <c r="F116" i="2" s="1"/>
  <c r="J12" i="2"/>
  <c r="J10" i="2"/>
  <c r="J87" i="2"/>
  <c r="L90" i="1"/>
  <c r="AM90" i="1"/>
  <c r="AM89" i="1"/>
  <c r="L89" i="1"/>
  <c r="AM87" i="1"/>
  <c r="L87" i="1"/>
  <c r="L85" i="1"/>
  <c r="L84" i="1"/>
  <c r="J190" i="2"/>
  <c r="J184" i="2"/>
  <c r="J177" i="2"/>
  <c r="J161" i="2"/>
  <c r="J145" i="2"/>
  <c r="BK234" i="2"/>
  <c r="BK228" i="2"/>
  <c r="BK218" i="2"/>
  <c r="J208" i="2"/>
  <c r="BK197" i="2"/>
  <c r="J178" i="2"/>
  <c r="J163" i="2"/>
  <c r="BK156" i="2"/>
  <c r="J139" i="2"/>
  <c r="J123" i="2"/>
  <c r="J234" i="2"/>
  <c r="J228" i="2"/>
  <c r="J222" i="2"/>
  <c r="J211" i="2"/>
  <c r="J207" i="2"/>
  <c r="J197" i="2"/>
  <c r="BK165" i="2"/>
  <c r="BK162" i="2"/>
  <c r="BK151" i="2"/>
  <c r="BK143" i="2"/>
  <c r="BK190" i="2"/>
  <c r="J176" i="2"/>
  <c r="J164" i="2"/>
  <c r="BK157" i="2"/>
  <c r="BK150" i="2"/>
  <c r="BK139" i="2"/>
  <c r="BK187" i="2"/>
  <c r="J181" i="2"/>
  <c r="BK172" i="2"/>
  <c r="BK152" i="2"/>
  <c r="BK134" i="2"/>
  <c r="BK231" i="2"/>
  <c r="BK222" i="2"/>
  <c r="BK211" i="2"/>
  <c r="J199" i="2"/>
  <c r="BK184" i="2"/>
  <c r="J172" i="2"/>
  <c r="J157" i="2"/>
  <c r="J150" i="2"/>
  <c r="J129" i="2"/>
  <c r="J233" i="2"/>
  <c r="J224" i="2"/>
  <c r="J218" i="2"/>
  <c r="BK208" i="2"/>
  <c r="J187" i="2"/>
  <c r="BK180" i="2"/>
  <c r="BK163" i="2"/>
  <c r="J156" i="2"/>
  <c r="BK145" i="2"/>
  <c r="BK123" i="2"/>
  <c r="BK178" i="2"/>
  <c r="J169" i="2"/>
  <c r="J162" i="2"/>
  <c r="J152" i="2"/>
  <c r="J143" i="2"/>
  <c r="BK125" i="2"/>
  <c r="BK195" i="2"/>
  <c r="J180" i="2"/>
  <c r="BK169" i="2"/>
  <c r="J151" i="2"/>
  <c r="J125" i="2"/>
  <c r="BK233" i="2"/>
  <c r="BK224" i="2"/>
  <c r="J212" i="2"/>
  <c r="BK203" i="2"/>
  <c r="J195" i="2"/>
  <c r="BK176" i="2"/>
  <c r="BK164" i="2"/>
  <c r="J154" i="2"/>
  <c r="AS94" i="1"/>
  <c r="J231" i="2"/>
  <c r="BK212" i="2"/>
  <c r="BK207" i="2"/>
  <c r="J203" i="2"/>
  <c r="BK181" i="2"/>
  <c r="BK161" i="2"/>
  <c r="J149" i="2"/>
  <c r="BK129" i="2"/>
  <c r="BK199" i="2"/>
  <c r="BK177" i="2"/>
  <c r="J165" i="2"/>
  <c r="BK154" i="2"/>
  <c r="BK149" i="2"/>
  <c r="J134" i="2"/>
  <c r="P122" i="2" l="1"/>
  <c r="BK155" i="2"/>
  <c r="J155" i="2" s="1"/>
  <c r="J97" i="2" s="1"/>
  <c r="R155" i="2"/>
  <c r="BK179" i="2"/>
  <c r="J179" i="2" s="1"/>
  <c r="J99" i="2" s="1"/>
  <c r="T179" i="2"/>
  <c r="T210" i="2"/>
  <c r="P232" i="2"/>
  <c r="BK122" i="2"/>
  <c r="J122" i="2" s="1"/>
  <c r="J96" i="2" s="1"/>
  <c r="T122" i="2"/>
  <c r="P155" i="2"/>
  <c r="BK175" i="2"/>
  <c r="J175" i="2" s="1"/>
  <c r="J98" i="2" s="1"/>
  <c r="P175" i="2"/>
  <c r="T175" i="2"/>
  <c r="R179" i="2"/>
  <c r="P210" i="2"/>
  <c r="BK232" i="2"/>
  <c r="J232" i="2" s="1"/>
  <c r="J102" i="2" s="1"/>
  <c r="R232" i="2"/>
  <c r="R122" i="2"/>
  <c r="T155" i="2"/>
  <c r="R175" i="2"/>
  <c r="P179" i="2"/>
  <c r="BK210" i="2"/>
  <c r="J210" i="2" s="1"/>
  <c r="J100" i="2" s="1"/>
  <c r="R210" i="2"/>
  <c r="T232" i="2"/>
  <c r="BK230" i="2"/>
  <c r="J230" i="2" s="1"/>
  <c r="J101" i="2" s="1"/>
  <c r="J89" i="2"/>
  <c r="BE123" i="2"/>
  <c r="BE129" i="2"/>
  <c r="BE151" i="2"/>
  <c r="BE169" i="2"/>
  <c r="BE181" i="2"/>
  <c r="BE184" i="2"/>
  <c r="BE187" i="2"/>
  <c r="BE195" i="2"/>
  <c r="BE197" i="2"/>
  <c r="F90" i="2"/>
  <c r="J117" i="2"/>
  <c r="BE152" i="2"/>
  <c r="BE156" i="2"/>
  <c r="BE172" i="2"/>
  <c r="BE178" i="2"/>
  <c r="BE199" i="2"/>
  <c r="BE208" i="2"/>
  <c r="BE211" i="2"/>
  <c r="BE231" i="2"/>
  <c r="BE233" i="2"/>
  <c r="F89" i="2"/>
  <c r="J114" i="2"/>
  <c r="BE134" i="2"/>
  <c r="BE139" i="2"/>
  <c r="BE149" i="2"/>
  <c r="BE161" i="2"/>
  <c r="BE165" i="2"/>
  <c r="BE177" i="2"/>
  <c r="BE180" i="2"/>
  <c r="BE190" i="2"/>
  <c r="BE203" i="2"/>
  <c r="BE207" i="2"/>
  <c r="BE212" i="2"/>
  <c r="BE218" i="2"/>
  <c r="BE222" i="2"/>
  <c r="BE224" i="2"/>
  <c r="BE228" i="2"/>
  <c r="BE234" i="2"/>
  <c r="BE125" i="2"/>
  <c r="BE143" i="2"/>
  <c r="BE145" i="2"/>
  <c r="BE150" i="2"/>
  <c r="BE154" i="2"/>
  <c r="BE157" i="2"/>
  <c r="BE162" i="2"/>
  <c r="BE163" i="2"/>
  <c r="BE164" i="2"/>
  <c r="BE176" i="2"/>
  <c r="F33" i="2"/>
  <c r="BB95" i="1" s="1"/>
  <c r="BB94" i="1" s="1"/>
  <c r="W31" i="1" s="1"/>
  <c r="J32" i="2"/>
  <c r="AW95" i="1" s="1"/>
  <c r="F35" i="2"/>
  <c r="BD95" i="1" s="1"/>
  <c r="BD94" i="1" s="1"/>
  <c r="W33" i="1" s="1"/>
  <c r="F32" i="2"/>
  <c r="BA95" i="1" s="1"/>
  <c r="BA94" i="1" s="1"/>
  <c r="W30" i="1" s="1"/>
  <c r="F34" i="2"/>
  <c r="BC95" i="1" s="1"/>
  <c r="BC94" i="1" s="1"/>
  <c r="AY94" i="1" s="1"/>
  <c r="T121" i="2" l="1"/>
  <c r="T120" i="2" s="1"/>
  <c r="R121" i="2"/>
  <c r="R120" i="2" s="1"/>
  <c r="P121" i="2"/>
  <c r="P120" i="2" s="1"/>
  <c r="AU95" i="1" s="1"/>
  <c r="AU94" i="1" s="1"/>
  <c r="BK121" i="2"/>
  <c r="J121" i="2"/>
  <c r="J95" i="2" s="1"/>
  <c r="AW94" i="1"/>
  <c r="AK30" i="1"/>
  <c r="J31" i="2"/>
  <c r="AV95" i="1" s="1"/>
  <c r="AT95" i="1" s="1"/>
  <c r="W32" i="1"/>
  <c r="AX94" i="1"/>
  <c r="F31" i="2"/>
  <c r="AZ95" i="1" s="1"/>
  <c r="AZ94" i="1" s="1"/>
  <c r="W29" i="1" s="1"/>
  <c r="BK120" i="2" l="1"/>
  <c r="J120" i="2"/>
  <c r="J94" i="2" s="1"/>
  <c r="AV94" i="1"/>
  <c r="AK29" i="1" s="1"/>
  <c r="J28" i="2" l="1"/>
  <c r="AG95" i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<sst xmlns="http://schemas.openxmlformats.org/spreadsheetml/2006/main" count="1465" uniqueCount="349">
  <si>
    <t>Export Komplet</t>
  </si>
  <si>
    <t/>
  </si>
  <si>
    <t>2.0</t>
  </si>
  <si>
    <t>ZAMOK</t>
  </si>
  <si>
    <t>False</t>
  </si>
  <si>
    <t>{d23ca23b-d28f-46bd-b930-06713e713adc}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</si>
  <si>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</si>
  <si>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</si>
  <si>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</si>
  <si>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</si>
  <si>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</si>
  <si>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</si>
  <si>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</si>
  <si>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</si>
  <si>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N18681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</si>
  <si>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</si>
  <si>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</si>
  <si>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 - ul. J.Franka, Antůškova K Tužince - obnova povrchu</t>
  </si>
  <si>
    <t>KSO:</t>
  </si>
  <si>
    <t>CC-CZ:</t>
  </si>
  <si>
    <t>Místo:</t>
  </si>
  <si>
    <t xml:space="preserve"> </t>
  </si>
  <si>
    <t>Datum:</t>
  </si>
  <si>
    <t>8. 6. 2022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</si>
  <si>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</si>
  <si>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</si>
  <si>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</si>
  <si>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</si>
  <si>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</si>
  <si>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</si>
  <si>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</si>
  <si>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</si>
  <si>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</si>
  <si>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</si>
  <si>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</si>
  <si>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</si>
  <si>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</si>
  <si>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</si>
  <si>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</si>
  <si>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</si>
  <si>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</si>
  <si>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</si>
  <si>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</si>
  <si>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</si>
  <si>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</si>
  <si>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</si>
  <si>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</si>
  <si>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</si>
  <si>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</si>
  <si>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</si>
  <si>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</si>
  <si>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</si>
  <si>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</si>
  <si>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</si>
  <si>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</si>
  <si>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</si>
  <si>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</si>
  <si>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</si>
  <si>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</si>
  <si>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</si>
  <si>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</si>
  <si>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</si>
  <si>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</si>
  <si>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</si>
  <si>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</si>
  <si>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</si>
  <si>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</si>
  <si>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</si>
  <si>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</si>
  <si>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</si>
  <si>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</si>
  <si>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</si>
  <si>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</si>
  <si>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</si>
  <si>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</si>
  <si>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</si>
  <si>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</si>
  <si>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</si>
  <si>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</si>
  <si>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</si>
  <si>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</si>
  <si>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</si>
  <si>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</si>
  <si>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</si>
  <si>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</si>
  <si>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</si>
  <si>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</si>
  <si>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</si>
  <si>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</si>
  <si>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</si>
  <si>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</si>
  <si>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</si>
  <si>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</si>
  <si>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</si>
  <si>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</si>
  <si>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</si>
  <si>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</si>
  <si>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</si>
  <si>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</si>
  <si>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</si>
  <si>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</si>
  <si>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</si>
  <si>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</si>
  <si>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</si>
  <si>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</si>
  <si>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</si>
  <si>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</si>
  <si>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</si>
  <si>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</si>
  <si>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</si>
  <si>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</si>
  <si>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</si>
  <si>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</si>
  <si>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113106071</t>
  </si>
  <si>
    <t>Rozebrání dlažeb při překopech vozovek ze zámkové dlažby s ložem z kameniva ručně</t>
  </si>
  <si>
    <t>m2</t>
  </si>
  <si>
    <t>4</t>
  </si>
  <si>
    <t>879247631</t>
  </si>
  <si>
    <t>VV</t>
  </si>
  <si>
    <t>"Chodník u zastávky BUS"  15*1,0</t>
  </si>
  <si>
    <t>113107123</t>
  </si>
  <si>
    <t>Odstranění podkladu z kameniva drceného tl přes 200 do 300 mm ručně</t>
  </si>
  <si>
    <t>527880526</t>
  </si>
  <si>
    <t>"podklad AC chodníku 50% " 20*0,5</t>
  </si>
  <si>
    <t>"podklad ZD chodníku" 15</t>
  </si>
  <si>
    <t>Součet</t>
  </si>
  <si>
    <t>3</t>
  </si>
  <si>
    <t>113107142</t>
  </si>
  <si>
    <t>Odstranění podkladu živičného tl 100 mm ručně</t>
  </si>
  <si>
    <t>827879998</t>
  </si>
  <si>
    <t>"dobourání napojení " (6+7+6) *0,5</t>
  </si>
  <si>
    <t>"doourání podél obrub" (35+35-12+107*2)*0,25</t>
  </si>
  <si>
    <t>"vybopurání chodníku AC" 20</t>
  </si>
  <si>
    <t>113107323</t>
  </si>
  <si>
    <t>Odstranění podkladu z kameniva drceného tl přes 200 do 300 mm strojně pl do 50 m2</t>
  </si>
  <si>
    <t>1980616562</t>
  </si>
  <si>
    <t>"podklad ZD chodníku 100%" 21,6</t>
  </si>
  <si>
    <t>" oprava překopů MK" 20</t>
  </si>
  <si>
    <t>5</t>
  </si>
  <si>
    <t>113154354</t>
  </si>
  <si>
    <t>Frézování živičného krytu tl 100 mm pruh š přes 0,5 do 1 m pl přes 1000 do 10000 m2 s překážkami v trase</t>
  </si>
  <si>
    <t>637484414</t>
  </si>
  <si>
    <t>"plocha celkem" 866</t>
  </si>
  <si>
    <t>" odečet ručního dobourání - napojení" -9,5</t>
  </si>
  <si>
    <t>6</t>
  </si>
  <si>
    <t>113201112</t>
  </si>
  <si>
    <t>Vytrhání obrub silničních ležatých</t>
  </si>
  <si>
    <t>m</t>
  </si>
  <si>
    <t>1865199019</t>
  </si>
  <si>
    <t>"oprava - výměna obrub" 85+14+10</t>
  </si>
  <si>
    <t>7</t>
  </si>
  <si>
    <t>120901121</t>
  </si>
  <si>
    <t>Bourání zdiva z betonu prostého neprokládaného v odkopávkách nebo prokopávkách ručně</t>
  </si>
  <si>
    <t>m3</t>
  </si>
  <si>
    <t>1831952167</t>
  </si>
  <si>
    <t>"bourání beton lože obrub " 41*0,25*0,25</t>
  </si>
  <si>
    <t>"bourání rýha pro obruby přechod KHEK" 14*0,5*0,3</t>
  </si>
  <si>
    <t>8</t>
  </si>
  <si>
    <t>162751156</t>
  </si>
  <si>
    <t>Vodorovné přemístění do 9000 m výkopku/sypaniny z horniny třídy těžitelnosti III, skupiny 6 a 7</t>
  </si>
  <si>
    <t>-1015960245</t>
  </si>
  <si>
    <t>9</t>
  </si>
  <si>
    <t>171251201</t>
  </si>
  <si>
    <t>Uložení sypaniny na skládky nebo meziskládky</t>
  </si>
  <si>
    <t>-1623512202</t>
  </si>
  <si>
    <t>10</t>
  </si>
  <si>
    <t>181152302</t>
  </si>
  <si>
    <t>Úprava pláně pro silnice a dálnice v zářezech se zhutněním</t>
  </si>
  <si>
    <t>-938614761</t>
  </si>
  <si>
    <t>44</t>
  </si>
  <si>
    <t>181311103</t>
  </si>
  <si>
    <t>Rozprostření ornice tl vrstvy do 200 mm v rovině nebo ve svahu do 1:5 ručně</t>
  </si>
  <si>
    <t>1214416293</t>
  </si>
  <si>
    <t>"úprava pásu za obrubou" (87+14+12)*1</t>
  </si>
  <si>
    <t>45</t>
  </si>
  <si>
    <t>M</t>
  </si>
  <si>
    <t>10364100</t>
  </si>
  <si>
    <t>zemina pro terénní úpravy - tříděná</t>
  </si>
  <si>
    <t>t</t>
  </si>
  <si>
    <t>919558774</t>
  </si>
  <si>
    <t>Komunikace pozemní</t>
  </si>
  <si>
    <t>11</t>
  </si>
  <si>
    <t>566901132</t>
  </si>
  <si>
    <t>Vyspravení podkladu po překopech ing sítí plochy do 15 m2 štěrkodrtí tl. 150 mm</t>
  </si>
  <si>
    <t>86108383</t>
  </si>
  <si>
    <t>12</t>
  </si>
  <si>
    <t>566901171</t>
  </si>
  <si>
    <t>Vyspravení podkladu po překopech ing sítí plochy do 15 m2 směsí stmelenou cementem SC 20/25 tl 100 mm</t>
  </si>
  <si>
    <t>1911073682</t>
  </si>
  <si>
    <t>" podklad pod naváděcí pás" 3,2</t>
  </si>
  <si>
    <t>13</t>
  </si>
  <si>
    <t>573191111</t>
  </si>
  <si>
    <t>Postřik infiltrační kationaktivní emulzí v množství 1 kg/m2</t>
  </si>
  <si>
    <t>949730728</t>
  </si>
  <si>
    <t>14</t>
  </si>
  <si>
    <t>573231107</t>
  </si>
  <si>
    <t>Postřik živičný spojovací ze silniční emulze v množství 0,40 kg/m2</t>
  </si>
  <si>
    <t>1933590156</t>
  </si>
  <si>
    <t>577144121</t>
  </si>
  <si>
    <t>Asfaltový beton vrstva obrusná ACO 11 (ABS) tř. I tl 50 mm š přes 3 m z nemodifikovaného asfaltu</t>
  </si>
  <si>
    <t>1377459482</t>
  </si>
  <si>
    <t>16</t>
  </si>
  <si>
    <t>577145122</t>
  </si>
  <si>
    <t>Asfaltový beton vrstva ložní ACL 16 (ABH) tl 50 mm š přes 3 m z nemodifikovaného asfaltu</t>
  </si>
  <si>
    <t>1225138762</t>
  </si>
  <si>
    <t>17</t>
  </si>
  <si>
    <t>596211130</t>
  </si>
  <si>
    <t>Kladení zámkové dlažby komunikací pro pěší tl 60 mm skupiny C pl do 50 m2</t>
  </si>
  <si>
    <t>890493325</t>
  </si>
  <si>
    <t>"přechod u viaduktu - naváděcí T" 4*0,4+2,5*0,8</t>
  </si>
  <si>
    <t>"předlažba BUS zastávky" 15</t>
  </si>
  <si>
    <t>18</t>
  </si>
  <si>
    <t>59245224</t>
  </si>
  <si>
    <t>dlažba zámková tvaru I základní pro nevidomé 196x161x80mm barevná</t>
  </si>
  <si>
    <t>857780350</t>
  </si>
  <si>
    <t>4*0,4+2,5*0,8</t>
  </si>
  <si>
    <t>3,6*1,03 'Přepočtené koeficientem množství</t>
  </si>
  <si>
    <t>19</t>
  </si>
  <si>
    <t>59245020</t>
  </si>
  <si>
    <t>dlažba tvar obdélník betonová 200x100x80mm přírodní</t>
  </si>
  <si>
    <t>-354803602</t>
  </si>
  <si>
    <t>"chodník BUS"15</t>
  </si>
  <si>
    <t>15*1,03 'Přepočtené koeficientem množství</t>
  </si>
  <si>
    <t>Trubní vedení</t>
  </si>
  <si>
    <t>20</t>
  </si>
  <si>
    <t>899231111</t>
  </si>
  <si>
    <t>Výšková úprava uličního vstupu nebo vpusti do 200 mm zvýšením mříže</t>
  </si>
  <si>
    <t>kus</t>
  </si>
  <si>
    <t>-471998301</t>
  </si>
  <si>
    <t>899331111</t>
  </si>
  <si>
    <t>Výšková úprava uličního vstupu nebo vpusti do 200 mm zvýšením poklopu</t>
  </si>
  <si>
    <t>-519947125</t>
  </si>
  <si>
    <t>22</t>
  </si>
  <si>
    <t>899431111</t>
  </si>
  <si>
    <t>Výšková úprava uličního vstupu nebo vpusti do 200 mm zvýšením krycího hrnce, šoupěte nebo hydrantu</t>
  </si>
  <si>
    <t>404283426</t>
  </si>
  <si>
    <t>Ostatní konstrukce a práce, bourání</t>
  </si>
  <si>
    <t>23</t>
  </si>
  <si>
    <t>916131213</t>
  </si>
  <si>
    <t>Osazení silničního obrubníku betonového stojatého s boční opěrou do lože z betonu prostého</t>
  </si>
  <si>
    <t>887988277</t>
  </si>
  <si>
    <t>24</t>
  </si>
  <si>
    <t>59217026</t>
  </si>
  <si>
    <t>obrubník betonový silniční 500x150x250mm</t>
  </si>
  <si>
    <t>175853162</t>
  </si>
  <si>
    <t>109-4-2</t>
  </si>
  <si>
    <t>103*1,03 'Přepočtené koeficientem množství</t>
  </si>
  <si>
    <t>25</t>
  </si>
  <si>
    <t>59217029</t>
  </si>
  <si>
    <t>obrubník betonový silniční nájezdový 1000x150x150mm</t>
  </si>
  <si>
    <t>113641388</t>
  </si>
  <si>
    <t>"Přechod křižovatka" 4</t>
  </si>
  <si>
    <t>4*1,03 'Přepočtené koeficientem množství</t>
  </si>
  <si>
    <t>26</t>
  </si>
  <si>
    <t>59217030</t>
  </si>
  <si>
    <t>obrubník betonový silniční přechodový 1000x150x150-250mm</t>
  </si>
  <si>
    <t>-618635927</t>
  </si>
  <si>
    <t>"zadní roh park 1 " 2</t>
  </si>
  <si>
    <t>2*1,02 'Přepočtené koeficientem množství</t>
  </si>
  <si>
    <t>27</t>
  </si>
  <si>
    <t>59217030R</t>
  </si>
  <si>
    <t>obrubník betonový silniční - rohy v 250mm</t>
  </si>
  <si>
    <t>2127975483</t>
  </si>
  <si>
    <t>"Zadní rohy park - ostré"  1</t>
  </si>
  <si>
    <t>"Přední roh přechodu P - oblé R1m"  1</t>
  </si>
  <si>
    <t>42</t>
  </si>
  <si>
    <t>916231213</t>
  </si>
  <si>
    <t>Osazení chodníkového obrubníku betonového stojatého s boční opěrou do lože z betonu prostého</t>
  </si>
  <si>
    <t>-714491980</t>
  </si>
  <si>
    <t>"chodník BUS" 15+2*1</t>
  </si>
  <si>
    <t>43</t>
  </si>
  <si>
    <t>59217016</t>
  </si>
  <si>
    <t>obrubník betonový chodníkový 1000x80x250mm</t>
  </si>
  <si>
    <t>1767535831</t>
  </si>
  <si>
    <t>17*1,02 'Přepočtené koeficientem množství</t>
  </si>
  <si>
    <t>28</t>
  </si>
  <si>
    <t>916991121</t>
  </si>
  <si>
    <t>Lože pod obrubníky, krajníky nebo obruby z dlažebních kostek z betonu prostého</t>
  </si>
  <si>
    <t>-20315605</t>
  </si>
  <si>
    <t xml:space="preserve">"silniční OB"  109*0,25*0,15   </t>
  </si>
  <si>
    <t>"chodníkové OB"  17*0,2*0,15</t>
  </si>
  <si>
    <t>29</t>
  </si>
  <si>
    <t>919732211</t>
  </si>
  <si>
    <t>Styčná spára napojení nového živičného povrchu na stávající za tepla š 15 mm hl 25 mm s prořezáním</t>
  </si>
  <si>
    <t>-799530592</t>
  </si>
  <si>
    <t>"komunikace" 6+7+6</t>
  </si>
  <si>
    <t>"chodník - obnova obrub" 6</t>
  </si>
  <si>
    <t>30</t>
  </si>
  <si>
    <t>919735112</t>
  </si>
  <si>
    <t>Řezání stávajícího živičného krytu hl do 100 mm</t>
  </si>
  <si>
    <t>-448977679</t>
  </si>
  <si>
    <t>31</t>
  </si>
  <si>
    <t>919794441</t>
  </si>
  <si>
    <t>Úprava ploch kolem hydrantů, šoupat, poklopů a mříží nebo sloupů v živičných krytech pl do 2 m2</t>
  </si>
  <si>
    <t>-2097723742</t>
  </si>
  <si>
    <t>4+2+21</t>
  </si>
  <si>
    <t>997</t>
  </si>
  <si>
    <t>Přesun sutě</t>
  </si>
  <si>
    <t>32</t>
  </si>
  <si>
    <t>997221551</t>
  </si>
  <si>
    <t>Vodorovná doprava suti ze sypkých materiálů do 1 km</t>
  </si>
  <si>
    <t>-1000057848</t>
  </si>
  <si>
    <t>33</t>
  </si>
  <si>
    <t>997221559</t>
  </si>
  <si>
    <t>Příplatek ZKD 1 km u vodorovné dopravy suti ze sypkých materiálů</t>
  </si>
  <si>
    <t>-712425812</t>
  </si>
  <si>
    <t>"Vybourané AC" 14,586 *11</t>
  </si>
  <si>
    <t>" vybourané ŠD"  (412,426-(329,751+14,586)) * 11</t>
  </si>
  <si>
    <t>"vyfréz AC" 329,751*1</t>
  </si>
  <si>
    <t xml:space="preserve">"vybour bet lože" </t>
  </si>
  <si>
    <t>34</t>
  </si>
  <si>
    <t>997221561</t>
  </si>
  <si>
    <t>Vodorovná doprava suti z kusových materiálů do 1 km</t>
  </si>
  <si>
    <t>-1332365</t>
  </si>
  <si>
    <t>"vybouraná ZD" 9,219</t>
  </si>
  <si>
    <t>" vybourané obruby" 11,89</t>
  </si>
  <si>
    <t>35</t>
  </si>
  <si>
    <t>997221569</t>
  </si>
  <si>
    <t>Příplatek ZKD 1 km u vodorovné dopravy suti z kusových materiálů</t>
  </si>
  <si>
    <t>-1765383157</t>
  </si>
  <si>
    <t>"celkem 10km" 9* 21,109</t>
  </si>
  <si>
    <t>37</t>
  </si>
  <si>
    <t>997221873</t>
  </si>
  <si>
    <t>Poplatek za uložení stavebního odpadu na recyklační skládce (skládkovné) zeminy a kamení zatříděného do Katalogu odpadů pod kódem 17 05 04</t>
  </si>
  <si>
    <t>-1039846607</t>
  </si>
  <si>
    <t>"ŠD " 27,797</t>
  </si>
  <si>
    <t>"ZD + OB" 9,219+11,89</t>
  </si>
  <si>
    <t>38</t>
  </si>
  <si>
    <t>997221875</t>
  </si>
  <si>
    <t>Poplatek za uložení stavebního odpadu na recyklační skládce (skládkovné) asfaltového bez obsahu dehtu zatříděného do Katalogu odpadů pod kódem 17 03 02</t>
  </si>
  <si>
    <t>1511690605</t>
  </si>
  <si>
    <t>"vybourané AC "  18,59+366,275</t>
  </si>
  <si>
    <t>998</t>
  </si>
  <si>
    <t>Přesun hmot</t>
  </si>
  <si>
    <t>39</t>
  </si>
  <si>
    <t>998225111</t>
  </si>
  <si>
    <t>Přesun hmot pro pozemní komunikace s krytem z kamene, monolitickým betonovým nebo živičným</t>
  </si>
  <si>
    <t>1315886676</t>
  </si>
  <si>
    <t>VRN</t>
  </si>
  <si>
    <t>Vedlejší rozpočtové náklady</t>
  </si>
  <si>
    <t>40</t>
  </si>
  <si>
    <t>011002001</t>
  </si>
  <si>
    <t>Vytýčení - kontrola inženýrských sítí</t>
  </si>
  <si>
    <t>kpl</t>
  </si>
  <si>
    <t>827998912</t>
  </si>
  <si>
    <t>41</t>
  </si>
  <si>
    <t>070001000</t>
  </si>
  <si>
    <t>Provozní vlivy - DIO - zajišťuje objednatel</t>
  </si>
  <si>
    <t>570509200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</si>
</sst>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2"/>
      <c r="AL5" s="22"/>
      <c r="AM5" s="22"/>
      <c r="AN5" s="22"/>
      <c r="AO5" s="22"/>
      <c r="AP5" s="22"/>
      <c r="AQ5" s="22"/>
      <c r="AR5" s="20"/>
      <c r="BE5" s="24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2"/>
      <c r="AL6" s="22"/>
      <c r="AM6" s="22"/>
      <c r="AN6" s="22"/>
      <c r="AO6" s="22"/>
      <c r="AP6" s="22"/>
      <c r="AQ6" s="22"/>
      <c r="AR6" s="20"/>
      <c r="BE6" s="24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6"/>
      <c r="BS13" s="17" t="s">
        <v>6</v>
      </c>
    </row>
    <row r="14" spans="1:74" ht="12.75">
      <c r="B14" s="21"/>
      <c r="C14" s="22"/>
      <c r="D14" s="22"/>
      <c r="E14" s="251" t="s">
        <v>28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6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6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6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6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6"/>
    </row>
    <row r="23" spans="1:71" s="1" customFormat="1" ht="16.5" customHeight="1">
      <c r="B23" s="21"/>
      <c r="C23" s="22"/>
      <c r="D23" s="22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2"/>
      <c r="AP23" s="22"/>
      <c r="AQ23" s="22"/>
      <c r="AR23" s="20"/>
      <c r="BE23" s="24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6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4">
        <f>ROUND(AG94,2)</f>
        <v>0</v>
      </c>
      <c r="AL26" s="255"/>
      <c r="AM26" s="255"/>
      <c r="AN26" s="255"/>
      <c r="AO26" s="255"/>
      <c r="AP26" s="36"/>
      <c r="AQ26" s="36"/>
      <c r="AR26" s="39"/>
      <c r="BE26" s="24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6" t="s">
        <v>34</v>
      </c>
      <c r="M28" s="256"/>
      <c r="N28" s="256"/>
      <c r="O28" s="256"/>
      <c r="P28" s="256"/>
      <c r="Q28" s="36"/>
      <c r="R28" s="36"/>
      <c r="S28" s="36"/>
      <c r="T28" s="36"/>
      <c r="U28" s="36"/>
      <c r="V28" s="36"/>
      <c r="W28" s="256" t="s">
        <v>35</v>
      </c>
      <c r="X28" s="256"/>
      <c r="Y28" s="256"/>
      <c r="Z28" s="256"/>
      <c r="AA28" s="256"/>
      <c r="AB28" s="256"/>
      <c r="AC28" s="256"/>
      <c r="AD28" s="256"/>
      <c r="AE28" s="256"/>
      <c r="AF28" s="36"/>
      <c r="AG28" s="36"/>
      <c r="AH28" s="36"/>
      <c r="AI28" s="36"/>
      <c r="AJ28" s="36"/>
      <c r="AK28" s="256" t="s">
        <v>36</v>
      </c>
      <c r="AL28" s="256"/>
      <c r="AM28" s="256"/>
      <c r="AN28" s="256"/>
      <c r="AO28" s="256"/>
      <c r="AP28" s="36"/>
      <c r="AQ28" s="36"/>
      <c r="AR28" s="39"/>
      <c r="BE28" s="246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59">
        <v>0.21</v>
      </c>
      <c r="M29" s="258"/>
      <c r="N29" s="258"/>
      <c r="O29" s="258"/>
      <c r="P29" s="258"/>
      <c r="Q29" s="41"/>
      <c r="R29" s="41"/>
      <c r="S29" s="41"/>
      <c r="T29" s="41"/>
      <c r="U29" s="41"/>
      <c r="V29" s="41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1"/>
      <c r="AG29" s="41"/>
      <c r="AH29" s="41"/>
      <c r="AI29" s="41"/>
      <c r="AJ29" s="41"/>
      <c r="AK29" s="257">
        <f>ROUND(AV94, 2)</f>
        <v>0</v>
      </c>
      <c r="AL29" s="258"/>
      <c r="AM29" s="258"/>
      <c r="AN29" s="258"/>
      <c r="AO29" s="258"/>
      <c r="AP29" s="41"/>
      <c r="AQ29" s="41"/>
      <c r="AR29" s="42"/>
      <c r="BE29" s="247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59">
        <v>0.15</v>
      </c>
      <c r="M30" s="258"/>
      <c r="N30" s="258"/>
      <c r="O30" s="258"/>
      <c r="P30" s="258"/>
      <c r="Q30" s="41"/>
      <c r="R30" s="41"/>
      <c r="S30" s="41"/>
      <c r="T30" s="41"/>
      <c r="U30" s="41"/>
      <c r="V30" s="41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1"/>
      <c r="AG30" s="41"/>
      <c r="AH30" s="41"/>
      <c r="AI30" s="41"/>
      <c r="AJ30" s="41"/>
      <c r="AK30" s="257">
        <f>ROUND(AW94, 2)</f>
        <v>0</v>
      </c>
      <c r="AL30" s="258"/>
      <c r="AM30" s="258"/>
      <c r="AN30" s="258"/>
      <c r="AO30" s="258"/>
      <c r="AP30" s="41"/>
      <c r="AQ30" s="41"/>
      <c r="AR30" s="42"/>
      <c r="BE30" s="247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59">
        <v>0.21</v>
      </c>
      <c r="M31" s="258"/>
      <c r="N31" s="258"/>
      <c r="O31" s="258"/>
      <c r="P31" s="258"/>
      <c r="Q31" s="41"/>
      <c r="R31" s="41"/>
      <c r="S31" s="41"/>
      <c r="T31" s="41"/>
      <c r="U31" s="41"/>
      <c r="V31" s="41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1"/>
      <c r="AG31" s="41"/>
      <c r="AH31" s="41"/>
      <c r="AI31" s="41"/>
      <c r="AJ31" s="41"/>
      <c r="AK31" s="257">
        <v>0</v>
      </c>
      <c r="AL31" s="258"/>
      <c r="AM31" s="258"/>
      <c r="AN31" s="258"/>
      <c r="AO31" s="258"/>
      <c r="AP31" s="41"/>
      <c r="AQ31" s="41"/>
      <c r="AR31" s="42"/>
      <c r="BE31" s="247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59">
        <v>0.15</v>
      </c>
      <c r="M32" s="258"/>
      <c r="N32" s="258"/>
      <c r="O32" s="258"/>
      <c r="P32" s="258"/>
      <c r="Q32" s="41"/>
      <c r="R32" s="41"/>
      <c r="S32" s="41"/>
      <c r="T32" s="41"/>
      <c r="U32" s="41"/>
      <c r="V32" s="41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1"/>
      <c r="AG32" s="41"/>
      <c r="AH32" s="41"/>
      <c r="AI32" s="41"/>
      <c r="AJ32" s="41"/>
      <c r="AK32" s="257">
        <v>0</v>
      </c>
      <c r="AL32" s="258"/>
      <c r="AM32" s="258"/>
      <c r="AN32" s="258"/>
      <c r="AO32" s="258"/>
      <c r="AP32" s="41"/>
      <c r="AQ32" s="41"/>
      <c r="AR32" s="42"/>
      <c r="BE32" s="247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59">
        <v>0</v>
      </c>
      <c r="M33" s="258"/>
      <c r="N33" s="258"/>
      <c r="O33" s="258"/>
      <c r="P33" s="258"/>
      <c r="Q33" s="41"/>
      <c r="R33" s="41"/>
      <c r="S33" s="41"/>
      <c r="T33" s="41"/>
      <c r="U33" s="41"/>
      <c r="V33" s="41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1"/>
      <c r="AG33" s="41"/>
      <c r="AH33" s="41"/>
      <c r="AI33" s="41"/>
      <c r="AJ33" s="41"/>
      <c r="AK33" s="257">
        <v>0</v>
      </c>
      <c r="AL33" s="258"/>
      <c r="AM33" s="258"/>
      <c r="AN33" s="258"/>
      <c r="AO33" s="258"/>
      <c r="AP33" s="41"/>
      <c r="AQ33" s="41"/>
      <c r="AR33" s="42"/>
      <c r="BE33" s="24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6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0" t="s">
        <v>45</v>
      </c>
      <c r="Y35" s="261"/>
      <c r="Z35" s="261"/>
      <c r="AA35" s="261"/>
      <c r="AB35" s="261"/>
      <c r="AC35" s="45"/>
      <c r="AD35" s="45"/>
      <c r="AE35" s="45"/>
      <c r="AF35" s="45"/>
      <c r="AG35" s="45"/>
      <c r="AH35" s="45"/>
      <c r="AI35" s="45"/>
      <c r="AJ35" s="45"/>
      <c r="AK35" s="262">
        <f>SUM(AK26:AK33)</f>
        <v>0</v>
      </c>
      <c r="AL35" s="261"/>
      <c r="AM35" s="261"/>
      <c r="AN35" s="261"/>
      <c r="AO35" s="26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N18681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4" t="str">
        <f>K6</f>
        <v>Benešov - ul. J.Franka, Antůškova K Tužince - obnova povrchu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63"/>
      <c r="AL85" s="63"/>
      <c r="AM85" s="63"/>
      <c r="AN85" s="63"/>
      <c r="AO85" s="6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6" t="str">
        <f>IF(AN8= "","",AN8)</f>
        <v>8. 6. 2022</v>
      </c>
      <c r="AN87" s="266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7" t="str">
        <f>IF(E17="","",E17)</f>
        <v xml:space="preserve"> </v>
      </c>
      <c r="AN89" s="268"/>
      <c r="AO89" s="268"/>
      <c r="AP89" s="268"/>
      <c r="AQ89" s="36"/>
      <c r="AR89" s="39"/>
      <c r="AS89" s="269" t="s">
        <v>53</v>
      </c>
      <c r="AT89" s="27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67" t="str">
        <f>IF(E20="","",E20)</f>
        <v xml:space="preserve"> </v>
      </c>
      <c r="AN90" s="268"/>
      <c r="AO90" s="268"/>
      <c r="AP90" s="268"/>
      <c r="AQ90" s="36"/>
      <c r="AR90" s="39"/>
      <c r="AS90" s="271"/>
      <c r="AT90" s="27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3"/>
      <c r="AT91" s="27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5" t="s">
        <v>54</v>
      </c>
      <c r="D92" s="276"/>
      <c r="E92" s="276"/>
      <c r="F92" s="276"/>
      <c r="G92" s="276"/>
      <c r="H92" s="73"/>
      <c r="I92" s="277" t="s">
        <v>55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8" t="s">
        <v>56</v>
      </c>
      <c r="AH92" s="276"/>
      <c r="AI92" s="276"/>
      <c r="AJ92" s="276"/>
      <c r="AK92" s="276"/>
      <c r="AL92" s="276"/>
      <c r="AM92" s="276"/>
      <c r="AN92" s="277" t="s">
        <v>57</v>
      </c>
      <c r="AO92" s="276"/>
      <c r="AP92" s="279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3">
        <f>ROUND(AG95,2)</f>
        <v>0</v>
      </c>
      <c r="AH94" s="283"/>
      <c r="AI94" s="283"/>
      <c r="AJ94" s="283"/>
      <c r="AK94" s="283"/>
      <c r="AL94" s="283"/>
      <c r="AM94" s="283"/>
      <c r="AN94" s="284">
        <f>SUM(AG94,AT94)</f>
        <v>0</v>
      </c>
      <c r="AO94" s="284"/>
      <c r="AP94" s="284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0" s="7" customFormat="1" ht="24.75" customHeight="1">
      <c r="A95" s="92" t="s">
        <v>76</v>
      </c>
      <c r="B95" s="93"/>
      <c r="C95" s="94"/>
      <c r="D95" s="282" t="s">
        <v>14</v>
      </c>
      <c r="E95" s="282"/>
      <c r="F95" s="282"/>
      <c r="G95" s="282"/>
      <c r="H95" s="282"/>
      <c r="I95" s="95"/>
      <c r="J95" s="282" t="s">
        <v>17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0">
        <f>'N18681 - Benešov - ul. J....'!J28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6" t="s">
        <v>77</v>
      </c>
      <c r="AR95" s="97"/>
      <c r="AS95" s="98">
        <v>0</v>
      </c>
      <c r="AT95" s="99">
        <f>ROUND(SUM(AV95:AW95),2)</f>
        <v>0</v>
      </c>
      <c r="AU95" s="100">
        <f>'N18681 - Benešov - ul. J....'!P120</f>
        <v>0</v>
      </c>
      <c r="AV95" s="99">
        <f>'N18681 - Benešov - ul. J....'!J31</f>
        <v>0</v>
      </c>
      <c r="AW95" s="99">
        <f>'N18681 - Benešov - ul. J....'!J32</f>
        <v>0</v>
      </c>
      <c r="AX95" s="99">
        <f>'N18681 - Benešov - ul. J....'!J33</f>
        <v>0</v>
      </c>
      <c r="AY95" s="99">
        <f>'N18681 - Benešov - ul. J....'!J34</f>
        <v>0</v>
      </c>
      <c r="AZ95" s="99">
        <f>'N18681 - Benešov - ul. J....'!F31</f>
        <v>0</v>
      </c>
      <c r="BA95" s="99">
        <f>'N18681 - Benešov - ul. J....'!F32</f>
        <v>0</v>
      </c>
      <c r="BB95" s="99">
        <f>'N18681 - Benešov - ul. J....'!F33</f>
        <v>0</v>
      </c>
      <c r="BC95" s="99">
        <f>'N18681 - Benešov - ul. J....'!F34</f>
        <v>0</v>
      </c>
      <c r="BD95" s="101">
        <f>'N18681 - Benešov - ul. J....'!F35</f>
        <v>0</v>
      </c>
      <c r="BT95" s="102" t="s">
        <v>78</v>
      </c>
      <c r="BU95" s="102" t="s">
        <v>79</v>
      </c>
      <c r="BV95" s="102" t="s">
        <v>74</v>
      </c>
      <c r="BW95" s="102" t="s">
        <v>5</v>
      </c>
      <c r="BX95" s="102" t="s">
        <v>75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0WDg7JEcbXuZSn28khaJpsA9kbUv6/qdyYPxTBdA8TcxGXVQQkWUHegGxjEzfudNNQOEBSrP587i8rtmlI++ZA==" saltValue="nKBwUIajhAw1+wpjuxKRdkA/rExIqT9PSs51T+F1AwGN1jkqlYi2z/rx5Qi3d271pmNTPnEwymjlNNpT7MZqX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N18681 - Benešov - ul. J.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80</v>
      </c>
    </row>
    <row r="4" spans="1:46" s="1" customFormat="1" ht="24.95" customHeight="1">
      <c r="B4" s="20"/>
      <c r="D4" s="105" t="s">
        <v>81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30" customHeight="1">
      <c r="A7" s="34"/>
      <c r="B7" s="39"/>
      <c r="C7" s="34"/>
      <c r="D7" s="34"/>
      <c r="E7" s="286" t="s">
        <v>17</v>
      </c>
      <c r="F7" s="287"/>
      <c r="G7" s="287"/>
      <c r="H7" s="287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8. 6. 2022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tr">
        <f>IF('Rekapitulace stavby'!E11="","",'Rekapitulace stavby'!E11)</f>
        <v xml:space="preserve"> </v>
      </c>
      <c r="F13" s="34"/>
      <c r="G13" s="34"/>
      <c r="H13" s="34"/>
      <c r="I13" s="107" t="s">
        <v>26</v>
      </c>
      <c r="J13" s="108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27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8" t="str">
        <f>'Rekapitulace stavby'!E14</f>
        <v>Vyplň údaj</v>
      </c>
      <c r="F16" s="289"/>
      <c r="G16" s="289"/>
      <c r="H16" s="289"/>
      <c r="I16" s="107" t="s">
        <v>26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29</v>
      </c>
      <c r="E18" s="34"/>
      <c r="F18" s="34"/>
      <c r="G18" s="34"/>
      <c r="H18" s="34"/>
      <c r="I18" s="107" t="s">
        <v>25</v>
      </c>
      <c r="J18" s="108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tr">
        <f>IF('Rekapitulace stavby'!E17="","",'Rekapitulace stavby'!E17)</f>
        <v xml:space="preserve"> </v>
      </c>
      <c r="F19" s="34"/>
      <c r="G19" s="34"/>
      <c r="H19" s="34"/>
      <c r="I19" s="107" t="s">
        <v>26</v>
      </c>
      <c r="J19" s="108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31</v>
      </c>
      <c r="E21" s="34"/>
      <c r="F21" s="34"/>
      <c r="G21" s="34"/>
      <c r="H21" s="34"/>
      <c r="I21" s="107" t="s">
        <v>25</v>
      </c>
      <c r="J21" s="108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tr">
        <f>IF('Rekapitulace stavby'!E20="","",'Rekapitulace stavby'!E20)</f>
        <v xml:space="preserve"> </v>
      </c>
      <c r="F22" s="34"/>
      <c r="G22" s="34"/>
      <c r="H22" s="34"/>
      <c r="I22" s="107" t="s">
        <v>26</v>
      </c>
      <c r="J22" s="108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0" t="s">
        <v>1</v>
      </c>
      <c r="F25" s="290"/>
      <c r="G25" s="290"/>
      <c r="H25" s="290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33</v>
      </c>
      <c r="E28" s="34"/>
      <c r="F28" s="34"/>
      <c r="G28" s="34"/>
      <c r="H28" s="34"/>
      <c r="I28" s="34"/>
      <c r="J28" s="115">
        <f>ROUND(J120,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35</v>
      </c>
      <c r="G30" s="34"/>
      <c r="H30" s="34"/>
      <c r="I30" s="116" t="s">
        <v>34</v>
      </c>
      <c r="J30" s="116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37</v>
      </c>
      <c r="E31" s="107" t="s">
        <v>38</v>
      </c>
      <c r="F31" s="118">
        <f>ROUND((SUM(BE120:BE234)),  2)</f>
        <v>0</v>
      </c>
      <c r="G31" s="34"/>
      <c r="H31" s="34"/>
      <c r="I31" s="119">
        <v>0.21</v>
      </c>
      <c r="J31" s="118">
        <f>ROUND(((SUM(BE120:BE234))*I31),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39</v>
      </c>
      <c r="F32" s="118">
        <f>ROUND((SUM(BF120:BF234)),  2)</f>
        <v>0</v>
      </c>
      <c r="G32" s="34"/>
      <c r="H32" s="34"/>
      <c r="I32" s="119">
        <v>0.15</v>
      </c>
      <c r="J32" s="118">
        <f>ROUND(((SUM(BF120:BF234))*I32),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40</v>
      </c>
      <c r="F33" s="118">
        <f>ROUND((SUM(BG120:BG234)),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41</v>
      </c>
      <c r="F34" s="118">
        <f>ROUND((SUM(BH120:BH234)),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42</v>
      </c>
      <c r="F35" s="118">
        <f>ROUND((SUM(BI120:BI234)),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43</v>
      </c>
      <c r="E37" s="122"/>
      <c r="F37" s="122"/>
      <c r="G37" s="123" t="s">
        <v>44</v>
      </c>
      <c r="H37" s="124" t="s">
        <v>45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46</v>
      </c>
      <c r="E50" s="128"/>
      <c r="F50" s="128"/>
      <c r="G50" s="127" t="s">
        <v>47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48</v>
      </c>
      <c r="E61" s="130"/>
      <c r="F61" s="131" t="s">
        <v>49</v>
      </c>
      <c r="G61" s="129" t="s">
        <v>48</v>
      </c>
      <c r="H61" s="130"/>
      <c r="I61" s="130"/>
      <c r="J61" s="132" t="s">
        <v>49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50</v>
      </c>
      <c r="E65" s="133"/>
      <c r="F65" s="133"/>
      <c r="G65" s="127" t="s">
        <v>51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48</v>
      </c>
      <c r="E76" s="130"/>
      <c r="F76" s="131" t="s">
        <v>49</v>
      </c>
      <c r="G76" s="129" t="s">
        <v>48</v>
      </c>
      <c r="H76" s="130"/>
      <c r="I76" s="130"/>
      <c r="J76" s="132" t="s">
        <v>49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82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0" hidden="1" customHeight="1">
      <c r="A85" s="34"/>
      <c r="B85" s="35"/>
      <c r="C85" s="36"/>
      <c r="D85" s="36"/>
      <c r="E85" s="264" t="str">
        <f>E7</f>
        <v>Benešov - ul. J.Franka, Antůškova K Tužince - obnova povrchu</v>
      </c>
      <c r="F85" s="291"/>
      <c r="G85" s="291"/>
      <c r="H85" s="29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hidden="1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hidden="1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29" t="s">
        <v>22</v>
      </c>
      <c r="J87" s="66" t="str">
        <f>IF(J10="","",J10)</f>
        <v>8. 6. 2022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hidden="1" customHeight="1">
      <c r="A89" s="34"/>
      <c r="B89" s="35"/>
      <c r="C89" s="29" t="s">
        <v>24</v>
      </c>
      <c r="D89" s="36"/>
      <c r="E89" s="36"/>
      <c r="F89" s="27" t="str">
        <f>E13</f>
        <v xml:space="preserve"> </v>
      </c>
      <c r="G89" s="36"/>
      <c r="H89" s="36"/>
      <c r="I89" s="29" t="s">
        <v>29</v>
      </c>
      <c r="J89" s="32" t="str">
        <f>E19</f>
        <v xml:space="preserve"> 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hidden="1" customHeight="1">
      <c r="A90" s="34"/>
      <c r="B90" s="35"/>
      <c r="C90" s="29" t="s">
        <v>27</v>
      </c>
      <c r="D90" s="36"/>
      <c r="E90" s="36"/>
      <c r="F90" s="27" t="str">
        <f>IF(E16="","",E16)</f>
        <v>Vyplň údaj</v>
      </c>
      <c r="G90" s="36"/>
      <c r="H90" s="36"/>
      <c r="I90" s="29" t="s">
        <v>31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hidden="1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hidden="1" customHeight="1">
      <c r="A92" s="34"/>
      <c r="B92" s="35"/>
      <c r="C92" s="138" t="s">
        <v>83</v>
      </c>
      <c r="D92" s="139"/>
      <c r="E92" s="139"/>
      <c r="F92" s="139"/>
      <c r="G92" s="139"/>
      <c r="H92" s="139"/>
      <c r="I92" s="139"/>
      <c r="J92" s="140" t="s">
        <v>84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hidden="1" customHeight="1">
      <c r="A94" s="34"/>
      <c r="B94" s="35"/>
      <c r="C94" s="141" t="s">
        <v>85</v>
      </c>
      <c r="D94" s="36"/>
      <c r="E94" s="36"/>
      <c r="F94" s="36"/>
      <c r="G94" s="36"/>
      <c r="H94" s="36"/>
      <c r="I94" s="36"/>
      <c r="J94" s="84">
        <f>J120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86</v>
      </c>
    </row>
    <row r="95" spans="1:47" s="9" customFormat="1" ht="24.95" hidden="1" customHeight="1">
      <c r="B95" s="142"/>
      <c r="C95" s="143"/>
      <c r="D95" s="144" t="s">
        <v>87</v>
      </c>
      <c r="E95" s="145"/>
      <c r="F95" s="145"/>
      <c r="G95" s="145"/>
      <c r="H95" s="145"/>
      <c r="I95" s="145"/>
      <c r="J95" s="146">
        <f>J121</f>
        <v>0</v>
      </c>
      <c r="K95" s="143"/>
      <c r="L95" s="147"/>
    </row>
    <row r="96" spans="1:47" s="10" customFormat="1" ht="19.899999999999999" hidden="1" customHeight="1">
      <c r="B96" s="148"/>
      <c r="C96" s="149"/>
      <c r="D96" s="150" t="s">
        <v>88</v>
      </c>
      <c r="E96" s="151"/>
      <c r="F96" s="151"/>
      <c r="G96" s="151"/>
      <c r="H96" s="151"/>
      <c r="I96" s="151"/>
      <c r="J96" s="152">
        <f>J122</f>
        <v>0</v>
      </c>
      <c r="K96" s="149"/>
      <c r="L96" s="153"/>
    </row>
    <row r="97" spans="1:31" s="10" customFormat="1" ht="19.899999999999999" hidden="1" customHeight="1">
      <c r="B97" s="148"/>
      <c r="C97" s="149"/>
      <c r="D97" s="150" t="s">
        <v>89</v>
      </c>
      <c r="E97" s="151"/>
      <c r="F97" s="151"/>
      <c r="G97" s="151"/>
      <c r="H97" s="151"/>
      <c r="I97" s="151"/>
      <c r="J97" s="152">
        <f>J155</f>
        <v>0</v>
      </c>
      <c r="K97" s="149"/>
      <c r="L97" s="153"/>
    </row>
    <row r="98" spans="1:31" s="10" customFormat="1" ht="19.899999999999999" hidden="1" customHeight="1">
      <c r="B98" s="148"/>
      <c r="C98" s="149"/>
      <c r="D98" s="150" t="s">
        <v>90</v>
      </c>
      <c r="E98" s="151"/>
      <c r="F98" s="151"/>
      <c r="G98" s="151"/>
      <c r="H98" s="151"/>
      <c r="I98" s="151"/>
      <c r="J98" s="152">
        <f>J175</f>
        <v>0</v>
      </c>
      <c r="K98" s="149"/>
      <c r="L98" s="153"/>
    </row>
    <row r="99" spans="1:31" s="10" customFormat="1" ht="19.899999999999999" hidden="1" customHeight="1">
      <c r="B99" s="148"/>
      <c r="C99" s="149"/>
      <c r="D99" s="150" t="s">
        <v>91</v>
      </c>
      <c r="E99" s="151"/>
      <c r="F99" s="151"/>
      <c r="G99" s="151"/>
      <c r="H99" s="151"/>
      <c r="I99" s="151"/>
      <c r="J99" s="152">
        <f>J179</f>
        <v>0</v>
      </c>
      <c r="K99" s="149"/>
      <c r="L99" s="153"/>
    </row>
    <row r="100" spans="1:31" s="10" customFormat="1" ht="19.899999999999999" hidden="1" customHeight="1">
      <c r="B100" s="148"/>
      <c r="C100" s="149"/>
      <c r="D100" s="150" t="s">
        <v>92</v>
      </c>
      <c r="E100" s="151"/>
      <c r="F100" s="151"/>
      <c r="G100" s="151"/>
      <c r="H100" s="151"/>
      <c r="I100" s="151"/>
      <c r="J100" s="152">
        <f>J210</f>
        <v>0</v>
      </c>
      <c r="K100" s="149"/>
      <c r="L100" s="153"/>
    </row>
    <row r="101" spans="1:31" s="10" customFormat="1" ht="19.899999999999999" hidden="1" customHeight="1">
      <c r="B101" s="148"/>
      <c r="C101" s="149"/>
      <c r="D101" s="150" t="s">
        <v>93</v>
      </c>
      <c r="E101" s="151"/>
      <c r="F101" s="151"/>
      <c r="G101" s="151"/>
      <c r="H101" s="151"/>
      <c r="I101" s="151"/>
      <c r="J101" s="152">
        <f>J230</f>
        <v>0</v>
      </c>
      <c r="K101" s="149"/>
      <c r="L101" s="153"/>
    </row>
    <row r="102" spans="1:31" s="9" customFormat="1" ht="24.95" hidden="1" customHeight="1">
      <c r="B102" s="142"/>
      <c r="C102" s="143"/>
      <c r="D102" s="144" t="s">
        <v>94</v>
      </c>
      <c r="E102" s="145"/>
      <c r="F102" s="145"/>
      <c r="G102" s="145"/>
      <c r="H102" s="145"/>
      <c r="I102" s="145"/>
      <c r="J102" s="146">
        <f>J232</f>
        <v>0</v>
      </c>
      <c r="K102" s="143"/>
      <c r="L102" s="147"/>
    </row>
    <row r="103" spans="1:31" s="2" customFormat="1" ht="21.75" hidden="1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hidden="1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95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30" customHeight="1">
      <c r="A112" s="34"/>
      <c r="B112" s="35"/>
      <c r="C112" s="36"/>
      <c r="D112" s="36"/>
      <c r="E112" s="264" t="str">
        <f>E7</f>
        <v>Benešov - ul. J.Franka, Antůškova K Tužince - obnova povrchu</v>
      </c>
      <c r="F112" s="291"/>
      <c r="G112" s="291"/>
      <c r="H112" s="29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F10</f>
        <v xml:space="preserve"> </v>
      </c>
      <c r="G114" s="36"/>
      <c r="H114" s="36"/>
      <c r="I114" s="29" t="s">
        <v>22</v>
      </c>
      <c r="J114" s="66" t="str">
        <f>IF(J10="","",J10)</f>
        <v>8. 6. 2022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E13</f>
        <v xml:space="preserve"> </v>
      </c>
      <c r="G116" s="36"/>
      <c r="H116" s="36"/>
      <c r="I116" s="29" t="s">
        <v>29</v>
      </c>
      <c r="J116" s="32" t="str">
        <f>E19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IF(E16="","",E16)</f>
        <v>Vyplň údaj</v>
      </c>
      <c r="G117" s="36"/>
      <c r="H117" s="36"/>
      <c r="I117" s="29" t="s">
        <v>31</v>
      </c>
      <c r="J117" s="32" t="str">
        <f>E22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4"/>
      <c r="B119" s="155"/>
      <c r="C119" s="156" t="s">
        <v>96</v>
      </c>
      <c r="D119" s="157" t="s">
        <v>58</v>
      </c>
      <c r="E119" s="157" t="s">
        <v>54</v>
      </c>
      <c r="F119" s="157" t="s">
        <v>55</v>
      </c>
      <c r="G119" s="157" t="s">
        <v>97</v>
      </c>
      <c r="H119" s="157" t="s">
        <v>98</v>
      </c>
      <c r="I119" s="157" t="s">
        <v>99</v>
      </c>
      <c r="J119" s="158" t="s">
        <v>84</v>
      </c>
      <c r="K119" s="159" t="s">
        <v>100</v>
      </c>
      <c r="L119" s="160"/>
      <c r="M119" s="75" t="s">
        <v>1</v>
      </c>
      <c r="N119" s="76" t="s">
        <v>37</v>
      </c>
      <c r="O119" s="76" t="s">
        <v>101</v>
      </c>
      <c r="P119" s="76" t="s">
        <v>102</v>
      </c>
      <c r="Q119" s="76" t="s">
        <v>103</v>
      </c>
      <c r="R119" s="76" t="s">
        <v>104</v>
      </c>
      <c r="S119" s="76" t="s">
        <v>105</v>
      </c>
      <c r="T119" s="77" t="s">
        <v>106</v>
      </c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</row>
    <row r="120" spans="1:65" s="2" customFormat="1" ht="22.9" customHeight="1">
      <c r="A120" s="34"/>
      <c r="B120" s="35"/>
      <c r="C120" s="82" t="s">
        <v>107</v>
      </c>
      <c r="D120" s="36"/>
      <c r="E120" s="36"/>
      <c r="F120" s="36"/>
      <c r="G120" s="36"/>
      <c r="H120" s="36"/>
      <c r="I120" s="36"/>
      <c r="J120" s="161">
        <f>BK120</f>
        <v>0</v>
      </c>
      <c r="K120" s="36"/>
      <c r="L120" s="39"/>
      <c r="M120" s="78"/>
      <c r="N120" s="162"/>
      <c r="O120" s="79"/>
      <c r="P120" s="163">
        <f>P121+P232</f>
        <v>0</v>
      </c>
      <c r="Q120" s="79"/>
      <c r="R120" s="163">
        <f>R121+R232</f>
        <v>90.062643600000001</v>
      </c>
      <c r="S120" s="79"/>
      <c r="T120" s="164">
        <f>T121+T232</f>
        <v>288.18400000000003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72</v>
      </c>
      <c r="AU120" s="17" t="s">
        <v>86</v>
      </c>
      <c r="BK120" s="165">
        <f>BK121+BK232</f>
        <v>0</v>
      </c>
    </row>
    <row r="121" spans="1:65" s="12" customFormat="1" ht="25.9" customHeight="1">
      <c r="B121" s="166"/>
      <c r="C121" s="167"/>
      <c r="D121" s="168" t="s">
        <v>72</v>
      </c>
      <c r="E121" s="169" t="s">
        <v>108</v>
      </c>
      <c r="F121" s="169" t="s">
        <v>109</v>
      </c>
      <c r="G121" s="167"/>
      <c r="H121" s="167"/>
      <c r="I121" s="170"/>
      <c r="J121" s="171">
        <f>BK121</f>
        <v>0</v>
      </c>
      <c r="K121" s="167"/>
      <c r="L121" s="172"/>
      <c r="M121" s="173"/>
      <c r="N121" s="174"/>
      <c r="O121" s="174"/>
      <c r="P121" s="175">
        <f>P122+P155+P175+P179+P210+P230</f>
        <v>0</v>
      </c>
      <c r="Q121" s="174"/>
      <c r="R121" s="175">
        <f>R122+R155+R175+R179+R210+R230</f>
        <v>90.062643600000001</v>
      </c>
      <c r="S121" s="174"/>
      <c r="T121" s="176">
        <f>T122+T155+T175+T179+T210+T230</f>
        <v>288.18400000000003</v>
      </c>
      <c r="AR121" s="177" t="s">
        <v>78</v>
      </c>
      <c r="AT121" s="178" t="s">
        <v>72</v>
      </c>
      <c r="AU121" s="178" t="s">
        <v>73</v>
      </c>
      <c r="AY121" s="177" t="s">
        <v>110</v>
      </c>
      <c r="BK121" s="179">
        <f>BK122+BK155+BK175+BK179+BK210+BK230</f>
        <v>0</v>
      </c>
    </row>
    <row r="122" spans="1:65" s="12" customFormat="1" ht="22.9" customHeight="1">
      <c r="B122" s="166"/>
      <c r="C122" s="167"/>
      <c r="D122" s="168" t="s">
        <v>72</v>
      </c>
      <c r="E122" s="180" t="s">
        <v>78</v>
      </c>
      <c r="F122" s="180" t="s">
        <v>111</v>
      </c>
      <c r="G122" s="167"/>
      <c r="H122" s="167"/>
      <c r="I122" s="170"/>
      <c r="J122" s="181">
        <f>BK122</f>
        <v>0</v>
      </c>
      <c r="K122" s="167"/>
      <c r="L122" s="172"/>
      <c r="M122" s="173"/>
      <c r="N122" s="174"/>
      <c r="O122" s="174"/>
      <c r="P122" s="175">
        <f>SUM(P123:P154)</f>
        <v>0</v>
      </c>
      <c r="Q122" s="174"/>
      <c r="R122" s="175">
        <f>SUM(R123:R154)</f>
        <v>10.272779999999999</v>
      </c>
      <c r="S122" s="174"/>
      <c r="T122" s="176">
        <f>SUM(T123:T154)</f>
        <v>288.18400000000003</v>
      </c>
      <c r="AR122" s="177" t="s">
        <v>78</v>
      </c>
      <c r="AT122" s="178" t="s">
        <v>72</v>
      </c>
      <c r="AU122" s="178" t="s">
        <v>78</v>
      </c>
      <c r="AY122" s="177" t="s">
        <v>110</v>
      </c>
      <c r="BK122" s="179">
        <f>SUM(BK123:BK154)</f>
        <v>0</v>
      </c>
    </row>
    <row r="123" spans="1:65" s="2" customFormat="1" ht="24.2" customHeight="1">
      <c r="A123" s="34"/>
      <c r="B123" s="35"/>
      <c r="C123" s="182" t="s">
        <v>78</v>
      </c>
      <c r="D123" s="182" t="s">
        <v>112</v>
      </c>
      <c r="E123" s="183" t="s">
        <v>113</v>
      </c>
      <c r="F123" s="184" t="s">
        <v>114</v>
      </c>
      <c r="G123" s="185" t="s">
        <v>115</v>
      </c>
      <c r="H123" s="186">
        <v>15</v>
      </c>
      <c r="I123" s="187"/>
      <c r="J123" s="188">
        <f>ROUND(I123*H123,2)</f>
        <v>0</v>
      </c>
      <c r="K123" s="189"/>
      <c r="L123" s="39"/>
      <c r="M123" s="190" t="s">
        <v>1</v>
      </c>
      <c r="N123" s="191" t="s">
        <v>38</v>
      </c>
      <c r="O123" s="71"/>
      <c r="P123" s="192">
        <f>O123*H123</f>
        <v>0</v>
      </c>
      <c r="Q123" s="192">
        <v>0</v>
      </c>
      <c r="R123" s="192">
        <f>Q123*H123</f>
        <v>0</v>
      </c>
      <c r="S123" s="192">
        <v>0.29499999999999998</v>
      </c>
      <c r="T123" s="193">
        <f>S123*H123</f>
        <v>4.4249999999999998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4" t="s">
        <v>116</v>
      </c>
      <c r="AT123" s="194" t="s">
        <v>112</v>
      </c>
      <c r="AU123" s="194" t="s">
        <v>80</v>
      </c>
      <c r="AY123" s="17" t="s">
        <v>110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7" t="s">
        <v>78</v>
      </c>
      <c r="BK123" s="195">
        <f>ROUND(I123*H123,2)</f>
        <v>0</v>
      </c>
      <c r="BL123" s="17" t="s">
        <v>116</v>
      </c>
      <c r="BM123" s="194" t="s">
        <v>117</v>
      </c>
    </row>
    <row r="124" spans="1:65" s="13" customFormat="1" ht="11.25">
      <c r="B124" s="196"/>
      <c r="C124" s="197"/>
      <c r="D124" s="198" t="s">
        <v>118</v>
      </c>
      <c r="E124" s="199" t="s">
        <v>1</v>
      </c>
      <c r="F124" s="200" t="s">
        <v>119</v>
      </c>
      <c r="G124" s="197"/>
      <c r="H124" s="201">
        <v>15</v>
      </c>
      <c r="I124" s="202"/>
      <c r="J124" s="197"/>
      <c r="K124" s="197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118</v>
      </c>
      <c r="AU124" s="207" t="s">
        <v>80</v>
      </c>
      <c r="AV124" s="13" t="s">
        <v>80</v>
      </c>
      <c r="AW124" s="13" t="s">
        <v>30</v>
      </c>
      <c r="AX124" s="13" t="s">
        <v>78</v>
      </c>
      <c r="AY124" s="207" t="s">
        <v>110</v>
      </c>
    </row>
    <row r="125" spans="1:65" s="2" customFormat="1" ht="24.2" customHeight="1">
      <c r="A125" s="34"/>
      <c r="B125" s="35"/>
      <c r="C125" s="182" t="s">
        <v>80</v>
      </c>
      <c r="D125" s="182" t="s">
        <v>112</v>
      </c>
      <c r="E125" s="183" t="s">
        <v>120</v>
      </c>
      <c r="F125" s="184" t="s">
        <v>121</v>
      </c>
      <c r="G125" s="185" t="s">
        <v>115</v>
      </c>
      <c r="H125" s="186">
        <v>25</v>
      </c>
      <c r="I125" s="187"/>
      <c r="J125" s="188">
        <f>ROUND(I125*H125,2)</f>
        <v>0</v>
      </c>
      <c r="K125" s="189"/>
      <c r="L125" s="39"/>
      <c r="M125" s="190" t="s">
        <v>1</v>
      </c>
      <c r="N125" s="191" t="s">
        <v>38</v>
      </c>
      <c r="O125" s="71"/>
      <c r="P125" s="192">
        <f>O125*H125</f>
        <v>0</v>
      </c>
      <c r="Q125" s="192">
        <v>0</v>
      </c>
      <c r="R125" s="192">
        <f>Q125*H125</f>
        <v>0</v>
      </c>
      <c r="S125" s="192">
        <v>0.44</v>
      </c>
      <c r="T125" s="193">
        <f>S125*H125</f>
        <v>11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4" t="s">
        <v>116</v>
      </c>
      <c r="AT125" s="194" t="s">
        <v>112</v>
      </c>
      <c r="AU125" s="194" t="s">
        <v>80</v>
      </c>
      <c r="AY125" s="17" t="s">
        <v>110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7" t="s">
        <v>78</v>
      </c>
      <c r="BK125" s="195">
        <f>ROUND(I125*H125,2)</f>
        <v>0</v>
      </c>
      <c r="BL125" s="17" t="s">
        <v>116</v>
      </c>
      <c r="BM125" s="194" t="s">
        <v>122</v>
      </c>
    </row>
    <row r="126" spans="1:65" s="13" customFormat="1" ht="11.25">
      <c r="B126" s="196"/>
      <c r="C126" s="197"/>
      <c r="D126" s="198" t="s">
        <v>118</v>
      </c>
      <c r="E126" s="199" t="s">
        <v>1</v>
      </c>
      <c r="F126" s="200" t="s">
        <v>123</v>
      </c>
      <c r="G126" s="197"/>
      <c r="H126" s="201">
        <v>10</v>
      </c>
      <c r="I126" s="202"/>
      <c r="J126" s="197"/>
      <c r="K126" s="197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118</v>
      </c>
      <c r="AU126" s="207" t="s">
        <v>80</v>
      </c>
      <c r="AV126" s="13" t="s">
        <v>80</v>
      </c>
      <c r="AW126" s="13" t="s">
        <v>30</v>
      </c>
      <c r="AX126" s="13" t="s">
        <v>73</v>
      </c>
      <c r="AY126" s="207" t="s">
        <v>110</v>
      </c>
    </row>
    <row r="127" spans="1:65" s="13" customFormat="1" ht="11.25">
      <c r="B127" s="196"/>
      <c r="C127" s="197"/>
      <c r="D127" s="198" t="s">
        <v>118</v>
      </c>
      <c r="E127" s="199" t="s">
        <v>1</v>
      </c>
      <c r="F127" s="200" t="s">
        <v>124</v>
      </c>
      <c r="G127" s="197"/>
      <c r="H127" s="201">
        <v>15</v>
      </c>
      <c r="I127" s="202"/>
      <c r="J127" s="197"/>
      <c r="K127" s="197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118</v>
      </c>
      <c r="AU127" s="207" t="s">
        <v>80</v>
      </c>
      <c r="AV127" s="13" t="s">
        <v>80</v>
      </c>
      <c r="AW127" s="13" t="s">
        <v>30</v>
      </c>
      <c r="AX127" s="13" t="s">
        <v>73</v>
      </c>
      <c r="AY127" s="207" t="s">
        <v>110</v>
      </c>
    </row>
    <row r="128" spans="1:65" s="14" customFormat="1" ht="11.25">
      <c r="B128" s="208"/>
      <c r="C128" s="209"/>
      <c r="D128" s="198" t="s">
        <v>118</v>
      </c>
      <c r="E128" s="210" t="s">
        <v>1</v>
      </c>
      <c r="F128" s="211" t="s">
        <v>125</v>
      </c>
      <c r="G128" s="209"/>
      <c r="H128" s="212">
        <v>25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118</v>
      </c>
      <c r="AU128" s="218" t="s">
        <v>80</v>
      </c>
      <c r="AV128" s="14" t="s">
        <v>116</v>
      </c>
      <c r="AW128" s="14" t="s">
        <v>30</v>
      </c>
      <c r="AX128" s="14" t="s">
        <v>78</v>
      </c>
      <c r="AY128" s="218" t="s">
        <v>110</v>
      </c>
    </row>
    <row r="129" spans="1:65" s="2" customFormat="1" ht="16.5" customHeight="1">
      <c r="A129" s="34"/>
      <c r="B129" s="35"/>
      <c r="C129" s="182" t="s">
        <v>126</v>
      </c>
      <c r="D129" s="182" t="s">
        <v>112</v>
      </c>
      <c r="E129" s="183" t="s">
        <v>127</v>
      </c>
      <c r="F129" s="184" t="s">
        <v>128</v>
      </c>
      <c r="G129" s="185" t="s">
        <v>115</v>
      </c>
      <c r="H129" s="186">
        <v>97.5</v>
      </c>
      <c r="I129" s="187"/>
      <c r="J129" s="188">
        <f>ROUND(I129*H129,2)</f>
        <v>0</v>
      </c>
      <c r="K129" s="189"/>
      <c r="L129" s="39"/>
      <c r="M129" s="190" t="s">
        <v>1</v>
      </c>
      <c r="N129" s="191" t="s">
        <v>38</v>
      </c>
      <c r="O129" s="71"/>
      <c r="P129" s="192">
        <f>O129*H129</f>
        <v>0</v>
      </c>
      <c r="Q129" s="192">
        <v>0</v>
      </c>
      <c r="R129" s="192">
        <f>Q129*H129</f>
        <v>0</v>
      </c>
      <c r="S129" s="192">
        <v>0.22</v>
      </c>
      <c r="T129" s="193">
        <f>S129*H129</f>
        <v>21.45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4" t="s">
        <v>116</v>
      </c>
      <c r="AT129" s="194" t="s">
        <v>112</v>
      </c>
      <c r="AU129" s="194" t="s">
        <v>80</v>
      </c>
      <c r="AY129" s="17" t="s">
        <v>110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7" t="s">
        <v>78</v>
      </c>
      <c r="BK129" s="195">
        <f>ROUND(I129*H129,2)</f>
        <v>0</v>
      </c>
      <c r="BL129" s="17" t="s">
        <v>116</v>
      </c>
      <c r="BM129" s="194" t="s">
        <v>129</v>
      </c>
    </row>
    <row r="130" spans="1:65" s="13" customFormat="1" ht="11.25">
      <c r="B130" s="196"/>
      <c r="C130" s="197"/>
      <c r="D130" s="198" t="s">
        <v>118</v>
      </c>
      <c r="E130" s="199" t="s">
        <v>1</v>
      </c>
      <c r="F130" s="200" t="s">
        <v>130</v>
      </c>
      <c r="G130" s="197"/>
      <c r="H130" s="201">
        <v>9.5</v>
      </c>
      <c r="I130" s="202"/>
      <c r="J130" s="197"/>
      <c r="K130" s="197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118</v>
      </c>
      <c r="AU130" s="207" t="s">
        <v>80</v>
      </c>
      <c r="AV130" s="13" t="s">
        <v>80</v>
      </c>
      <c r="AW130" s="13" t="s">
        <v>30</v>
      </c>
      <c r="AX130" s="13" t="s">
        <v>73</v>
      </c>
      <c r="AY130" s="207" t="s">
        <v>110</v>
      </c>
    </row>
    <row r="131" spans="1:65" s="13" customFormat="1" ht="11.25">
      <c r="B131" s="196"/>
      <c r="C131" s="197"/>
      <c r="D131" s="198" t="s">
        <v>118</v>
      </c>
      <c r="E131" s="199" t="s">
        <v>1</v>
      </c>
      <c r="F131" s="200" t="s">
        <v>131</v>
      </c>
      <c r="G131" s="197"/>
      <c r="H131" s="201">
        <v>68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118</v>
      </c>
      <c r="AU131" s="207" t="s">
        <v>80</v>
      </c>
      <c r="AV131" s="13" t="s">
        <v>80</v>
      </c>
      <c r="AW131" s="13" t="s">
        <v>30</v>
      </c>
      <c r="AX131" s="13" t="s">
        <v>73</v>
      </c>
      <c r="AY131" s="207" t="s">
        <v>110</v>
      </c>
    </row>
    <row r="132" spans="1:65" s="13" customFormat="1" ht="11.25">
      <c r="B132" s="196"/>
      <c r="C132" s="197"/>
      <c r="D132" s="198" t="s">
        <v>118</v>
      </c>
      <c r="E132" s="199" t="s">
        <v>1</v>
      </c>
      <c r="F132" s="200" t="s">
        <v>132</v>
      </c>
      <c r="G132" s="197"/>
      <c r="H132" s="201">
        <v>20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118</v>
      </c>
      <c r="AU132" s="207" t="s">
        <v>80</v>
      </c>
      <c r="AV132" s="13" t="s">
        <v>80</v>
      </c>
      <c r="AW132" s="13" t="s">
        <v>30</v>
      </c>
      <c r="AX132" s="13" t="s">
        <v>73</v>
      </c>
      <c r="AY132" s="207" t="s">
        <v>110</v>
      </c>
    </row>
    <row r="133" spans="1:65" s="14" customFormat="1" ht="11.25">
      <c r="B133" s="208"/>
      <c r="C133" s="209"/>
      <c r="D133" s="198" t="s">
        <v>118</v>
      </c>
      <c r="E133" s="210" t="s">
        <v>1</v>
      </c>
      <c r="F133" s="211" t="s">
        <v>125</v>
      </c>
      <c r="G133" s="209"/>
      <c r="H133" s="212">
        <v>97.5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118</v>
      </c>
      <c r="AU133" s="218" t="s">
        <v>80</v>
      </c>
      <c r="AV133" s="14" t="s">
        <v>116</v>
      </c>
      <c r="AW133" s="14" t="s">
        <v>30</v>
      </c>
      <c r="AX133" s="14" t="s">
        <v>78</v>
      </c>
      <c r="AY133" s="218" t="s">
        <v>110</v>
      </c>
    </row>
    <row r="134" spans="1:65" s="2" customFormat="1" ht="24.2" customHeight="1">
      <c r="A134" s="34"/>
      <c r="B134" s="35"/>
      <c r="C134" s="182" t="s">
        <v>116</v>
      </c>
      <c r="D134" s="182" t="s">
        <v>112</v>
      </c>
      <c r="E134" s="183" t="s">
        <v>133</v>
      </c>
      <c r="F134" s="184" t="s">
        <v>134</v>
      </c>
      <c r="G134" s="185" t="s">
        <v>115</v>
      </c>
      <c r="H134" s="186">
        <v>51.6</v>
      </c>
      <c r="I134" s="187"/>
      <c r="J134" s="188">
        <f>ROUND(I134*H134,2)</f>
        <v>0</v>
      </c>
      <c r="K134" s="189"/>
      <c r="L134" s="39"/>
      <c r="M134" s="190" t="s">
        <v>1</v>
      </c>
      <c r="N134" s="191" t="s">
        <v>38</v>
      </c>
      <c r="O134" s="71"/>
      <c r="P134" s="192">
        <f>O134*H134</f>
        <v>0</v>
      </c>
      <c r="Q134" s="192">
        <v>0</v>
      </c>
      <c r="R134" s="192">
        <f>Q134*H134</f>
        <v>0</v>
      </c>
      <c r="S134" s="192">
        <v>0.44</v>
      </c>
      <c r="T134" s="193">
        <f>S134*H134</f>
        <v>22.704000000000001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4" t="s">
        <v>116</v>
      </c>
      <c r="AT134" s="194" t="s">
        <v>112</v>
      </c>
      <c r="AU134" s="194" t="s">
        <v>80</v>
      </c>
      <c r="AY134" s="17" t="s">
        <v>110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7" t="s">
        <v>78</v>
      </c>
      <c r="BK134" s="195">
        <f>ROUND(I134*H134,2)</f>
        <v>0</v>
      </c>
      <c r="BL134" s="17" t="s">
        <v>116</v>
      </c>
      <c r="BM134" s="194" t="s">
        <v>135</v>
      </c>
    </row>
    <row r="135" spans="1:65" s="13" customFormat="1" ht="11.25">
      <c r="B135" s="196"/>
      <c r="C135" s="197"/>
      <c r="D135" s="198" t="s">
        <v>118</v>
      </c>
      <c r="E135" s="199" t="s">
        <v>1</v>
      </c>
      <c r="F135" s="200" t="s">
        <v>123</v>
      </c>
      <c r="G135" s="197"/>
      <c r="H135" s="201">
        <v>10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118</v>
      </c>
      <c r="AU135" s="207" t="s">
        <v>80</v>
      </c>
      <c r="AV135" s="13" t="s">
        <v>80</v>
      </c>
      <c r="AW135" s="13" t="s">
        <v>30</v>
      </c>
      <c r="AX135" s="13" t="s">
        <v>73</v>
      </c>
      <c r="AY135" s="207" t="s">
        <v>110</v>
      </c>
    </row>
    <row r="136" spans="1:65" s="13" customFormat="1" ht="11.25">
      <c r="B136" s="196"/>
      <c r="C136" s="197"/>
      <c r="D136" s="198" t="s">
        <v>118</v>
      </c>
      <c r="E136" s="199" t="s">
        <v>1</v>
      </c>
      <c r="F136" s="200" t="s">
        <v>136</v>
      </c>
      <c r="G136" s="197"/>
      <c r="H136" s="201">
        <v>21.6</v>
      </c>
      <c r="I136" s="202"/>
      <c r="J136" s="197"/>
      <c r="K136" s="197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118</v>
      </c>
      <c r="AU136" s="207" t="s">
        <v>80</v>
      </c>
      <c r="AV136" s="13" t="s">
        <v>80</v>
      </c>
      <c r="AW136" s="13" t="s">
        <v>30</v>
      </c>
      <c r="AX136" s="13" t="s">
        <v>73</v>
      </c>
      <c r="AY136" s="207" t="s">
        <v>110</v>
      </c>
    </row>
    <row r="137" spans="1:65" s="13" customFormat="1" ht="11.25">
      <c r="B137" s="196"/>
      <c r="C137" s="197"/>
      <c r="D137" s="198" t="s">
        <v>118</v>
      </c>
      <c r="E137" s="199" t="s">
        <v>1</v>
      </c>
      <c r="F137" s="200" t="s">
        <v>137</v>
      </c>
      <c r="G137" s="197"/>
      <c r="H137" s="201">
        <v>20</v>
      </c>
      <c r="I137" s="202"/>
      <c r="J137" s="197"/>
      <c r="K137" s="197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118</v>
      </c>
      <c r="AU137" s="207" t="s">
        <v>80</v>
      </c>
      <c r="AV137" s="13" t="s">
        <v>80</v>
      </c>
      <c r="AW137" s="13" t="s">
        <v>30</v>
      </c>
      <c r="AX137" s="13" t="s">
        <v>73</v>
      </c>
      <c r="AY137" s="207" t="s">
        <v>110</v>
      </c>
    </row>
    <row r="138" spans="1:65" s="14" customFormat="1" ht="11.25">
      <c r="B138" s="208"/>
      <c r="C138" s="209"/>
      <c r="D138" s="198" t="s">
        <v>118</v>
      </c>
      <c r="E138" s="210" t="s">
        <v>1</v>
      </c>
      <c r="F138" s="211" t="s">
        <v>125</v>
      </c>
      <c r="G138" s="209"/>
      <c r="H138" s="212">
        <v>51.6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118</v>
      </c>
      <c r="AU138" s="218" t="s">
        <v>80</v>
      </c>
      <c r="AV138" s="14" t="s">
        <v>116</v>
      </c>
      <c r="AW138" s="14" t="s">
        <v>30</v>
      </c>
      <c r="AX138" s="14" t="s">
        <v>78</v>
      </c>
      <c r="AY138" s="218" t="s">
        <v>110</v>
      </c>
    </row>
    <row r="139" spans="1:65" s="2" customFormat="1" ht="33" customHeight="1">
      <c r="A139" s="34"/>
      <c r="B139" s="35"/>
      <c r="C139" s="182" t="s">
        <v>138</v>
      </c>
      <c r="D139" s="182" t="s">
        <v>112</v>
      </c>
      <c r="E139" s="183" t="s">
        <v>139</v>
      </c>
      <c r="F139" s="184" t="s">
        <v>140</v>
      </c>
      <c r="G139" s="185" t="s">
        <v>115</v>
      </c>
      <c r="H139" s="186">
        <v>856.5</v>
      </c>
      <c r="I139" s="187"/>
      <c r="J139" s="188">
        <f>ROUND(I139*H139,2)</f>
        <v>0</v>
      </c>
      <c r="K139" s="189"/>
      <c r="L139" s="39"/>
      <c r="M139" s="190" t="s">
        <v>1</v>
      </c>
      <c r="N139" s="191" t="s">
        <v>38</v>
      </c>
      <c r="O139" s="71"/>
      <c r="P139" s="192">
        <f>O139*H139</f>
        <v>0</v>
      </c>
      <c r="Q139" s="192">
        <v>1.2E-4</v>
      </c>
      <c r="R139" s="192">
        <f>Q139*H139</f>
        <v>0.10278</v>
      </c>
      <c r="S139" s="192">
        <v>0.23</v>
      </c>
      <c r="T139" s="193">
        <f>S139*H139</f>
        <v>196.995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4" t="s">
        <v>116</v>
      </c>
      <c r="AT139" s="194" t="s">
        <v>112</v>
      </c>
      <c r="AU139" s="194" t="s">
        <v>80</v>
      </c>
      <c r="AY139" s="17" t="s">
        <v>110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7" t="s">
        <v>78</v>
      </c>
      <c r="BK139" s="195">
        <f>ROUND(I139*H139,2)</f>
        <v>0</v>
      </c>
      <c r="BL139" s="17" t="s">
        <v>116</v>
      </c>
      <c r="BM139" s="194" t="s">
        <v>141</v>
      </c>
    </row>
    <row r="140" spans="1:65" s="13" customFormat="1" ht="11.25">
      <c r="B140" s="196"/>
      <c r="C140" s="197"/>
      <c r="D140" s="198" t="s">
        <v>118</v>
      </c>
      <c r="E140" s="199" t="s">
        <v>1</v>
      </c>
      <c r="F140" s="200" t="s">
        <v>142</v>
      </c>
      <c r="G140" s="197"/>
      <c r="H140" s="201">
        <v>866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118</v>
      </c>
      <c r="AU140" s="207" t="s">
        <v>80</v>
      </c>
      <c r="AV140" s="13" t="s">
        <v>80</v>
      </c>
      <c r="AW140" s="13" t="s">
        <v>30</v>
      </c>
      <c r="AX140" s="13" t="s">
        <v>73</v>
      </c>
      <c r="AY140" s="207" t="s">
        <v>110</v>
      </c>
    </row>
    <row r="141" spans="1:65" s="13" customFormat="1" ht="11.25">
      <c r="B141" s="196"/>
      <c r="C141" s="197"/>
      <c r="D141" s="198" t="s">
        <v>118</v>
      </c>
      <c r="E141" s="199" t="s">
        <v>1</v>
      </c>
      <c r="F141" s="200" t="s">
        <v>143</v>
      </c>
      <c r="G141" s="197"/>
      <c r="H141" s="201">
        <v>-9.5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118</v>
      </c>
      <c r="AU141" s="207" t="s">
        <v>80</v>
      </c>
      <c r="AV141" s="13" t="s">
        <v>80</v>
      </c>
      <c r="AW141" s="13" t="s">
        <v>30</v>
      </c>
      <c r="AX141" s="13" t="s">
        <v>73</v>
      </c>
      <c r="AY141" s="207" t="s">
        <v>110</v>
      </c>
    </row>
    <row r="142" spans="1:65" s="14" customFormat="1" ht="11.25">
      <c r="B142" s="208"/>
      <c r="C142" s="209"/>
      <c r="D142" s="198" t="s">
        <v>118</v>
      </c>
      <c r="E142" s="210" t="s">
        <v>1</v>
      </c>
      <c r="F142" s="211" t="s">
        <v>125</v>
      </c>
      <c r="G142" s="209"/>
      <c r="H142" s="212">
        <v>856.5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118</v>
      </c>
      <c r="AU142" s="218" t="s">
        <v>80</v>
      </c>
      <c r="AV142" s="14" t="s">
        <v>116</v>
      </c>
      <c r="AW142" s="14" t="s">
        <v>30</v>
      </c>
      <c r="AX142" s="14" t="s">
        <v>78</v>
      </c>
      <c r="AY142" s="218" t="s">
        <v>110</v>
      </c>
    </row>
    <row r="143" spans="1:65" s="2" customFormat="1" ht="16.5" customHeight="1">
      <c r="A143" s="34"/>
      <c r="B143" s="35"/>
      <c r="C143" s="182" t="s">
        <v>144</v>
      </c>
      <c r="D143" s="182" t="s">
        <v>112</v>
      </c>
      <c r="E143" s="183" t="s">
        <v>145</v>
      </c>
      <c r="F143" s="184" t="s">
        <v>146</v>
      </c>
      <c r="G143" s="185" t="s">
        <v>147</v>
      </c>
      <c r="H143" s="186">
        <v>109</v>
      </c>
      <c r="I143" s="187"/>
      <c r="J143" s="188">
        <f>ROUND(I143*H143,2)</f>
        <v>0</v>
      </c>
      <c r="K143" s="189"/>
      <c r="L143" s="39"/>
      <c r="M143" s="190" t="s">
        <v>1</v>
      </c>
      <c r="N143" s="191" t="s">
        <v>38</v>
      </c>
      <c r="O143" s="71"/>
      <c r="P143" s="192">
        <f>O143*H143</f>
        <v>0</v>
      </c>
      <c r="Q143" s="192">
        <v>0</v>
      </c>
      <c r="R143" s="192">
        <f>Q143*H143</f>
        <v>0</v>
      </c>
      <c r="S143" s="192">
        <v>0.28999999999999998</v>
      </c>
      <c r="T143" s="193">
        <f>S143*H143</f>
        <v>31.61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4" t="s">
        <v>116</v>
      </c>
      <c r="AT143" s="194" t="s">
        <v>112</v>
      </c>
      <c r="AU143" s="194" t="s">
        <v>80</v>
      </c>
      <c r="AY143" s="17" t="s">
        <v>110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7" t="s">
        <v>78</v>
      </c>
      <c r="BK143" s="195">
        <f>ROUND(I143*H143,2)</f>
        <v>0</v>
      </c>
      <c r="BL143" s="17" t="s">
        <v>116</v>
      </c>
      <c r="BM143" s="194" t="s">
        <v>148</v>
      </c>
    </row>
    <row r="144" spans="1:65" s="13" customFormat="1" ht="11.25">
      <c r="B144" s="196"/>
      <c r="C144" s="197"/>
      <c r="D144" s="198" t="s">
        <v>118</v>
      </c>
      <c r="E144" s="199" t="s">
        <v>1</v>
      </c>
      <c r="F144" s="200" t="s">
        <v>149</v>
      </c>
      <c r="G144" s="197"/>
      <c r="H144" s="201">
        <v>109</v>
      </c>
      <c r="I144" s="202"/>
      <c r="J144" s="197"/>
      <c r="K144" s="197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118</v>
      </c>
      <c r="AU144" s="207" t="s">
        <v>80</v>
      </c>
      <c r="AV144" s="13" t="s">
        <v>80</v>
      </c>
      <c r="AW144" s="13" t="s">
        <v>30</v>
      </c>
      <c r="AX144" s="13" t="s">
        <v>78</v>
      </c>
      <c r="AY144" s="207" t="s">
        <v>110</v>
      </c>
    </row>
    <row r="145" spans="1:65" s="2" customFormat="1" ht="24.2" customHeight="1">
      <c r="A145" s="34"/>
      <c r="B145" s="35"/>
      <c r="C145" s="182" t="s">
        <v>150</v>
      </c>
      <c r="D145" s="182" t="s">
        <v>112</v>
      </c>
      <c r="E145" s="183" t="s">
        <v>151</v>
      </c>
      <c r="F145" s="184" t="s">
        <v>152</v>
      </c>
      <c r="G145" s="185" t="s">
        <v>153</v>
      </c>
      <c r="H145" s="186">
        <v>4.6630000000000003</v>
      </c>
      <c r="I145" s="187"/>
      <c r="J145" s="188">
        <f>ROUND(I145*H145,2)</f>
        <v>0</v>
      </c>
      <c r="K145" s="189"/>
      <c r="L145" s="39"/>
      <c r="M145" s="190" t="s">
        <v>1</v>
      </c>
      <c r="N145" s="191" t="s">
        <v>38</v>
      </c>
      <c r="O145" s="71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4" t="s">
        <v>116</v>
      </c>
      <c r="AT145" s="194" t="s">
        <v>112</v>
      </c>
      <c r="AU145" s="194" t="s">
        <v>80</v>
      </c>
      <c r="AY145" s="17" t="s">
        <v>110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7" t="s">
        <v>78</v>
      </c>
      <c r="BK145" s="195">
        <f>ROUND(I145*H145,2)</f>
        <v>0</v>
      </c>
      <c r="BL145" s="17" t="s">
        <v>116</v>
      </c>
      <c r="BM145" s="194" t="s">
        <v>154</v>
      </c>
    </row>
    <row r="146" spans="1:65" s="13" customFormat="1" ht="11.25">
      <c r="B146" s="196"/>
      <c r="C146" s="197"/>
      <c r="D146" s="198" t="s">
        <v>118</v>
      </c>
      <c r="E146" s="199" t="s">
        <v>1</v>
      </c>
      <c r="F146" s="200" t="s">
        <v>155</v>
      </c>
      <c r="G146" s="197"/>
      <c r="H146" s="201">
        <v>2.5630000000000002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118</v>
      </c>
      <c r="AU146" s="207" t="s">
        <v>80</v>
      </c>
      <c r="AV146" s="13" t="s">
        <v>80</v>
      </c>
      <c r="AW146" s="13" t="s">
        <v>30</v>
      </c>
      <c r="AX146" s="13" t="s">
        <v>73</v>
      </c>
      <c r="AY146" s="207" t="s">
        <v>110</v>
      </c>
    </row>
    <row r="147" spans="1:65" s="13" customFormat="1" ht="11.25">
      <c r="B147" s="196"/>
      <c r="C147" s="197"/>
      <c r="D147" s="198" t="s">
        <v>118</v>
      </c>
      <c r="E147" s="199" t="s">
        <v>1</v>
      </c>
      <c r="F147" s="200" t="s">
        <v>156</v>
      </c>
      <c r="G147" s="197"/>
      <c r="H147" s="201">
        <v>2.1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118</v>
      </c>
      <c r="AU147" s="207" t="s">
        <v>80</v>
      </c>
      <c r="AV147" s="13" t="s">
        <v>80</v>
      </c>
      <c r="AW147" s="13" t="s">
        <v>30</v>
      </c>
      <c r="AX147" s="13" t="s">
        <v>73</v>
      </c>
      <c r="AY147" s="207" t="s">
        <v>110</v>
      </c>
    </row>
    <row r="148" spans="1:65" s="14" customFormat="1" ht="11.25">
      <c r="B148" s="208"/>
      <c r="C148" s="209"/>
      <c r="D148" s="198" t="s">
        <v>118</v>
      </c>
      <c r="E148" s="210" t="s">
        <v>1</v>
      </c>
      <c r="F148" s="211" t="s">
        <v>125</v>
      </c>
      <c r="G148" s="209"/>
      <c r="H148" s="212">
        <v>4.6630000000000003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118</v>
      </c>
      <c r="AU148" s="218" t="s">
        <v>80</v>
      </c>
      <c r="AV148" s="14" t="s">
        <v>116</v>
      </c>
      <c r="AW148" s="14" t="s">
        <v>30</v>
      </c>
      <c r="AX148" s="14" t="s">
        <v>78</v>
      </c>
      <c r="AY148" s="218" t="s">
        <v>110</v>
      </c>
    </row>
    <row r="149" spans="1:65" s="2" customFormat="1" ht="33" customHeight="1">
      <c r="A149" s="34"/>
      <c r="B149" s="35"/>
      <c r="C149" s="182" t="s">
        <v>157</v>
      </c>
      <c r="D149" s="182" t="s">
        <v>112</v>
      </c>
      <c r="E149" s="183" t="s">
        <v>158</v>
      </c>
      <c r="F149" s="184" t="s">
        <v>159</v>
      </c>
      <c r="G149" s="185" t="s">
        <v>153</v>
      </c>
      <c r="H149" s="186">
        <v>4.6630000000000003</v>
      </c>
      <c r="I149" s="187"/>
      <c r="J149" s="188">
        <f>ROUND(I149*H149,2)</f>
        <v>0</v>
      </c>
      <c r="K149" s="189"/>
      <c r="L149" s="39"/>
      <c r="M149" s="190" t="s">
        <v>1</v>
      </c>
      <c r="N149" s="191" t="s">
        <v>38</v>
      </c>
      <c r="O149" s="71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4" t="s">
        <v>116</v>
      </c>
      <c r="AT149" s="194" t="s">
        <v>112</v>
      </c>
      <c r="AU149" s="194" t="s">
        <v>80</v>
      </c>
      <c r="AY149" s="17" t="s">
        <v>110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7" t="s">
        <v>78</v>
      </c>
      <c r="BK149" s="195">
        <f>ROUND(I149*H149,2)</f>
        <v>0</v>
      </c>
      <c r="BL149" s="17" t="s">
        <v>116</v>
      </c>
      <c r="BM149" s="194" t="s">
        <v>160</v>
      </c>
    </row>
    <row r="150" spans="1:65" s="2" customFormat="1" ht="16.5" customHeight="1">
      <c r="A150" s="34"/>
      <c r="B150" s="35"/>
      <c r="C150" s="182" t="s">
        <v>161</v>
      </c>
      <c r="D150" s="182" t="s">
        <v>112</v>
      </c>
      <c r="E150" s="183" t="s">
        <v>162</v>
      </c>
      <c r="F150" s="184" t="s">
        <v>163</v>
      </c>
      <c r="G150" s="185" t="s">
        <v>153</v>
      </c>
      <c r="H150" s="186">
        <v>4.6630000000000003</v>
      </c>
      <c r="I150" s="187"/>
      <c r="J150" s="188">
        <f>ROUND(I150*H150,2)</f>
        <v>0</v>
      </c>
      <c r="K150" s="189"/>
      <c r="L150" s="39"/>
      <c r="M150" s="190" t="s">
        <v>1</v>
      </c>
      <c r="N150" s="191" t="s">
        <v>38</v>
      </c>
      <c r="O150" s="71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4" t="s">
        <v>116</v>
      </c>
      <c r="AT150" s="194" t="s">
        <v>112</v>
      </c>
      <c r="AU150" s="194" t="s">
        <v>80</v>
      </c>
      <c r="AY150" s="17" t="s">
        <v>110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78</v>
      </c>
      <c r="BK150" s="195">
        <f>ROUND(I150*H150,2)</f>
        <v>0</v>
      </c>
      <c r="BL150" s="17" t="s">
        <v>116</v>
      </c>
      <c r="BM150" s="194" t="s">
        <v>164</v>
      </c>
    </row>
    <row r="151" spans="1:65" s="2" customFormat="1" ht="24.2" customHeight="1">
      <c r="A151" s="34"/>
      <c r="B151" s="35"/>
      <c r="C151" s="182" t="s">
        <v>165</v>
      </c>
      <c r="D151" s="182" t="s">
        <v>112</v>
      </c>
      <c r="E151" s="183" t="s">
        <v>166</v>
      </c>
      <c r="F151" s="184" t="s">
        <v>167</v>
      </c>
      <c r="G151" s="185" t="s">
        <v>115</v>
      </c>
      <c r="H151" s="186">
        <v>97.5</v>
      </c>
      <c r="I151" s="187"/>
      <c r="J151" s="188">
        <f>ROUND(I151*H151,2)</f>
        <v>0</v>
      </c>
      <c r="K151" s="189"/>
      <c r="L151" s="39"/>
      <c r="M151" s="190" t="s">
        <v>1</v>
      </c>
      <c r="N151" s="191" t="s">
        <v>38</v>
      </c>
      <c r="O151" s="71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4" t="s">
        <v>116</v>
      </c>
      <c r="AT151" s="194" t="s">
        <v>112</v>
      </c>
      <c r="AU151" s="194" t="s">
        <v>80</v>
      </c>
      <c r="AY151" s="17" t="s">
        <v>110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7" t="s">
        <v>78</v>
      </c>
      <c r="BK151" s="195">
        <f>ROUND(I151*H151,2)</f>
        <v>0</v>
      </c>
      <c r="BL151" s="17" t="s">
        <v>116</v>
      </c>
      <c r="BM151" s="194" t="s">
        <v>168</v>
      </c>
    </row>
    <row r="152" spans="1:65" s="2" customFormat="1" ht="24.2" customHeight="1">
      <c r="A152" s="34"/>
      <c r="B152" s="35"/>
      <c r="C152" s="182" t="s">
        <v>169</v>
      </c>
      <c r="D152" s="182" t="s">
        <v>112</v>
      </c>
      <c r="E152" s="183" t="s">
        <v>170</v>
      </c>
      <c r="F152" s="184" t="s">
        <v>171</v>
      </c>
      <c r="G152" s="185" t="s">
        <v>115</v>
      </c>
      <c r="H152" s="186">
        <v>113</v>
      </c>
      <c r="I152" s="187"/>
      <c r="J152" s="188">
        <f>ROUND(I152*H152,2)</f>
        <v>0</v>
      </c>
      <c r="K152" s="189"/>
      <c r="L152" s="39"/>
      <c r="M152" s="190" t="s">
        <v>1</v>
      </c>
      <c r="N152" s="191" t="s">
        <v>38</v>
      </c>
      <c r="O152" s="71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4" t="s">
        <v>116</v>
      </c>
      <c r="AT152" s="194" t="s">
        <v>112</v>
      </c>
      <c r="AU152" s="194" t="s">
        <v>80</v>
      </c>
      <c r="AY152" s="17" t="s">
        <v>110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78</v>
      </c>
      <c r="BK152" s="195">
        <f>ROUND(I152*H152,2)</f>
        <v>0</v>
      </c>
      <c r="BL152" s="17" t="s">
        <v>116</v>
      </c>
      <c r="BM152" s="194" t="s">
        <v>172</v>
      </c>
    </row>
    <row r="153" spans="1:65" s="13" customFormat="1" ht="11.25">
      <c r="B153" s="196"/>
      <c r="C153" s="197"/>
      <c r="D153" s="198" t="s">
        <v>118</v>
      </c>
      <c r="E153" s="199" t="s">
        <v>1</v>
      </c>
      <c r="F153" s="200" t="s">
        <v>173</v>
      </c>
      <c r="G153" s="197"/>
      <c r="H153" s="201">
        <v>113</v>
      </c>
      <c r="I153" s="202"/>
      <c r="J153" s="197"/>
      <c r="K153" s="197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118</v>
      </c>
      <c r="AU153" s="207" t="s">
        <v>80</v>
      </c>
      <c r="AV153" s="13" t="s">
        <v>80</v>
      </c>
      <c r="AW153" s="13" t="s">
        <v>30</v>
      </c>
      <c r="AX153" s="13" t="s">
        <v>78</v>
      </c>
      <c r="AY153" s="207" t="s">
        <v>110</v>
      </c>
    </row>
    <row r="154" spans="1:65" s="2" customFormat="1" ht="16.5" customHeight="1">
      <c r="A154" s="34"/>
      <c r="B154" s="35"/>
      <c r="C154" s="219" t="s">
        <v>174</v>
      </c>
      <c r="D154" s="219" t="s">
        <v>175</v>
      </c>
      <c r="E154" s="220" t="s">
        <v>176</v>
      </c>
      <c r="F154" s="221" t="s">
        <v>177</v>
      </c>
      <c r="G154" s="222" t="s">
        <v>178</v>
      </c>
      <c r="H154" s="223">
        <v>10.17</v>
      </c>
      <c r="I154" s="224"/>
      <c r="J154" s="225">
        <f>ROUND(I154*H154,2)</f>
        <v>0</v>
      </c>
      <c r="K154" s="226"/>
      <c r="L154" s="227"/>
      <c r="M154" s="228" t="s">
        <v>1</v>
      </c>
      <c r="N154" s="229" t="s">
        <v>38</v>
      </c>
      <c r="O154" s="71"/>
      <c r="P154" s="192">
        <f>O154*H154</f>
        <v>0</v>
      </c>
      <c r="Q154" s="192">
        <v>1</v>
      </c>
      <c r="R154" s="192">
        <f>Q154*H154</f>
        <v>10.17</v>
      </c>
      <c r="S154" s="192">
        <v>0</v>
      </c>
      <c r="T154" s="19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4" t="s">
        <v>157</v>
      </c>
      <c r="AT154" s="194" t="s">
        <v>175</v>
      </c>
      <c r="AU154" s="194" t="s">
        <v>80</v>
      </c>
      <c r="AY154" s="17" t="s">
        <v>110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78</v>
      </c>
      <c r="BK154" s="195">
        <f>ROUND(I154*H154,2)</f>
        <v>0</v>
      </c>
      <c r="BL154" s="17" t="s">
        <v>116</v>
      </c>
      <c r="BM154" s="194" t="s">
        <v>179</v>
      </c>
    </row>
    <row r="155" spans="1:65" s="12" customFormat="1" ht="22.9" customHeight="1">
      <c r="B155" s="166"/>
      <c r="C155" s="167"/>
      <c r="D155" s="168" t="s">
        <v>72</v>
      </c>
      <c r="E155" s="180" t="s">
        <v>138</v>
      </c>
      <c r="F155" s="180" t="s">
        <v>180</v>
      </c>
      <c r="G155" s="167"/>
      <c r="H155" s="167"/>
      <c r="I155" s="170"/>
      <c r="J155" s="181">
        <f>BK155</f>
        <v>0</v>
      </c>
      <c r="K155" s="167"/>
      <c r="L155" s="172"/>
      <c r="M155" s="173"/>
      <c r="N155" s="174"/>
      <c r="O155" s="174"/>
      <c r="P155" s="175">
        <f>SUM(P156:P174)</f>
        <v>0</v>
      </c>
      <c r="Q155" s="174"/>
      <c r="R155" s="175">
        <f>SUM(R156:R174)</f>
        <v>19.365714000000001</v>
      </c>
      <c r="S155" s="174"/>
      <c r="T155" s="176">
        <f>SUM(T156:T174)</f>
        <v>0</v>
      </c>
      <c r="AR155" s="177" t="s">
        <v>78</v>
      </c>
      <c r="AT155" s="178" t="s">
        <v>72</v>
      </c>
      <c r="AU155" s="178" t="s">
        <v>78</v>
      </c>
      <c r="AY155" s="177" t="s">
        <v>110</v>
      </c>
      <c r="BK155" s="179">
        <f>SUM(BK156:BK174)</f>
        <v>0</v>
      </c>
    </row>
    <row r="156" spans="1:65" s="2" customFormat="1" ht="24.2" customHeight="1">
      <c r="A156" s="34"/>
      <c r="B156" s="35"/>
      <c r="C156" s="182" t="s">
        <v>181</v>
      </c>
      <c r="D156" s="182" t="s">
        <v>112</v>
      </c>
      <c r="E156" s="183" t="s">
        <v>182</v>
      </c>
      <c r="F156" s="184" t="s">
        <v>183</v>
      </c>
      <c r="G156" s="185" t="s">
        <v>115</v>
      </c>
      <c r="H156" s="186">
        <v>25</v>
      </c>
      <c r="I156" s="187"/>
      <c r="J156" s="188">
        <f>ROUND(I156*H156,2)</f>
        <v>0</v>
      </c>
      <c r="K156" s="189"/>
      <c r="L156" s="39"/>
      <c r="M156" s="190" t="s">
        <v>1</v>
      </c>
      <c r="N156" s="191" t="s">
        <v>38</v>
      </c>
      <c r="O156" s="71"/>
      <c r="P156" s="192">
        <f>O156*H156</f>
        <v>0</v>
      </c>
      <c r="Q156" s="192">
        <v>0.34499999999999997</v>
      </c>
      <c r="R156" s="192">
        <f>Q156*H156</f>
        <v>8.625</v>
      </c>
      <c r="S156" s="192">
        <v>0</v>
      </c>
      <c r="T156" s="19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4" t="s">
        <v>116</v>
      </c>
      <c r="AT156" s="194" t="s">
        <v>112</v>
      </c>
      <c r="AU156" s="194" t="s">
        <v>80</v>
      </c>
      <c r="AY156" s="17" t="s">
        <v>110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7" t="s">
        <v>78</v>
      </c>
      <c r="BK156" s="195">
        <f>ROUND(I156*H156,2)</f>
        <v>0</v>
      </c>
      <c r="BL156" s="17" t="s">
        <v>116</v>
      </c>
      <c r="BM156" s="194" t="s">
        <v>184</v>
      </c>
    </row>
    <row r="157" spans="1:65" s="2" customFormat="1" ht="37.9" customHeight="1">
      <c r="A157" s="34"/>
      <c r="B157" s="35"/>
      <c r="C157" s="182" t="s">
        <v>185</v>
      </c>
      <c r="D157" s="182" t="s">
        <v>112</v>
      </c>
      <c r="E157" s="183" t="s">
        <v>186</v>
      </c>
      <c r="F157" s="184" t="s">
        <v>187</v>
      </c>
      <c r="G157" s="185" t="s">
        <v>115</v>
      </c>
      <c r="H157" s="186">
        <v>23.2</v>
      </c>
      <c r="I157" s="187"/>
      <c r="J157" s="188">
        <f>ROUND(I157*H157,2)</f>
        <v>0</v>
      </c>
      <c r="K157" s="189"/>
      <c r="L157" s="39"/>
      <c r="M157" s="190" t="s">
        <v>1</v>
      </c>
      <c r="N157" s="191" t="s">
        <v>38</v>
      </c>
      <c r="O157" s="71"/>
      <c r="P157" s="192">
        <f>O157*H157</f>
        <v>0</v>
      </c>
      <c r="Q157" s="192">
        <v>0.25008000000000002</v>
      </c>
      <c r="R157" s="192">
        <f>Q157*H157</f>
        <v>5.8018560000000008</v>
      </c>
      <c r="S157" s="192">
        <v>0</v>
      </c>
      <c r="T157" s="19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4" t="s">
        <v>116</v>
      </c>
      <c r="AT157" s="194" t="s">
        <v>112</v>
      </c>
      <c r="AU157" s="194" t="s">
        <v>80</v>
      </c>
      <c r="AY157" s="17" t="s">
        <v>110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78</v>
      </c>
      <c r="BK157" s="195">
        <f>ROUND(I157*H157,2)</f>
        <v>0</v>
      </c>
      <c r="BL157" s="17" t="s">
        <v>116</v>
      </c>
      <c r="BM157" s="194" t="s">
        <v>188</v>
      </c>
    </row>
    <row r="158" spans="1:65" s="13" customFormat="1" ht="11.25">
      <c r="B158" s="196"/>
      <c r="C158" s="197"/>
      <c r="D158" s="198" t="s">
        <v>118</v>
      </c>
      <c r="E158" s="199" t="s">
        <v>1</v>
      </c>
      <c r="F158" s="200" t="s">
        <v>189</v>
      </c>
      <c r="G158" s="197"/>
      <c r="H158" s="201">
        <v>3.2</v>
      </c>
      <c r="I158" s="202"/>
      <c r="J158" s="197"/>
      <c r="K158" s="197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118</v>
      </c>
      <c r="AU158" s="207" t="s">
        <v>80</v>
      </c>
      <c r="AV158" s="13" t="s">
        <v>80</v>
      </c>
      <c r="AW158" s="13" t="s">
        <v>30</v>
      </c>
      <c r="AX158" s="13" t="s">
        <v>73</v>
      </c>
      <c r="AY158" s="207" t="s">
        <v>110</v>
      </c>
    </row>
    <row r="159" spans="1:65" s="13" customFormat="1" ht="11.25">
      <c r="B159" s="196"/>
      <c r="C159" s="197"/>
      <c r="D159" s="198" t="s">
        <v>118</v>
      </c>
      <c r="E159" s="199" t="s">
        <v>1</v>
      </c>
      <c r="F159" s="200" t="s">
        <v>137</v>
      </c>
      <c r="G159" s="197"/>
      <c r="H159" s="201">
        <v>20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118</v>
      </c>
      <c r="AU159" s="207" t="s">
        <v>80</v>
      </c>
      <c r="AV159" s="13" t="s">
        <v>80</v>
      </c>
      <c r="AW159" s="13" t="s">
        <v>30</v>
      </c>
      <c r="AX159" s="13" t="s">
        <v>73</v>
      </c>
      <c r="AY159" s="207" t="s">
        <v>110</v>
      </c>
    </row>
    <row r="160" spans="1:65" s="14" customFormat="1" ht="11.25">
      <c r="B160" s="208"/>
      <c r="C160" s="209"/>
      <c r="D160" s="198" t="s">
        <v>118</v>
      </c>
      <c r="E160" s="210" t="s">
        <v>1</v>
      </c>
      <c r="F160" s="211" t="s">
        <v>125</v>
      </c>
      <c r="G160" s="209"/>
      <c r="H160" s="212">
        <v>23.2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118</v>
      </c>
      <c r="AU160" s="218" t="s">
        <v>80</v>
      </c>
      <c r="AV160" s="14" t="s">
        <v>116</v>
      </c>
      <c r="AW160" s="14" t="s">
        <v>30</v>
      </c>
      <c r="AX160" s="14" t="s">
        <v>78</v>
      </c>
      <c r="AY160" s="218" t="s">
        <v>110</v>
      </c>
    </row>
    <row r="161" spans="1:65" s="2" customFormat="1" ht="24.2" customHeight="1">
      <c r="A161" s="34"/>
      <c r="B161" s="35"/>
      <c r="C161" s="182" t="s">
        <v>190</v>
      </c>
      <c r="D161" s="182" t="s">
        <v>112</v>
      </c>
      <c r="E161" s="183" t="s">
        <v>191</v>
      </c>
      <c r="F161" s="184" t="s">
        <v>192</v>
      </c>
      <c r="G161" s="185" t="s">
        <v>115</v>
      </c>
      <c r="H161" s="186">
        <v>866</v>
      </c>
      <c r="I161" s="187"/>
      <c r="J161" s="188">
        <f>ROUND(I161*H161,2)</f>
        <v>0</v>
      </c>
      <c r="K161" s="189"/>
      <c r="L161" s="39"/>
      <c r="M161" s="190" t="s">
        <v>1</v>
      </c>
      <c r="N161" s="191" t="s">
        <v>38</v>
      </c>
      <c r="O161" s="71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4" t="s">
        <v>116</v>
      </c>
      <c r="AT161" s="194" t="s">
        <v>112</v>
      </c>
      <c r="AU161" s="194" t="s">
        <v>80</v>
      </c>
      <c r="AY161" s="17" t="s">
        <v>110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7" t="s">
        <v>78</v>
      </c>
      <c r="BK161" s="195">
        <f>ROUND(I161*H161,2)</f>
        <v>0</v>
      </c>
      <c r="BL161" s="17" t="s">
        <v>116</v>
      </c>
      <c r="BM161" s="194" t="s">
        <v>193</v>
      </c>
    </row>
    <row r="162" spans="1:65" s="2" customFormat="1" ht="24.2" customHeight="1">
      <c r="A162" s="34"/>
      <c r="B162" s="35"/>
      <c r="C162" s="182" t="s">
        <v>194</v>
      </c>
      <c r="D162" s="182" t="s">
        <v>112</v>
      </c>
      <c r="E162" s="183" t="s">
        <v>195</v>
      </c>
      <c r="F162" s="184" t="s">
        <v>196</v>
      </c>
      <c r="G162" s="185" t="s">
        <v>115</v>
      </c>
      <c r="H162" s="186">
        <v>866</v>
      </c>
      <c r="I162" s="187"/>
      <c r="J162" s="188">
        <f>ROUND(I162*H162,2)</f>
        <v>0</v>
      </c>
      <c r="K162" s="189"/>
      <c r="L162" s="39"/>
      <c r="M162" s="190" t="s">
        <v>1</v>
      </c>
      <c r="N162" s="191" t="s">
        <v>38</v>
      </c>
      <c r="O162" s="71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4" t="s">
        <v>116</v>
      </c>
      <c r="AT162" s="194" t="s">
        <v>112</v>
      </c>
      <c r="AU162" s="194" t="s">
        <v>80</v>
      </c>
      <c r="AY162" s="17" t="s">
        <v>110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7" t="s">
        <v>78</v>
      </c>
      <c r="BK162" s="195">
        <f>ROUND(I162*H162,2)</f>
        <v>0</v>
      </c>
      <c r="BL162" s="17" t="s">
        <v>116</v>
      </c>
      <c r="BM162" s="194" t="s">
        <v>197</v>
      </c>
    </row>
    <row r="163" spans="1:65" s="2" customFormat="1" ht="33" customHeight="1">
      <c r="A163" s="34"/>
      <c r="B163" s="35"/>
      <c r="C163" s="182" t="s">
        <v>8</v>
      </c>
      <c r="D163" s="182" t="s">
        <v>112</v>
      </c>
      <c r="E163" s="183" t="s">
        <v>198</v>
      </c>
      <c r="F163" s="184" t="s">
        <v>199</v>
      </c>
      <c r="G163" s="185" t="s">
        <v>115</v>
      </c>
      <c r="H163" s="186">
        <v>866</v>
      </c>
      <c r="I163" s="187"/>
      <c r="J163" s="188">
        <f>ROUND(I163*H163,2)</f>
        <v>0</v>
      </c>
      <c r="K163" s="189"/>
      <c r="L163" s="39"/>
      <c r="M163" s="190" t="s">
        <v>1</v>
      </c>
      <c r="N163" s="191" t="s">
        <v>38</v>
      </c>
      <c r="O163" s="71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4" t="s">
        <v>116</v>
      </c>
      <c r="AT163" s="194" t="s">
        <v>112</v>
      </c>
      <c r="AU163" s="194" t="s">
        <v>80</v>
      </c>
      <c r="AY163" s="17" t="s">
        <v>110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7" t="s">
        <v>78</v>
      </c>
      <c r="BK163" s="195">
        <f>ROUND(I163*H163,2)</f>
        <v>0</v>
      </c>
      <c r="BL163" s="17" t="s">
        <v>116</v>
      </c>
      <c r="BM163" s="194" t="s">
        <v>200</v>
      </c>
    </row>
    <row r="164" spans="1:65" s="2" customFormat="1" ht="24.2" customHeight="1">
      <c r="A164" s="34"/>
      <c r="B164" s="35"/>
      <c r="C164" s="182" t="s">
        <v>201</v>
      </c>
      <c r="D164" s="182" t="s">
        <v>112</v>
      </c>
      <c r="E164" s="183" t="s">
        <v>202</v>
      </c>
      <c r="F164" s="184" t="s">
        <v>203</v>
      </c>
      <c r="G164" s="185" t="s">
        <v>115</v>
      </c>
      <c r="H164" s="186">
        <v>866</v>
      </c>
      <c r="I164" s="187"/>
      <c r="J164" s="188">
        <f>ROUND(I164*H164,2)</f>
        <v>0</v>
      </c>
      <c r="K164" s="189"/>
      <c r="L164" s="39"/>
      <c r="M164" s="190" t="s">
        <v>1</v>
      </c>
      <c r="N164" s="191" t="s">
        <v>38</v>
      </c>
      <c r="O164" s="71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4" t="s">
        <v>116</v>
      </c>
      <c r="AT164" s="194" t="s">
        <v>112</v>
      </c>
      <c r="AU164" s="194" t="s">
        <v>80</v>
      </c>
      <c r="AY164" s="17" t="s">
        <v>110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7" t="s">
        <v>78</v>
      </c>
      <c r="BK164" s="195">
        <f>ROUND(I164*H164,2)</f>
        <v>0</v>
      </c>
      <c r="BL164" s="17" t="s">
        <v>116</v>
      </c>
      <c r="BM164" s="194" t="s">
        <v>204</v>
      </c>
    </row>
    <row r="165" spans="1:65" s="2" customFormat="1" ht="24.2" customHeight="1">
      <c r="A165" s="34"/>
      <c r="B165" s="35"/>
      <c r="C165" s="182" t="s">
        <v>205</v>
      </c>
      <c r="D165" s="182" t="s">
        <v>112</v>
      </c>
      <c r="E165" s="183" t="s">
        <v>206</v>
      </c>
      <c r="F165" s="184" t="s">
        <v>207</v>
      </c>
      <c r="G165" s="185" t="s">
        <v>115</v>
      </c>
      <c r="H165" s="186">
        <v>18.600000000000001</v>
      </c>
      <c r="I165" s="187"/>
      <c r="J165" s="188">
        <f>ROUND(I165*H165,2)</f>
        <v>0</v>
      </c>
      <c r="K165" s="189"/>
      <c r="L165" s="39"/>
      <c r="M165" s="190" t="s">
        <v>1</v>
      </c>
      <c r="N165" s="191" t="s">
        <v>38</v>
      </c>
      <c r="O165" s="71"/>
      <c r="P165" s="192">
        <f>O165*H165</f>
        <v>0</v>
      </c>
      <c r="Q165" s="192">
        <v>8.4250000000000005E-2</v>
      </c>
      <c r="R165" s="192">
        <f>Q165*H165</f>
        <v>1.5670500000000003</v>
      </c>
      <c r="S165" s="192">
        <v>0</v>
      </c>
      <c r="T165" s="19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4" t="s">
        <v>116</v>
      </c>
      <c r="AT165" s="194" t="s">
        <v>112</v>
      </c>
      <c r="AU165" s="194" t="s">
        <v>80</v>
      </c>
      <c r="AY165" s="17" t="s">
        <v>110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7" t="s">
        <v>78</v>
      </c>
      <c r="BK165" s="195">
        <f>ROUND(I165*H165,2)</f>
        <v>0</v>
      </c>
      <c r="BL165" s="17" t="s">
        <v>116</v>
      </c>
      <c r="BM165" s="194" t="s">
        <v>208</v>
      </c>
    </row>
    <row r="166" spans="1:65" s="13" customFormat="1" ht="11.25">
      <c r="B166" s="196"/>
      <c r="C166" s="197"/>
      <c r="D166" s="198" t="s">
        <v>118</v>
      </c>
      <c r="E166" s="199" t="s">
        <v>1</v>
      </c>
      <c r="F166" s="200" t="s">
        <v>209</v>
      </c>
      <c r="G166" s="197"/>
      <c r="H166" s="201">
        <v>3.6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118</v>
      </c>
      <c r="AU166" s="207" t="s">
        <v>80</v>
      </c>
      <c r="AV166" s="13" t="s">
        <v>80</v>
      </c>
      <c r="AW166" s="13" t="s">
        <v>30</v>
      </c>
      <c r="AX166" s="13" t="s">
        <v>73</v>
      </c>
      <c r="AY166" s="207" t="s">
        <v>110</v>
      </c>
    </row>
    <row r="167" spans="1:65" s="13" customFormat="1" ht="11.25">
      <c r="B167" s="196"/>
      <c r="C167" s="197"/>
      <c r="D167" s="198" t="s">
        <v>118</v>
      </c>
      <c r="E167" s="199" t="s">
        <v>1</v>
      </c>
      <c r="F167" s="200" t="s">
        <v>210</v>
      </c>
      <c r="G167" s="197"/>
      <c r="H167" s="201">
        <v>15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118</v>
      </c>
      <c r="AU167" s="207" t="s">
        <v>80</v>
      </c>
      <c r="AV167" s="13" t="s">
        <v>80</v>
      </c>
      <c r="AW167" s="13" t="s">
        <v>30</v>
      </c>
      <c r="AX167" s="13" t="s">
        <v>73</v>
      </c>
      <c r="AY167" s="207" t="s">
        <v>110</v>
      </c>
    </row>
    <row r="168" spans="1:65" s="14" customFormat="1" ht="11.25">
      <c r="B168" s="208"/>
      <c r="C168" s="209"/>
      <c r="D168" s="198" t="s">
        <v>118</v>
      </c>
      <c r="E168" s="210" t="s">
        <v>1</v>
      </c>
      <c r="F168" s="211" t="s">
        <v>125</v>
      </c>
      <c r="G168" s="209"/>
      <c r="H168" s="212">
        <v>18.600000000000001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118</v>
      </c>
      <c r="AU168" s="218" t="s">
        <v>80</v>
      </c>
      <c r="AV168" s="14" t="s">
        <v>116</v>
      </c>
      <c r="AW168" s="14" t="s">
        <v>30</v>
      </c>
      <c r="AX168" s="14" t="s">
        <v>78</v>
      </c>
      <c r="AY168" s="218" t="s">
        <v>110</v>
      </c>
    </row>
    <row r="169" spans="1:65" s="2" customFormat="1" ht="24.2" customHeight="1">
      <c r="A169" s="34"/>
      <c r="B169" s="35"/>
      <c r="C169" s="219" t="s">
        <v>211</v>
      </c>
      <c r="D169" s="219" t="s">
        <v>175</v>
      </c>
      <c r="E169" s="220" t="s">
        <v>212</v>
      </c>
      <c r="F169" s="221" t="s">
        <v>213</v>
      </c>
      <c r="G169" s="222" t="s">
        <v>115</v>
      </c>
      <c r="H169" s="223">
        <v>3.7080000000000002</v>
      </c>
      <c r="I169" s="224"/>
      <c r="J169" s="225">
        <f>ROUND(I169*H169,2)</f>
        <v>0</v>
      </c>
      <c r="K169" s="226"/>
      <c r="L169" s="227"/>
      <c r="M169" s="228" t="s">
        <v>1</v>
      </c>
      <c r="N169" s="229" t="s">
        <v>38</v>
      </c>
      <c r="O169" s="71"/>
      <c r="P169" s="192">
        <f>O169*H169</f>
        <v>0</v>
      </c>
      <c r="Q169" s="192">
        <v>0.17599999999999999</v>
      </c>
      <c r="R169" s="192">
        <f>Q169*H169</f>
        <v>0.65260799999999997</v>
      </c>
      <c r="S169" s="192">
        <v>0</v>
      </c>
      <c r="T169" s="19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4" t="s">
        <v>157</v>
      </c>
      <c r="AT169" s="194" t="s">
        <v>175</v>
      </c>
      <c r="AU169" s="194" t="s">
        <v>80</v>
      </c>
      <c r="AY169" s="17" t="s">
        <v>110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78</v>
      </c>
      <c r="BK169" s="195">
        <f>ROUND(I169*H169,2)</f>
        <v>0</v>
      </c>
      <c r="BL169" s="17" t="s">
        <v>116</v>
      </c>
      <c r="BM169" s="194" t="s">
        <v>214</v>
      </c>
    </row>
    <row r="170" spans="1:65" s="13" customFormat="1" ht="11.25">
      <c r="B170" s="196"/>
      <c r="C170" s="197"/>
      <c r="D170" s="198" t="s">
        <v>118</v>
      </c>
      <c r="E170" s="199" t="s">
        <v>1</v>
      </c>
      <c r="F170" s="200" t="s">
        <v>215</v>
      </c>
      <c r="G170" s="197"/>
      <c r="H170" s="201">
        <v>3.6</v>
      </c>
      <c r="I170" s="202"/>
      <c r="J170" s="197"/>
      <c r="K170" s="197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118</v>
      </c>
      <c r="AU170" s="207" t="s">
        <v>80</v>
      </c>
      <c r="AV170" s="13" t="s">
        <v>80</v>
      </c>
      <c r="AW170" s="13" t="s">
        <v>30</v>
      </c>
      <c r="AX170" s="13" t="s">
        <v>78</v>
      </c>
      <c r="AY170" s="207" t="s">
        <v>110</v>
      </c>
    </row>
    <row r="171" spans="1:65" s="13" customFormat="1" ht="11.25">
      <c r="B171" s="196"/>
      <c r="C171" s="197"/>
      <c r="D171" s="198" t="s">
        <v>118</v>
      </c>
      <c r="E171" s="197"/>
      <c r="F171" s="200" t="s">
        <v>216</v>
      </c>
      <c r="G171" s="197"/>
      <c r="H171" s="201">
        <v>3.7080000000000002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118</v>
      </c>
      <c r="AU171" s="207" t="s">
        <v>80</v>
      </c>
      <c r="AV171" s="13" t="s">
        <v>80</v>
      </c>
      <c r="AW171" s="13" t="s">
        <v>4</v>
      </c>
      <c r="AX171" s="13" t="s">
        <v>78</v>
      </c>
      <c r="AY171" s="207" t="s">
        <v>110</v>
      </c>
    </row>
    <row r="172" spans="1:65" s="2" customFormat="1" ht="21.75" customHeight="1">
      <c r="A172" s="34"/>
      <c r="B172" s="35"/>
      <c r="C172" s="219" t="s">
        <v>217</v>
      </c>
      <c r="D172" s="219" t="s">
        <v>175</v>
      </c>
      <c r="E172" s="220" t="s">
        <v>218</v>
      </c>
      <c r="F172" s="221" t="s">
        <v>219</v>
      </c>
      <c r="G172" s="222" t="s">
        <v>115</v>
      </c>
      <c r="H172" s="223">
        <v>15.45</v>
      </c>
      <c r="I172" s="224"/>
      <c r="J172" s="225">
        <f>ROUND(I172*H172,2)</f>
        <v>0</v>
      </c>
      <c r="K172" s="226"/>
      <c r="L172" s="227"/>
      <c r="M172" s="228" t="s">
        <v>1</v>
      </c>
      <c r="N172" s="229" t="s">
        <v>38</v>
      </c>
      <c r="O172" s="71"/>
      <c r="P172" s="192">
        <f>O172*H172</f>
        <v>0</v>
      </c>
      <c r="Q172" s="192">
        <v>0.17599999999999999</v>
      </c>
      <c r="R172" s="192">
        <f>Q172*H172</f>
        <v>2.7191999999999998</v>
      </c>
      <c r="S172" s="192">
        <v>0</v>
      </c>
      <c r="T172" s="19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4" t="s">
        <v>157</v>
      </c>
      <c r="AT172" s="194" t="s">
        <v>175</v>
      </c>
      <c r="AU172" s="194" t="s">
        <v>80</v>
      </c>
      <c r="AY172" s="17" t="s">
        <v>110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7" t="s">
        <v>78</v>
      </c>
      <c r="BK172" s="195">
        <f>ROUND(I172*H172,2)</f>
        <v>0</v>
      </c>
      <c r="BL172" s="17" t="s">
        <v>116</v>
      </c>
      <c r="BM172" s="194" t="s">
        <v>220</v>
      </c>
    </row>
    <row r="173" spans="1:65" s="13" customFormat="1" ht="11.25">
      <c r="B173" s="196"/>
      <c r="C173" s="197"/>
      <c r="D173" s="198" t="s">
        <v>118</v>
      </c>
      <c r="E173" s="199" t="s">
        <v>1</v>
      </c>
      <c r="F173" s="200" t="s">
        <v>221</v>
      </c>
      <c r="G173" s="197"/>
      <c r="H173" s="201">
        <v>15</v>
      </c>
      <c r="I173" s="202"/>
      <c r="J173" s="197"/>
      <c r="K173" s="197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118</v>
      </c>
      <c r="AU173" s="207" t="s">
        <v>80</v>
      </c>
      <c r="AV173" s="13" t="s">
        <v>80</v>
      </c>
      <c r="AW173" s="13" t="s">
        <v>30</v>
      </c>
      <c r="AX173" s="13" t="s">
        <v>78</v>
      </c>
      <c r="AY173" s="207" t="s">
        <v>110</v>
      </c>
    </row>
    <row r="174" spans="1:65" s="13" customFormat="1" ht="11.25">
      <c r="B174" s="196"/>
      <c r="C174" s="197"/>
      <c r="D174" s="198" t="s">
        <v>118</v>
      </c>
      <c r="E174" s="197"/>
      <c r="F174" s="200" t="s">
        <v>222</v>
      </c>
      <c r="G174" s="197"/>
      <c r="H174" s="201">
        <v>15.45</v>
      </c>
      <c r="I174" s="202"/>
      <c r="J174" s="197"/>
      <c r="K174" s="197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118</v>
      </c>
      <c r="AU174" s="207" t="s">
        <v>80</v>
      </c>
      <c r="AV174" s="13" t="s">
        <v>80</v>
      </c>
      <c r="AW174" s="13" t="s">
        <v>4</v>
      </c>
      <c r="AX174" s="13" t="s">
        <v>78</v>
      </c>
      <c r="AY174" s="207" t="s">
        <v>110</v>
      </c>
    </row>
    <row r="175" spans="1:65" s="12" customFormat="1" ht="22.9" customHeight="1">
      <c r="B175" s="166"/>
      <c r="C175" s="167"/>
      <c r="D175" s="168" t="s">
        <v>72</v>
      </c>
      <c r="E175" s="180" t="s">
        <v>157</v>
      </c>
      <c r="F175" s="180" t="s">
        <v>223</v>
      </c>
      <c r="G175" s="167"/>
      <c r="H175" s="167"/>
      <c r="I175" s="170"/>
      <c r="J175" s="181">
        <f>BK175</f>
        <v>0</v>
      </c>
      <c r="K175" s="167"/>
      <c r="L175" s="172"/>
      <c r="M175" s="173"/>
      <c r="N175" s="174"/>
      <c r="O175" s="174"/>
      <c r="P175" s="175">
        <f>SUM(P176:P178)</f>
        <v>0</v>
      </c>
      <c r="Q175" s="174"/>
      <c r="R175" s="175">
        <f>SUM(R176:R178)</f>
        <v>9.0632400000000004</v>
      </c>
      <c r="S175" s="174"/>
      <c r="T175" s="176">
        <f>SUM(T176:T178)</f>
        <v>0</v>
      </c>
      <c r="AR175" s="177" t="s">
        <v>78</v>
      </c>
      <c r="AT175" s="178" t="s">
        <v>72</v>
      </c>
      <c r="AU175" s="178" t="s">
        <v>78</v>
      </c>
      <c r="AY175" s="177" t="s">
        <v>110</v>
      </c>
      <c r="BK175" s="179">
        <f>SUM(BK176:BK178)</f>
        <v>0</v>
      </c>
    </row>
    <row r="176" spans="1:65" s="2" customFormat="1" ht="24.2" customHeight="1">
      <c r="A176" s="34"/>
      <c r="B176" s="35"/>
      <c r="C176" s="182" t="s">
        <v>224</v>
      </c>
      <c r="D176" s="182" t="s">
        <v>112</v>
      </c>
      <c r="E176" s="183" t="s">
        <v>225</v>
      </c>
      <c r="F176" s="184" t="s">
        <v>226</v>
      </c>
      <c r="G176" s="185" t="s">
        <v>227</v>
      </c>
      <c r="H176" s="186">
        <v>2</v>
      </c>
      <c r="I176" s="187"/>
      <c r="J176" s="188">
        <f>ROUND(I176*H176,2)</f>
        <v>0</v>
      </c>
      <c r="K176" s="189"/>
      <c r="L176" s="39"/>
      <c r="M176" s="190" t="s">
        <v>1</v>
      </c>
      <c r="N176" s="191" t="s">
        <v>38</v>
      </c>
      <c r="O176" s="71"/>
      <c r="P176" s="192">
        <f>O176*H176</f>
        <v>0</v>
      </c>
      <c r="Q176" s="192">
        <v>0.42368</v>
      </c>
      <c r="R176" s="192">
        <f>Q176*H176</f>
        <v>0.84736</v>
      </c>
      <c r="S176" s="192">
        <v>0</v>
      </c>
      <c r="T176" s="19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4" t="s">
        <v>116</v>
      </c>
      <c r="AT176" s="194" t="s">
        <v>112</v>
      </c>
      <c r="AU176" s="194" t="s">
        <v>80</v>
      </c>
      <c r="AY176" s="17" t="s">
        <v>110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7" t="s">
        <v>78</v>
      </c>
      <c r="BK176" s="195">
        <f>ROUND(I176*H176,2)</f>
        <v>0</v>
      </c>
      <c r="BL176" s="17" t="s">
        <v>116</v>
      </c>
      <c r="BM176" s="194" t="s">
        <v>228</v>
      </c>
    </row>
    <row r="177" spans="1:65" s="2" customFormat="1" ht="24.2" customHeight="1">
      <c r="A177" s="34"/>
      <c r="B177" s="35"/>
      <c r="C177" s="182" t="s">
        <v>7</v>
      </c>
      <c r="D177" s="182" t="s">
        <v>112</v>
      </c>
      <c r="E177" s="183" t="s">
        <v>229</v>
      </c>
      <c r="F177" s="184" t="s">
        <v>230</v>
      </c>
      <c r="G177" s="185" t="s">
        <v>227</v>
      </c>
      <c r="H177" s="186">
        <v>4</v>
      </c>
      <c r="I177" s="187"/>
      <c r="J177" s="188">
        <f>ROUND(I177*H177,2)</f>
        <v>0</v>
      </c>
      <c r="K177" s="189"/>
      <c r="L177" s="39"/>
      <c r="M177" s="190" t="s">
        <v>1</v>
      </c>
      <c r="N177" s="191" t="s">
        <v>38</v>
      </c>
      <c r="O177" s="71"/>
      <c r="P177" s="192">
        <f>O177*H177</f>
        <v>0</v>
      </c>
      <c r="Q177" s="192">
        <v>0.42080000000000001</v>
      </c>
      <c r="R177" s="192">
        <f>Q177*H177</f>
        <v>1.6832</v>
      </c>
      <c r="S177" s="192">
        <v>0</v>
      </c>
      <c r="T177" s="19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4" t="s">
        <v>116</v>
      </c>
      <c r="AT177" s="194" t="s">
        <v>112</v>
      </c>
      <c r="AU177" s="194" t="s">
        <v>80</v>
      </c>
      <c r="AY177" s="17" t="s">
        <v>110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7" t="s">
        <v>78</v>
      </c>
      <c r="BK177" s="195">
        <f>ROUND(I177*H177,2)</f>
        <v>0</v>
      </c>
      <c r="BL177" s="17" t="s">
        <v>116</v>
      </c>
      <c r="BM177" s="194" t="s">
        <v>231</v>
      </c>
    </row>
    <row r="178" spans="1:65" s="2" customFormat="1" ht="33" customHeight="1">
      <c r="A178" s="34"/>
      <c r="B178" s="35"/>
      <c r="C178" s="182" t="s">
        <v>232</v>
      </c>
      <c r="D178" s="182" t="s">
        <v>112</v>
      </c>
      <c r="E178" s="183" t="s">
        <v>233</v>
      </c>
      <c r="F178" s="184" t="s">
        <v>234</v>
      </c>
      <c r="G178" s="185" t="s">
        <v>227</v>
      </c>
      <c r="H178" s="186">
        <v>21</v>
      </c>
      <c r="I178" s="187"/>
      <c r="J178" s="188">
        <f>ROUND(I178*H178,2)</f>
        <v>0</v>
      </c>
      <c r="K178" s="189"/>
      <c r="L178" s="39"/>
      <c r="M178" s="190" t="s">
        <v>1</v>
      </c>
      <c r="N178" s="191" t="s">
        <v>38</v>
      </c>
      <c r="O178" s="71"/>
      <c r="P178" s="192">
        <f>O178*H178</f>
        <v>0</v>
      </c>
      <c r="Q178" s="192">
        <v>0.31108000000000002</v>
      </c>
      <c r="R178" s="192">
        <f>Q178*H178</f>
        <v>6.5326800000000009</v>
      </c>
      <c r="S178" s="192">
        <v>0</v>
      </c>
      <c r="T178" s="19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4" t="s">
        <v>116</v>
      </c>
      <c r="AT178" s="194" t="s">
        <v>112</v>
      </c>
      <c r="AU178" s="194" t="s">
        <v>80</v>
      </c>
      <c r="AY178" s="17" t="s">
        <v>110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7" t="s">
        <v>78</v>
      </c>
      <c r="BK178" s="195">
        <f>ROUND(I178*H178,2)</f>
        <v>0</v>
      </c>
      <c r="BL178" s="17" t="s">
        <v>116</v>
      </c>
      <c r="BM178" s="194" t="s">
        <v>235</v>
      </c>
    </row>
    <row r="179" spans="1:65" s="12" customFormat="1" ht="22.9" customHeight="1">
      <c r="B179" s="166"/>
      <c r="C179" s="167"/>
      <c r="D179" s="168" t="s">
        <v>72</v>
      </c>
      <c r="E179" s="180" t="s">
        <v>161</v>
      </c>
      <c r="F179" s="180" t="s">
        <v>236</v>
      </c>
      <c r="G179" s="167"/>
      <c r="H179" s="167"/>
      <c r="I179" s="170"/>
      <c r="J179" s="181">
        <f>BK179</f>
        <v>0</v>
      </c>
      <c r="K179" s="167"/>
      <c r="L179" s="172"/>
      <c r="M179" s="173"/>
      <c r="N179" s="174"/>
      <c r="O179" s="174"/>
      <c r="P179" s="175">
        <f>SUM(P180:P209)</f>
        <v>0</v>
      </c>
      <c r="Q179" s="174"/>
      <c r="R179" s="175">
        <f>SUM(R180:R209)</f>
        <v>51.360909599999999</v>
      </c>
      <c r="S179" s="174"/>
      <c r="T179" s="176">
        <f>SUM(T180:T209)</f>
        <v>0</v>
      </c>
      <c r="AR179" s="177" t="s">
        <v>78</v>
      </c>
      <c r="AT179" s="178" t="s">
        <v>72</v>
      </c>
      <c r="AU179" s="178" t="s">
        <v>78</v>
      </c>
      <c r="AY179" s="177" t="s">
        <v>110</v>
      </c>
      <c r="BK179" s="179">
        <f>SUM(BK180:BK209)</f>
        <v>0</v>
      </c>
    </row>
    <row r="180" spans="1:65" s="2" customFormat="1" ht="33" customHeight="1">
      <c r="A180" s="34"/>
      <c r="B180" s="35"/>
      <c r="C180" s="182" t="s">
        <v>237</v>
      </c>
      <c r="D180" s="182" t="s">
        <v>112</v>
      </c>
      <c r="E180" s="183" t="s">
        <v>238</v>
      </c>
      <c r="F180" s="184" t="s">
        <v>239</v>
      </c>
      <c r="G180" s="185" t="s">
        <v>147</v>
      </c>
      <c r="H180" s="186">
        <v>109</v>
      </c>
      <c r="I180" s="187"/>
      <c r="J180" s="188">
        <f>ROUND(I180*H180,2)</f>
        <v>0</v>
      </c>
      <c r="K180" s="189"/>
      <c r="L180" s="39"/>
      <c r="M180" s="190" t="s">
        <v>1</v>
      </c>
      <c r="N180" s="191" t="s">
        <v>38</v>
      </c>
      <c r="O180" s="71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4" t="s">
        <v>116</v>
      </c>
      <c r="AT180" s="194" t="s">
        <v>112</v>
      </c>
      <c r="AU180" s="194" t="s">
        <v>80</v>
      </c>
      <c r="AY180" s="17" t="s">
        <v>110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7" t="s">
        <v>78</v>
      </c>
      <c r="BK180" s="195">
        <f>ROUND(I180*H180,2)</f>
        <v>0</v>
      </c>
      <c r="BL180" s="17" t="s">
        <v>116</v>
      </c>
      <c r="BM180" s="194" t="s">
        <v>240</v>
      </c>
    </row>
    <row r="181" spans="1:65" s="2" customFormat="1" ht="16.5" customHeight="1">
      <c r="A181" s="34"/>
      <c r="B181" s="35"/>
      <c r="C181" s="219" t="s">
        <v>241</v>
      </c>
      <c r="D181" s="219" t="s">
        <v>175</v>
      </c>
      <c r="E181" s="220" t="s">
        <v>242</v>
      </c>
      <c r="F181" s="221" t="s">
        <v>243</v>
      </c>
      <c r="G181" s="222" t="s">
        <v>147</v>
      </c>
      <c r="H181" s="223">
        <v>106.09</v>
      </c>
      <c r="I181" s="224"/>
      <c r="J181" s="225">
        <f>ROUND(I181*H181,2)</f>
        <v>0</v>
      </c>
      <c r="K181" s="226"/>
      <c r="L181" s="227"/>
      <c r="M181" s="228" t="s">
        <v>1</v>
      </c>
      <c r="N181" s="229" t="s">
        <v>38</v>
      </c>
      <c r="O181" s="71"/>
      <c r="P181" s="192">
        <f>O181*H181</f>
        <v>0</v>
      </c>
      <c r="Q181" s="192">
        <v>0.04</v>
      </c>
      <c r="R181" s="192">
        <f>Q181*H181</f>
        <v>4.2435999999999998</v>
      </c>
      <c r="S181" s="192">
        <v>0</v>
      </c>
      <c r="T181" s="19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4" t="s">
        <v>157</v>
      </c>
      <c r="AT181" s="194" t="s">
        <v>175</v>
      </c>
      <c r="AU181" s="194" t="s">
        <v>80</v>
      </c>
      <c r="AY181" s="17" t="s">
        <v>110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7" t="s">
        <v>78</v>
      </c>
      <c r="BK181" s="195">
        <f>ROUND(I181*H181,2)</f>
        <v>0</v>
      </c>
      <c r="BL181" s="17" t="s">
        <v>116</v>
      </c>
      <c r="BM181" s="194" t="s">
        <v>244</v>
      </c>
    </row>
    <row r="182" spans="1:65" s="13" customFormat="1" ht="11.25">
      <c r="B182" s="196"/>
      <c r="C182" s="197"/>
      <c r="D182" s="198" t="s">
        <v>118</v>
      </c>
      <c r="E182" s="199" t="s">
        <v>1</v>
      </c>
      <c r="F182" s="200" t="s">
        <v>245</v>
      </c>
      <c r="G182" s="197"/>
      <c r="H182" s="201">
        <v>103</v>
      </c>
      <c r="I182" s="202"/>
      <c r="J182" s="197"/>
      <c r="K182" s="197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118</v>
      </c>
      <c r="AU182" s="207" t="s">
        <v>80</v>
      </c>
      <c r="AV182" s="13" t="s">
        <v>80</v>
      </c>
      <c r="AW182" s="13" t="s">
        <v>30</v>
      </c>
      <c r="AX182" s="13" t="s">
        <v>78</v>
      </c>
      <c r="AY182" s="207" t="s">
        <v>110</v>
      </c>
    </row>
    <row r="183" spans="1:65" s="13" customFormat="1" ht="11.25">
      <c r="B183" s="196"/>
      <c r="C183" s="197"/>
      <c r="D183" s="198" t="s">
        <v>118</v>
      </c>
      <c r="E183" s="197"/>
      <c r="F183" s="200" t="s">
        <v>246</v>
      </c>
      <c r="G183" s="197"/>
      <c r="H183" s="201">
        <v>106.09</v>
      </c>
      <c r="I183" s="202"/>
      <c r="J183" s="197"/>
      <c r="K183" s="197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118</v>
      </c>
      <c r="AU183" s="207" t="s">
        <v>80</v>
      </c>
      <c r="AV183" s="13" t="s">
        <v>80</v>
      </c>
      <c r="AW183" s="13" t="s">
        <v>4</v>
      </c>
      <c r="AX183" s="13" t="s">
        <v>78</v>
      </c>
      <c r="AY183" s="207" t="s">
        <v>110</v>
      </c>
    </row>
    <row r="184" spans="1:65" s="2" customFormat="1" ht="24.2" customHeight="1">
      <c r="A184" s="34"/>
      <c r="B184" s="35"/>
      <c r="C184" s="219" t="s">
        <v>247</v>
      </c>
      <c r="D184" s="219" t="s">
        <v>175</v>
      </c>
      <c r="E184" s="220" t="s">
        <v>248</v>
      </c>
      <c r="F184" s="221" t="s">
        <v>249</v>
      </c>
      <c r="G184" s="222" t="s">
        <v>147</v>
      </c>
      <c r="H184" s="223">
        <v>4.12</v>
      </c>
      <c r="I184" s="224"/>
      <c r="J184" s="225">
        <f>ROUND(I184*H184,2)</f>
        <v>0</v>
      </c>
      <c r="K184" s="226"/>
      <c r="L184" s="227"/>
      <c r="M184" s="228" t="s">
        <v>1</v>
      </c>
      <c r="N184" s="229" t="s">
        <v>38</v>
      </c>
      <c r="O184" s="71"/>
      <c r="P184" s="192">
        <f>O184*H184</f>
        <v>0</v>
      </c>
      <c r="Q184" s="192">
        <v>4.8300000000000003E-2</v>
      </c>
      <c r="R184" s="192">
        <f>Q184*H184</f>
        <v>0.19899600000000001</v>
      </c>
      <c r="S184" s="192">
        <v>0</v>
      </c>
      <c r="T184" s="19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4" t="s">
        <v>157</v>
      </c>
      <c r="AT184" s="194" t="s">
        <v>175</v>
      </c>
      <c r="AU184" s="194" t="s">
        <v>80</v>
      </c>
      <c r="AY184" s="17" t="s">
        <v>110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7" t="s">
        <v>78</v>
      </c>
      <c r="BK184" s="195">
        <f>ROUND(I184*H184,2)</f>
        <v>0</v>
      </c>
      <c r="BL184" s="17" t="s">
        <v>116</v>
      </c>
      <c r="BM184" s="194" t="s">
        <v>250</v>
      </c>
    </row>
    <row r="185" spans="1:65" s="13" customFormat="1" ht="11.25">
      <c r="B185" s="196"/>
      <c r="C185" s="197"/>
      <c r="D185" s="198" t="s">
        <v>118</v>
      </c>
      <c r="E185" s="199" t="s">
        <v>1</v>
      </c>
      <c r="F185" s="200" t="s">
        <v>251</v>
      </c>
      <c r="G185" s="197"/>
      <c r="H185" s="201">
        <v>4</v>
      </c>
      <c r="I185" s="202"/>
      <c r="J185" s="197"/>
      <c r="K185" s="197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118</v>
      </c>
      <c r="AU185" s="207" t="s">
        <v>80</v>
      </c>
      <c r="AV185" s="13" t="s">
        <v>80</v>
      </c>
      <c r="AW185" s="13" t="s">
        <v>30</v>
      </c>
      <c r="AX185" s="13" t="s">
        <v>78</v>
      </c>
      <c r="AY185" s="207" t="s">
        <v>110</v>
      </c>
    </row>
    <row r="186" spans="1:65" s="13" customFormat="1" ht="11.25">
      <c r="B186" s="196"/>
      <c r="C186" s="197"/>
      <c r="D186" s="198" t="s">
        <v>118</v>
      </c>
      <c r="E186" s="197"/>
      <c r="F186" s="200" t="s">
        <v>252</v>
      </c>
      <c r="G186" s="197"/>
      <c r="H186" s="201">
        <v>4.12</v>
      </c>
      <c r="I186" s="202"/>
      <c r="J186" s="197"/>
      <c r="K186" s="197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118</v>
      </c>
      <c r="AU186" s="207" t="s">
        <v>80</v>
      </c>
      <c r="AV186" s="13" t="s">
        <v>80</v>
      </c>
      <c r="AW186" s="13" t="s">
        <v>4</v>
      </c>
      <c r="AX186" s="13" t="s">
        <v>78</v>
      </c>
      <c r="AY186" s="207" t="s">
        <v>110</v>
      </c>
    </row>
    <row r="187" spans="1:65" s="2" customFormat="1" ht="24.2" customHeight="1">
      <c r="A187" s="34"/>
      <c r="B187" s="35"/>
      <c r="C187" s="219" t="s">
        <v>253</v>
      </c>
      <c r="D187" s="219" t="s">
        <v>175</v>
      </c>
      <c r="E187" s="220" t="s">
        <v>254</v>
      </c>
      <c r="F187" s="221" t="s">
        <v>255</v>
      </c>
      <c r="G187" s="222" t="s">
        <v>147</v>
      </c>
      <c r="H187" s="223">
        <v>2.04</v>
      </c>
      <c r="I187" s="224"/>
      <c r="J187" s="225">
        <f>ROUND(I187*H187,2)</f>
        <v>0</v>
      </c>
      <c r="K187" s="226"/>
      <c r="L187" s="227"/>
      <c r="M187" s="228" t="s">
        <v>1</v>
      </c>
      <c r="N187" s="229" t="s">
        <v>38</v>
      </c>
      <c r="O187" s="71"/>
      <c r="P187" s="192">
        <f>O187*H187</f>
        <v>0</v>
      </c>
      <c r="Q187" s="192">
        <v>6.5670000000000006E-2</v>
      </c>
      <c r="R187" s="192">
        <f>Q187*H187</f>
        <v>0.13396680000000002</v>
      </c>
      <c r="S187" s="192">
        <v>0</v>
      </c>
      <c r="T187" s="19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4" t="s">
        <v>157</v>
      </c>
      <c r="AT187" s="194" t="s">
        <v>175</v>
      </c>
      <c r="AU187" s="194" t="s">
        <v>80</v>
      </c>
      <c r="AY187" s="17" t="s">
        <v>110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7" t="s">
        <v>78</v>
      </c>
      <c r="BK187" s="195">
        <f>ROUND(I187*H187,2)</f>
        <v>0</v>
      </c>
      <c r="BL187" s="17" t="s">
        <v>116</v>
      </c>
      <c r="BM187" s="194" t="s">
        <v>256</v>
      </c>
    </row>
    <row r="188" spans="1:65" s="13" customFormat="1" ht="11.25">
      <c r="B188" s="196"/>
      <c r="C188" s="197"/>
      <c r="D188" s="198" t="s">
        <v>118</v>
      </c>
      <c r="E188" s="199" t="s">
        <v>1</v>
      </c>
      <c r="F188" s="200" t="s">
        <v>257</v>
      </c>
      <c r="G188" s="197"/>
      <c r="H188" s="201">
        <v>2</v>
      </c>
      <c r="I188" s="202"/>
      <c r="J188" s="197"/>
      <c r="K188" s="197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118</v>
      </c>
      <c r="AU188" s="207" t="s">
        <v>80</v>
      </c>
      <c r="AV188" s="13" t="s">
        <v>80</v>
      </c>
      <c r="AW188" s="13" t="s">
        <v>30</v>
      </c>
      <c r="AX188" s="13" t="s">
        <v>78</v>
      </c>
      <c r="AY188" s="207" t="s">
        <v>110</v>
      </c>
    </row>
    <row r="189" spans="1:65" s="13" customFormat="1" ht="11.25">
      <c r="B189" s="196"/>
      <c r="C189" s="197"/>
      <c r="D189" s="198" t="s">
        <v>118</v>
      </c>
      <c r="E189" s="197"/>
      <c r="F189" s="200" t="s">
        <v>258</v>
      </c>
      <c r="G189" s="197"/>
      <c r="H189" s="201">
        <v>2.04</v>
      </c>
      <c r="I189" s="202"/>
      <c r="J189" s="197"/>
      <c r="K189" s="197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118</v>
      </c>
      <c r="AU189" s="207" t="s">
        <v>80</v>
      </c>
      <c r="AV189" s="13" t="s">
        <v>80</v>
      </c>
      <c r="AW189" s="13" t="s">
        <v>4</v>
      </c>
      <c r="AX189" s="13" t="s">
        <v>78</v>
      </c>
      <c r="AY189" s="207" t="s">
        <v>110</v>
      </c>
    </row>
    <row r="190" spans="1:65" s="2" customFormat="1" ht="16.5" customHeight="1">
      <c r="A190" s="34"/>
      <c r="B190" s="35"/>
      <c r="C190" s="219" t="s">
        <v>259</v>
      </c>
      <c r="D190" s="219" t="s">
        <v>175</v>
      </c>
      <c r="E190" s="220" t="s">
        <v>260</v>
      </c>
      <c r="F190" s="221" t="s">
        <v>261</v>
      </c>
      <c r="G190" s="222" t="s">
        <v>147</v>
      </c>
      <c r="H190" s="223">
        <v>2.04</v>
      </c>
      <c r="I190" s="224"/>
      <c r="J190" s="225">
        <f>ROUND(I190*H190,2)</f>
        <v>0</v>
      </c>
      <c r="K190" s="226"/>
      <c r="L190" s="227"/>
      <c r="M190" s="228" t="s">
        <v>1</v>
      </c>
      <c r="N190" s="229" t="s">
        <v>38</v>
      </c>
      <c r="O190" s="71"/>
      <c r="P190" s="192">
        <f>O190*H190</f>
        <v>0</v>
      </c>
      <c r="Q190" s="192">
        <v>6.5670000000000006E-2</v>
      </c>
      <c r="R190" s="192">
        <f>Q190*H190</f>
        <v>0.13396680000000002</v>
      </c>
      <c r="S190" s="192">
        <v>0</v>
      </c>
      <c r="T190" s="19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4" t="s">
        <v>157</v>
      </c>
      <c r="AT190" s="194" t="s">
        <v>175</v>
      </c>
      <c r="AU190" s="194" t="s">
        <v>80</v>
      </c>
      <c r="AY190" s="17" t="s">
        <v>110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7" t="s">
        <v>78</v>
      </c>
      <c r="BK190" s="195">
        <f>ROUND(I190*H190,2)</f>
        <v>0</v>
      </c>
      <c r="BL190" s="17" t="s">
        <v>116</v>
      </c>
      <c r="BM190" s="194" t="s">
        <v>262</v>
      </c>
    </row>
    <row r="191" spans="1:65" s="13" customFormat="1" ht="11.25">
      <c r="B191" s="196"/>
      <c r="C191" s="197"/>
      <c r="D191" s="198" t="s">
        <v>118</v>
      </c>
      <c r="E191" s="199" t="s">
        <v>1</v>
      </c>
      <c r="F191" s="200" t="s">
        <v>263</v>
      </c>
      <c r="G191" s="197"/>
      <c r="H191" s="201">
        <v>1</v>
      </c>
      <c r="I191" s="202"/>
      <c r="J191" s="197"/>
      <c r="K191" s="197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118</v>
      </c>
      <c r="AU191" s="207" t="s">
        <v>80</v>
      </c>
      <c r="AV191" s="13" t="s">
        <v>80</v>
      </c>
      <c r="AW191" s="13" t="s">
        <v>30</v>
      </c>
      <c r="AX191" s="13" t="s">
        <v>73</v>
      </c>
      <c r="AY191" s="207" t="s">
        <v>110</v>
      </c>
    </row>
    <row r="192" spans="1:65" s="13" customFormat="1" ht="11.25">
      <c r="B192" s="196"/>
      <c r="C192" s="197"/>
      <c r="D192" s="198" t="s">
        <v>118</v>
      </c>
      <c r="E192" s="199" t="s">
        <v>1</v>
      </c>
      <c r="F192" s="200" t="s">
        <v>264</v>
      </c>
      <c r="G192" s="197"/>
      <c r="H192" s="201">
        <v>1</v>
      </c>
      <c r="I192" s="202"/>
      <c r="J192" s="197"/>
      <c r="K192" s="197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118</v>
      </c>
      <c r="AU192" s="207" t="s">
        <v>80</v>
      </c>
      <c r="AV192" s="13" t="s">
        <v>80</v>
      </c>
      <c r="AW192" s="13" t="s">
        <v>30</v>
      </c>
      <c r="AX192" s="13" t="s">
        <v>73</v>
      </c>
      <c r="AY192" s="207" t="s">
        <v>110</v>
      </c>
    </row>
    <row r="193" spans="1:65" s="14" customFormat="1" ht="11.25">
      <c r="B193" s="208"/>
      <c r="C193" s="209"/>
      <c r="D193" s="198" t="s">
        <v>118</v>
      </c>
      <c r="E193" s="210" t="s">
        <v>1</v>
      </c>
      <c r="F193" s="211" t="s">
        <v>125</v>
      </c>
      <c r="G193" s="209"/>
      <c r="H193" s="212">
        <v>2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118</v>
      </c>
      <c r="AU193" s="218" t="s">
        <v>80</v>
      </c>
      <c r="AV193" s="14" t="s">
        <v>116</v>
      </c>
      <c r="AW193" s="14" t="s">
        <v>30</v>
      </c>
      <c r="AX193" s="14" t="s">
        <v>78</v>
      </c>
      <c r="AY193" s="218" t="s">
        <v>110</v>
      </c>
    </row>
    <row r="194" spans="1:65" s="13" customFormat="1" ht="11.25">
      <c r="B194" s="196"/>
      <c r="C194" s="197"/>
      <c r="D194" s="198" t="s">
        <v>118</v>
      </c>
      <c r="E194" s="197"/>
      <c r="F194" s="200" t="s">
        <v>258</v>
      </c>
      <c r="G194" s="197"/>
      <c r="H194" s="201">
        <v>2.04</v>
      </c>
      <c r="I194" s="202"/>
      <c r="J194" s="197"/>
      <c r="K194" s="197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118</v>
      </c>
      <c r="AU194" s="207" t="s">
        <v>80</v>
      </c>
      <c r="AV194" s="13" t="s">
        <v>80</v>
      </c>
      <c r="AW194" s="13" t="s">
        <v>4</v>
      </c>
      <c r="AX194" s="13" t="s">
        <v>78</v>
      </c>
      <c r="AY194" s="207" t="s">
        <v>110</v>
      </c>
    </row>
    <row r="195" spans="1:65" s="2" customFormat="1" ht="33" customHeight="1">
      <c r="A195" s="34"/>
      <c r="B195" s="35"/>
      <c r="C195" s="182" t="s">
        <v>265</v>
      </c>
      <c r="D195" s="182" t="s">
        <v>112</v>
      </c>
      <c r="E195" s="183" t="s">
        <v>266</v>
      </c>
      <c r="F195" s="184" t="s">
        <v>267</v>
      </c>
      <c r="G195" s="185" t="s">
        <v>147</v>
      </c>
      <c r="H195" s="186">
        <v>17</v>
      </c>
      <c r="I195" s="187"/>
      <c r="J195" s="188">
        <f>ROUND(I195*H195,2)</f>
        <v>0</v>
      </c>
      <c r="K195" s="189"/>
      <c r="L195" s="39"/>
      <c r="M195" s="190" t="s">
        <v>1</v>
      </c>
      <c r="N195" s="191" t="s">
        <v>38</v>
      </c>
      <c r="O195" s="71"/>
      <c r="P195" s="192">
        <f>O195*H195</f>
        <v>0</v>
      </c>
      <c r="Q195" s="192">
        <v>0.1295</v>
      </c>
      <c r="R195" s="192">
        <f>Q195*H195</f>
        <v>2.2015000000000002</v>
      </c>
      <c r="S195" s="192">
        <v>0</v>
      </c>
      <c r="T195" s="19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4" t="s">
        <v>116</v>
      </c>
      <c r="AT195" s="194" t="s">
        <v>112</v>
      </c>
      <c r="AU195" s="194" t="s">
        <v>80</v>
      </c>
      <c r="AY195" s="17" t="s">
        <v>110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7" t="s">
        <v>78</v>
      </c>
      <c r="BK195" s="195">
        <f>ROUND(I195*H195,2)</f>
        <v>0</v>
      </c>
      <c r="BL195" s="17" t="s">
        <v>116</v>
      </c>
      <c r="BM195" s="194" t="s">
        <v>268</v>
      </c>
    </row>
    <row r="196" spans="1:65" s="13" customFormat="1" ht="11.25">
      <c r="B196" s="196"/>
      <c r="C196" s="197"/>
      <c r="D196" s="198" t="s">
        <v>118</v>
      </c>
      <c r="E196" s="199" t="s">
        <v>1</v>
      </c>
      <c r="F196" s="200" t="s">
        <v>269</v>
      </c>
      <c r="G196" s="197"/>
      <c r="H196" s="201">
        <v>17</v>
      </c>
      <c r="I196" s="202"/>
      <c r="J196" s="197"/>
      <c r="K196" s="197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118</v>
      </c>
      <c r="AU196" s="207" t="s">
        <v>80</v>
      </c>
      <c r="AV196" s="13" t="s">
        <v>80</v>
      </c>
      <c r="AW196" s="13" t="s">
        <v>30</v>
      </c>
      <c r="AX196" s="13" t="s">
        <v>78</v>
      </c>
      <c r="AY196" s="207" t="s">
        <v>110</v>
      </c>
    </row>
    <row r="197" spans="1:65" s="2" customFormat="1" ht="16.5" customHeight="1">
      <c r="A197" s="34"/>
      <c r="B197" s="35"/>
      <c r="C197" s="219" t="s">
        <v>270</v>
      </c>
      <c r="D197" s="219" t="s">
        <v>175</v>
      </c>
      <c r="E197" s="220" t="s">
        <v>271</v>
      </c>
      <c r="F197" s="221" t="s">
        <v>272</v>
      </c>
      <c r="G197" s="222" t="s">
        <v>147</v>
      </c>
      <c r="H197" s="223">
        <v>17.34</v>
      </c>
      <c r="I197" s="224"/>
      <c r="J197" s="225">
        <f>ROUND(I197*H197,2)</f>
        <v>0</v>
      </c>
      <c r="K197" s="226"/>
      <c r="L197" s="227"/>
      <c r="M197" s="228" t="s">
        <v>1</v>
      </c>
      <c r="N197" s="229" t="s">
        <v>38</v>
      </c>
      <c r="O197" s="71"/>
      <c r="P197" s="192">
        <f>O197*H197</f>
        <v>0</v>
      </c>
      <c r="Q197" s="192">
        <v>4.4999999999999998E-2</v>
      </c>
      <c r="R197" s="192">
        <f>Q197*H197</f>
        <v>0.78029999999999999</v>
      </c>
      <c r="S197" s="192">
        <v>0</v>
      </c>
      <c r="T197" s="19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4" t="s">
        <v>157</v>
      </c>
      <c r="AT197" s="194" t="s">
        <v>175</v>
      </c>
      <c r="AU197" s="194" t="s">
        <v>80</v>
      </c>
      <c r="AY197" s="17" t="s">
        <v>110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7" t="s">
        <v>78</v>
      </c>
      <c r="BK197" s="195">
        <f>ROUND(I197*H197,2)</f>
        <v>0</v>
      </c>
      <c r="BL197" s="17" t="s">
        <v>116</v>
      </c>
      <c r="BM197" s="194" t="s">
        <v>273</v>
      </c>
    </row>
    <row r="198" spans="1:65" s="13" customFormat="1" ht="11.25">
      <c r="B198" s="196"/>
      <c r="C198" s="197"/>
      <c r="D198" s="198" t="s">
        <v>118</v>
      </c>
      <c r="E198" s="197"/>
      <c r="F198" s="200" t="s">
        <v>274</v>
      </c>
      <c r="G198" s="197"/>
      <c r="H198" s="201">
        <v>17.34</v>
      </c>
      <c r="I198" s="202"/>
      <c r="J198" s="197"/>
      <c r="K198" s="197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118</v>
      </c>
      <c r="AU198" s="207" t="s">
        <v>80</v>
      </c>
      <c r="AV198" s="13" t="s">
        <v>80</v>
      </c>
      <c r="AW198" s="13" t="s">
        <v>4</v>
      </c>
      <c r="AX198" s="13" t="s">
        <v>78</v>
      </c>
      <c r="AY198" s="207" t="s">
        <v>110</v>
      </c>
    </row>
    <row r="199" spans="1:65" s="2" customFormat="1" ht="24.2" customHeight="1">
      <c r="A199" s="34"/>
      <c r="B199" s="35"/>
      <c r="C199" s="182" t="s">
        <v>275</v>
      </c>
      <c r="D199" s="182" t="s">
        <v>112</v>
      </c>
      <c r="E199" s="183" t="s">
        <v>276</v>
      </c>
      <c r="F199" s="184" t="s">
        <v>277</v>
      </c>
      <c r="G199" s="185" t="s">
        <v>153</v>
      </c>
      <c r="H199" s="186">
        <v>4.5979999999999999</v>
      </c>
      <c r="I199" s="187"/>
      <c r="J199" s="188">
        <f>ROUND(I199*H199,2)</f>
        <v>0</v>
      </c>
      <c r="K199" s="189"/>
      <c r="L199" s="39"/>
      <c r="M199" s="190" t="s">
        <v>1</v>
      </c>
      <c r="N199" s="191" t="s">
        <v>38</v>
      </c>
      <c r="O199" s="71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4" t="s">
        <v>116</v>
      </c>
      <c r="AT199" s="194" t="s">
        <v>112</v>
      </c>
      <c r="AU199" s="194" t="s">
        <v>80</v>
      </c>
      <c r="AY199" s="17" t="s">
        <v>110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7" t="s">
        <v>78</v>
      </c>
      <c r="BK199" s="195">
        <f>ROUND(I199*H199,2)</f>
        <v>0</v>
      </c>
      <c r="BL199" s="17" t="s">
        <v>116</v>
      </c>
      <c r="BM199" s="194" t="s">
        <v>278</v>
      </c>
    </row>
    <row r="200" spans="1:65" s="13" customFormat="1" ht="11.25">
      <c r="B200" s="196"/>
      <c r="C200" s="197"/>
      <c r="D200" s="198" t="s">
        <v>118</v>
      </c>
      <c r="E200" s="199" t="s">
        <v>1</v>
      </c>
      <c r="F200" s="200" t="s">
        <v>279</v>
      </c>
      <c r="G200" s="197"/>
      <c r="H200" s="201">
        <v>4.0880000000000001</v>
      </c>
      <c r="I200" s="202"/>
      <c r="J200" s="197"/>
      <c r="K200" s="197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118</v>
      </c>
      <c r="AU200" s="207" t="s">
        <v>80</v>
      </c>
      <c r="AV200" s="13" t="s">
        <v>80</v>
      </c>
      <c r="AW200" s="13" t="s">
        <v>30</v>
      </c>
      <c r="AX200" s="13" t="s">
        <v>73</v>
      </c>
      <c r="AY200" s="207" t="s">
        <v>110</v>
      </c>
    </row>
    <row r="201" spans="1:65" s="13" customFormat="1" ht="11.25">
      <c r="B201" s="196"/>
      <c r="C201" s="197"/>
      <c r="D201" s="198" t="s">
        <v>118</v>
      </c>
      <c r="E201" s="199" t="s">
        <v>1</v>
      </c>
      <c r="F201" s="200" t="s">
        <v>280</v>
      </c>
      <c r="G201" s="197"/>
      <c r="H201" s="201">
        <v>0.51</v>
      </c>
      <c r="I201" s="202"/>
      <c r="J201" s="197"/>
      <c r="K201" s="197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118</v>
      </c>
      <c r="AU201" s="207" t="s">
        <v>80</v>
      </c>
      <c r="AV201" s="13" t="s">
        <v>80</v>
      </c>
      <c r="AW201" s="13" t="s">
        <v>30</v>
      </c>
      <c r="AX201" s="13" t="s">
        <v>73</v>
      </c>
      <c r="AY201" s="207" t="s">
        <v>110</v>
      </c>
    </row>
    <row r="202" spans="1:65" s="14" customFormat="1" ht="11.25">
      <c r="B202" s="208"/>
      <c r="C202" s="209"/>
      <c r="D202" s="198" t="s">
        <v>118</v>
      </c>
      <c r="E202" s="210" t="s">
        <v>1</v>
      </c>
      <c r="F202" s="211" t="s">
        <v>125</v>
      </c>
      <c r="G202" s="209"/>
      <c r="H202" s="212">
        <v>4.5979999999999999</v>
      </c>
      <c r="I202" s="213"/>
      <c r="J202" s="209"/>
      <c r="K202" s="209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118</v>
      </c>
      <c r="AU202" s="218" t="s">
        <v>80</v>
      </c>
      <c r="AV202" s="14" t="s">
        <v>116</v>
      </c>
      <c r="AW202" s="14" t="s">
        <v>30</v>
      </c>
      <c r="AX202" s="14" t="s">
        <v>78</v>
      </c>
      <c r="AY202" s="218" t="s">
        <v>110</v>
      </c>
    </row>
    <row r="203" spans="1:65" s="2" customFormat="1" ht="33" customHeight="1">
      <c r="A203" s="34"/>
      <c r="B203" s="35"/>
      <c r="C203" s="182" t="s">
        <v>281</v>
      </c>
      <c r="D203" s="182" t="s">
        <v>112</v>
      </c>
      <c r="E203" s="183" t="s">
        <v>282</v>
      </c>
      <c r="F203" s="184" t="s">
        <v>283</v>
      </c>
      <c r="G203" s="185" t="s">
        <v>147</v>
      </c>
      <c r="H203" s="186">
        <v>25</v>
      </c>
      <c r="I203" s="187"/>
      <c r="J203" s="188">
        <f>ROUND(I203*H203,2)</f>
        <v>0</v>
      </c>
      <c r="K203" s="189"/>
      <c r="L203" s="39"/>
      <c r="M203" s="190" t="s">
        <v>1</v>
      </c>
      <c r="N203" s="191" t="s">
        <v>38</v>
      </c>
      <c r="O203" s="71"/>
      <c r="P203" s="192">
        <f>O203*H203</f>
        <v>0</v>
      </c>
      <c r="Q203" s="192">
        <v>6.0999999999999997E-4</v>
      </c>
      <c r="R203" s="192">
        <f>Q203*H203</f>
        <v>1.525E-2</v>
      </c>
      <c r="S203" s="192">
        <v>0</v>
      </c>
      <c r="T203" s="19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4" t="s">
        <v>116</v>
      </c>
      <c r="AT203" s="194" t="s">
        <v>112</v>
      </c>
      <c r="AU203" s="194" t="s">
        <v>80</v>
      </c>
      <c r="AY203" s="17" t="s">
        <v>110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7" t="s">
        <v>78</v>
      </c>
      <c r="BK203" s="195">
        <f>ROUND(I203*H203,2)</f>
        <v>0</v>
      </c>
      <c r="BL203" s="17" t="s">
        <v>116</v>
      </c>
      <c r="BM203" s="194" t="s">
        <v>284</v>
      </c>
    </row>
    <row r="204" spans="1:65" s="13" customFormat="1" ht="11.25">
      <c r="B204" s="196"/>
      <c r="C204" s="197"/>
      <c r="D204" s="198" t="s">
        <v>118</v>
      </c>
      <c r="E204" s="199" t="s">
        <v>1</v>
      </c>
      <c r="F204" s="200" t="s">
        <v>285</v>
      </c>
      <c r="G204" s="197"/>
      <c r="H204" s="201">
        <v>19</v>
      </c>
      <c r="I204" s="202"/>
      <c r="J204" s="197"/>
      <c r="K204" s="197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118</v>
      </c>
      <c r="AU204" s="207" t="s">
        <v>80</v>
      </c>
      <c r="AV204" s="13" t="s">
        <v>80</v>
      </c>
      <c r="AW204" s="13" t="s">
        <v>30</v>
      </c>
      <c r="AX204" s="13" t="s">
        <v>73</v>
      </c>
      <c r="AY204" s="207" t="s">
        <v>110</v>
      </c>
    </row>
    <row r="205" spans="1:65" s="13" customFormat="1" ht="11.25">
      <c r="B205" s="196"/>
      <c r="C205" s="197"/>
      <c r="D205" s="198" t="s">
        <v>118</v>
      </c>
      <c r="E205" s="199" t="s">
        <v>1</v>
      </c>
      <c r="F205" s="200" t="s">
        <v>286</v>
      </c>
      <c r="G205" s="197"/>
      <c r="H205" s="201">
        <v>6</v>
      </c>
      <c r="I205" s="202"/>
      <c r="J205" s="197"/>
      <c r="K205" s="197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118</v>
      </c>
      <c r="AU205" s="207" t="s">
        <v>80</v>
      </c>
      <c r="AV205" s="13" t="s">
        <v>80</v>
      </c>
      <c r="AW205" s="13" t="s">
        <v>30</v>
      </c>
      <c r="AX205" s="13" t="s">
        <v>73</v>
      </c>
      <c r="AY205" s="207" t="s">
        <v>110</v>
      </c>
    </row>
    <row r="206" spans="1:65" s="14" customFormat="1" ht="11.25">
      <c r="B206" s="208"/>
      <c r="C206" s="209"/>
      <c r="D206" s="198" t="s">
        <v>118</v>
      </c>
      <c r="E206" s="210" t="s">
        <v>1</v>
      </c>
      <c r="F206" s="211" t="s">
        <v>125</v>
      </c>
      <c r="G206" s="209"/>
      <c r="H206" s="212">
        <v>25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118</v>
      </c>
      <c r="AU206" s="218" t="s">
        <v>80</v>
      </c>
      <c r="AV206" s="14" t="s">
        <v>116</v>
      </c>
      <c r="AW206" s="14" t="s">
        <v>30</v>
      </c>
      <c r="AX206" s="14" t="s">
        <v>78</v>
      </c>
      <c r="AY206" s="218" t="s">
        <v>110</v>
      </c>
    </row>
    <row r="207" spans="1:65" s="2" customFormat="1" ht="21.75" customHeight="1">
      <c r="A207" s="34"/>
      <c r="B207" s="35"/>
      <c r="C207" s="182" t="s">
        <v>287</v>
      </c>
      <c r="D207" s="182" t="s">
        <v>112</v>
      </c>
      <c r="E207" s="183" t="s">
        <v>288</v>
      </c>
      <c r="F207" s="184" t="s">
        <v>289</v>
      </c>
      <c r="G207" s="185" t="s">
        <v>147</v>
      </c>
      <c r="H207" s="186">
        <v>25</v>
      </c>
      <c r="I207" s="187"/>
      <c r="J207" s="188">
        <f>ROUND(I207*H207,2)</f>
        <v>0</v>
      </c>
      <c r="K207" s="189"/>
      <c r="L207" s="39"/>
      <c r="M207" s="190" t="s">
        <v>1</v>
      </c>
      <c r="N207" s="191" t="s">
        <v>38</v>
      </c>
      <c r="O207" s="71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4" t="s">
        <v>116</v>
      </c>
      <c r="AT207" s="194" t="s">
        <v>112</v>
      </c>
      <c r="AU207" s="194" t="s">
        <v>80</v>
      </c>
      <c r="AY207" s="17" t="s">
        <v>110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78</v>
      </c>
      <c r="BK207" s="195">
        <f>ROUND(I207*H207,2)</f>
        <v>0</v>
      </c>
      <c r="BL207" s="17" t="s">
        <v>116</v>
      </c>
      <c r="BM207" s="194" t="s">
        <v>290</v>
      </c>
    </row>
    <row r="208" spans="1:65" s="2" customFormat="1" ht="33" customHeight="1">
      <c r="A208" s="34"/>
      <c r="B208" s="35"/>
      <c r="C208" s="182" t="s">
        <v>291</v>
      </c>
      <c r="D208" s="182" t="s">
        <v>112</v>
      </c>
      <c r="E208" s="183" t="s">
        <v>292</v>
      </c>
      <c r="F208" s="184" t="s">
        <v>293</v>
      </c>
      <c r="G208" s="185" t="s">
        <v>227</v>
      </c>
      <c r="H208" s="186">
        <v>27</v>
      </c>
      <c r="I208" s="187"/>
      <c r="J208" s="188">
        <f>ROUND(I208*H208,2)</f>
        <v>0</v>
      </c>
      <c r="K208" s="189"/>
      <c r="L208" s="39"/>
      <c r="M208" s="190" t="s">
        <v>1</v>
      </c>
      <c r="N208" s="191" t="s">
        <v>38</v>
      </c>
      <c r="O208" s="71"/>
      <c r="P208" s="192">
        <f>O208*H208</f>
        <v>0</v>
      </c>
      <c r="Q208" s="192">
        <v>1.6167899999999999</v>
      </c>
      <c r="R208" s="192">
        <f>Q208*H208</f>
        <v>43.653329999999997</v>
      </c>
      <c r="S208" s="192">
        <v>0</v>
      </c>
      <c r="T208" s="19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4" t="s">
        <v>116</v>
      </c>
      <c r="AT208" s="194" t="s">
        <v>112</v>
      </c>
      <c r="AU208" s="194" t="s">
        <v>80</v>
      </c>
      <c r="AY208" s="17" t="s">
        <v>110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7" t="s">
        <v>78</v>
      </c>
      <c r="BK208" s="195">
        <f>ROUND(I208*H208,2)</f>
        <v>0</v>
      </c>
      <c r="BL208" s="17" t="s">
        <v>116</v>
      </c>
      <c r="BM208" s="194" t="s">
        <v>294</v>
      </c>
    </row>
    <row r="209" spans="1:65" s="13" customFormat="1" ht="11.25">
      <c r="B209" s="196"/>
      <c r="C209" s="197"/>
      <c r="D209" s="198" t="s">
        <v>118</v>
      </c>
      <c r="E209" s="199" t="s">
        <v>1</v>
      </c>
      <c r="F209" s="200" t="s">
        <v>295</v>
      </c>
      <c r="G209" s="197"/>
      <c r="H209" s="201">
        <v>27</v>
      </c>
      <c r="I209" s="202"/>
      <c r="J209" s="197"/>
      <c r="K209" s="197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118</v>
      </c>
      <c r="AU209" s="207" t="s">
        <v>80</v>
      </c>
      <c r="AV209" s="13" t="s">
        <v>80</v>
      </c>
      <c r="AW209" s="13" t="s">
        <v>30</v>
      </c>
      <c r="AX209" s="13" t="s">
        <v>78</v>
      </c>
      <c r="AY209" s="207" t="s">
        <v>110</v>
      </c>
    </row>
    <row r="210" spans="1:65" s="12" customFormat="1" ht="22.9" customHeight="1">
      <c r="B210" s="166"/>
      <c r="C210" s="167"/>
      <c r="D210" s="168" t="s">
        <v>72</v>
      </c>
      <c r="E210" s="180" t="s">
        <v>296</v>
      </c>
      <c r="F210" s="180" t="s">
        <v>297</v>
      </c>
      <c r="G210" s="167"/>
      <c r="H210" s="167"/>
      <c r="I210" s="170"/>
      <c r="J210" s="181">
        <f>BK210</f>
        <v>0</v>
      </c>
      <c r="K210" s="167"/>
      <c r="L210" s="172"/>
      <c r="M210" s="173"/>
      <c r="N210" s="174"/>
      <c r="O210" s="174"/>
      <c r="P210" s="175">
        <f>SUM(P211:P229)</f>
        <v>0</v>
      </c>
      <c r="Q210" s="174"/>
      <c r="R210" s="175">
        <f>SUM(R211:R229)</f>
        <v>0</v>
      </c>
      <c r="S210" s="174"/>
      <c r="T210" s="176">
        <f>SUM(T211:T229)</f>
        <v>0</v>
      </c>
      <c r="AR210" s="177" t="s">
        <v>78</v>
      </c>
      <c r="AT210" s="178" t="s">
        <v>72</v>
      </c>
      <c r="AU210" s="178" t="s">
        <v>78</v>
      </c>
      <c r="AY210" s="177" t="s">
        <v>110</v>
      </c>
      <c r="BK210" s="179">
        <f>SUM(BK211:BK229)</f>
        <v>0</v>
      </c>
    </row>
    <row r="211" spans="1:65" s="2" customFormat="1" ht="21.75" customHeight="1">
      <c r="A211" s="34"/>
      <c r="B211" s="35"/>
      <c r="C211" s="182" t="s">
        <v>298</v>
      </c>
      <c r="D211" s="182" t="s">
        <v>112</v>
      </c>
      <c r="E211" s="183" t="s">
        <v>299</v>
      </c>
      <c r="F211" s="184" t="s">
        <v>300</v>
      </c>
      <c r="G211" s="185" t="s">
        <v>178</v>
      </c>
      <c r="H211" s="186">
        <v>288.18400000000003</v>
      </c>
      <c r="I211" s="187"/>
      <c r="J211" s="188">
        <f>ROUND(I211*H211,2)</f>
        <v>0</v>
      </c>
      <c r="K211" s="189"/>
      <c r="L211" s="39"/>
      <c r="M211" s="190" t="s">
        <v>1</v>
      </c>
      <c r="N211" s="191" t="s">
        <v>38</v>
      </c>
      <c r="O211" s="71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4" t="s">
        <v>116</v>
      </c>
      <c r="AT211" s="194" t="s">
        <v>112</v>
      </c>
      <c r="AU211" s="194" t="s">
        <v>80</v>
      </c>
      <c r="AY211" s="17" t="s">
        <v>110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78</v>
      </c>
      <c r="BK211" s="195">
        <f>ROUND(I211*H211,2)</f>
        <v>0</v>
      </c>
      <c r="BL211" s="17" t="s">
        <v>116</v>
      </c>
      <c r="BM211" s="194" t="s">
        <v>301</v>
      </c>
    </row>
    <row r="212" spans="1:65" s="2" customFormat="1" ht="24.2" customHeight="1">
      <c r="A212" s="34"/>
      <c r="B212" s="35"/>
      <c r="C212" s="182" t="s">
        <v>302</v>
      </c>
      <c r="D212" s="182" t="s">
        <v>112</v>
      </c>
      <c r="E212" s="183" t="s">
        <v>303</v>
      </c>
      <c r="F212" s="184" t="s">
        <v>304</v>
      </c>
      <c r="G212" s="185" t="s">
        <v>178</v>
      </c>
      <c r="H212" s="186">
        <v>1239.1759999999999</v>
      </c>
      <c r="I212" s="187"/>
      <c r="J212" s="188">
        <f>ROUND(I212*H212,2)</f>
        <v>0</v>
      </c>
      <c r="K212" s="189"/>
      <c r="L212" s="39"/>
      <c r="M212" s="190" t="s">
        <v>1</v>
      </c>
      <c r="N212" s="191" t="s">
        <v>38</v>
      </c>
      <c r="O212" s="71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4" t="s">
        <v>116</v>
      </c>
      <c r="AT212" s="194" t="s">
        <v>112</v>
      </c>
      <c r="AU212" s="194" t="s">
        <v>80</v>
      </c>
      <c r="AY212" s="17" t="s">
        <v>110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7" t="s">
        <v>78</v>
      </c>
      <c r="BK212" s="195">
        <f>ROUND(I212*H212,2)</f>
        <v>0</v>
      </c>
      <c r="BL212" s="17" t="s">
        <v>116</v>
      </c>
      <c r="BM212" s="194" t="s">
        <v>305</v>
      </c>
    </row>
    <row r="213" spans="1:65" s="13" customFormat="1" ht="11.25">
      <c r="B213" s="196"/>
      <c r="C213" s="197"/>
      <c r="D213" s="198" t="s">
        <v>118</v>
      </c>
      <c r="E213" s="199" t="s">
        <v>1</v>
      </c>
      <c r="F213" s="200" t="s">
        <v>306</v>
      </c>
      <c r="G213" s="197"/>
      <c r="H213" s="201">
        <v>160.446</v>
      </c>
      <c r="I213" s="202"/>
      <c r="J213" s="197"/>
      <c r="K213" s="197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118</v>
      </c>
      <c r="AU213" s="207" t="s">
        <v>80</v>
      </c>
      <c r="AV213" s="13" t="s">
        <v>80</v>
      </c>
      <c r="AW213" s="13" t="s">
        <v>30</v>
      </c>
      <c r="AX213" s="13" t="s">
        <v>73</v>
      </c>
      <c r="AY213" s="207" t="s">
        <v>110</v>
      </c>
    </row>
    <row r="214" spans="1:65" s="13" customFormat="1" ht="11.25">
      <c r="B214" s="196"/>
      <c r="C214" s="197"/>
      <c r="D214" s="198" t="s">
        <v>118</v>
      </c>
      <c r="E214" s="199" t="s">
        <v>1</v>
      </c>
      <c r="F214" s="200" t="s">
        <v>307</v>
      </c>
      <c r="G214" s="197"/>
      <c r="H214" s="201">
        <v>748.97900000000004</v>
      </c>
      <c r="I214" s="202"/>
      <c r="J214" s="197"/>
      <c r="K214" s="197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118</v>
      </c>
      <c r="AU214" s="207" t="s">
        <v>80</v>
      </c>
      <c r="AV214" s="13" t="s">
        <v>80</v>
      </c>
      <c r="AW214" s="13" t="s">
        <v>30</v>
      </c>
      <c r="AX214" s="13" t="s">
        <v>73</v>
      </c>
      <c r="AY214" s="207" t="s">
        <v>110</v>
      </c>
    </row>
    <row r="215" spans="1:65" s="13" customFormat="1" ht="11.25">
      <c r="B215" s="196"/>
      <c r="C215" s="197"/>
      <c r="D215" s="198" t="s">
        <v>118</v>
      </c>
      <c r="E215" s="199" t="s">
        <v>1</v>
      </c>
      <c r="F215" s="200" t="s">
        <v>308</v>
      </c>
      <c r="G215" s="197"/>
      <c r="H215" s="201">
        <v>329.75099999999998</v>
      </c>
      <c r="I215" s="202"/>
      <c r="J215" s="197"/>
      <c r="K215" s="197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118</v>
      </c>
      <c r="AU215" s="207" t="s">
        <v>80</v>
      </c>
      <c r="AV215" s="13" t="s">
        <v>80</v>
      </c>
      <c r="AW215" s="13" t="s">
        <v>30</v>
      </c>
      <c r="AX215" s="13" t="s">
        <v>73</v>
      </c>
      <c r="AY215" s="207" t="s">
        <v>110</v>
      </c>
    </row>
    <row r="216" spans="1:65" s="15" customFormat="1" ht="11.25">
      <c r="B216" s="230"/>
      <c r="C216" s="231"/>
      <c r="D216" s="198" t="s">
        <v>118</v>
      </c>
      <c r="E216" s="232" t="s">
        <v>1</v>
      </c>
      <c r="F216" s="233" t="s">
        <v>309</v>
      </c>
      <c r="G216" s="231"/>
      <c r="H216" s="232" t="s">
        <v>1</v>
      </c>
      <c r="I216" s="234"/>
      <c r="J216" s="231"/>
      <c r="K216" s="231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118</v>
      </c>
      <c r="AU216" s="239" t="s">
        <v>80</v>
      </c>
      <c r="AV216" s="15" t="s">
        <v>78</v>
      </c>
      <c r="AW216" s="15" t="s">
        <v>30</v>
      </c>
      <c r="AX216" s="15" t="s">
        <v>73</v>
      </c>
      <c r="AY216" s="239" t="s">
        <v>110</v>
      </c>
    </row>
    <row r="217" spans="1:65" s="14" customFormat="1" ht="11.25">
      <c r="B217" s="208"/>
      <c r="C217" s="209"/>
      <c r="D217" s="198" t="s">
        <v>118</v>
      </c>
      <c r="E217" s="210" t="s">
        <v>1</v>
      </c>
      <c r="F217" s="211" t="s">
        <v>125</v>
      </c>
      <c r="G217" s="209"/>
      <c r="H217" s="212">
        <v>1239.1759999999999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118</v>
      </c>
      <c r="AU217" s="218" t="s">
        <v>80</v>
      </c>
      <c r="AV217" s="14" t="s">
        <v>116</v>
      </c>
      <c r="AW217" s="14" t="s">
        <v>30</v>
      </c>
      <c r="AX217" s="14" t="s">
        <v>78</v>
      </c>
      <c r="AY217" s="218" t="s">
        <v>110</v>
      </c>
    </row>
    <row r="218" spans="1:65" s="2" customFormat="1" ht="21.75" customHeight="1">
      <c r="A218" s="34"/>
      <c r="B218" s="35"/>
      <c r="C218" s="182" t="s">
        <v>310</v>
      </c>
      <c r="D218" s="182" t="s">
        <v>112</v>
      </c>
      <c r="E218" s="183" t="s">
        <v>311</v>
      </c>
      <c r="F218" s="184" t="s">
        <v>312</v>
      </c>
      <c r="G218" s="185" t="s">
        <v>178</v>
      </c>
      <c r="H218" s="186">
        <v>21.109000000000002</v>
      </c>
      <c r="I218" s="187"/>
      <c r="J218" s="188">
        <f>ROUND(I218*H218,2)</f>
        <v>0</v>
      </c>
      <c r="K218" s="189"/>
      <c r="L218" s="39"/>
      <c r="M218" s="190" t="s">
        <v>1</v>
      </c>
      <c r="N218" s="191" t="s">
        <v>38</v>
      </c>
      <c r="O218" s="71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4" t="s">
        <v>116</v>
      </c>
      <c r="AT218" s="194" t="s">
        <v>112</v>
      </c>
      <c r="AU218" s="194" t="s">
        <v>80</v>
      </c>
      <c r="AY218" s="17" t="s">
        <v>110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7" t="s">
        <v>78</v>
      </c>
      <c r="BK218" s="195">
        <f>ROUND(I218*H218,2)</f>
        <v>0</v>
      </c>
      <c r="BL218" s="17" t="s">
        <v>116</v>
      </c>
      <c r="BM218" s="194" t="s">
        <v>313</v>
      </c>
    </row>
    <row r="219" spans="1:65" s="13" customFormat="1" ht="11.25">
      <c r="B219" s="196"/>
      <c r="C219" s="197"/>
      <c r="D219" s="198" t="s">
        <v>118</v>
      </c>
      <c r="E219" s="199" t="s">
        <v>1</v>
      </c>
      <c r="F219" s="200" t="s">
        <v>314</v>
      </c>
      <c r="G219" s="197"/>
      <c r="H219" s="201">
        <v>9.2189999999999994</v>
      </c>
      <c r="I219" s="202"/>
      <c r="J219" s="197"/>
      <c r="K219" s="197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118</v>
      </c>
      <c r="AU219" s="207" t="s">
        <v>80</v>
      </c>
      <c r="AV219" s="13" t="s">
        <v>80</v>
      </c>
      <c r="AW219" s="13" t="s">
        <v>30</v>
      </c>
      <c r="AX219" s="13" t="s">
        <v>73</v>
      </c>
      <c r="AY219" s="207" t="s">
        <v>110</v>
      </c>
    </row>
    <row r="220" spans="1:65" s="13" customFormat="1" ht="11.25">
      <c r="B220" s="196"/>
      <c r="C220" s="197"/>
      <c r="D220" s="198" t="s">
        <v>118</v>
      </c>
      <c r="E220" s="199" t="s">
        <v>1</v>
      </c>
      <c r="F220" s="200" t="s">
        <v>315</v>
      </c>
      <c r="G220" s="197"/>
      <c r="H220" s="201">
        <v>11.89</v>
      </c>
      <c r="I220" s="202"/>
      <c r="J220" s="197"/>
      <c r="K220" s="197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118</v>
      </c>
      <c r="AU220" s="207" t="s">
        <v>80</v>
      </c>
      <c r="AV220" s="13" t="s">
        <v>80</v>
      </c>
      <c r="AW220" s="13" t="s">
        <v>30</v>
      </c>
      <c r="AX220" s="13" t="s">
        <v>73</v>
      </c>
      <c r="AY220" s="207" t="s">
        <v>110</v>
      </c>
    </row>
    <row r="221" spans="1:65" s="14" customFormat="1" ht="11.25">
      <c r="B221" s="208"/>
      <c r="C221" s="209"/>
      <c r="D221" s="198" t="s">
        <v>118</v>
      </c>
      <c r="E221" s="210" t="s">
        <v>1</v>
      </c>
      <c r="F221" s="211" t="s">
        <v>125</v>
      </c>
      <c r="G221" s="209"/>
      <c r="H221" s="212">
        <v>21.109000000000002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118</v>
      </c>
      <c r="AU221" s="218" t="s">
        <v>80</v>
      </c>
      <c r="AV221" s="14" t="s">
        <v>116</v>
      </c>
      <c r="AW221" s="14" t="s">
        <v>30</v>
      </c>
      <c r="AX221" s="14" t="s">
        <v>78</v>
      </c>
      <c r="AY221" s="218" t="s">
        <v>110</v>
      </c>
    </row>
    <row r="222" spans="1:65" s="2" customFormat="1" ht="24.2" customHeight="1">
      <c r="A222" s="34"/>
      <c r="B222" s="35"/>
      <c r="C222" s="182" t="s">
        <v>316</v>
      </c>
      <c r="D222" s="182" t="s">
        <v>112</v>
      </c>
      <c r="E222" s="183" t="s">
        <v>317</v>
      </c>
      <c r="F222" s="184" t="s">
        <v>318</v>
      </c>
      <c r="G222" s="185" t="s">
        <v>178</v>
      </c>
      <c r="H222" s="186">
        <v>189.98099999999999</v>
      </c>
      <c r="I222" s="187"/>
      <c r="J222" s="188">
        <f>ROUND(I222*H222,2)</f>
        <v>0</v>
      </c>
      <c r="K222" s="189"/>
      <c r="L222" s="39"/>
      <c r="M222" s="190" t="s">
        <v>1</v>
      </c>
      <c r="N222" s="191" t="s">
        <v>38</v>
      </c>
      <c r="O222" s="71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4" t="s">
        <v>116</v>
      </c>
      <c r="AT222" s="194" t="s">
        <v>112</v>
      </c>
      <c r="AU222" s="194" t="s">
        <v>80</v>
      </c>
      <c r="AY222" s="17" t="s">
        <v>110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7" t="s">
        <v>78</v>
      </c>
      <c r="BK222" s="195">
        <f>ROUND(I222*H222,2)</f>
        <v>0</v>
      </c>
      <c r="BL222" s="17" t="s">
        <v>116</v>
      </c>
      <c r="BM222" s="194" t="s">
        <v>319</v>
      </c>
    </row>
    <row r="223" spans="1:65" s="13" customFormat="1" ht="11.25">
      <c r="B223" s="196"/>
      <c r="C223" s="197"/>
      <c r="D223" s="198" t="s">
        <v>118</v>
      </c>
      <c r="E223" s="199" t="s">
        <v>1</v>
      </c>
      <c r="F223" s="200" t="s">
        <v>320</v>
      </c>
      <c r="G223" s="197"/>
      <c r="H223" s="201">
        <v>189.98099999999999</v>
      </c>
      <c r="I223" s="202"/>
      <c r="J223" s="197"/>
      <c r="K223" s="197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118</v>
      </c>
      <c r="AU223" s="207" t="s">
        <v>80</v>
      </c>
      <c r="AV223" s="13" t="s">
        <v>80</v>
      </c>
      <c r="AW223" s="13" t="s">
        <v>30</v>
      </c>
      <c r="AX223" s="13" t="s">
        <v>78</v>
      </c>
      <c r="AY223" s="207" t="s">
        <v>110</v>
      </c>
    </row>
    <row r="224" spans="1:65" s="2" customFormat="1" ht="44.25" customHeight="1">
      <c r="A224" s="34"/>
      <c r="B224" s="35"/>
      <c r="C224" s="182" t="s">
        <v>321</v>
      </c>
      <c r="D224" s="182" t="s">
        <v>112</v>
      </c>
      <c r="E224" s="183" t="s">
        <v>322</v>
      </c>
      <c r="F224" s="184" t="s">
        <v>323</v>
      </c>
      <c r="G224" s="185" t="s">
        <v>178</v>
      </c>
      <c r="H224" s="186">
        <v>48.905999999999999</v>
      </c>
      <c r="I224" s="187"/>
      <c r="J224" s="188">
        <f>ROUND(I224*H224,2)</f>
        <v>0</v>
      </c>
      <c r="K224" s="189"/>
      <c r="L224" s="39"/>
      <c r="M224" s="190" t="s">
        <v>1</v>
      </c>
      <c r="N224" s="191" t="s">
        <v>38</v>
      </c>
      <c r="O224" s="71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4" t="s">
        <v>116</v>
      </c>
      <c r="AT224" s="194" t="s">
        <v>112</v>
      </c>
      <c r="AU224" s="194" t="s">
        <v>80</v>
      </c>
      <c r="AY224" s="17" t="s">
        <v>110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7" t="s">
        <v>78</v>
      </c>
      <c r="BK224" s="195">
        <f>ROUND(I224*H224,2)</f>
        <v>0</v>
      </c>
      <c r="BL224" s="17" t="s">
        <v>116</v>
      </c>
      <c r="BM224" s="194" t="s">
        <v>324</v>
      </c>
    </row>
    <row r="225" spans="1:65" s="13" customFormat="1" ht="11.25">
      <c r="B225" s="196"/>
      <c r="C225" s="197"/>
      <c r="D225" s="198" t="s">
        <v>118</v>
      </c>
      <c r="E225" s="199" t="s">
        <v>1</v>
      </c>
      <c r="F225" s="200" t="s">
        <v>325</v>
      </c>
      <c r="G225" s="197"/>
      <c r="H225" s="201">
        <v>27.797000000000001</v>
      </c>
      <c r="I225" s="202"/>
      <c r="J225" s="197"/>
      <c r="K225" s="197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118</v>
      </c>
      <c r="AU225" s="207" t="s">
        <v>80</v>
      </c>
      <c r="AV225" s="13" t="s">
        <v>80</v>
      </c>
      <c r="AW225" s="13" t="s">
        <v>30</v>
      </c>
      <c r="AX225" s="13" t="s">
        <v>73</v>
      </c>
      <c r="AY225" s="207" t="s">
        <v>110</v>
      </c>
    </row>
    <row r="226" spans="1:65" s="13" customFormat="1" ht="11.25">
      <c r="B226" s="196"/>
      <c r="C226" s="197"/>
      <c r="D226" s="198" t="s">
        <v>118</v>
      </c>
      <c r="E226" s="199" t="s">
        <v>1</v>
      </c>
      <c r="F226" s="200" t="s">
        <v>326</v>
      </c>
      <c r="G226" s="197"/>
      <c r="H226" s="201">
        <v>21.109000000000002</v>
      </c>
      <c r="I226" s="202"/>
      <c r="J226" s="197"/>
      <c r="K226" s="197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118</v>
      </c>
      <c r="AU226" s="207" t="s">
        <v>80</v>
      </c>
      <c r="AV226" s="13" t="s">
        <v>80</v>
      </c>
      <c r="AW226" s="13" t="s">
        <v>30</v>
      </c>
      <c r="AX226" s="13" t="s">
        <v>73</v>
      </c>
      <c r="AY226" s="207" t="s">
        <v>110</v>
      </c>
    </row>
    <row r="227" spans="1:65" s="14" customFormat="1" ht="11.25">
      <c r="B227" s="208"/>
      <c r="C227" s="209"/>
      <c r="D227" s="198" t="s">
        <v>118</v>
      </c>
      <c r="E227" s="210" t="s">
        <v>1</v>
      </c>
      <c r="F227" s="211" t="s">
        <v>125</v>
      </c>
      <c r="G227" s="209"/>
      <c r="H227" s="212">
        <v>48.905999999999999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118</v>
      </c>
      <c r="AU227" s="218" t="s">
        <v>80</v>
      </c>
      <c r="AV227" s="14" t="s">
        <v>116</v>
      </c>
      <c r="AW227" s="14" t="s">
        <v>30</v>
      </c>
      <c r="AX227" s="14" t="s">
        <v>78</v>
      </c>
      <c r="AY227" s="218" t="s">
        <v>110</v>
      </c>
    </row>
    <row r="228" spans="1:65" s="2" customFormat="1" ht="44.25" customHeight="1">
      <c r="A228" s="34"/>
      <c r="B228" s="35"/>
      <c r="C228" s="182" t="s">
        <v>327</v>
      </c>
      <c r="D228" s="182" t="s">
        <v>112</v>
      </c>
      <c r="E228" s="183" t="s">
        <v>328</v>
      </c>
      <c r="F228" s="184" t="s">
        <v>329</v>
      </c>
      <c r="G228" s="185" t="s">
        <v>178</v>
      </c>
      <c r="H228" s="186">
        <v>384.86500000000001</v>
      </c>
      <c r="I228" s="187"/>
      <c r="J228" s="188">
        <f>ROUND(I228*H228,2)</f>
        <v>0</v>
      </c>
      <c r="K228" s="189"/>
      <c r="L228" s="39"/>
      <c r="M228" s="190" t="s">
        <v>1</v>
      </c>
      <c r="N228" s="191" t="s">
        <v>38</v>
      </c>
      <c r="O228" s="71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4" t="s">
        <v>116</v>
      </c>
      <c r="AT228" s="194" t="s">
        <v>112</v>
      </c>
      <c r="AU228" s="194" t="s">
        <v>80</v>
      </c>
      <c r="AY228" s="17" t="s">
        <v>110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7" t="s">
        <v>78</v>
      </c>
      <c r="BK228" s="195">
        <f>ROUND(I228*H228,2)</f>
        <v>0</v>
      </c>
      <c r="BL228" s="17" t="s">
        <v>116</v>
      </c>
      <c r="BM228" s="194" t="s">
        <v>330</v>
      </c>
    </row>
    <row r="229" spans="1:65" s="13" customFormat="1" ht="11.25">
      <c r="B229" s="196"/>
      <c r="C229" s="197"/>
      <c r="D229" s="198" t="s">
        <v>118</v>
      </c>
      <c r="E229" s="199" t="s">
        <v>1</v>
      </c>
      <c r="F229" s="200" t="s">
        <v>331</v>
      </c>
      <c r="G229" s="197"/>
      <c r="H229" s="201">
        <v>384.86500000000001</v>
      </c>
      <c r="I229" s="202"/>
      <c r="J229" s="197"/>
      <c r="K229" s="197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118</v>
      </c>
      <c r="AU229" s="207" t="s">
        <v>80</v>
      </c>
      <c r="AV229" s="13" t="s">
        <v>80</v>
      </c>
      <c r="AW229" s="13" t="s">
        <v>30</v>
      </c>
      <c r="AX229" s="13" t="s">
        <v>78</v>
      </c>
      <c r="AY229" s="207" t="s">
        <v>110</v>
      </c>
    </row>
    <row r="230" spans="1:65" s="12" customFormat="1" ht="22.9" customHeight="1">
      <c r="B230" s="166"/>
      <c r="C230" s="167"/>
      <c r="D230" s="168" t="s">
        <v>72</v>
      </c>
      <c r="E230" s="180" t="s">
        <v>332</v>
      </c>
      <c r="F230" s="180" t="s">
        <v>333</v>
      </c>
      <c r="G230" s="167"/>
      <c r="H230" s="167"/>
      <c r="I230" s="170"/>
      <c r="J230" s="181">
        <f>BK230</f>
        <v>0</v>
      </c>
      <c r="K230" s="167"/>
      <c r="L230" s="172"/>
      <c r="M230" s="173"/>
      <c r="N230" s="174"/>
      <c r="O230" s="174"/>
      <c r="P230" s="175">
        <f>P231</f>
        <v>0</v>
      </c>
      <c r="Q230" s="174"/>
      <c r="R230" s="175">
        <f>R231</f>
        <v>0</v>
      </c>
      <c r="S230" s="174"/>
      <c r="T230" s="176">
        <f>T231</f>
        <v>0</v>
      </c>
      <c r="AR230" s="177" t="s">
        <v>78</v>
      </c>
      <c r="AT230" s="178" t="s">
        <v>72</v>
      </c>
      <c r="AU230" s="178" t="s">
        <v>78</v>
      </c>
      <c r="AY230" s="177" t="s">
        <v>110</v>
      </c>
      <c r="BK230" s="179">
        <f>BK231</f>
        <v>0</v>
      </c>
    </row>
    <row r="231" spans="1:65" s="2" customFormat="1" ht="33" customHeight="1">
      <c r="A231" s="34"/>
      <c r="B231" s="35"/>
      <c r="C231" s="182" t="s">
        <v>334</v>
      </c>
      <c r="D231" s="182" t="s">
        <v>112</v>
      </c>
      <c r="E231" s="183" t="s">
        <v>335</v>
      </c>
      <c r="F231" s="184" t="s">
        <v>336</v>
      </c>
      <c r="G231" s="185" t="s">
        <v>178</v>
      </c>
      <c r="H231" s="186">
        <v>90.063000000000002</v>
      </c>
      <c r="I231" s="187"/>
      <c r="J231" s="188">
        <f>ROUND(I231*H231,2)</f>
        <v>0</v>
      </c>
      <c r="K231" s="189"/>
      <c r="L231" s="39"/>
      <c r="M231" s="190" t="s">
        <v>1</v>
      </c>
      <c r="N231" s="191" t="s">
        <v>38</v>
      </c>
      <c r="O231" s="71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4" t="s">
        <v>116</v>
      </c>
      <c r="AT231" s="194" t="s">
        <v>112</v>
      </c>
      <c r="AU231" s="194" t="s">
        <v>80</v>
      </c>
      <c r="AY231" s="17" t="s">
        <v>110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7" t="s">
        <v>78</v>
      </c>
      <c r="BK231" s="195">
        <f>ROUND(I231*H231,2)</f>
        <v>0</v>
      </c>
      <c r="BL231" s="17" t="s">
        <v>116</v>
      </c>
      <c r="BM231" s="194" t="s">
        <v>337</v>
      </c>
    </row>
    <row r="232" spans="1:65" s="12" customFormat="1" ht="25.9" customHeight="1">
      <c r="B232" s="166"/>
      <c r="C232" s="167"/>
      <c r="D232" s="168" t="s">
        <v>72</v>
      </c>
      <c r="E232" s="169" t="s">
        <v>338</v>
      </c>
      <c r="F232" s="169" t="s">
        <v>339</v>
      </c>
      <c r="G232" s="167"/>
      <c r="H232" s="167"/>
      <c r="I232" s="170"/>
      <c r="J232" s="171">
        <f>BK232</f>
        <v>0</v>
      </c>
      <c r="K232" s="167"/>
      <c r="L232" s="172"/>
      <c r="M232" s="173"/>
      <c r="N232" s="174"/>
      <c r="O232" s="174"/>
      <c r="P232" s="175">
        <f>SUM(P233:P234)</f>
        <v>0</v>
      </c>
      <c r="Q232" s="174"/>
      <c r="R232" s="175">
        <f>SUM(R233:R234)</f>
        <v>0</v>
      </c>
      <c r="S232" s="174"/>
      <c r="T232" s="176">
        <f>SUM(T233:T234)</f>
        <v>0</v>
      </c>
      <c r="AR232" s="177" t="s">
        <v>138</v>
      </c>
      <c r="AT232" s="178" t="s">
        <v>72</v>
      </c>
      <c r="AU232" s="178" t="s">
        <v>73</v>
      </c>
      <c r="AY232" s="177" t="s">
        <v>110</v>
      </c>
      <c r="BK232" s="179">
        <f>SUM(BK233:BK234)</f>
        <v>0</v>
      </c>
    </row>
    <row r="233" spans="1:65" s="2" customFormat="1" ht="16.5" customHeight="1">
      <c r="A233" s="34"/>
      <c r="B233" s="35"/>
      <c r="C233" s="182" t="s">
        <v>340</v>
      </c>
      <c r="D233" s="182" t="s">
        <v>112</v>
      </c>
      <c r="E233" s="183" t="s">
        <v>341</v>
      </c>
      <c r="F233" s="184" t="s">
        <v>342</v>
      </c>
      <c r="G233" s="185" t="s">
        <v>343</v>
      </c>
      <c r="H233" s="186">
        <v>1</v>
      </c>
      <c r="I233" s="187"/>
      <c r="J233" s="188">
        <f>ROUND(I233*H233,2)</f>
        <v>0</v>
      </c>
      <c r="K233" s="189"/>
      <c r="L233" s="39"/>
      <c r="M233" s="190" t="s">
        <v>1</v>
      </c>
      <c r="N233" s="191" t="s">
        <v>38</v>
      </c>
      <c r="O233" s="71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4" t="s">
        <v>116</v>
      </c>
      <c r="AT233" s="194" t="s">
        <v>112</v>
      </c>
      <c r="AU233" s="194" t="s">
        <v>78</v>
      </c>
      <c r="AY233" s="17" t="s">
        <v>110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78</v>
      </c>
      <c r="BK233" s="195">
        <f>ROUND(I233*H233,2)</f>
        <v>0</v>
      </c>
      <c r="BL233" s="17" t="s">
        <v>116</v>
      </c>
      <c r="BM233" s="194" t="s">
        <v>344</v>
      </c>
    </row>
    <row r="234" spans="1:65" s="2" customFormat="1" ht="16.5" customHeight="1">
      <c r="A234" s="34"/>
      <c r="B234" s="35"/>
      <c r="C234" s="182" t="s">
        <v>345</v>
      </c>
      <c r="D234" s="182" t="s">
        <v>112</v>
      </c>
      <c r="E234" s="183" t="s">
        <v>346</v>
      </c>
      <c r="F234" s="184" t="s">
        <v>347</v>
      </c>
      <c r="G234" s="185" t="s">
        <v>343</v>
      </c>
      <c r="H234" s="186">
        <v>1</v>
      </c>
      <c r="I234" s="187"/>
      <c r="J234" s="188">
        <f>ROUND(I234*H234,2)</f>
        <v>0</v>
      </c>
      <c r="K234" s="189"/>
      <c r="L234" s="39"/>
      <c r="M234" s="240" t="s">
        <v>1</v>
      </c>
      <c r="N234" s="241" t="s">
        <v>38</v>
      </c>
      <c r="O234" s="242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4" t="s">
        <v>116</v>
      </c>
      <c r="AT234" s="194" t="s">
        <v>112</v>
      </c>
      <c r="AU234" s="194" t="s">
        <v>78</v>
      </c>
      <c r="AY234" s="17" t="s">
        <v>110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7" t="s">
        <v>78</v>
      </c>
      <c r="BK234" s="195">
        <f>ROUND(I234*H234,2)</f>
        <v>0</v>
      </c>
      <c r="BL234" s="17" t="s">
        <v>116</v>
      </c>
      <c r="BM234" s="194" t="s">
        <v>348</v>
      </c>
    </row>
    <row r="235" spans="1:65" s="2" customFormat="1" ht="6.95" customHeight="1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S5W49zAlot7LYgZOFYrY7t5ZbLDriEBTciGW+DD1zwTLjMeUDfwo7Vi4RhVBosngXdxMUu6aYJqWT2h+UWkEYg==" saltValue="VOjgcekgxutKBUlBFjzpTyp8a/mY5rCyk1zvgi/7+3gl1LE8GHB25L8HZ5AWRLSB3V4pZeO7RlEicEl/8S4KPQ==" spinCount="100000" sheet="1" objects="1" scenarios="1" formatColumns="0" formatRows="0" autoFilter="0"/>
  <autoFilter ref="C119:K234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N18681 - Benešov - ul. J....</vt:lpstr>
      <vt:lpstr>'N18681 - Benešov - ul. J....'!Názvy_tisku</vt:lpstr>
      <vt:lpstr>'Rekapitulace stavby'!Názvy_tisku</vt:lpstr>
      <vt:lpstr>'N18681 - Benešov - ul. J....'!Oblast_tisku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Tůmová</dc:creator>
  <cp:lastModifiedBy>Pavlína Tůmová</cp:lastModifiedBy>
  <dcterms:created xsi:type="dcterms:W3CDTF">2022-08-22T08:56:49Z</dcterms:created>
  <dcterms:modified xsi:type="dcterms:W3CDTF">2022-08-24T14:30:46Z</dcterms:modified>
</cp:coreProperties>
</file>