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N18679 - Okrouhlice  MK n..." sheetId="2" r:id="rId2"/>
  </sheets>
  <definedNames>
    <definedName name="_xlnm._FilterDatabase" localSheetId="1" hidden="1">'N18679 - Okrouhlice  MK n...'!$C$118:$K$162</definedName>
    <definedName name="_xlnm.Print_Area" localSheetId="1">'N18679 - Okrouhlice  MK n...'!$C$4:$J$76,'N18679 - Okrouhlice  MK n...'!$C$108:$J$162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'N18679 - Okrouhlice  MK n...'!$118:$118</definedName>
  </definedNames>
  <calcPr calcId="162913"/>
</workbook>
</file>

<file path=xl/sharedStrings.xml><?xml version="1.0" encoding="utf-8"?>
<sst xmlns="http://schemas.openxmlformats.org/spreadsheetml/2006/main" count="722" uniqueCount="227">
  <si>
    <t>Export Komplet</t>
  </si>
  <si>
    <t/>
  </si>
  <si>
    <t>2.0</t>
  </si>
  <si>
    <t>ZAMOK</t>
  </si>
  <si>
    <t>False</t>
  </si>
  <si>
    <t>{6e7b453c-c7fc-4c3b-a4d9-1ff267871fcb}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</si>
  <si>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</si>
  <si>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</si>
  <si>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</si>
  <si>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</si>
  <si>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</si>
  <si>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</si>
  <si>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</si>
  <si>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</si>
  <si>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N18679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</si>
  <si>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</si>
  <si>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</si>
  <si>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Okrouhlice  MK na p.č. 5230 od kř. U hřiště po  kř. se silnici III/1104 - obnova povrchu</t>
  </si>
  <si>
    <t>KSO:</t>
  </si>
  <si>
    <t>CC-CZ:</t>
  </si>
  <si>
    <t>Místo:</t>
  </si>
  <si>
    <t xml:space="preserve"> </t>
  </si>
  <si>
    <t>Datum:</t>
  </si>
  <si>
    <t>3. 6. 2022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</si>
  <si>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</si>
  <si>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</si>
  <si>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</si>
  <si>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</si>
  <si>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</si>
  <si>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</si>
  <si>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</si>
  <si>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</si>
  <si>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</si>
  <si>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</si>
  <si>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</si>
  <si>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</si>
  <si>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</si>
  <si>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</si>
  <si>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</si>
  <si>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</si>
  <si>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</si>
  <si>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</si>
  <si>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</si>
  <si>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</si>
  <si>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</si>
  <si>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</si>
  <si>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</si>
  <si>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</si>
  <si>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</si>
  <si>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</si>
  <si>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</si>
  <si>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</si>
  <si>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</si>
  <si>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</si>
  <si>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</si>
  <si>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</si>
  <si>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</si>
  <si>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</si>
  <si>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</si>
  <si>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</si>
  <si>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</si>
  <si>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</si>
  <si>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</si>
  <si>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</si>
  <si>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</si>
  <si>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</si>
  <si>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</si>
  <si>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</si>
  <si>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</si>
  <si>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</si>
  <si>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</si>
  <si>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</si>
  <si>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</si>
  <si>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</si>
  <si>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</si>
  <si>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</si>
  <si>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</si>
  <si>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</si>
  <si>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</si>
  <si>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</si>
  <si>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</si>
  <si>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</si>
  <si>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</si>
  <si>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</si>
  <si>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</si>
  <si>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</si>
  <si>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</si>
  <si>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</si>
  <si>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</si>
  <si>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</si>
  <si>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</si>
  <si>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</si>
  <si>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</si>
  <si>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</si>
  <si>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</si>
  <si>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</si>
  <si>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</si>
  <si>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</si>
  <si>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</si>
  <si>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</si>
  <si>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</si>
  <si>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</si>
  <si>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</si>
  <si>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</si>
  <si>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</si>
  <si>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</si>
  <si>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</si>
  <si>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</si>
  <si>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</si>
  <si>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</si>
  <si>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</si>
  <si>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</si>
  <si>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</si>
  <si>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100 mm ručně</t>
  </si>
  <si>
    <t>m2</t>
  </si>
  <si>
    <t>4</t>
  </si>
  <si>
    <t>276360180</t>
  </si>
  <si>
    <t>VV</t>
  </si>
  <si>
    <t>"napojení na stáv. povrchy - ZU"  3,5*1,5</t>
  </si>
  <si>
    <t xml:space="preserve">"napojení na stáv. povrchy - KU" 14*2 </t>
  </si>
  <si>
    <t>Součet</t>
  </si>
  <si>
    <t>35</t>
  </si>
  <si>
    <t>113107342</t>
  </si>
  <si>
    <t>Odstranění podkladu živičného tl přes 50 do 100 mm strojně pl do 50 m2</t>
  </si>
  <si>
    <t>-426651064</t>
  </si>
  <si>
    <t>"lokální výspravy 10%" 630*0,1</t>
  </si>
  <si>
    <t>7</t>
  </si>
  <si>
    <t>181152302</t>
  </si>
  <si>
    <t>Úprava pláně pro silnice a dálnice v zářezech se zhutněním</t>
  </si>
  <si>
    <t>-939020330</t>
  </si>
  <si>
    <t>"Napojení" 33,25</t>
  </si>
  <si>
    <t>" samostat. propad " 63</t>
  </si>
  <si>
    <t>8</t>
  </si>
  <si>
    <t>181351103</t>
  </si>
  <si>
    <t>Rozprostření ornice tl vrstvy do 200 mm pl přes 100 do 500 m2 v rovině nebo ve svahu do 1:5 strojně</t>
  </si>
  <si>
    <t>1533228899</t>
  </si>
  <si>
    <t>"úprava pásu za krajnicí " 177*(0,5+0,5)</t>
  </si>
  <si>
    <t>5</t>
  </si>
  <si>
    <t>Komunikace pozemní</t>
  </si>
  <si>
    <t>11</t>
  </si>
  <si>
    <t>566901261</t>
  </si>
  <si>
    <t>Vyspravení podkladu po překopech inženýrských sítí plochy přes 15 m2 obalovaným kamenivem ACP (OK) tl. 100 mm</t>
  </si>
  <si>
    <t>1589412741</t>
  </si>
  <si>
    <t>"lokální výspravy 5% z plochy " 600*0,05</t>
  </si>
  <si>
    <t>12</t>
  </si>
  <si>
    <t>569831111</t>
  </si>
  <si>
    <t>Zpevnění krajnic štěrkodrtí tl 100 mm</t>
  </si>
  <si>
    <t>28115998</t>
  </si>
  <si>
    <t>(177+14)*2*0,5</t>
  </si>
  <si>
    <t>14</t>
  </si>
  <si>
    <t>572141112</t>
  </si>
  <si>
    <t>Vyrovnání povrchu dosavadních krytů asfaltovým betonem ACO (AB) tl přes 40 do 60 mm</t>
  </si>
  <si>
    <t>1458888679</t>
  </si>
  <si>
    <t>"obrus + 5% rozšíření" 600*1,05</t>
  </si>
  <si>
    <t>573191111</t>
  </si>
  <si>
    <t>Postřik infiltrační kationaktivní emulzí v množství 1 kg/m2</t>
  </si>
  <si>
    <t>-10095392</t>
  </si>
  <si>
    <t>16</t>
  </si>
  <si>
    <t>577144111</t>
  </si>
  <si>
    <t>Asfaltový beton vrstva obrusná ACO 11 (ABS) tř. I tl 50 mm š do 3 m z nemodifikovaného asfaltu</t>
  </si>
  <si>
    <t>-1433631911</t>
  </si>
  <si>
    <t>9</t>
  </si>
  <si>
    <t>Ostatní konstrukce a práce, bourání</t>
  </si>
  <si>
    <t>22</t>
  </si>
  <si>
    <t>919112212</t>
  </si>
  <si>
    <t>Řezání spár pro vytvoření komůrky š 10 mm hl 20 mm pro těsnící zálivku v živičném krytu</t>
  </si>
  <si>
    <t>m</t>
  </si>
  <si>
    <t>-1015632490</t>
  </si>
  <si>
    <t>3,5+17,5</t>
  </si>
  <si>
    <t>23</t>
  </si>
  <si>
    <t>919122111</t>
  </si>
  <si>
    <t>Těsnění spár zálivkou za tepla pro komůrky š 10 mm hl 20 mm s těsnicím profilem</t>
  </si>
  <si>
    <t>-1485889220</t>
  </si>
  <si>
    <t>24</t>
  </si>
  <si>
    <t>919731122</t>
  </si>
  <si>
    <t>Zarovnání styčné plochy podkladu nebo krytu živičného tl do 100 mm</t>
  </si>
  <si>
    <t>-482678833</t>
  </si>
  <si>
    <t>25</t>
  </si>
  <si>
    <t>919735112</t>
  </si>
  <si>
    <t>Řezání stávajícího živičného krytu hl do 100 mm</t>
  </si>
  <si>
    <t>1195121681</t>
  </si>
  <si>
    <t>26</t>
  </si>
  <si>
    <t>938909311R</t>
  </si>
  <si>
    <t>Čištění vozovek metením se skrápěním -  strojně,  podkladu nebo krytu živičného - samosběrem</t>
  </si>
  <si>
    <t>-964281714</t>
  </si>
  <si>
    <t>27</t>
  </si>
  <si>
    <t>938909611</t>
  </si>
  <si>
    <t>Odstranění nánosu na krajnicích tl do 100 mm</t>
  </si>
  <si>
    <t>1159626847</t>
  </si>
  <si>
    <t>"50% výměry" 191*0,5</t>
  </si>
  <si>
    <t>28</t>
  </si>
  <si>
    <t>938909612</t>
  </si>
  <si>
    <t>Odstranění nánosu na krajnicích tl do 200 mm</t>
  </si>
  <si>
    <t>-1929565416</t>
  </si>
  <si>
    <t>997</t>
  </si>
  <si>
    <t>Přesun sutě</t>
  </si>
  <si>
    <t>29</t>
  </si>
  <si>
    <t>997221551</t>
  </si>
  <si>
    <t>Vodorovná doprava suti ze sypkých materiálů do 1 km</t>
  </si>
  <si>
    <t>t</t>
  </si>
  <si>
    <t>-2142775897</t>
  </si>
  <si>
    <t>30</t>
  </si>
  <si>
    <t>997221559</t>
  </si>
  <si>
    <t>Příplatek ZKD 1 km u vodorovné dopravy suti ze sypkých materiálů</t>
  </si>
  <si>
    <t>-935443299</t>
  </si>
  <si>
    <t>45,241*15 'Přepočtené koeficientem množství</t>
  </si>
  <si>
    <t>31</t>
  </si>
  <si>
    <t>997221875</t>
  </si>
  <si>
    <t>Poplatek za uložení stavebního odpadu na recyklační skládce (skládkovné) asfaltového bez obsahu dehtu zatříděného do Katalogu odpadů pod kódem 17 03 02</t>
  </si>
  <si>
    <t>827210282</t>
  </si>
  <si>
    <t>998</t>
  </si>
  <si>
    <t>Přesun hmot</t>
  </si>
  <si>
    <t>32</t>
  </si>
  <si>
    <t>998225111</t>
  </si>
  <si>
    <t>Přesun hmot pro pozemní komunikace s krytem z kamene, monolitickým betonovým nebo živičným</t>
  </si>
  <si>
    <t>2081715318</t>
  </si>
  <si>
    <t>VRN</t>
  </si>
  <si>
    <t>Vedlejší rozpočtové náklady</t>
  </si>
  <si>
    <t>33</t>
  </si>
  <si>
    <t>011002001</t>
  </si>
  <si>
    <t>Vytýčení - kontrola inženýrských sítí</t>
  </si>
  <si>
    <t>kpl</t>
  </si>
  <si>
    <t>-1127841864</t>
  </si>
  <si>
    <t>34</t>
  </si>
  <si>
    <t>070001000</t>
  </si>
  <si>
    <t xml:space="preserve">Provozní vlivy - DIO - zajišťuje objednatel </t>
  </si>
  <si>
    <t>341118158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</si>
</sst>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26" t="s">
        <v>14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1"/>
      <c r="AL5" s="21"/>
      <c r="AM5" s="21"/>
      <c r="AN5" s="21"/>
      <c r="AO5" s="21"/>
      <c r="AP5" s="21"/>
      <c r="AQ5" s="21"/>
      <c r="AR5" s="19"/>
      <c r="BE5" s="223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28" t="s">
        <v>17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1"/>
      <c r="AL6" s="21"/>
      <c r="AM6" s="21"/>
      <c r="AN6" s="21"/>
      <c r="AO6" s="21"/>
      <c r="AP6" s="21"/>
      <c r="AQ6" s="21"/>
      <c r="AR6" s="19"/>
      <c r="BE6" s="22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24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24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24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24"/>
      <c r="BS10" s="16" t="s">
        <v>6</v>
      </c>
    </row>
    <row r="11" spans="2:71" s="1" customFormat="1" ht="18.4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24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24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28</v>
      </c>
      <c r="AO13" s="21"/>
      <c r="AP13" s="21"/>
      <c r="AQ13" s="21"/>
      <c r="AR13" s="19"/>
      <c r="BE13" s="224"/>
      <c r="BS13" s="16" t="s">
        <v>6</v>
      </c>
    </row>
    <row r="14" spans="2:71" ht="12.75">
      <c r="B14" s="20"/>
      <c r="C14" s="21"/>
      <c r="D14" s="21"/>
      <c r="E14" s="229" t="s">
        <v>28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24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24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24"/>
      <c r="BS16" s="16" t="s">
        <v>4</v>
      </c>
    </row>
    <row r="17" spans="2:71" s="1" customFormat="1" ht="18.4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24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24"/>
      <c r="BS18" s="16" t="s">
        <v>6</v>
      </c>
    </row>
    <row r="19" spans="2:71" s="1" customFormat="1" ht="12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24"/>
      <c r="BS19" s="16" t="s">
        <v>6</v>
      </c>
    </row>
    <row r="20" spans="2:71" s="1" customFormat="1" ht="18.4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24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24"/>
    </row>
    <row r="22" spans="2:57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24"/>
    </row>
    <row r="23" spans="2:57" s="1" customFormat="1" ht="16.5" customHeight="1">
      <c r="B23" s="20"/>
      <c r="C23" s="21"/>
      <c r="D23" s="21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1"/>
      <c r="AP23" s="21"/>
      <c r="AQ23" s="21"/>
      <c r="AR23" s="19"/>
      <c r="BE23" s="224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24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24"/>
    </row>
    <row r="26" spans="1:57" s="2" customFormat="1" ht="25.9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32">
        <f>ROUND(AG94,2)</f>
        <v>0</v>
      </c>
      <c r="AL26" s="233"/>
      <c r="AM26" s="233"/>
      <c r="AN26" s="233"/>
      <c r="AO26" s="233"/>
      <c r="AP26" s="35"/>
      <c r="AQ26" s="35"/>
      <c r="AR26" s="38"/>
      <c r="BE26" s="224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24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34" t="s">
        <v>34</v>
      </c>
      <c r="M28" s="234"/>
      <c r="N28" s="234"/>
      <c r="O28" s="234"/>
      <c r="P28" s="234"/>
      <c r="Q28" s="35"/>
      <c r="R28" s="35"/>
      <c r="S28" s="35"/>
      <c r="T28" s="35"/>
      <c r="U28" s="35"/>
      <c r="V28" s="35"/>
      <c r="W28" s="234" t="s">
        <v>35</v>
      </c>
      <c r="X28" s="234"/>
      <c r="Y28" s="234"/>
      <c r="Z28" s="234"/>
      <c r="AA28" s="234"/>
      <c r="AB28" s="234"/>
      <c r="AC28" s="234"/>
      <c r="AD28" s="234"/>
      <c r="AE28" s="234"/>
      <c r="AF28" s="35"/>
      <c r="AG28" s="35"/>
      <c r="AH28" s="35"/>
      <c r="AI28" s="35"/>
      <c r="AJ28" s="35"/>
      <c r="AK28" s="234" t="s">
        <v>36</v>
      </c>
      <c r="AL28" s="234"/>
      <c r="AM28" s="234"/>
      <c r="AN28" s="234"/>
      <c r="AO28" s="234"/>
      <c r="AP28" s="35"/>
      <c r="AQ28" s="35"/>
      <c r="AR28" s="38"/>
      <c r="BE28" s="224"/>
    </row>
    <row r="29" spans="2:57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37">
        <v>0.21</v>
      </c>
      <c r="M29" s="236"/>
      <c r="N29" s="236"/>
      <c r="O29" s="236"/>
      <c r="P29" s="236"/>
      <c r="Q29" s="40"/>
      <c r="R29" s="40"/>
      <c r="S29" s="40"/>
      <c r="T29" s="40"/>
      <c r="U29" s="40"/>
      <c r="V29" s="40"/>
      <c r="W29" s="235">
        <f>ROUND(AZ94,2)</f>
        <v>0</v>
      </c>
      <c r="X29" s="236"/>
      <c r="Y29" s="236"/>
      <c r="Z29" s="236"/>
      <c r="AA29" s="236"/>
      <c r="AB29" s="236"/>
      <c r="AC29" s="236"/>
      <c r="AD29" s="236"/>
      <c r="AE29" s="236"/>
      <c r="AF29" s="40"/>
      <c r="AG29" s="40"/>
      <c r="AH29" s="40"/>
      <c r="AI29" s="40"/>
      <c r="AJ29" s="40"/>
      <c r="AK29" s="235">
        <f>ROUND(AV94,2)</f>
        <v>0</v>
      </c>
      <c r="AL29" s="236"/>
      <c r="AM29" s="236"/>
      <c r="AN29" s="236"/>
      <c r="AO29" s="236"/>
      <c r="AP29" s="40"/>
      <c r="AQ29" s="40"/>
      <c r="AR29" s="41"/>
      <c r="BE29" s="225"/>
    </row>
    <row r="30" spans="2:57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37">
        <v>0.15</v>
      </c>
      <c r="M30" s="236"/>
      <c r="N30" s="236"/>
      <c r="O30" s="236"/>
      <c r="P30" s="236"/>
      <c r="Q30" s="40"/>
      <c r="R30" s="40"/>
      <c r="S30" s="40"/>
      <c r="T30" s="40"/>
      <c r="U30" s="40"/>
      <c r="V30" s="40"/>
      <c r="W30" s="235">
        <f>ROUND(BA94,2)</f>
        <v>0</v>
      </c>
      <c r="X30" s="236"/>
      <c r="Y30" s="236"/>
      <c r="Z30" s="236"/>
      <c r="AA30" s="236"/>
      <c r="AB30" s="236"/>
      <c r="AC30" s="236"/>
      <c r="AD30" s="236"/>
      <c r="AE30" s="236"/>
      <c r="AF30" s="40"/>
      <c r="AG30" s="40"/>
      <c r="AH30" s="40"/>
      <c r="AI30" s="40"/>
      <c r="AJ30" s="40"/>
      <c r="AK30" s="235">
        <f>ROUND(AW94,2)</f>
        <v>0</v>
      </c>
      <c r="AL30" s="236"/>
      <c r="AM30" s="236"/>
      <c r="AN30" s="236"/>
      <c r="AO30" s="236"/>
      <c r="AP30" s="40"/>
      <c r="AQ30" s="40"/>
      <c r="AR30" s="41"/>
      <c r="BE30" s="225"/>
    </row>
    <row r="31" spans="2:57" s="3" customFormat="1" ht="14.45" customHeight="1" hidden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37">
        <v>0.21</v>
      </c>
      <c r="M31" s="236"/>
      <c r="N31" s="236"/>
      <c r="O31" s="236"/>
      <c r="P31" s="236"/>
      <c r="Q31" s="40"/>
      <c r="R31" s="40"/>
      <c r="S31" s="40"/>
      <c r="T31" s="40"/>
      <c r="U31" s="40"/>
      <c r="V31" s="40"/>
      <c r="W31" s="235">
        <f>ROUND(BB94,2)</f>
        <v>0</v>
      </c>
      <c r="X31" s="236"/>
      <c r="Y31" s="236"/>
      <c r="Z31" s="236"/>
      <c r="AA31" s="236"/>
      <c r="AB31" s="236"/>
      <c r="AC31" s="236"/>
      <c r="AD31" s="236"/>
      <c r="AE31" s="236"/>
      <c r="AF31" s="40"/>
      <c r="AG31" s="40"/>
      <c r="AH31" s="40"/>
      <c r="AI31" s="40"/>
      <c r="AJ31" s="40"/>
      <c r="AK31" s="235">
        <v>0</v>
      </c>
      <c r="AL31" s="236"/>
      <c r="AM31" s="236"/>
      <c r="AN31" s="236"/>
      <c r="AO31" s="236"/>
      <c r="AP31" s="40"/>
      <c r="AQ31" s="40"/>
      <c r="AR31" s="41"/>
      <c r="BE31" s="225"/>
    </row>
    <row r="32" spans="2:57" s="3" customFormat="1" ht="14.45" customHeight="1" hidden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37">
        <v>0.15</v>
      </c>
      <c r="M32" s="236"/>
      <c r="N32" s="236"/>
      <c r="O32" s="236"/>
      <c r="P32" s="236"/>
      <c r="Q32" s="40"/>
      <c r="R32" s="40"/>
      <c r="S32" s="40"/>
      <c r="T32" s="40"/>
      <c r="U32" s="40"/>
      <c r="V32" s="40"/>
      <c r="W32" s="235">
        <f>ROUND(BC94,2)</f>
        <v>0</v>
      </c>
      <c r="X32" s="236"/>
      <c r="Y32" s="236"/>
      <c r="Z32" s="236"/>
      <c r="AA32" s="236"/>
      <c r="AB32" s="236"/>
      <c r="AC32" s="236"/>
      <c r="AD32" s="236"/>
      <c r="AE32" s="236"/>
      <c r="AF32" s="40"/>
      <c r="AG32" s="40"/>
      <c r="AH32" s="40"/>
      <c r="AI32" s="40"/>
      <c r="AJ32" s="40"/>
      <c r="AK32" s="235">
        <v>0</v>
      </c>
      <c r="AL32" s="236"/>
      <c r="AM32" s="236"/>
      <c r="AN32" s="236"/>
      <c r="AO32" s="236"/>
      <c r="AP32" s="40"/>
      <c r="AQ32" s="40"/>
      <c r="AR32" s="41"/>
      <c r="BE32" s="225"/>
    </row>
    <row r="33" spans="2:57" s="3" customFormat="1" ht="14.45" customHeight="1" hidden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37">
        <v>0</v>
      </c>
      <c r="M33" s="236"/>
      <c r="N33" s="236"/>
      <c r="O33" s="236"/>
      <c r="P33" s="236"/>
      <c r="Q33" s="40"/>
      <c r="R33" s="40"/>
      <c r="S33" s="40"/>
      <c r="T33" s="40"/>
      <c r="U33" s="40"/>
      <c r="V33" s="40"/>
      <c r="W33" s="235">
        <f>ROUND(BD94,2)</f>
        <v>0</v>
      </c>
      <c r="X33" s="236"/>
      <c r="Y33" s="236"/>
      <c r="Z33" s="236"/>
      <c r="AA33" s="236"/>
      <c r="AB33" s="236"/>
      <c r="AC33" s="236"/>
      <c r="AD33" s="236"/>
      <c r="AE33" s="236"/>
      <c r="AF33" s="40"/>
      <c r="AG33" s="40"/>
      <c r="AH33" s="40"/>
      <c r="AI33" s="40"/>
      <c r="AJ33" s="40"/>
      <c r="AK33" s="235">
        <v>0</v>
      </c>
      <c r="AL33" s="236"/>
      <c r="AM33" s="236"/>
      <c r="AN33" s="236"/>
      <c r="AO33" s="236"/>
      <c r="AP33" s="40"/>
      <c r="AQ33" s="40"/>
      <c r="AR33" s="41"/>
      <c r="BE33" s="225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24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38" t="s">
        <v>45</v>
      </c>
      <c r="Y35" s="239"/>
      <c r="Z35" s="239"/>
      <c r="AA35" s="239"/>
      <c r="AB35" s="239"/>
      <c r="AC35" s="44"/>
      <c r="AD35" s="44"/>
      <c r="AE35" s="44"/>
      <c r="AF35" s="44"/>
      <c r="AG35" s="44"/>
      <c r="AH35" s="44"/>
      <c r="AI35" s="44"/>
      <c r="AJ35" s="44"/>
      <c r="AK35" s="240">
        <f>SUM(AK26:AK33)</f>
        <v>0</v>
      </c>
      <c r="AL35" s="239"/>
      <c r="AM35" s="239"/>
      <c r="AN35" s="239"/>
      <c r="AO35" s="241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N18679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42" t="str">
        <f>K6</f>
        <v>Okrouhlice  MK na p.č. 5230 od kř. U hřiště po  kř. se silnici III/1104 - obnova povrchu</v>
      </c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62"/>
      <c r="AL85" s="62"/>
      <c r="AM85" s="62"/>
      <c r="AN85" s="62"/>
      <c r="AO85" s="62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44" t="str">
        <f>IF(AN8="","",AN8)</f>
        <v>3. 6. 2022</v>
      </c>
      <c r="AN87" s="244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45" t="str">
        <f>IF(E17="","",E17)</f>
        <v xml:space="preserve"> </v>
      </c>
      <c r="AN89" s="246"/>
      <c r="AO89" s="246"/>
      <c r="AP89" s="246"/>
      <c r="AQ89" s="35"/>
      <c r="AR89" s="38"/>
      <c r="AS89" s="247" t="s">
        <v>53</v>
      </c>
      <c r="AT89" s="248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245" t="str">
        <f>IF(E20="","",E20)</f>
        <v xml:space="preserve"> </v>
      </c>
      <c r="AN90" s="246"/>
      <c r="AO90" s="246"/>
      <c r="AP90" s="246"/>
      <c r="AQ90" s="35"/>
      <c r="AR90" s="38"/>
      <c r="AS90" s="249"/>
      <c r="AT90" s="250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51"/>
      <c r="AT91" s="252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53" t="s">
        <v>54</v>
      </c>
      <c r="D92" s="254"/>
      <c r="E92" s="254"/>
      <c r="F92" s="254"/>
      <c r="G92" s="254"/>
      <c r="H92" s="72"/>
      <c r="I92" s="255" t="s">
        <v>55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6" t="s">
        <v>56</v>
      </c>
      <c r="AH92" s="254"/>
      <c r="AI92" s="254"/>
      <c r="AJ92" s="254"/>
      <c r="AK92" s="254"/>
      <c r="AL92" s="254"/>
      <c r="AM92" s="254"/>
      <c r="AN92" s="255" t="s">
        <v>57</v>
      </c>
      <c r="AO92" s="254"/>
      <c r="AP92" s="257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61">
        <f>ROUND(AG95,2)</f>
        <v>0</v>
      </c>
      <c r="AH94" s="261"/>
      <c r="AI94" s="261"/>
      <c r="AJ94" s="261"/>
      <c r="AK94" s="261"/>
      <c r="AL94" s="261"/>
      <c r="AM94" s="261"/>
      <c r="AN94" s="262">
        <f>SUM(AG94,AT94)</f>
        <v>0</v>
      </c>
      <c r="AO94" s="262"/>
      <c r="AP94" s="262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72</v>
      </c>
      <c r="BT94" s="90" t="s">
        <v>73</v>
      </c>
      <c r="BV94" s="90" t="s">
        <v>74</v>
      </c>
      <c r="BW94" s="90" t="s">
        <v>5</v>
      </c>
      <c r="BX94" s="90" t="s">
        <v>75</v>
      </c>
      <c r="CL94" s="90" t="s">
        <v>1</v>
      </c>
    </row>
    <row r="95" spans="1:90" s="7" customFormat="1" ht="37.5" customHeight="1">
      <c r="A95" s="91" t="s">
        <v>76</v>
      </c>
      <c r="B95" s="92"/>
      <c r="C95" s="93"/>
      <c r="D95" s="260" t="s">
        <v>14</v>
      </c>
      <c r="E95" s="260"/>
      <c r="F95" s="260"/>
      <c r="G95" s="260"/>
      <c r="H95" s="260"/>
      <c r="I95" s="94"/>
      <c r="J95" s="260" t="s">
        <v>17</v>
      </c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58">
        <f>'N18679 - Okrouhlice  MK n...'!J28</f>
        <v>0</v>
      </c>
      <c r="AH95" s="259"/>
      <c r="AI95" s="259"/>
      <c r="AJ95" s="259"/>
      <c r="AK95" s="259"/>
      <c r="AL95" s="259"/>
      <c r="AM95" s="259"/>
      <c r="AN95" s="258">
        <f>SUM(AG95,AT95)</f>
        <v>0</v>
      </c>
      <c r="AO95" s="259"/>
      <c r="AP95" s="259"/>
      <c r="AQ95" s="95" t="s">
        <v>77</v>
      </c>
      <c r="AR95" s="96"/>
      <c r="AS95" s="97">
        <v>0</v>
      </c>
      <c r="AT95" s="98">
        <f>ROUND(SUM(AV95:AW95),2)</f>
        <v>0</v>
      </c>
      <c r="AU95" s="99">
        <f>'N18679 - Okrouhlice  MK n...'!P119</f>
        <v>0</v>
      </c>
      <c r="AV95" s="98">
        <f>'N18679 - Okrouhlice  MK n...'!J31</f>
        <v>0</v>
      </c>
      <c r="AW95" s="98">
        <f>'N18679 - Okrouhlice  MK n...'!J32</f>
        <v>0</v>
      </c>
      <c r="AX95" s="98">
        <f>'N18679 - Okrouhlice  MK n...'!J33</f>
        <v>0</v>
      </c>
      <c r="AY95" s="98">
        <f>'N18679 - Okrouhlice  MK n...'!J34</f>
        <v>0</v>
      </c>
      <c r="AZ95" s="98">
        <f>'N18679 - Okrouhlice  MK n...'!F31</f>
        <v>0</v>
      </c>
      <c r="BA95" s="98">
        <f>'N18679 - Okrouhlice  MK n...'!F32</f>
        <v>0</v>
      </c>
      <c r="BB95" s="98">
        <f>'N18679 - Okrouhlice  MK n...'!F33</f>
        <v>0</v>
      </c>
      <c r="BC95" s="98">
        <f>'N18679 - Okrouhlice  MK n...'!F34</f>
        <v>0</v>
      </c>
      <c r="BD95" s="100">
        <f>'N18679 - Okrouhlice  MK n...'!F35</f>
        <v>0</v>
      </c>
      <c r="BT95" s="101" t="s">
        <v>78</v>
      </c>
      <c r="BU95" s="101" t="s">
        <v>79</v>
      </c>
      <c r="BV95" s="101" t="s">
        <v>74</v>
      </c>
      <c r="BW95" s="101" t="s">
        <v>5</v>
      </c>
      <c r="BX95" s="101" t="s">
        <v>75</v>
      </c>
      <c r="CL95" s="101" t="s">
        <v>1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tm8gOLkQ3YAgALqJSFhLNI7AlST52pdJKBVkjL2MUVuDhG5I5LcMIwJ2PqdAdd8uZRd85bIDCBsDXDSpYcttag==" saltValue="X3hFr1PL5hnCpoGThKV8WzYBosnnK876LJCK+40CpNRBYwQ914w+dM49WMy77FHduMgV3s0uOWKv5xQO0upNR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N18679 - Okrouhlice  MK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6" t="s">
        <v>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9"/>
      <c r="AT3" s="16" t="s">
        <v>80</v>
      </c>
    </row>
    <row r="4" spans="2:46" s="1" customFormat="1" ht="24.95" customHeight="1">
      <c r="B4" s="19"/>
      <c r="D4" s="104" t="s">
        <v>81</v>
      </c>
      <c r="L4" s="19"/>
      <c r="M4" s="10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106" t="s">
        <v>16</v>
      </c>
      <c r="E6" s="33"/>
      <c r="F6" s="33"/>
      <c r="G6" s="33"/>
      <c r="H6" s="33"/>
      <c r="I6" s="33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30" customHeight="1">
      <c r="A7" s="33"/>
      <c r="B7" s="38"/>
      <c r="C7" s="33"/>
      <c r="D7" s="33"/>
      <c r="E7" s="264" t="s">
        <v>17</v>
      </c>
      <c r="F7" s="265"/>
      <c r="G7" s="265"/>
      <c r="H7" s="265"/>
      <c r="I7" s="33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106" t="s">
        <v>18</v>
      </c>
      <c r="E9" s="33"/>
      <c r="F9" s="107" t="s">
        <v>1</v>
      </c>
      <c r="G9" s="33"/>
      <c r="H9" s="33"/>
      <c r="I9" s="106" t="s">
        <v>19</v>
      </c>
      <c r="J9" s="107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06" t="s">
        <v>20</v>
      </c>
      <c r="E10" s="33"/>
      <c r="F10" s="107" t="s">
        <v>21</v>
      </c>
      <c r="G10" s="33"/>
      <c r="H10" s="33"/>
      <c r="I10" s="106" t="s">
        <v>22</v>
      </c>
      <c r="J10" s="108" t="str">
        <f>'Rekapitulace stavby'!AN8</f>
        <v>3. 6. 2022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24</v>
      </c>
      <c r="E12" s="33"/>
      <c r="F12" s="33"/>
      <c r="G12" s="33"/>
      <c r="H12" s="33"/>
      <c r="I12" s="106" t="s">
        <v>25</v>
      </c>
      <c r="J12" s="107" t="str">
        <f>IF('Rekapitulace stavby'!AN10="","",'Rekapitulace stavby'!AN10)</f>
        <v/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7" t="str">
        <f>IF('Rekapitulace stavby'!E11="","",'Rekapitulace stavby'!E11)</f>
        <v xml:space="preserve"> </v>
      </c>
      <c r="F13" s="33"/>
      <c r="G13" s="33"/>
      <c r="H13" s="33"/>
      <c r="I13" s="106" t="s">
        <v>26</v>
      </c>
      <c r="J13" s="107" t="str">
        <f>IF('Rekapitulace stavby'!AN11="","",'Rekapitulace stavby'!AN11)</f>
        <v/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106" t="s">
        <v>27</v>
      </c>
      <c r="E15" s="33"/>
      <c r="F15" s="33"/>
      <c r="G15" s="33"/>
      <c r="H15" s="33"/>
      <c r="I15" s="106" t="s">
        <v>25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266" t="str">
        <f>'Rekapitulace stavby'!E14</f>
        <v>Vyplň údaj</v>
      </c>
      <c r="F16" s="267"/>
      <c r="G16" s="267"/>
      <c r="H16" s="267"/>
      <c r="I16" s="106" t="s">
        <v>26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6" t="s">
        <v>29</v>
      </c>
      <c r="E18" s="33"/>
      <c r="F18" s="33"/>
      <c r="G18" s="33"/>
      <c r="H18" s="33"/>
      <c r="I18" s="106" t="s">
        <v>25</v>
      </c>
      <c r="J18" s="107" t="str">
        <f>IF('Rekapitulace stavby'!AN16="","",'Rekapitulace stavby'!AN16)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7" t="str">
        <f>IF('Rekapitulace stavby'!E17="","",'Rekapitulace stavby'!E17)</f>
        <v xml:space="preserve"> </v>
      </c>
      <c r="F19" s="33"/>
      <c r="G19" s="33"/>
      <c r="H19" s="33"/>
      <c r="I19" s="106" t="s">
        <v>26</v>
      </c>
      <c r="J19" s="107" t="str">
        <f>IF('Rekapitulace stavby'!AN17="","",'Rekapitulace stavby'!AN17)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6" t="s">
        <v>31</v>
      </c>
      <c r="E21" s="33"/>
      <c r="F21" s="33"/>
      <c r="G21" s="33"/>
      <c r="H21" s="33"/>
      <c r="I21" s="106" t="s">
        <v>25</v>
      </c>
      <c r="J21" s="107" t="str">
        <f>IF('Rekapitulace stavby'!AN19="","",'Rekapitulace stavby'!AN19)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7" t="str">
        <f>IF('Rekapitulace stavby'!E20="","",'Rekapitulace stavby'!E20)</f>
        <v xml:space="preserve"> </v>
      </c>
      <c r="F22" s="33"/>
      <c r="G22" s="33"/>
      <c r="H22" s="33"/>
      <c r="I22" s="106" t="s">
        <v>26</v>
      </c>
      <c r="J22" s="107" t="str">
        <f>IF('Rekapitulace stavby'!AN20="","",'Rekapitulace stavby'!AN20)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6" t="s">
        <v>32</v>
      </c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09"/>
      <c r="B25" s="110"/>
      <c r="C25" s="109"/>
      <c r="D25" s="109"/>
      <c r="E25" s="268" t="s">
        <v>1</v>
      </c>
      <c r="F25" s="268"/>
      <c r="G25" s="268"/>
      <c r="H25" s="268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12"/>
      <c r="E27" s="112"/>
      <c r="F27" s="112"/>
      <c r="G27" s="112"/>
      <c r="H27" s="112"/>
      <c r="I27" s="112"/>
      <c r="J27" s="112"/>
      <c r="K27" s="112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3" t="s">
        <v>33</v>
      </c>
      <c r="E28" s="33"/>
      <c r="F28" s="33"/>
      <c r="G28" s="33"/>
      <c r="H28" s="33"/>
      <c r="I28" s="33"/>
      <c r="J28" s="114">
        <f>ROUND(J119,2)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2"/>
      <c r="E29" s="112"/>
      <c r="F29" s="112"/>
      <c r="G29" s="112"/>
      <c r="H29" s="112"/>
      <c r="I29" s="112"/>
      <c r="J29" s="112"/>
      <c r="K29" s="11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15" t="s">
        <v>35</v>
      </c>
      <c r="G30" s="33"/>
      <c r="H30" s="33"/>
      <c r="I30" s="115" t="s">
        <v>34</v>
      </c>
      <c r="J30" s="115" t="s">
        <v>36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6" t="s">
        <v>37</v>
      </c>
      <c r="E31" s="106" t="s">
        <v>38</v>
      </c>
      <c r="F31" s="117">
        <f>ROUND((SUM(BE119:BE162)),2)</f>
        <v>0</v>
      </c>
      <c r="G31" s="33"/>
      <c r="H31" s="33"/>
      <c r="I31" s="118">
        <v>0.21</v>
      </c>
      <c r="J31" s="117">
        <f>ROUND(((SUM(BE119:BE162))*I31),2)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106" t="s">
        <v>39</v>
      </c>
      <c r="F32" s="117">
        <f>ROUND((SUM(BF119:BF162)),2)</f>
        <v>0</v>
      </c>
      <c r="G32" s="33"/>
      <c r="H32" s="33"/>
      <c r="I32" s="118">
        <v>0.15</v>
      </c>
      <c r="J32" s="117">
        <f>ROUND(((SUM(BF119:BF162))*I32),2)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106" t="s">
        <v>40</v>
      </c>
      <c r="F33" s="117">
        <f>ROUND((SUM(BG119:BG162)),2)</f>
        <v>0</v>
      </c>
      <c r="G33" s="33"/>
      <c r="H33" s="33"/>
      <c r="I33" s="118">
        <v>0.21</v>
      </c>
      <c r="J33" s="117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06" t="s">
        <v>41</v>
      </c>
      <c r="F34" s="117">
        <f>ROUND((SUM(BH119:BH162)),2)</f>
        <v>0</v>
      </c>
      <c r="G34" s="33"/>
      <c r="H34" s="33"/>
      <c r="I34" s="118">
        <v>0.15</v>
      </c>
      <c r="J34" s="117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6" t="s">
        <v>42</v>
      </c>
      <c r="F35" s="117">
        <f>ROUND((SUM(BI119:BI162)),2)</f>
        <v>0</v>
      </c>
      <c r="G35" s="33"/>
      <c r="H35" s="33"/>
      <c r="I35" s="118">
        <v>0</v>
      </c>
      <c r="J35" s="117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9"/>
      <c r="D37" s="120" t="s">
        <v>43</v>
      </c>
      <c r="E37" s="121"/>
      <c r="F37" s="121"/>
      <c r="G37" s="122" t="s">
        <v>44</v>
      </c>
      <c r="H37" s="123" t="s">
        <v>45</v>
      </c>
      <c r="I37" s="121"/>
      <c r="J37" s="124">
        <f>SUM(J28:J35)</f>
        <v>0</v>
      </c>
      <c r="K37" s="125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5" customHeight="1">
      <c r="B39" s="19"/>
      <c r="L39" s="19"/>
    </row>
    <row r="40" spans="2:12" s="1" customFormat="1" ht="14.45" customHeight="1">
      <c r="B40" s="19"/>
      <c r="L40" s="19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26" t="s">
        <v>46</v>
      </c>
      <c r="E50" s="127"/>
      <c r="F50" s="127"/>
      <c r="G50" s="126" t="s">
        <v>47</v>
      </c>
      <c r="H50" s="127"/>
      <c r="I50" s="127"/>
      <c r="J50" s="127"/>
      <c r="K50" s="127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28" t="s">
        <v>48</v>
      </c>
      <c r="E61" s="129"/>
      <c r="F61" s="130" t="s">
        <v>49</v>
      </c>
      <c r="G61" s="128" t="s">
        <v>48</v>
      </c>
      <c r="H61" s="129"/>
      <c r="I61" s="129"/>
      <c r="J61" s="131" t="s">
        <v>49</v>
      </c>
      <c r="K61" s="129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26" t="s">
        <v>50</v>
      </c>
      <c r="E65" s="132"/>
      <c r="F65" s="132"/>
      <c r="G65" s="126" t="s">
        <v>51</v>
      </c>
      <c r="H65" s="132"/>
      <c r="I65" s="132"/>
      <c r="J65" s="132"/>
      <c r="K65" s="132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28" t="s">
        <v>48</v>
      </c>
      <c r="E76" s="129"/>
      <c r="F76" s="130" t="s">
        <v>49</v>
      </c>
      <c r="G76" s="128" t="s">
        <v>48</v>
      </c>
      <c r="H76" s="129"/>
      <c r="I76" s="129"/>
      <c r="J76" s="131" t="s">
        <v>49</v>
      </c>
      <c r="K76" s="129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 hidden="1">
      <c r="A81" s="33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 hidden="1">
      <c r="A82" s="33"/>
      <c r="B82" s="34"/>
      <c r="C82" s="22" t="s">
        <v>82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 hidden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 hidden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30" customHeight="1" hidden="1">
      <c r="A85" s="33"/>
      <c r="B85" s="34"/>
      <c r="C85" s="35"/>
      <c r="D85" s="35"/>
      <c r="E85" s="242" t="str">
        <f>E7</f>
        <v>Okrouhlice  MK na p.č. 5230 od kř. U hřiště po  kř. se silnici III/1104 - obnova povrchu</v>
      </c>
      <c r="F85" s="269"/>
      <c r="G85" s="269"/>
      <c r="H85" s="269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 hidden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 hidden="1">
      <c r="A87" s="33"/>
      <c r="B87" s="34"/>
      <c r="C87" s="28" t="s">
        <v>20</v>
      </c>
      <c r="D87" s="35"/>
      <c r="E87" s="35"/>
      <c r="F87" s="26" t="str">
        <f>F10</f>
        <v xml:space="preserve"> </v>
      </c>
      <c r="G87" s="35"/>
      <c r="H87" s="35"/>
      <c r="I87" s="28" t="s">
        <v>22</v>
      </c>
      <c r="J87" s="65" t="str">
        <f>IF(J10="","",J10)</f>
        <v>3. 6. 2022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 hidden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 hidden="1">
      <c r="A89" s="33"/>
      <c r="B89" s="34"/>
      <c r="C89" s="28" t="s">
        <v>24</v>
      </c>
      <c r="D89" s="35"/>
      <c r="E89" s="35"/>
      <c r="F89" s="26" t="str">
        <f>E13</f>
        <v xml:space="preserve"> </v>
      </c>
      <c r="G89" s="35"/>
      <c r="H89" s="35"/>
      <c r="I89" s="28" t="s">
        <v>29</v>
      </c>
      <c r="J89" s="31" t="str">
        <f>E19</f>
        <v xml:space="preserve"> 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 hidden="1">
      <c r="A90" s="33"/>
      <c r="B90" s="34"/>
      <c r="C90" s="28" t="s">
        <v>27</v>
      </c>
      <c r="D90" s="35"/>
      <c r="E90" s="35"/>
      <c r="F90" s="26" t="str">
        <f>IF(E16="","",E16)</f>
        <v>Vyplň údaj</v>
      </c>
      <c r="G90" s="35"/>
      <c r="H90" s="35"/>
      <c r="I90" s="28" t="s">
        <v>31</v>
      </c>
      <c r="J90" s="31" t="str">
        <f>E22</f>
        <v xml:space="preserve"> 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 hidden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 hidden="1">
      <c r="A92" s="33"/>
      <c r="B92" s="34"/>
      <c r="C92" s="137" t="s">
        <v>83</v>
      </c>
      <c r="D92" s="138"/>
      <c r="E92" s="138"/>
      <c r="F92" s="138"/>
      <c r="G92" s="138"/>
      <c r="H92" s="138"/>
      <c r="I92" s="138"/>
      <c r="J92" s="139" t="s">
        <v>84</v>
      </c>
      <c r="K92" s="138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 hidden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 hidden="1">
      <c r="A94" s="33"/>
      <c r="B94" s="34"/>
      <c r="C94" s="140" t="s">
        <v>85</v>
      </c>
      <c r="D94" s="35"/>
      <c r="E94" s="35"/>
      <c r="F94" s="35"/>
      <c r="G94" s="35"/>
      <c r="H94" s="35"/>
      <c r="I94" s="35"/>
      <c r="J94" s="83">
        <f>J119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86</v>
      </c>
    </row>
    <row r="95" spans="2:12" s="9" customFormat="1" ht="24.95" customHeight="1" hidden="1">
      <c r="B95" s="141"/>
      <c r="C95" s="142"/>
      <c r="D95" s="143" t="s">
        <v>87</v>
      </c>
      <c r="E95" s="144"/>
      <c r="F95" s="144"/>
      <c r="G95" s="144"/>
      <c r="H95" s="144"/>
      <c r="I95" s="144"/>
      <c r="J95" s="145">
        <f>J120</f>
        <v>0</v>
      </c>
      <c r="K95" s="142"/>
      <c r="L95" s="146"/>
    </row>
    <row r="96" spans="2:12" s="10" customFormat="1" ht="19.9" customHeight="1" hidden="1">
      <c r="B96" s="147"/>
      <c r="C96" s="148"/>
      <c r="D96" s="149" t="s">
        <v>88</v>
      </c>
      <c r="E96" s="150"/>
      <c r="F96" s="150"/>
      <c r="G96" s="150"/>
      <c r="H96" s="150"/>
      <c r="I96" s="150"/>
      <c r="J96" s="151">
        <f>J121</f>
        <v>0</v>
      </c>
      <c r="K96" s="148"/>
      <c r="L96" s="152"/>
    </row>
    <row r="97" spans="2:12" s="10" customFormat="1" ht="19.9" customHeight="1" hidden="1">
      <c r="B97" s="147"/>
      <c r="C97" s="148"/>
      <c r="D97" s="149" t="s">
        <v>89</v>
      </c>
      <c r="E97" s="150"/>
      <c r="F97" s="150"/>
      <c r="G97" s="150"/>
      <c r="H97" s="150"/>
      <c r="I97" s="150"/>
      <c r="J97" s="151">
        <f>J134</f>
        <v>0</v>
      </c>
      <c r="K97" s="148"/>
      <c r="L97" s="152"/>
    </row>
    <row r="98" spans="2:12" s="10" customFormat="1" ht="19.9" customHeight="1" hidden="1">
      <c r="B98" s="147"/>
      <c r="C98" s="148"/>
      <c r="D98" s="149" t="s">
        <v>90</v>
      </c>
      <c r="E98" s="150"/>
      <c r="F98" s="150"/>
      <c r="G98" s="150"/>
      <c r="H98" s="150"/>
      <c r="I98" s="150"/>
      <c r="J98" s="151">
        <f>J143</f>
        <v>0</v>
      </c>
      <c r="K98" s="148"/>
      <c r="L98" s="152"/>
    </row>
    <row r="99" spans="2:12" s="10" customFormat="1" ht="19.9" customHeight="1" hidden="1">
      <c r="B99" s="147"/>
      <c r="C99" s="148"/>
      <c r="D99" s="149" t="s">
        <v>91</v>
      </c>
      <c r="E99" s="150"/>
      <c r="F99" s="150"/>
      <c r="G99" s="150"/>
      <c r="H99" s="150"/>
      <c r="I99" s="150"/>
      <c r="J99" s="151">
        <f>J153</f>
        <v>0</v>
      </c>
      <c r="K99" s="148"/>
      <c r="L99" s="152"/>
    </row>
    <row r="100" spans="2:12" s="10" customFormat="1" ht="19.9" customHeight="1" hidden="1">
      <c r="B100" s="147"/>
      <c r="C100" s="148"/>
      <c r="D100" s="149" t="s">
        <v>92</v>
      </c>
      <c r="E100" s="150"/>
      <c r="F100" s="150"/>
      <c r="G100" s="150"/>
      <c r="H100" s="150"/>
      <c r="I100" s="150"/>
      <c r="J100" s="151">
        <f>J158</f>
        <v>0</v>
      </c>
      <c r="K100" s="148"/>
      <c r="L100" s="152"/>
    </row>
    <row r="101" spans="2:12" s="9" customFormat="1" ht="24.95" customHeight="1" hidden="1">
      <c r="B101" s="141"/>
      <c r="C101" s="142"/>
      <c r="D101" s="143" t="s">
        <v>93</v>
      </c>
      <c r="E101" s="144"/>
      <c r="F101" s="144"/>
      <c r="G101" s="144"/>
      <c r="H101" s="144"/>
      <c r="I101" s="144"/>
      <c r="J101" s="145">
        <f>J160</f>
        <v>0</v>
      </c>
      <c r="K101" s="142"/>
      <c r="L101" s="146"/>
    </row>
    <row r="102" spans="1:31" s="2" customFormat="1" ht="21.75" customHeight="1" hidden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 hidden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ht="11.25" hidden="1"/>
    <row r="105" ht="11.25" hidden="1"/>
    <row r="106" ht="11.25" hidden="1"/>
    <row r="107" spans="1:31" s="2" customFormat="1" ht="6.95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94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30" customHeight="1">
      <c r="A111" s="33"/>
      <c r="B111" s="34"/>
      <c r="C111" s="35"/>
      <c r="D111" s="35"/>
      <c r="E111" s="242" t="str">
        <f>E7</f>
        <v>Okrouhlice  MK na p.č. 5230 od kř. U hřiště po  kř. se silnici III/1104 - obnova povrchu</v>
      </c>
      <c r="F111" s="269"/>
      <c r="G111" s="269"/>
      <c r="H111" s="269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20</v>
      </c>
      <c r="D113" s="35"/>
      <c r="E113" s="35"/>
      <c r="F113" s="26" t="str">
        <f>F10</f>
        <v xml:space="preserve"> </v>
      </c>
      <c r="G113" s="35"/>
      <c r="H113" s="35"/>
      <c r="I113" s="28" t="s">
        <v>22</v>
      </c>
      <c r="J113" s="65" t="str">
        <f>IF(J10="","",J10)</f>
        <v>3. 6. 2022</v>
      </c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24</v>
      </c>
      <c r="D115" s="35"/>
      <c r="E115" s="35"/>
      <c r="F115" s="26" t="str">
        <f>E13</f>
        <v xml:space="preserve"> </v>
      </c>
      <c r="G115" s="35"/>
      <c r="H115" s="35"/>
      <c r="I115" s="28" t="s">
        <v>29</v>
      </c>
      <c r="J115" s="31" t="str">
        <f>E19</f>
        <v xml:space="preserve"> 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27</v>
      </c>
      <c r="D116" s="35"/>
      <c r="E116" s="35"/>
      <c r="F116" s="26" t="str">
        <f>IF(E16="","",E16)</f>
        <v>Vyplň údaj</v>
      </c>
      <c r="G116" s="35"/>
      <c r="H116" s="35"/>
      <c r="I116" s="28" t="s">
        <v>31</v>
      </c>
      <c r="J116" s="31" t="str">
        <f>E22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0.3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1" customFormat="1" ht="29.25" customHeight="1">
      <c r="A118" s="153"/>
      <c r="B118" s="154"/>
      <c r="C118" s="155" t="s">
        <v>95</v>
      </c>
      <c r="D118" s="156" t="s">
        <v>58</v>
      </c>
      <c r="E118" s="156" t="s">
        <v>54</v>
      </c>
      <c r="F118" s="156" t="s">
        <v>55</v>
      </c>
      <c r="G118" s="156" t="s">
        <v>96</v>
      </c>
      <c r="H118" s="156" t="s">
        <v>97</v>
      </c>
      <c r="I118" s="156" t="s">
        <v>98</v>
      </c>
      <c r="J118" s="157" t="s">
        <v>84</v>
      </c>
      <c r="K118" s="158" t="s">
        <v>99</v>
      </c>
      <c r="L118" s="159"/>
      <c r="M118" s="74" t="s">
        <v>1</v>
      </c>
      <c r="N118" s="75" t="s">
        <v>37</v>
      </c>
      <c r="O118" s="75" t="s">
        <v>100</v>
      </c>
      <c r="P118" s="75" t="s">
        <v>101</v>
      </c>
      <c r="Q118" s="75" t="s">
        <v>102</v>
      </c>
      <c r="R118" s="75" t="s">
        <v>103</v>
      </c>
      <c r="S118" s="75" t="s">
        <v>104</v>
      </c>
      <c r="T118" s="76" t="s">
        <v>105</v>
      </c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</row>
    <row r="119" spans="1:63" s="2" customFormat="1" ht="22.9" customHeight="1">
      <c r="A119" s="33"/>
      <c r="B119" s="34"/>
      <c r="C119" s="81" t="s">
        <v>106</v>
      </c>
      <c r="D119" s="35"/>
      <c r="E119" s="35"/>
      <c r="F119" s="35"/>
      <c r="G119" s="35"/>
      <c r="H119" s="35"/>
      <c r="I119" s="35"/>
      <c r="J119" s="160">
        <f>BK119</f>
        <v>0</v>
      </c>
      <c r="K119" s="35"/>
      <c r="L119" s="38"/>
      <c r="M119" s="77"/>
      <c r="N119" s="161"/>
      <c r="O119" s="78"/>
      <c r="P119" s="162">
        <f>P120+P160</f>
        <v>0</v>
      </c>
      <c r="Q119" s="78"/>
      <c r="R119" s="162">
        <f>R120+R160</f>
        <v>106.31880000000001</v>
      </c>
      <c r="S119" s="78"/>
      <c r="T119" s="163">
        <f>T120+T160</f>
        <v>45.241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72</v>
      </c>
      <c r="AU119" s="16" t="s">
        <v>86</v>
      </c>
      <c r="BK119" s="164">
        <f>BK120+BK160</f>
        <v>0</v>
      </c>
    </row>
    <row r="120" spans="2:63" s="12" customFormat="1" ht="25.9" customHeight="1">
      <c r="B120" s="165"/>
      <c r="C120" s="166"/>
      <c r="D120" s="167" t="s">
        <v>72</v>
      </c>
      <c r="E120" s="168" t="s">
        <v>107</v>
      </c>
      <c r="F120" s="168" t="s">
        <v>108</v>
      </c>
      <c r="G120" s="166"/>
      <c r="H120" s="166"/>
      <c r="I120" s="169"/>
      <c r="J120" s="170">
        <f>BK120</f>
        <v>0</v>
      </c>
      <c r="K120" s="166"/>
      <c r="L120" s="171"/>
      <c r="M120" s="172"/>
      <c r="N120" s="173"/>
      <c r="O120" s="173"/>
      <c r="P120" s="174">
        <f>P121+P134+P143+P153+P158</f>
        <v>0</v>
      </c>
      <c r="Q120" s="173"/>
      <c r="R120" s="174">
        <f>R121+R134+R143+R153+R158</f>
        <v>106.31880000000001</v>
      </c>
      <c r="S120" s="173"/>
      <c r="T120" s="175">
        <f>T121+T134+T143+T153+T158</f>
        <v>45.241</v>
      </c>
      <c r="AR120" s="176" t="s">
        <v>78</v>
      </c>
      <c r="AT120" s="177" t="s">
        <v>72</v>
      </c>
      <c r="AU120" s="177" t="s">
        <v>73</v>
      </c>
      <c r="AY120" s="176" t="s">
        <v>109</v>
      </c>
      <c r="BK120" s="178">
        <f>BK121+BK134+BK143+BK153+BK158</f>
        <v>0</v>
      </c>
    </row>
    <row r="121" spans="2:63" s="12" customFormat="1" ht="22.9" customHeight="1">
      <c r="B121" s="165"/>
      <c r="C121" s="166"/>
      <c r="D121" s="167" t="s">
        <v>72</v>
      </c>
      <c r="E121" s="179" t="s">
        <v>78</v>
      </c>
      <c r="F121" s="179" t="s">
        <v>110</v>
      </c>
      <c r="G121" s="166"/>
      <c r="H121" s="166"/>
      <c r="I121" s="169"/>
      <c r="J121" s="180">
        <f>BK121</f>
        <v>0</v>
      </c>
      <c r="K121" s="166"/>
      <c r="L121" s="171"/>
      <c r="M121" s="172"/>
      <c r="N121" s="173"/>
      <c r="O121" s="173"/>
      <c r="P121" s="174">
        <f>SUM(P122:P133)</f>
        <v>0</v>
      </c>
      <c r="Q121" s="173"/>
      <c r="R121" s="174">
        <f>SUM(R122:R133)</f>
        <v>0</v>
      </c>
      <c r="S121" s="173"/>
      <c r="T121" s="175">
        <f>SUM(T122:T133)</f>
        <v>21.175</v>
      </c>
      <c r="AR121" s="176" t="s">
        <v>78</v>
      </c>
      <c r="AT121" s="177" t="s">
        <v>72</v>
      </c>
      <c r="AU121" s="177" t="s">
        <v>78</v>
      </c>
      <c r="AY121" s="176" t="s">
        <v>109</v>
      </c>
      <c r="BK121" s="178">
        <f>SUM(BK122:BK133)</f>
        <v>0</v>
      </c>
    </row>
    <row r="122" spans="1:65" s="2" customFormat="1" ht="16.5" customHeight="1">
      <c r="A122" s="33"/>
      <c r="B122" s="34"/>
      <c r="C122" s="181" t="s">
        <v>78</v>
      </c>
      <c r="D122" s="181" t="s">
        <v>111</v>
      </c>
      <c r="E122" s="182" t="s">
        <v>112</v>
      </c>
      <c r="F122" s="183" t="s">
        <v>113</v>
      </c>
      <c r="G122" s="184" t="s">
        <v>114</v>
      </c>
      <c r="H122" s="185">
        <v>33.25</v>
      </c>
      <c r="I122" s="186"/>
      <c r="J122" s="187">
        <f>ROUND(I122*H122,2)</f>
        <v>0</v>
      </c>
      <c r="K122" s="188"/>
      <c r="L122" s="38"/>
      <c r="M122" s="189" t="s">
        <v>1</v>
      </c>
      <c r="N122" s="190" t="s">
        <v>38</v>
      </c>
      <c r="O122" s="70"/>
      <c r="P122" s="191">
        <f>O122*H122</f>
        <v>0</v>
      </c>
      <c r="Q122" s="191">
        <v>0</v>
      </c>
      <c r="R122" s="191">
        <f>Q122*H122</f>
        <v>0</v>
      </c>
      <c r="S122" s="191">
        <v>0.22</v>
      </c>
      <c r="T122" s="192">
        <f>S122*H122</f>
        <v>7.315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93" t="s">
        <v>115</v>
      </c>
      <c r="AT122" s="193" t="s">
        <v>111</v>
      </c>
      <c r="AU122" s="193" t="s">
        <v>80</v>
      </c>
      <c r="AY122" s="16" t="s">
        <v>109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6" t="s">
        <v>78</v>
      </c>
      <c r="BK122" s="194">
        <f>ROUND(I122*H122,2)</f>
        <v>0</v>
      </c>
      <c r="BL122" s="16" t="s">
        <v>115</v>
      </c>
      <c r="BM122" s="193" t="s">
        <v>116</v>
      </c>
    </row>
    <row r="123" spans="2:51" s="13" customFormat="1" ht="11.25">
      <c r="B123" s="195"/>
      <c r="C123" s="196"/>
      <c r="D123" s="197" t="s">
        <v>117</v>
      </c>
      <c r="E123" s="198" t="s">
        <v>1</v>
      </c>
      <c r="F123" s="199" t="s">
        <v>118</v>
      </c>
      <c r="G123" s="196"/>
      <c r="H123" s="200">
        <v>5.25</v>
      </c>
      <c r="I123" s="201"/>
      <c r="J123" s="196"/>
      <c r="K123" s="196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117</v>
      </c>
      <c r="AU123" s="206" t="s">
        <v>80</v>
      </c>
      <c r="AV123" s="13" t="s">
        <v>80</v>
      </c>
      <c r="AW123" s="13" t="s">
        <v>30</v>
      </c>
      <c r="AX123" s="13" t="s">
        <v>73</v>
      </c>
      <c r="AY123" s="206" t="s">
        <v>109</v>
      </c>
    </row>
    <row r="124" spans="2:51" s="13" customFormat="1" ht="11.25">
      <c r="B124" s="195"/>
      <c r="C124" s="196"/>
      <c r="D124" s="197" t="s">
        <v>117</v>
      </c>
      <c r="E124" s="198" t="s">
        <v>1</v>
      </c>
      <c r="F124" s="199" t="s">
        <v>119</v>
      </c>
      <c r="G124" s="196"/>
      <c r="H124" s="200">
        <v>28</v>
      </c>
      <c r="I124" s="201"/>
      <c r="J124" s="196"/>
      <c r="K124" s="196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117</v>
      </c>
      <c r="AU124" s="206" t="s">
        <v>80</v>
      </c>
      <c r="AV124" s="13" t="s">
        <v>80</v>
      </c>
      <c r="AW124" s="13" t="s">
        <v>30</v>
      </c>
      <c r="AX124" s="13" t="s">
        <v>73</v>
      </c>
      <c r="AY124" s="206" t="s">
        <v>109</v>
      </c>
    </row>
    <row r="125" spans="2:51" s="14" customFormat="1" ht="11.25">
      <c r="B125" s="207"/>
      <c r="C125" s="208"/>
      <c r="D125" s="197" t="s">
        <v>117</v>
      </c>
      <c r="E125" s="209" t="s">
        <v>1</v>
      </c>
      <c r="F125" s="210" t="s">
        <v>120</v>
      </c>
      <c r="G125" s="208"/>
      <c r="H125" s="211">
        <v>33.25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117</v>
      </c>
      <c r="AU125" s="217" t="s">
        <v>80</v>
      </c>
      <c r="AV125" s="14" t="s">
        <v>115</v>
      </c>
      <c r="AW125" s="14" t="s">
        <v>30</v>
      </c>
      <c r="AX125" s="14" t="s">
        <v>78</v>
      </c>
      <c r="AY125" s="217" t="s">
        <v>109</v>
      </c>
    </row>
    <row r="126" spans="1:65" s="2" customFormat="1" ht="24.2" customHeight="1">
      <c r="A126" s="33"/>
      <c r="B126" s="34"/>
      <c r="C126" s="181" t="s">
        <v>121</v>
      </c>
      <c r="D126" s="181" t="s">
        <v>111</v>
      </c>
      <c r="E126" s="182" t="s">
        <v>122</v>
      </c>
      <c r="F126" s="183" t="s">
        <v>123</v>
      </c>
      <c r="G126" s="184" t="s">
        <v>114</v>
      </c>
      <c r="H126" s="185">
        <v>63</v>
      </c>
      <c r="I126" s="186"/>
      <c r="J126" s="187">
        <f>ROUND(I126*H126,2)</f>
        <v>0</v>
      </c>
      <c r="K126" s="188"/>
      <c r="L126" s="38"/>
      <c r="M126" s="189" t="s">
        <v>1</v>
      </c>
      <c r="N126" s="190" t="s">
        <v>38</v>
      </c>
      <c r="O126" s="70"/>
      <c r="P126" s="191">
        <f>O126*H126</f>
        <v>0</v>
      </c>
      <c r="Q126" s="191">
        <v>0</v>
      </c>
      <c r="R126" s="191">
        <f>Q126*H126</f>
        <v>0</v>
      </c>
      <c r="S126" s="191">
        <v>0.22</v>
      </c>
      <c r="T126" s="192">
        <f>S126*H126</f>
        <v>13.86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3" t="s">
        <v>115</v>
      </c>
      <c r="AT126" s="193" t="s">
        <v>111</v>
      </c>
      <c r="AU126" s="193" t="s">
        <v>80</v>
      </c>
      <c r="AY126" s="16" t="s">
        <v>109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6" t="s">
        <v>78</v>
      </c>
      <c r="BK126" s="194">
        <f>ROUND(I126*H126,2)</f>
        <v>0</v>
      </c>
      <c r="BL126" s="16" t="s">
        <v>115</v>
      </c>
      <c r="BM126" s="193" t="s">
        <v>124</v>
      </c>
    </row>
    <row r="127" spans="2:51" s="13" customFormat="1" ht="11.25">
      <c r="B127" s="195"/>
      <c r="C127" s="196"/>
      <c r="D127" s="197" t="s">
        <v>117</v>
      </c>
      <c r="E127" s="198" t="s">
        <v>1</v>
      </c>
      <c r="F127" s="199" t="s">
        <v>125</v>
      </c>
      <c r="G127" s="196"/>
      <c r="H127" s="200">
        <v>63</v>
      </c>
      <c r="I127" s="201"/>
      <c r="J127" s="196"/>
      <c r="K127" s="196"/>
      <c r="L127" s="202"/>
      <c r="M127" s="203"/>
      <c r="N127" s="204"/>
      <c r="O127" s="204"/>
      <c r="P127" s="204"/>
      <c r="Q127" s="204"/>
      <c r="R127" s="204"/>
      <c r="S127" s="204"/>
      <c r="T127" s="205"/>
      <c r="AT127" s="206" t="s">
        <v>117</v>
      </c>
      <c r="AU127" s="206" t="s">
        <v>80</v>
      </c>
      <c r="AV127" s="13" t="s">
        <v>80</v>
      </c>
      <c r="AW127" s="13" t="s">
        <v>30</v>
      </c>
      <c r="AX127" s="13" t="s">
        <v>78</v>
      </c>
      <c r="AY127" s="206" t="s">
        <v>109</v>
      </c>
    </row>
    <row r="128" spans="1:65" s="2" customFormat="1" ht="24.2" customHeight="1">
      <c r="A128" s="33"/>
      <c r="B128" s="34"/>
      <c r="C128" s="181" t="s">
        <v>126</v>
      </c>
      <c r="D128" s="181" t="s">
        <v>111</v>
      </c>
      <c r="E128" s="182" t="s">
        <v>127</v>
      </c>
      <c r="F128" s="183" t="s">
        <v>128</v>
      </c>
      <c r="G128" s="184" t="s">
        <v>114</v>
      </c>
      <c r="H128" s="185">
        <v>96.25</v>
      </c>
      <c r="I128" s="186"/>
      <c r="J128" s="187">
        <f>ROUND(I128*H128,2)</f>
        <v>0</v>
      </c>
      <c r="K128" s="188"/>
      <c r="L128" s="38"/>
      <c r="M128" s="189" t="s">
        <v>1</v>
      </c>
      <c r="N128" s="190" t="s">
        <v>38</v>
      </c>
      <c r="O128" s="70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3" t="s">
        <v>115</v>
      </c>
      <c r="AT128" s="193" t="s">
        <v>111</v>
      </c>
      <c r="AU128" s="193" t="s">
        <v>80</v>
      </c>
      <c r="AY128" s="16" t="s">
        <v>109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6" t="s">
        <v>78</v>
      </c>
      <c r="BK128" s="194">
        <f>ROUND(I128*H128,2)</f>
        <v>0</v>
      </c>
      <c r="BL128" s="16" t="s">
        <v>115</v>
      </c>
      <c r="BM128" s="193" t="s">
        <v>129</v>
      </c>
    </row>
    <row r="129" spans="2:51" s="13" customFormat="1" ht="11.25">
      <c r="B129" s="195"/>
      <c r="C129" s="196"/>
      <c r="D129" s="197" t="s">
        <v>117</v>
      </c>
      <c r="E129" s="198" t="s">
        <v>1</v>
      </c>
      <c r="F129" s="199" t="s">
        <v>130</v>
      </c>
      <c r="G129" s="196"/>
      <c r="H129" s="200">
        <v>33.25</v>
      </c>
      <c r="I129" s="201"/>
      <c r="J129" s="196"/>
      <c r="K129" s="196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117</v>
      </c>
      <c r="AU129" s="206" t="s">
        <v>80</v>
      </c>
      <c r="AV129" s="13" t="s">
        <v>80</v>
      </c>
      <c r="AW129" s="13" t="s">
        <v>30</v>
      </c>
      <c r="AX129" s="13" t="s">
        <v>73</v>
      </c>
      <c r="AY129" s="206" t="s">
        <v>109</v>
      </c>
    </row>
    <row r="130" spans="2:51" s="13" customFormat="1" ht="11.25">
      <c r="B130" s="195"/>
      <c r="C130" s="196"/>
      <c r="D130" s="197" t="s">
        <v>117</v>
      </c>
      <c r="E130" s="198" t="s">
        <v>1</v>
      </c>
      <c r="F130" s="199" t="s">
        <v>131</v>
      </c>
      <c r="G130" s="196"/>
      <c r="H130" s="200">
        <v>63</v>
      </c>
      <c r="I130" s="201"/>
      <c r="J130" s="196"/>
      <c r="K130" s="196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117</v>
      </c>
      <c r="AU130" s="206" t="s">
        <v>80</v>
      </c>
      <c r="AV130" s="13" t="s">
        <v>80</v>
      </c>
      <c r="AW130" s="13" t="s">
        <v>30</v>
      </c>
      <c r="AX130" s="13" t="s">
        <v>73</v>
      </c>
      <c r="AY130" s="206" t="s">
        <v>109</v>
      </c>
    </row>
    <row r="131" spans="2:51" s="14" customFormat="1" ht="11.25">
      <c r="B131" s="207"/>
      <c r="C131" s="208"/>
      <c r="D131" s="197" t="s">
        <v>117</v>
      </c>
      <c r="E131" s="209" t="s">
        <v>1</v>
      </c>
      <c r="F131" s="210" t="s">
        <v>120</v>
      </c>
      <c r="G131" s="208"/>
      <c r="H131" s="211">
        <v>96.25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117</v>
      </c>
      <c r="AU131" s="217" t="s">
        <v>80</v>
      </c>
      <c r="AV131" s="14" t="s">
        <v>115</v>
      </c>
      <c r="AW131" s="14" t="s">
        <v>30</v>
      </c>
      <c r="AX131" s="14" t="s">
        <v>78</v>
      </c>
      <c r="AY131" s="217" t="s">
        <v>109</v>
      </c>
    </row>
    <row r="132" spans="1:65" s="2" customFormat="1" ht="33" customHeight="1">
      <c r="A132" s="33"/>
      <c r="B132" s="34"/>
      <c r="C132" s="181" t="s">
        <v>132</v>
      </c>
      <c r="D132" s="181" t="s">
        <v>111</v>
      </c>
      <c r="E132" s="182" t="s">
        <v>133</v>
      </c>
      <c r="F132" s="183" t="s">
        <v>134</v>
      </c>
      <c r="G132" s="184" t="s">
        <v>114</v>
      </c>
      <c r="H132" s="185">
        <v>177</v>
      </c>
      <c r="I132" s="186"/>
      <c r="J132" s="187">
        <f>ROUND(I132*H132,2)</f>
        <v>0</v>
      </c>
      <c r="K132" s="188"/>
      <c r="L132" s="38"/>
      <c r="M132" s="189" t="s">
        <v>1</v>
      </c>
      <c r="N132" s="190" t="s">
        <v>38</v>
      </c>
      <c r="O132" s="70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3" t="s">
        <v>115</v>
      </c>
      <c r="AT132" s="193" t="s">
        <v>111</v>
      </c>
      <c r="AU132" s="193" t="s">
        <v>80</v>
      </c>
      <c r="AY132" s="16" t="s">
        <v>109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6" t="s">
        <v>78</v>
      </c>
      <c r="BK132" s="194">
        <f>ROUND(I132*H132,2)</f>
        <v>0</v>
      </c>
      <c r="BL132" s="16" t="s">
        <v>115</v>
      </c>
      <c r="BM132" s="193" t="s">
        <v>135</v>
      </c>
    </row>
    <row r="133" spans="2:51" s="13" customFormat="1" ht="11.25">
      <c r="B133" s="195"/>
      <c r="C133" s="196"/>
      <c r="D133" s="197" t="s">
        <v>117</v>
      </c>
      <c r="E133" s="198" t="s">
        <v>1</v>
      </c>
      <c r="F133" s="199" t="s">
        <v>136</v>
      </c>
      <c r="G133" s="196"/>
      <c r="H133" s="200">
        <v>177</v>
      </c>
      <c r="I133" s="201"/>
      <c r="J133" s="196"/>
      <c r="K133" s="196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117</v>
      </c>
      <c r="AU133" s="206" t="s">
        <v>80</v>
      </c>
      <c r="AV133" s="13" t="s">
        <v>80</v>
      </c>
      <c r="AW133" s="13" t="s">
        <v>30</v>
      </c>
      <c r="AX133" s="13" t="s">
        <v>78</v>
      </c>
      <c r="AY133" s="206" t="s">
        <v>109</v>
      </c>
    </row>
    <row r="134" spans="2:63" s="12" customFormat="1" ht="22.9" customHeight="1">
      <c r="B134" s="165"/>
      <c r="C134" s="166"/>
      <c r="D134" s="167" t="s">
        <v>72</v>
      </c>
      <c r="E134" s="179" t="s">
        <v>137</v>
      </c>
      <c r="F134" s="179" t="s">
        <v>138</v>
      </c>
      <c r="G134" s="166"/>
      <c r="H134" s="166"/>
      <c r="I134" s="169"/>
      <c r="J134" s="180">
        <f>BK134</f>
        <v>0</v>
      </c>
      <c r="K134" s="166"/>
      <c r="L134" s="171"/>
      <c r="M134" s="172"/>
      <c r="N134" s="173"/>
      <c r="O134" s="173"/>
      <c r="P134" s="174">
        <f>SUM(P135:P142)</f>
        <v>0</v>
      </c>
      <c r="Q134" s="173"/>
      <c r="R134" s="174">
        <f>SUM(R135:R142)</f>
        <v>106.31880000000001</v>
      </c>
      <c r="S134" s="173"/>
      <c r="T134" s="175">
        <f>SUM(T135:T142)</f>
        <v>0</v>
      </c>
      <c r="AR134" s="176" t="s">
        <v>78</v>
      </c>
      <c r="AT134" s="177" t="s">
        <v>72</v>
      </c>
      <c r="AU134" s="177" t="s">
        <v>78</v>
      </c>
      <c r="AY134" s="176" t="s">
        <v>109</v>
      </c>
      <c r="BK134" s="178">
        <f>SUM(BK135:BK142)</f>
        <v>0</v>
      </c>
    </row>
    <row r="135" spans="1:65" s="2" customFormat="1" ht="37.9" customHeight="1">
      <c r="A135" s="33"/>
      <c r="B135" s="34"/>
      <c r="C135" s="181" t="s">
        <v>139</v>
      </c>
      <c r="D135" s="181" t="s">
        <v>111</v>
      </c>
      <c r="E135" s="182" t="s">
        <v>140</v>
      </c>
      <c r="F135" s="183" t="s">
        <v>141</v>
      </c>
      <c r="G135" s="184" t="s">
        <v>114</v>
      </c>
      <c r="H135" s="185">
        <v>30</v>
      </c>
      <c r="I135" s="186"/>
      <c r="J135" s="187">
        <f>ROUND(I135*H135,2)</f>
        <v>0</v>
      </c>
      <c r="K135" s="188"/>
      <c r="L135" s="38"/>
      <c r="M135" s="189" t="s">
        <v>1</v>
      </c>
      <c r="N135" s="190" t="s">
        <v>38</v>
      </c>
      <c r="O135" s="70"/>
      <c r="P135" s="191">
        <f>O135*H135</f>
        <v>0</v>
      </c>
      <c r="Q135" s="191">
        <v>0.26376</v>
      </c>
      <c r="R135" s="191">
        <f>Q135*H135</f>
        <v>7.9128</v>
      </c>
      <c r="S135" s="191">
        <v>0</v>
      </c>
      <c r="T135" s="19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3" t="s">
        <v>115</v>
      </c>
      <c r="AT135" s="193" t="s">
        <v>111</v>
      </c>
      <c r="AU135" s="193" t="s">
        <v>80</v>
      </c>
      <c r="AY135" s="16" t="s">
        <v>109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6" t="s">
        <v>78</v>
      </c>
      <c r="BK135" s="194">
        <f>ROUND(I135*H135,2)</f>
        <v>0</v>
      </c>
      <c r="BL135" s="16" t="s">
        <v>115</v>
      </c>
      <c r="BM135" s="193" t="s">
        <v>142</v>
      </c>
    </row>
    <row r="136" spans="2:51" s="13" customFormat="1" ht="11.25">
      <c r="B136" s="195"/>
      <c r="C136" s="196"/>
      <c r="D136" s="197" t="s">
        <v>117</v>
      </c>
      <c r="E136" s="198" t="s">
        <v>1</v>
      </c>
      <c r="F136" s="199" t="s">
        <v>143</v>
      </c>
      <c r="G136" s="196"/>
      <c r="H136" s="200">
        <v>30</v>
      </c>
      <c r="I136" s="201"/>
      <c r="J136" s="196"/>
      <c r="K136" s="196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117</v>
      </c>
      <c r="AU136" s="206" t="s">
        <v>80</v>
      </c>
      <c r="AV136" s="13" t="s">
        <v>80</v>
      </c>
      <c r="AW136" s="13" t="s">
        <v>30</v>
      </c>
      <c r="AX136" s="13" t="s">
        <v>78</v>
      </c>
      <c r="AY136" s="206" t="s">
        <v>109</v>
      </c>
    </row>
    <row r="137" spans="1:65" s="2" customFormat="1" ht="16.5" customHeight="1">
      <c r="A137" s="33"/>
      <c r="B137" s="34"/>
      <c r="C137" s="181" t="s">
        <v>144</v>
      </c>
      <c r="D137" s="181" t="s">
        <v>111</v>
      </c>
      <c r="E137" s="182" t="s">
        <v>145</v>
      </c>
      <c r="F137" s="183" t="s">
        <v>146</v>
      </c>
      <c r="G137" s="184" t="s">
        <v>114</v>
      </c>
      <c r="H137" s="185">
        <v>191</v>
      </c>
      <c r="I137" s="186"/>
      <c r="J137" s="187">
        <f>ROUND(I137*H137,2)</f>
        <v>0</v>
      </c>
      <c r="K137" s="188"/>
      <c r="L137" s="38"/>
      <c r="M137" s="189" t="s">
        <v>1</v>
      </c>
      <c r="N137" s="190" t="s">
        <v>38</v>
      </c>
      <c r="O137" s="70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3" t="s">
        <v>115</v>
      </c>
      <c r="AT137" s="193" t="s">
        <v>111</v>
      </c>
      <c r="AU137" s="193" t="s">
        <v>80</v>
      </c>
      <c r="AY137" s="16" t="s">
        <v>109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6" t="s">
        <v>78</v>
      </c>
      <c r="BK137" s="194">
        <f>ROUND(I137*H137,2)</f>
        <v>0</v>
      </c>
      <c r="BL137" s="16" t="s">
        <v>115</v>
      </c>
      <c r="BM137" s="193" t="s">
        <v>147</v>
      </c>
    </row>
    <row r="138" spans="2:51" s="13" customFormat="1" ht="11.25">
      <c r="B138" s="195"/>
      <c r="C138" s="196"/>
      <c r="D138" s="197" t="s">
        <v>117</v>
      </c>
      <c r="E138" s="198" t="s">
        <v>1</v>
      </c>
      <c r="F138" s="199" t="s">
        <v>148</v>
      </c>
      <c r="G138" s="196"/>
      <c r="H138" s="200">
        <v>191</v>
      </c>
      <c r="I138" s="201"/>
      <c r="J138" s="196"/>
      <c r="K138" s="196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117</v>
      </c>
      <c r="AU138" s="206" t="s">
        <v>80</v>
      </c>
      <c r="AV138" s="13" t="s">
        <v>80</v>
      </c>
      <c r="AW138" s="13" t="s">
        <v>30</v>
      </c>
      <c r="AX138" s="13" t="s">
        <v>78</v>
      </c>
      <c r="AY138" s="206" t="s">
        <v>109</v>
      </c>
    </row>
    <row r="139" spans="1:65" s="2" customFormat="1" ht="24.2" customHeight="1">
      <c r="A139" s="33"/>
      <c r="B139" s="34"/>
      <c r="C139" s="181" t="s">
        <v>149</v>
      </c>
      <c r="D139" s="181" t="s">
        <v>111</v>
      </c>
      <c r="E139" s="182" t="s">
        <v>150</v>
      </c>
      <c r="F139" s="183" t="s">
        <v>151</v>
      </c>
      <c r="G139" s="184" t="s">
        <v>114</v>
      </c>
      <c r="H139" s="185">
        <v>630</v>
      </c>
      <c r="I139" s="186"/>
      <c r="J139" s="187">
        <f>ROUND(I139*H139,2)</f>
        <v>0</v>
      </c>
      <c r="K139" s="188"/>
      <c r="L139" s="38"/>
      <c r="M139" s="189" t="s">
        <v>1</v>
      </c>
      <c r="N139" s="190" t="s">
        <v>38</v>
      </c>
      <c r="O139" s="70"/>
      <c r="P139" s="191">
        <f>O139*H139</f>
        <v>0</v>
      </c>
      <c r="Q139" s="191">
        <v>0.1562</v>
      </c>
      <c r="R139" s="191">
        <f>Q139*H139</f>
        <v>98.406</v>
      </c>
      <c r="S139" s="191">
        <v>0</v>
      </c>
      <c r="T139" s="19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3" t="s">
        <v>115</v>
      </c>
      <c r="AT139" s="193" t="s">
        <v>111</v>
      </c>
      <c r="AU139" s="193" t="s">
        <v>80</v>
      </c>
      <c r="AY139" s="16" t="s">
        <v>109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6" t="s">
        <v>78</v>
      </c>
      <c r="BK139" s="194">
        <f>ROUND(I139*H139,2)</f>
        <v>0</v>
      </c>
      <c r="BL139" s="16" t="s">
        <v>115</v>
      </c>
      <c r="BM139" s="193" t="s">
        <v>152</v>
      </c>
    </row>
    <row r="140" spans="2:51" s="13" customFormat="1" ht="11.25">
      <c r="B140" s="195"/>
      <c r="C140" s="196"/>
      <c r="D140" s="197" t="s">
        <v>117</v>
      </c>
      <c r="E140" s="198" t="s">
        <v>1</v>
      </c>
      <c r="F140" s="199" t="s">
        <v>153</v>
      </c>
      <c r="G140" s="196"/>
      <c r="H140" s="200">
        <v>630</v>
      </c>
      <c r="I140" s="201"/>
      <c r="J140" s="196"/>
      <c r="K140" s="196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117</v>
      </c>
      <c r="AU140" s="206" t="s">
        <v>80</v>
      </c>
      <c r="AV140" s="13" t="s">
        <v>80</v>
      </c>
      <c r="AW140" s="13" t="s">
        <v>30</v>
      </c>
      <c r="AX140" s="13" t="s">
        <v>78</v>
      </c>
      <c r="AY140" s="206" t="s">
        <v>109</v>
      </c>
    </row>
    <row r="141" spans="1:65" s="2" customFormat="1" ht="24.2" customHeight="1">
      <c r="A141" s="33"/>
      <c r="B141" s="34"/>
      <c r="C141" s="181" t="s">
        <v>8</v>
      </c>
      <c r="D141" s="181" t="s">
        <v>111</v>
      </c>
      <c r="E141" s="182" t="s">
        <v>154</v>
      </c>
      <c r="F141" s="183" t="s">
        <v>155</v>
      </c>
      <c r="G141" s="184" t="s">
        <v>114</v>
      </c>
      <c r="H141" s="185">
        <v>630</v>
      </c>
      <c r="I141" s="186"/>
      <c r="J141" s="187">
        <f>ROUND(I141*H141,2)</f>
        <v>0</v>
      </c>
      <c r="K141" s="188"/>
      <c r="L141" s="38"/>
      <c r="M141" s="189" t="s">
        <v>1</v>
      </c>
      <c r="N141" s="190" t="s">
        <v>38</v>
      </c>
      <c r="O141" s="70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3" t="s">
        <v>115</v>
      </c>
      <c r="AT141" s="193" t="s">
        <v>111</v>
      </c>
      <c r="AU141" s="193" t="s">
        <v>80</v>
      </c>
      <c r="AY141" s="16" t="s">
        <v>109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6" t="s">
        <v>78</v>
      </c>
      <c r="BK141" s="194">
        <f>ROUND(I141*H141,2)</f>
        <v>0</v>
      </c>
      <c r="BL141" s="16" t="s">
        <v>115</v>
      </c>
      <c r="BM141" s="193" t="s">
        <v>156</v>
      </c>
    </row>
    <row r="142" spans="1:65" s="2" customFormat="1" ht="33" customHeight="1">
      <c r="A142" s="33"/>
      <c r="B142" s="34"/>
      <c r="C142" s="181" t="s">
        <v>157</v>
      </c>
      <c r="D142" s="181" t="s">
        <v>111</v>
      </c>
      <c r="E142" s="182" t="s">
        <v>158</v>
      </c>
      <c r="F142" s="183" t="s">
        <v>159</v>
      </c>
      <c r="G142" s="184" t="s">
        <v>114</v>
      </c>
      <c r="H142" s="185">
        <v>600</v>
      </c>
      <c r="I142" s="186"/>
      <c r="J142" s="187">
        <f>ROUND(I142*H142,2)</f>
        <v>0</v>
      </c>
      <c r="K142" s="188"/>
      <c r="L142" s="38"/>
      <c r="M142" s="189" t="s">
        <v>1</v>
      </c>
      <c r="N142" s="190" t="s">
        <v>38</v>
      </c>
      <c r="O142" s="70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3" t="s">
        <v>115</v>
      </c>
      <c r="AT142" s="193" t="s">
        <v>111</v>
      </c>
      <c r="AU142" s="193" t="s">
        <v>80</v>
      </c>
      <c r="AY142" s="16" t="s">
        <v>109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6" t="s">
        <v>78</v>
      </c>
      <c r="BK142" s="194">
        <f>ROUND(I142*H142,2)</f>
        <v>0</v>
      </c>
      <c r="BL142" s="16" t="s">
        <v>115</v>
      </c>
      <c r="BM142" s="193" t="s">
        <v>160</v>
      </c>
    </row>
    <row r="143" spans="2:63" s="12" customFormat="1" ht="22.9" customHeight="1">
      <c r="B143" s="165"/>
      <c r="C143" s="166"/>
      <c r="D143" s="167" t="s">
        <v>72</v>
      </c>
      <c r="E143" s="179" t="s">
        <v>161</v>
      </c>
      <c r="F143" s="179" t="s">
        <v>162</v>
      </c>
      <c r="G143" s="166"/>
      <c r="H143" s="166"/>
      <c r="I143" s="169"/>
      <c r="J143" s="180">
        <f>BK143</f>
        <v>0</v>
      </c>
      <c r="K143" s="166"/>
      <c r="L143" s="171"/>
      <c r="M143" s="172"/>
      <c r="N143" s="173"/>
      <c r="O143" s="173"/>
      <c r="P143" s="174">
        <f>SUM(P144:P152)</f>
        <v>0</v>
      </c>
      <c r="Q143" s="173"/>
      <c r="R143" s="174">
        <f>SUM(R144:R152)</f>
        <v>0</v>
      </c>
      <c r="S143" s="173"/>
      <c r="T143" s="175">
        <f>SUM(T144:T152)</f>
        <v>24.066</v>
      </c>
      <c r="AR143" s="176" t="s">
        <v>78</v>
      </c>
      <c r="AT143" s="177" t="s">
        <v>72</v>
      </c>
      <c r="AU143" s="177" t="s">
        <v>78</v>
      </c>
      <c r="AY143" s="176" t="s">
        <v>109</v>
      </c>
      <c r="BK143" s="178">
        <f>SUM(BK144:BK152)</f>
        <v>0</v>
      </c>
    </row>
    <row r="144" spans="1:65" s="2" customFormat="1" ht="24.2" customHeight="1">
      <c r="A144" s="33"/>
      <c r="B144" s="34"/>
      <c r="C144" s="181" t="s">
        <v>163</v>
      </c>
      <c r="D144" s="181" t="s">
        <v>111</v>
      </c>
      <c r="E144" s="182" t="s">
        <v>164</v>
      </c>
      <c r="F144" s="183" t="s">
        <v>165</v>
      </c>
      <c r="G144" s="184" t="s">
        <v>166</v>
      </c>
      <c r="H144" s="185">
        <v>21</v>
      </c>
      <c r="I144" s="186"/>
      <c r="J144" s="187">
        <f>ROUND(I144*H144,2)</f>
        <v>0</v>
      </c>
      <c r="K144" s="188"/>
      <c r="L144" s="38"/>
      <c r="M144" s="189" t="s">
        <v>1</v>
      </c>
      <c r="N144" s="190" t="s">
        <v>38</v>
      </c>
      <c r="O144" s="70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3" t="s">
        <v>115</v>
      </c>
      <c r="AT144" s="193" t="s">
        <v>111</v>
      </c>
      <c r="AU144" s="193" t="s">
        <v>80</v>
      </c>
      <c r="AY144" s="16" t="s">
        <v>109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6" t="s">
        <v>78</v>
      </c>
      <c r="BK144" s="194">
        <f>ROUND(I144*H144,2)</f>
        <v>0</v>
      </c>
      <c r="BL144" s="16" t="s">
        <v>115</v>
      </c>
      <c r="BM144" s="193" t="s">
        <v>167</v>
      </c>
    </row>
    <row r="145" spans="2:51" s="13" customFormat="1" ht="11.25">
      <c r="B145" s="195"/>
      <c r="C145" s="196"/>
      <c r="D145" s="197" t="s">
        <v>117</v>
      </c>
      <c r="E145" s="198" t="s">
        <v>1</v>
      </c>
      <c r="F145" s="199" t="s">
        <v>168</v>
      </c>
      <c r="G145" s="196"/>
      <c r="H145" s="200">
        <v>21</v>
      </c>
      <c r="I145" s="201"/>
      <c r="J145" s="196"/>
      <c r="K145" s="196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117</v>
      </c>
      <c r="AU145" s="206" t="s">
        <v>80</v>
      </c>
      <c r="AV145" s="13" t="s">
        <v>80</v>
      </c>
      <c r="AW145" s="13" t="s">
        <v>30</v>
      </c>
      <c r="AX145" s="13" t="s">
        <v>78</v>
      </c>
      <c r="AY145" s="206" t="s">
        <v>109</v>
      </c>
    </row>
    <row r="146" spans="1:65" s="2" customFormat="1" ht="24.2" customHeight="1">
      <c r="A146" s="33"/>
      <c r="B146" s="34"/>
      <c r="C146" s="181" t="s">
        <v>169</v>
      </c>
      <c r="D146" s="181" t="s">
        <v>111</v>
      </c>
      <c r="E146" s="182" t="s">
        <v>170</v>
      </c>
      <c r="F146" s="183" t="s">
        <v>171</v>
      </c>
      <c r="G146" s="184" t="s">
        <v>166</v>
      </c>
      <c r="H146" s="185">
        <v>21</v>
      </c>
      <c r="I146" s="186"/>
      <c r="J146" s="187">
        <f>ROUND(I146*H146,2)</f>
        <v>0</v>
      </c>
      <c r="K146" s="188"/>
      <c r="L146" s="38"/>
      <c r="M146" s="189" t="s">
        <v>1</v>
      </c>
      <c r="N146" s="190" t="s">
        <v>38</v>
      </c>
      <c r="O146" s="70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3" t="s">
        <v>115</v>
      </c>
      <c r="AT146" s="193" t="s">
        <v>111</v>
      </c>
      <c r="AU146" s="193" t="s">
        <v>80</v>
      </c>
      <c r="AY146" s="16" t="s">
        <v>109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6" t="s">
        <v>78</v>
      </c>
      <c r="BK146" s="194">
        <f>ROUND(I146*H146,2)</f>
        <v>0</v>
      </c>
      <c r="BL146" s="16" t="s">
        <v>115</v>
      </c>
      <c r="BM146" s="193" t="s">
        <v>172</v>
      </c>
    </row>
    <row r="147" spans="1:65" s="2" customFormat="1" ht="24.2" customHeight="1">
      <c r="A147" s="33"/>
      <c r="B147" s="34"/>
      <c r="C147" s="181" t="s">
        <v>173</v>
      </c>
      <c r="D147" s="181" t="s">
        <v>111</v>
      </c>
      <c r="E147" s="182" t="s">
        <v>174</v>
      </c>
      <c r="F147" s="183" t="s">
        <v>175</v>
      </c>
      <c r="G147" s="184" t="s">
        <v>166</v>
      </c>
      <c r="H147" s="185">
        <v>21</v>
      </c>
      <c r="I147" s="186"/>
      <c r="J147" s="187">
        <f>ROUND(I147*H147,2)</f>
        <v>0</v>
      </c>
      <c r="K147" s="188"/>
      <c r="L147" s="38"/>
      <c r="M147" s="189" t="s">
        <v>1</v>
      </c>
      <c r="N147" s="190" t="s">
        <v>38</v>
      </c>
      <c r="O147" s="70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3" t="s">
        <v>115</v>
      </c>
      <c r="AT147" s="193" t="s">
        <v>111</v>
      </c>
      <c r="AU147" s="193" t="s">
        <v>80</v>
      </c>
      <c r="AY147" s="16" t="s">
        <v>109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6" t="s">
        <v>78</v>
      </c>
      <c r="BK147" s="194">
        <f>ROUND(I147*H147,2)</f>
        <v>0</v>
      </c>
      <c r="BL147" s="16" t="s">
        <v>115</v>
      </c>
      <c r="BM147" s="193" t="s">
        <v>176</v>
      </c>
    </row>
    <row r="148" spans="1:65" s="2" customFormat="1" ht="21.75" customHeight="1">
      <c r="A148" s="33"/>
      <c r="B148" s="34"/>
      <c r="C148" s="181" t="s">
        <v>177</v>
      </c>
      <c r="D148" s="181" t="s">
        <v>111</v>
      </c>
      <c r="E148" s="182" t="s">
        <v>178</v>
      </c>
      <c r="F148" s="183" t="s">
        <v>179</v>
      </c>
      <c r="G148" s="184" t="s">
        <v>166</v>
      </c>
      <c r="H148" s="185">
        <v>21</v>
      </c>
      <c r="I148" s="186"/>
      <c r="J148" s="187">
        <f>ROUND(I148*H148,2)</f>
        <v>0</v>
      </c>
      <c r="K148" s="188"/>
      <c r="L148" s="38"/>
      <c r="M148" s="189" t="s">
        <v>1</v>
      </c>
      <c r="N148" s="190" t="s">
        <v>38</v>
      </c>
      <c r="O148" s="70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3" t="s">
        <v>115</v>
      </c>
      <c r="AT148" s="193" t="s">
        <v>111</v>
      </c>
      <c r="AU148" s="193" t="s">
        <v>80</v>
      </c>
      <c r="AY148" s="16" t="s">
        <v>109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6" t="s">
        <v>78</v>
      </c>
      <c r="BK148" s="194">
        <f>ROUND(I148*H148,2)</f>
        <v>0</v>
      </c>
      <c r="BL148" s="16" t="s">
        <v>115</v>
      </c>
      <c r="BM148" s="193" t="s">
        <v>180</v>
      </c>
    </row>
    <row r="149" spans="1:65" s="2" customFormat="1" ht="33" customHeight="1">
      <c r="A149" s="33"/>
      <c r="B149" s="34"/>
      <c r="C149" s="181" t="s">
        <v>181</v>
      </c>
      <c r="D149" s="181" t="s">
        <v>111</v>
      </c>
      <c r="E149" s="182" t="s">
        <v>182</v>
      </c>
      <c r="F149" s="183" t="s">
        <v>183</v>
      </c>
      <c r="G149" s="184" t="s">
        <v>114</v>
      </c>
      <c r="H149" s="185">
        <v>630</v>
      </c>
      <c r="I149" s="186"/>
      <c r="J149" s="187">
        <f>ROUND(I149*H149,2)</f>
        <v>0</v>
      </c>
      <c r="K149" s="188"/>
      <c r="L149" s="38"/>
      <c r="M149" s="189" t="s">
        <v>1</v>
      </c>
      <c r="N149" s="190" t="s">
        <v>38</v>
      </c>
      <c r="O149" s="70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3" t="s">
        <v>115</v>
      </c>
      <c r="AT149" s="193" t="s">
        <v>111</v>
      </c>
      <c r="AU149" s="193" t="s">
        <v>80</v>
      </c>
      <c r="AY149" s="16" t="s">
        <v>109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6" t="s">
        <v>78</v>
      </c>
      <c r="BK149" s="194">
        <f>ROUND(I149*H149,2)</f>
        <v>0</v>
      </c>
      <c r="BL149" s="16" t="s">
        <v>115</v>
      </c>
      <c r="BM149" s="193" t="s">
        <v>184</v>
      </c>
    </row>
    <row r="150" spans="1:65" s="2" customFormat="1" ht="16.5" customHeight="1">
      <c r="A150" s="33"/>
      <c r="B150" s="34"/>
      <c r="C150" s="181" t="s">
        <v>185</v>
      </c>
      <c r="D150" s="181" t="s">
        <v>111</v>
      </c>
      <c r="E150" s="182" t="s">
        <v>186</v>
      </c>
      <c r="F150" s="183" t="s">
        <v>187</v>
      </c>
      <c r="G150" s="184" t="s">
        <v>114</v>
      </c>
      <c r="H150" s="185">
        <v>95.5</v>
      </c>
      <c r="I150" s="186"/>
      <c r="J150" s="187">
        <f>ROUND(I150*H150,2)</f>
        <v>0</v>
      </c>
      <c r="K150" s="188"/>
      <c r="L150" s="38"/>
      <c r="M150" s="189" t="s">
        <v>1</v>
      </c>
      <c r="N150" s="190" t="s">
        <v>38</v>
      </c>
      <c r="O150" s="70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3" t="s">
        <v>115</v>
      </c>
      <c r="AT150" s="193" t="s">
        <v>111</v>
      </c>
      <c r="AU150" s="193" t="s">
        <v>80</v>
      </c>
      <c r="AY150" s="16" t="s">
        <v>109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6" t="s">
        <v>78</v>
      </c>
      <c r="BK150" s="194">
        <f>ROUND(I150*H150,2)</f>
        <v>0</v>
      </c>
      <c r="BL150" s="16" t="s">
        <v>115</v>
      </c>
      <c r="BM150" s="193" t="s">
        <v>188</v>
      </c>
    </row>
    <row r="151" spans="2:51" s="13" customFormat="1" ht="11.25">
      <c r="B151" s="195"/>
      <c r="C151" s="196"/>
      <c r="D151" s="197" t="s">
        <v>117</v>
      </c>
      <c r="E151" s="198" t="s">
        <v>1</v>
      </c>
      <c r="F151" s="199" t="s">
        <v>189</v>
      </c>
      <c r="G151" s="196"/>
      <c r="H151" s="200">
        <v>95.5</v>
      </c>
      <c r="I151" s="201"/>
      <c r="J151" s="196"/>
      <c r="K151" s="196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117</v>
      </c>
      <c r="AU151" s="206" t="s">
        <v>80</v>
      </c>
      <c r="AV151" s="13" t="s">
        <v>80</v>
      </c>
      <c r="AW151" s="13" t="s">
        <v>30</v>
      </c>
      <c r="AX151" s="13" t="s">
        <v>78</v>
      </c>
      <c r="AY151" s="206" t="s">
        <v>109</v>
      </c>
    </row>
    <row r="152" spans="1:65" s="2" customFormat="1" ht="16.5" customHeight="1">
      <c r="A152" s="33"/>
      <c r="B152" s="34"/>
      <c r="C152" s="181" t="s">
        <v>190</v>
      </c>
      <c r="D152" s="181" t="s">
        <v>111</v>
      </c>
      <c r="E152" s="182" t="s">
        <v>191</v>
      </c>
      <c r="F152" s="183" t="s">
        <v>192</v>
      </c>
      <c r="G152" s="184" t="s">
        <v>114</v>
      </c>
      <c r="H152" s="185">
        <v>95.5</v>
      </c>
      <c r="I152" s="186"/>
      <c r="J152" s="187">
        <f>ROUND(I152*H152,2)</f>
        <v>0</v>
      </c>
      <c r="K152" s="188"/>
      <c r="L152" s="38"/>
      <c r="M152" s="189" t="s">
        <v>1</v>
      </c>
      <c r="N152" s="190" t="s">
        <v>38</v>
      </c>
      <c r="O152" s="70"/>
      <c r="P152" s="191">
        <f>O152*H152</f>
        <v>0</v>
      </c>
      <c r="Q152" s="191">
        <v>0</v>
      </c>
      <c r="R152" s="191">
        <f>Q152*H152</f>
        <v>0</v>
      </c>
      <c r="S152" s="191">
        <v>0.252</v>
      </c>
      <c r="T152" s="192">
        <f>S152*H152</f>
        <v>24.066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3" t="s">
        <v>115</v>
      </c>
      <c r="AT152" s="193" t="s">
        <v>111</v>
      </c>
      <c r="AU152" s="193" t="s">
        <v>80</v>
      </c>
      <c r="AY152" s="16" t="s">
        <v>109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6" t="s">
        <v>78</v>
      </c>
      <c r="BK152" s="194">
        <f>ROUND(I152*H152,2)</f>
        <v>0</v>
      </c>
      <c r="BL152" s="16" t="s">
        <v>115</v>
      </c>
      <c r="BM152" s="193" t="s">
        <v>193</v>
      </c>
    </row>
    <row r="153" spans="2:63" s="12" customFormat="1" ht="22.9" customHeight="1">
      <c r="B153" s="165"/>
      <c r="C153" s="166"/>
      <c r="D153" s="167" t="s">
        <v>72</v>
      </c>
      <c r="E153" s="179" t="s">
        <v>194</v>
      </c>
      <c r="F153" s="179" t="s">
        <v>195</v>
      </c>
      <c r="G153" s="166"/>
      <c r="H153" s="166"/>
      <c r="I153" s="169"/>
      <c r="J153" s="180">
        <f>BK153</f>
        <v>0</v>
      </c>
      <c r="K153" s="166"/>
      <c r="L153" s="171"/>
      <c r="M153" s="172"/>
      <c r="N153" s="173"/>
      <c r="O153" s="173"/>
      <c r="P153" s="174">
        <f>SUM(P154:P157)</f>
        <v>0</v>
      </c>
      <c r="Q153" s="173"/>
      <c r="R153" s="174">
        <f>SUM(R154:R157)</f>
        <v>0</v>
      </c>
      <c r="S153" s="173"/>
      <c r="T153" s="175">
        <f>SUM(T154:T157)</f>
        <v>0</v>
      </c>
      <c r="AR153" s="176" t="s">
        <v>78</v>
      </c>
      <c r="AT153" s="177" t="s">
        <v>72</v>
      </c>
      <c r="AU153" s="177" t="s">
        <v>78</v>
      </c>
      <c r="AY153" s="176" t="s">
        <v>109</v>
      </c>
      <c r="BK153" s="178">
        <f>SUM(BK154:BK157)</f>
        <v>0</v>
      </c>
    </row>
    <row r="154" spans="1:65" s="2" customFormat="1" ht="21.75" customHeight="1">
      <c r="A154" s="33"/>
      <c r="B154" s="34"/>
      <c r="C154" s="181" t="s">
        <v>196</v>
      </c>
      <c r="D154" s="181" t="s">
        <v>111</v>
      </c>
      <c r="E154" s="182" t="s">
        <v>197</v>
      </c>
      <c r="F154" s="183" t="s">
        <v>198</v>
      </c>
      <c r="G154" s="184" t="s">
        <v>199</v>
      </c>
      <c r="H154" s="185">
        <v>45.241</v>
      </c>
      <c r="I154" s="186"/>
      <c r="J154" s="187">
        <f>ROUND(I154*H154,2)</f>
        <v>0</v>
      </c>
      <c r="K154" s="188"/>
      <c r="L154" s="38"/>
      <c r="M154" s="189" t="s">
        <v>1</v>
      </c>
      <c r="N154" s="190" t="s">
        <v>38</v>
      </c>
      <c r="O154" s="70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3" t="s">
        <v>115</v>
      </c>
      <c r="AT154" s="193" t="s">
        <v>111</v>
      </c>
      <c r="AU154" s="193" t="s">
        <v>80</v>
      </c>
      <c r="AY154" s="16" t="s">
        <v>109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6" t="s">
        <v>78</v>
      </c>
      <c r="BK154" s="194">
        <f>ROUND(I154*H154,2)</f>
        <v>0</v>
      </c>
      <c r="BL154" s="16" t="s">
        <v>115</v>
      </c>
      <c r="BM154" s="193" t="s">
        <v>200</v>
      </c>
    </row>
    <row r="155" spans="1:65" s="2" customFormat="1" ht="24.2" customHeight="1">
      <c r="A155" s="33"/>
      <c r="B155" s="34"/>
      <c r="C155" s="181" t="s">
        <v>201</v>
      </c>
      <c r="D155" s="181" t="s">
        <v>111</v>
      </c>
      <c r="E155" s="182" t="s">
        <v>202</v>
      </c>
      <c r="F155" s="183" t="s">
        <v>203</v>
      </c>
      <c r="G155" s="184" t="s">
        <v>199</v>
      </c>
      <c r="H155" s="185">
        <v>678.615</v>
      </c>
      <c r="I155" s="186"/>
      <c r="J155" s="187">
        <f>ROUND(I155*H155,2)</f>
        <v>0</v>
      </c>
      <c r="K155" s="188"/>
      <c r="L155" s="38"/>
      <c r="M155" s="189" t="s">
        <v>1</v>
      </c>
      <c r="N155" s="190" t="s">
        <v>38</v>
      </c>
      <c r="O155" s="70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3" t="s">
        <v>115</v>
      </c>
      <c r="AT155" s="193" t="s">
        <v>111</v>
      </c>
      <c r="AU155" s="193" t="s">
        <v>80</v>
      </c>
      <c r="AY155" s="16" t="s">
        <v>109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6" t="s">
        <v>78</v>
      </c>
      <c r="BK155" s="194">
        <f>ROUND(I155*H155,2)</f>
        <v>0</v>
      </c>
      <c r="BL155" s="16" t="s">
        <v>115</v>
      </c>
      <c r="BM155" s="193" t="s">
        <v>204</v>
      </c>
    </row>
    <row r="156" spans="2:51" s="13" customFormat="1" ht="11.25">
      <c r="B156" s="195"/>
      <c r="C156" s="196"/>
      <c r="D156" s="197" t="s">
        <v>117</v>
      </c>
      <c r="E156" s="196"/>
      <c r="F156" s="199" t="s">
        <v>205</v>
      </c>
      <c r="G156" s="196"/>
      <c r="H156" s="200">
        <v>678.615</v>
      </c>
      <c r="I156" s="201"/>
      <c r="J156" s="196"/>
      <c r="K156" s="196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117</v>
      </c>
      <c r="AU156" s="206" t="s">
        <v>80</v>
      </c>
      <c r="AV156" s="13" t="s">
        <v>80</v>
      </c>
      <c r="AW156" s="13" t="s">
        <v>4</v>
      </c>
      <c r="AX156" s="13" t="s">
        <v>78</v>
      </c>
      <c r="AY156" s="206" t="s">
        <v>109</v>
      </c>
    </row>
    <row r="157" spans="1:65" s="2" customFormat="1" ht="44.25" customHeight="1">
      <c r="A157" s="33"/>
      <c r="B157" s="34"/>
      <c r="C157" s="181" t="s">
        <v>206</v>
      </c>
      <c r="D157" s="181" t="s">
        <v>111</v>
      </c>
      <c r="E157" s="182" t="s">
        <v>207</v>
      </c>
      <c r="F157" s="183" t="s">
        <v>208</v>
      </c>
      <c r="G157" s="184" t="s">
        <v>199</v>
      </c>
      <c r="H157" s="185">
        <v>45.241</v>
      </c>
      <c r="I157" s="186"/>
      <c r="J157" s="187">
        <f>ROUND(I157*H157,2)</f>
        <v>0</v>
      </c>
      <c r="K157" s="188"/>
      <c r="L157" s="38"/>
      <c r="M157" s="189" t="s">
        <v>1</v>
      </c>
      <c r="N157" s="190" t="s">
        <v>38</v>
      </c>
      <c r="O157" s="70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3" t="s">
        <v>115</v>
      </c>
      <c r="AT157" s="193" t="s">
        <v>111</v>
      </c>
      <c r="AU157" s="193" t="s">
        <v>80</v>
      </c>
      <c r="AY157" s="16" t="s">
        <v>109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6" t="s">
        <v>78</v>
      </c>
      <c r="BK157" s="194">
        <f>ROUND(I157*H157,2)</f>
        <v>0</v>
      </c>
      <c r="BL157" s="16" t="s">
        <v>115</v>
      </c>
      <c r="BM157" s="193" t="s">
        <v>209</v>
      </c>
    </row>
    <row r="158" spans="2:63" s="12" customFormat="1" ht="22.9" customHeight="1">
      <c r="B158" s="165"/>
      <c r="C158" s="166"/>
      <c r="D158" s="167" t="s">
        <v>72</v>
      </c>
      <c r="E158" s="179" t="s">
        <v>210</v>
      </c>
      <c r="F158" s="179" t="s">
        <v>211</v>
      </c>
      <c r="G158" s="166"/>
      <c r="H158" s="166"/>
      <c r="I158" s="169"/>
      <c r="J158" s="180">
        <f>BK158</f>
        <v>0</v>
      </c>
      <c r="K158" s="166"/>
      <c r="L158" s="171"/>
      <c r="M158" s="172"/>
      <c r="N158" s="173"/>
      <c r="O158" s="173"/>
      <c r="P158" s="174">
        <f>P159</f>
        <v>0</v>
      </c>
      <c r="Q158" s="173"/>
      <c r="R158" s="174">
        <f>R159</f>
        <v>0</v>
      </c>
      <c r="S158" s="173"/>
      <c r="T158" s="175">
        <f>T159</f>
        <v>0</v>
      </c>
      <c r="AR158" s="176" t="s">
        <v>78</v>
      </c>
      <c r="AT158" s="177" t="s">
        <v>72</v>
      </c>
      <c r="AU158" s="177" t="s">
        <v>78</v>
      </c>
      <c r="AY158" s="176" t="s">
        <v>109</v>
      </c>
      <c r="BK158" s="178">
        <f>BK159</f>
        <v>0</v>
      </c>
    </row>
    <row r="159" spans="1:65" s="2" customFormat="1" ht="33" customHeight="1">
      <c r="A159" s="33"/>
      <c r="B159" s="34"/>
      <c r="C159" s="181" t="s">
        <v>212</v>
      </c>
      <c r="D159" s="181" t="s">
        <v>111</v>
      </c>
      <c r="E159" s="182" t="s">
        <v>213</v>
      </c>
      <c r="F159" s="183" t="s">
        <v>214</v>
      </c>
      <c r="G159" s="184" t="s">
        <v>199</v>
      </c>
      <c r="H159" s="185">
        <v>106.319</v>
      </c>
      <c r="I159" s="186"/>
      <c r="J159" s="187">
        <f>ROUND(I159*H159,2)</f>
        <v>0</v>
      </c>
      <c r="K159" s="188"/>
      <c r="L159" s="38"/>
      <c r="M159" s="189" t="s">
        <v>1</v>
      </c>
      <c r="N159" s="190" t="s">
        <v>38</v>
      </c>
      <c r="O159" s="70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3" t="s">
        <v>115</v>
      </c>
      <c r="AT159" s="193" t="s">
        <v>111</v>
      </c>
      <c r="AU159" s="193" t="s">
        <v>80</v>
      </c>
      <c r="AY159" s="16" t="s">
        <v>109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6" t="s">
        <v>78</v>
      </c>
      <c r="BK159" s="194">
        <f>ROUND(I159*H159,2)</f>
        <v>0</v>
      </c>
      <c r="BL159" s="16" t="s">
        <v>115</v>
      </c>
      <c r="BM159" s="193" t="s">
        <v>215</v>
      </c>
    </row>
    <row r="160" spans="2:63" s="12" customFormat="1" ht="25.9" customHeight="1">
      <c r="B160" s="165"/>
      <c r="C160" s="166"/>
      <c r="D160" s="167" t="s">
        <v>72</v>
      </c>
      <c r="E160" s="168" t="s">
        <v>216</v>
      </c>
      <c r="F160" s="168" t="s">
        <v>217</v>
      </c>
      <c r="G160" s="166"/>
      <c r="H160" s="166"/>
      <c r="I160" s="169"/>
      <c r="J160" s="170">
        <f>BK160</f>
        <v>0</v>
      </c>
      <c r="K160" s="166"/>
      <c r="L160" s="171"/>
      <c r="M160" s="172"/>
      <c r="N160" s="173"/>
      <c r="O160" s="173"/>
      <c r="P160" s="174">
        <f>SUM(P161:P162)</f>
        <v>0</v>
      </c>
      <c r="Q160" s="173"/>
      <c r="R160" s="174">
        <f>SUM(R161:R162)</f>
        <v>0</v>
      </c>
      <c r="S160" s="173"/>
      <c r="T160" s="175">
        <f>SUM(T161:T162)</f>
        <v>0</v>
      </c>
      <c r="AR160" s="176" t="s">
        <v>137</v>
      </c>
      <c r="AT160" s="177" t="s">
        <v>72</v>
      </c>
      <c r="AU160" s="177" t="s">
        <v>73</v>
      </c>
      <c r="AY160" s="176" t="s">
        <v>109</v>
      </c>
      <c r="BK160" s="178">
        <f>SUM(BK161:BK162)</f>
        <v>0</v>
      </c>
    </row>
    <row r="161" spans="1:65" s="2" customFormat="1" ht="16.5" customHeight="1">
      <c r="A161" s="33"/>
      <c r="B161" s="34"/>
      <c r="C161" s="181" t="s">
        <v>218</v>
      </c>
      <c r="D161" s="181" t="s">
        <v>111</v>
      </c>
      <c r="E161" s="182" t="s">
        <v>219</v>
      </c>
      <c r="F161" s="183" t="s">
        <v>220</v>
      </c>
      <c r="G161" s="184" t="s">
        <v>221</v>
      </c>
      <c r="H161" s="185">
        <v>1</v>
      </c>
      <c r="I161" s="186"/>
      <c r="J161" s="187">
        <f>ROUND(I161*H161,2)</f>
        <v>0</v>
      </c>
      <c r="K161" s="188"/>
      <c r="L161" s="38"/>
      <c r="M161" s="189" t="s">
        <v>1</v>
      </c>
      <c r="N161" s="190" t="s">
        <v>38</v>
      </c>
      <c r="O161" s="70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3" t="s">
        <v>115</v>
      </c>
      <c r="AT161" s="193" t="s">
        <v>111</v>
      </c>
      <c r="AU161" s="193" t="s">
        <v>78</v>
      </c>
      <c r="AY161" s="16" t="s">
        <v>109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6" t="s">
        <v>78</v>
      </c>
      <c r="BK161" s="194">
        <f>ROUND(I161*H161,2)</f>
        <v>0</v>
      </c>
      <c r="BL161" s="16" t="s">
        <v>115</v>
      </c>
      <c r="BM161" s="193" t="s">
        <v>222</v>
      </c>
    </row>
    <row r="162" spans="1:65" s="2" customFormat="1" ht="16.5" customHeight="1">
      <c r="A162" s="33"/>
      <c r="B162" s="34"/>
      <c r="C162" s="181" t="s">
        <v>223</v>
      </c>
      <c r="D162" s="181" t="s">
        <v>111</v>
      </c>
      <c r="E162" s="182" t="s">
        <v>224</v>
      </c>
      <c r="F162" s="183" t="s">
        <v>225</v>
      </c>
      <c r="G162" s="184" t="s">
        <v>221</v>
      </c>
      <c r="H162" s="185">
        <v>0</v>
      </c>
      <c r="I162" s="186"/>
      <c r="J162" s="187">
        <f>ROUND(I162*H162,2)</f>
        <v>0</v>
      </c>
      <c r="K162" s="188"/>
      <c r="L162" s="38"/>
      <c r="M162" s="218" t="s">
        <v>1</v>
      </c>
      <c r="N162" s="219" t="s">
        <v>38</v>
      </c>
      <c r="O162" s="220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3" t="s">
        <v>115</v>
      </c>
      <c r="AT162" s="193" t="s">
        <v>111</v>
      </c>
      <c r="AU162" s="193" t="s">
        <v>78</v>
      </c>
      <c r="AY162" s="16" t="s">
        <v>109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6" t="s">
        <v>78</v>
      </c>
      <c r="BK162" s="194">
        <f>ROUND(I162*H162,2)</f>
        <v>0</v>
      </c>
      <c r="BL162" s="16" t="s">
        <v>115</v>
      </c>
      <c r="BM162" s="193" t="s">
        <v>226</v>
      </c>
    </row>
    <row r="163" spans="1:31" s="2" customFormat="1" ht="6.95" customHeight="1">
      <c r="A163" s="33"/>
      <c r="B163" s="53"/>
      <c r="C163" s="54"/>
      <c r="D163" s="54"/>
      <c r="E163" s="54"/>
      <c r="F163" s="54"/>
      <c r="G163" s="54"/>
      <c r="H163" s="54"/>
      <c r="I163" s="54"/>
      <c r="J163" s="54"/>
      <c r="K163" s="54"/>
      <c r="L163" s="38"/>
      <c r="M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</sheetData>
  <sheetProtection algorithmName="SHA-512" hashValue="toGrwIBA0LpR+IPRN7cOIf56nC9e2pIIvWocznZ/lXb+vunqa4jSAgy3LY4PMPYvN9DCo0TwjJlK2k0Mr3UJWg==" saltValue="kiL4/NcZOhrbL7Sm4XdsOgJoTQQOL69gsWcoD0C0Aybw+puu0kw6+ZrEixYc2OWip0ipT7eJhHopiK4YU4qJpQ==" spinCount="100000" sheet="1" objects="1" scenarios="1" formatColumns="0" formatRows="0" autoFilter="0"/>
  <autoFilter ref="C118:K162"/>
  <mergeCells count="6">
    <mergeCell ref="L2:V2"/>
    <mergeCell ref="E7:H7"/>
    <mergeCell ref="E16:H16"/>
    <mergeCell ref="E25:H25"/>
    <mergeCell ref="E85:H85"/>
    <mergeCell ref="E111:H111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dcterms:created xsi:type="dcterms:W3CDTF">2022-08-22T09:06:50Z</dcterms:created>
  <dcterms:modified xsi:type="dcterms:W3CDTF">2022-08-24T14:31:05Z</dcterms:modified>
  <cp:category/>
  <cp:version/>
  <cp:contentType/>
  <cp:contentStatus/>
</cp:coreProperties>
</file>