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22\VZ Stavební práce\VZMR\Staveb úpravy Vlašimská 1796\"/>
    </mc:Choice>
  </mc:AlternateContent>
  <bookViews>
    <workbookView xWindow="0" yWindow="0" windowWidth="28800" windowHeight="12225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Pol'!$A$1:$U$105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95" i="12" l="1"/>
  <c r="G39" i="1" s="1"/>
  <c r="G40" i="1" s="1"/>
  <c r="G25" i="1" s="1"/>
  <c r="G26" i="1" s="1"/>
  <c r="F9" i="12"/>
  <c r="G9" i="12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6" i="12"/>
  <c r="G16" i="12" s="1"/>
  <c r="I16" i="12"/>
  <c r="I15" i="12" s="1"/>
  <c r="K16" i="12"/>
  <c r="K15" i="12" s="1"/>
  <c r="O16" i="12"/>
  <c r="O15" i="12" s="1"/>
  <c r="Q16" i="12"/>
  <c r="Q15" i="12" s="1"/>
  <c r="U16" i="12"/>
  <c r="U15" i="12" s="1"/>
  <c r="F18" i="12"/>
  <c r="G18" i="12" s="1"/>
  <c r="M18" i="12" s="1"/>
  <c r="I18" i="12"/>
  <c r="I17" i="12" s="1"/>
  <c r="K18" i="12"/>
  <c r="O18" i="12"/>
  <c r="Q18" i="12"/>
  <c r="U18" i="12"/>
  <c r="U17" i="12" s="1"/>
  <c r="F19" i="12"/>
  <c r="G19" i="12" s="1"/>
  <c r="M19" i="12" s="1"/>
  <c r="I19" i="12"/>
  <c r="K19" i="12"/>
  <c r="O19" i="12"/>
  <c r="Q19" i="12"/>
  <c r="U19" i="12"/>
  <c r="F21" i="12"/>
  <c r="G21" i="12"/>
  <c r="M21" i="12" s="1"/>
  <c r="I21" i="12"/>
  <c r="K21" i="12"/>
  <c r="O21" i="12"/>
  <c r="Q21" i="12"/>
  <c r="Q20" i="12" s="1"/>
  <c r="U21" i="12"/>
  <c r="F22" i="12"/>
  <c r="G22" i="12" s="1"/>
  <c r="M22" i="12" s="1"/>
  <c r="I22" i="12"/>
  <c r="K22" i="12"/>
  <c r="O22" i="12"/>
  <c r="Q22" i="12"/>
  <c r="U22" i="12"/>
  <c r="F23" i="12"/>
  <c r="G23" i="12"/>
  <c r="M23" i="12" s="1"/>
  <c r="I23" i="12"/>
  <c r="K23" i="12"/>
  <c r="O23" i="12"/>
  <c r="Q23" i="12"/>
  <c r="U23" i="12"/>
  <c r="F25" i="12"/>
  <c r="G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/>
  <c r="M35" i="12" s="1"/>
  <c r="I35" i="12"/>
  <c r="K35" i="12"/>
  <c r="O35" i="12"/>
  <c r="Q35" i="12"/>
  <c r="U35" i="12"/>
  <c r="F37" i="12"/>
  <c r="G37" i="12" s="1"/>
  <c r="I37" i="12"/>
  <c r="I36" i="12" s="1"/>
  <c r="K37" i="12"/>
  <c r="K36" i="12" s="1"/>
  <c r="O37" i="12"/>
  <c r="O36" i="12" s="1"/>
  <c r="Q37" i="12"/>
  <c r="Q36" i="12" s="1"/>
  <c r="U37" i="12"/>
  <c r="U36" i="12" s="1"/>
  <c r="F39" i="12"/>
  <c r="G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7" i="12"/>
  <c r="G47" i="12" s="1"/>
  <c r="M47" i="12" s="1"/>
  <c r="M46" i="12" s="1"/>
  <c r="I47" i="12"/>
  <c r="I46" i="12" s="1"/>
  <c r="K47" i="12"/>
  <c r="K46" i="12" s="1"/>
  <c r="O47" i="12"/>
  <c r="O46" i="12" s="1"/>
  <c r="Q47" i="12"/>
  <c r="Q46" i="12" s="1"/>
  <c r="U47" i="12"/>
  <c r="U46" i="12" s="1"/>
  <c r="F49" i="12"/>
  <c r="G49" i="12" s="1"/>
  <c r="G48" i="12" s="1"/>
  <c r="I55" i="1" s="1"/>
  <c r="I49" i="12"/>
  <c r="I48" i="12" s="1"/>
  <c r="K49" i="12"/>
  <c r="K48" i="12" s="1"/>
  <c r="O49" i="12"/>
  <c r="O48" i="12" s="1"/>
  <c r="Q49" i="12"/>
  <c r="Q48" i="12" s="1"/>
  <c r="U49" i="12"/>
  <c r="U48" i="12" s="1"/>
  <c r="F51" i="12"/>
  <c r="G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 s="1"/>
  <c r="M53" i="12" s="1"/>
  <c r="I53" i="12"/>
  <c r="K53" i="12"/>
  <c r="O53" i="12"/>
  <c r="Q53" i="12"/>
  <c r="U53" i="12"/>
  <c r="F54" i="12"/>
  <c r="G54" i="12" s="1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6" i="12"/>
  <c r="G56" i="12" s="1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59" i="12"/>
  <c r="G59" i="12" s="1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2" i="12"/>
  <c r="G62" i="12" s="1"/>
  <c r="I62" i="12"/>
  <c r="I61" i="12" s="1"/>
  <c r="K62" i="12"/>
  <c r="K61" i="12" s="1"/>
  <c r="O62" i="12"/>
  <c r="O61" i="12" s="1"/>
  <c r="Q62" i="12"/>
  <c r="Q61" i="12" s="1"/>
  <c r="U62" i="12"/>
  <c r="U61" i="12" s="1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8" i="12"/>
  <c r="G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F73" i="12"/>
  <c r="G73" i="12" s="1"/>
  <c r="I73" i="12"/>
  <c r="I72" i="12" s="1"/>
  <c r="K73" i="12"/>
  <c r="O73" i="12"/>
  <c r="Q73" i="12"/>
  <c r="U73" i="12"/>
  <c r="U72" i="12" s="1"/>
  <c r="F74" i="12"/>
  <c r="G74" i="12" s="1"/>
  <c r="M74" i="12" s="1"/>
  <c r="I74" i="12"/>
  <c r="K74" i="12"/>
  <c r="O74" i="12"/>
  <c r="Q74" i="12"/>
  <c r="U74" i="12"/>
  <c r="F76" i="12"/>
  <c r="G76" i="12" s="1"/>
  <c r="I76" i="12"/>
  <c r="K76" i="12"/>
  <c r="O76" i="12"/>
  <c r="Q76" i="12"/>
  <c r="U76" i="12"/>
  <c r="F77" i="12"/>
  <c r="G77" i="12" s="1"/>
  <c r="M77" i="12" s="1"/>
  <c r="I77" i="12"/>
  <c r="K77" i="12"/>
  <c r="O77" i="12"/>
  <c r="Q77" i="12"/>
  <c r="U77" i="12"/>
  <c r="F78" i="12"/>
  <c r="G78" i="12" s="1"/>
  <c r="M78" i="12" s="1"/>
  <c r="I78" i="12"/>
  <c r="K78" i="12"/>
  <c r="O78" i="12"/>
  <c r="Q78" i="12"/>
  <c r="U78" i="12"/>
  <c r="F79" i="12"/>
  <c r="G79" i="12" s="1"/>
  <c r="M79" i="12" s="1"/>
  <c r="I79" i="12"/>
  <c r="K79" i="12"/>
  <c r="O79" i="12"/>
  <c r="Q79" i="12"/>
  <c r="U79" i="12"/>
  <c r="F80" i="12"/>
  <c r="G80" i="12" s="1"/>
  <c r="M80" i="12" s="1"/>
  <c r="I80" i="12"/>
  <c r="K80" i="12"/>
  <c r="O80" i="12"/>
  <c r="Q80" i="12"/>
  <c r="U80" i="12"/>
  <c r="F82" i="12"/>
  <c r="G82" i="12"/>
  <c r="M82" i="12" s="1"/>
  <c r="M81" i="12" s="1"/>
  <c r="I82" i="12"/>
  <c r="I81" i="12" s="1"/>
  <c r="K82" i="12"/>
  <c r="K81" i="12" s="1"/>
  <c r="O82" i="12"/>
  <c r="O81" i="12" s="1"/>
  <c r="Q82" i="12"/>
  <c r="Q81" i="12" s="1"/>
  <c r="U82" i="12"/>
  <c r="U81" i="12" s="1"/>
  <c r="F84" i="12"/>
  <c r="G84" i="12" s="1"/>
  <c r="M84" i="12" s="1"/>
  <c r="I84" i="12"/>
  <c r="K84" i="12"/>
  <c r="K83" i="12" s="1"/>
  <c r="O84" i="12"/>
  <c r="Q84" i="12"/>
  <c r="U84" i="12"/>
  <c r="F85" i="12"/>
  <c r="G85" i="12" s="1"/>
  <c r="I85" i="12"/>
  <c r="K85" i="12"/>
  <c r="O85" i="12"/>
  <c r="Q85" i="12"/>
  <c r="U85" i="12"/>
  <c r="F86" i="12"/>
  <c r="G86" i="12"/>
  <c r="M86" i="12" s="1"/>
  <c r="I86" i="12"/>
  <c r="K86" i="12"/>
  <c r="O86" i="12"/>
  <c r="Q86" i="12"/>
  <c r="U86" i="12"/>
  <c r="F88" i="12"/>
  <c r="G88" i="12" s="1"/>
  <c r="I88" i="12"/>
  <c r="K88" i="12"/>
  <c r="O88" i="12"/>
  <c r="Q88" i="12"/>
  <c r="U88" i="12"/>
  <c r="F89" i="12"/>
  <c r="G89" i="12" s="1"/>
  <c r="M89" i="12" s="1"/>
  <c r="I89" i="12"/>
  <c r="K89" i="12"/>
  <c r="O89" i="12"/>
  <c r="Q89" i="12"/>
  <c r="U89" i="12"/>
  <c r="F90" i="12"/>
  <c r="G90" i="12" s="1"/>
  <c r="M90" i="12" s="1"/>
  <c r="I90" i="12"/>
  <c r="K90" i="12"/>
  <c r="O90" i="12"/>
  <c r="Q90" i="12"/>
  <c r="U90" i="12"/>
  <c r="F91" i="12"/>
  <c r="G91" i="12" s="1"/>
  <c r="M91" i="12" s="1"/>
  <c r="I91" i="12"/>
  <c r="K91" i="12"/>
  <c r="O91" i="12"/>
  <c r="Q91" i="12"/>
  <c r="U91" i="12"/>
  <c r="F92" i="12"/>
  <c r="G92" i="12" s="1"/>
  <c r="M92" i="12" s="1"/>
  <c r="I92" i="12"/>
  <c r="K92" i="12"/>
  <c r="O92" i="12"/>
  <c r="Q92" i="12"/>
  <c r="U92" i="12"/>
  <c r="F93" i="12"/>
  <c r="G93" i="12" s="1"/>
  <c r="M93" i="12" s="1"/>
  <c r="I93" i="12"/>
  <c r="K93" i="12"/>
  <c r="O93" i="12"/>
  <c r="Q93" i="12"/>
  <c r="U93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U67" i="12" l="1"/>
  <c r="I67" i="12"/>
  <c r="O20" i="12"/>
  <c r="Q17" i="12"/>
  <c r="G24" i="12"/>
  <c r="I51" i="1" s="1"/>
  <c r="G81" i="12"/>
  <c r="I62" i="1" s="1"/>
  <c r="K72" i="12"/>
  <c r="O83" i="12"/>
  <c r="K17" i="12"/>
  <c r="K63" i="12"/>
  <c r="U63" i="12"/>
  <c r="I63" i="12"/>
  <c r="G8" i="12"/>
  <c r="AC95" i="12"/>
  <c r="F39" i="1" s="1"/>
  <c r="Q87" i="12"/>
  <c r="Q83" i="12"/>
  <c r="O75" i="12"/>
  <c r="O72" i="12"/>
  <c r="K67" i="12"/>
  <c r="O63" i="12"/>
  <c r="K50" i="12"/>
  <c r="K38" i="12"/>
  <c r="Q24" i="12"/>
  <c r="U20" i="12"/>
  <c r="I20" i="12"/>
  <c r="O17" i="12"/>
  <c r="O8" i="12"/>
  <c r="O87" i="12"/>
  <c r="G83" i="12"/>
  <c r="I63" i="1" s="1"/>
  <c r="K75" i="12"/>
  <c r="U50" i="12"/>
  <c r="I50" i="12"/>
  <c r="U38" i="12"/>
  <c r="I38" i="12"/>
  <c r="O24" i="12"/>
  <c r="K8" i="12"/>
  <c r="K87" i="12"/>
  <c r="U75" i="12"/>
  <c r="I75" i="12"/>
  <c r="Q67" i="12"/>
  <c r="G67" i="12"/>
  <c r="I59" i="1" s="1"/>
  <c r="Q50" i="12"/>
  <c r="Q38" i="12"/>
  <c r="K24" i="12"/>
  <c r="U8" i="12"/>
  <c r="I8" i="12"/>
  <c r="U87" i="12"/>
  <c r="I87" i="12"/>
  <c r="U83" i="12"/>
  <c r="I83" i="12"/>
  <c r="Q75" i="12"/>
  <c r="Q72" i="12"/>
  <c r="O67" i="12"/>
  <c r="Q63" i="12"/>
  <c r="M63" i="12"/>
  <c r="O50" i="12"/>
  <c r="O38" i="12"/>
  <c r="U24" i="12"/>
  <c r="I24" i="12"/>
  <c r="K20" i="12"/>
  <c r="M17" i="12"/>
  <c r="Q8" i="12"/>
  <c r="M76" i="12"/>
  <c r="M75" i="12" s="1"/>
  <c r="G75" i="12"/>
  <c r="I61" i="1" s="1"/>
  <c r="M20" i="12"/>
  <c r="G87" i="12"/>
  <c r="I64" i="1" s="1"/>
  <c r="I19" i="1" s="1"/>
  <c r="M88" i="12"/>
  <c r="M87" i="12" s="1"/>
  <c r="M37" i="12"/>
  <c r="M36" i="12" s="1"/>
  <c r="G36" i="12"/>
  <c r="I52" i="1" s="1"/>
  <c r="M62" i="12"/>
  <c r="M61" i="12" s="1"/>
  <c r="G61" i="12"/>
  <c r="I57" i="1" s="1"/>
  <c r="M51" i="12"/>
  <c r="M50" i="12" s="1"/>
  <c r="G50" i="12"/>
  <c r="I56" i="1" s="1"/>
  <c r="M39" i="12"/>
  <c r="M38" i="12" s="1"/>
  <c r="G38" i="12"/>
  <c r="I53" i="1" s="1"/>
  <c r="M16" i="12"/>
  <c r="M15" i="12" s="1"/>
  <c r="G15" i="12"/>
  <c r="I48" i="1" s="1"/>
  <c r="M73" i="12"/>
  <c r="M72" i="12" s="1"/>
  <c r="G72" i="12"/>
  <c r="I60" i="1" s="1"/>
  <c r="M85" i="12"/>
  <c r="M83" i="12" s="1"/>
  <c r="M68" i="12"/>
  <c r="M67" i="12" s="1"/>
  <c r="M49" i="12"/>
  <c r="M48" i="12" s="1"/>
  <c r="M25" i="12"/>
  <c r="M24" i="12" s="1"/>
  <c r="M9" i="12"/>
  <c r="M8" i="12" s="1"/>
  <c r="G17" i="12"/>
  <c r="I49" i="1" s="1"/>
  <c r="G63" i="12"/>
  <c r="I58" i="1" s="1"/>
  <c r="G46" i="12"/>
  <c r="I54" i="1" s="1"/>
  <c r="G20" i="12"/>
  <c r="I50" i="1" s="1"/>
  <c r="H39" i="1" l="1"/>
  <c r="F40" i="1"/>
  <c r="I17" i="1"/>
  <c r="G95" i="12"/>
  <c r="I47" i="1"/>
  <c r="G23" i="1" l="1"/>
  <c r="G24" i="1" s="1"/>
  <c r="G29" i="1" s="1"/>
  <c r="G28" i="1"/>
  <c r="I16" i="1"/>
  <c r="I21" i="1" s="1"/>
  <c r="I65" i="1"/>
  <c r="I39" i="1"/>
  <c r="I40" i="1" s="1"/>
  <c r="J39" i="1" s="1"/>
  <c r="J40" i="1" s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<sst xmlns="http://schemas.openxmlformats.org/spreadsheetml/2006/main" count="517" uniqueCount="267">
  <si>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</si>
  <si>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</si>
  <si>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</si>
  <si>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</si>
  <si>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</si>
  <si>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</si>
  <si>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</si>
  <si>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</si>
  <si>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</si>
  <si>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</si>
  <si>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</si>
  <si>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</si>
  <si>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</si>
  <si>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</si>
  <si>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</si>
  <si>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</si>
  <si>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</si>
  <si>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</si>
  <si>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</si>
  <si>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</si>
  <si>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</si>
  <si>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</si>
  <si>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</si>
  <si>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</si>
  <si>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</si>
  <si>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</si>
  <si>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</si>
  <si>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</si>
  <si>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</si>
  <si>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</si>
  <si>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</si>
  <si>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</si>
  <si>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</si>
  <si>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</si>
  <si>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</si>
  <si>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</si>
  <si>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</si>
  <si>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</si>
  <si>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</si>
  <si>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</si>
  <si>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</si>
  <si>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</si>
  <si>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</si>
  <si>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Vlašimská 1796, Benešov</t>
  </si>
  <si>
    <t>Rozpočet:</t>
  </si>
  <si>
    <t>Misto</t>
  </si>
  <si>
    <t>Stavební úpravy Vlašimská 1796</t>
  </si>
  <si>
    <t>Město Benešov</t>
  </si>
  <si>
    <t>Benešov</t>
  </si>
  <si>
    <t>25601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</si>
  <si>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</si>
  <si>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</si>
  <si>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</si>
  <si>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</si>
  <si>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</si>
  <si>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</si>
  <si>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</si>
  <si>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</si>
  <si>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</si>
  <si>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</si>
  <si>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</si>
  <si>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</si>
  <si>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</si>
  <si>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</si>
  <si>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</si>
  <si>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</si>
  <si>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</si>
  <si>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</si>
  <si>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</si>
  <si>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</si>
  <si>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</si>
  <si>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</si>
  <si>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</si>
  <si>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</si>
  <si>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</si>
  <si>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</si>
  <si>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</si>
  <si>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</si>
  <si>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</si>
  <si>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</si>
  <si>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</si>
  <si>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</si>
  <si>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</si>
  <si>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</si>
  <si>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</si>
  <si>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</si>
  <si>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</si>
  <si>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</si>
  <si>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</si>
  <si>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</si>
  <si>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</si>
  <si>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</si>
  <si>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</si>
  <si>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</si>
  <si>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</si>
  <si>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</si>
  <si>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</si>
  <si>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</si>
  <si>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</si>
  <si>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</si>
  <si>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</si>
  <si>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</si>
  <si>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</si>
  <si>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</si>
  <si>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</si>
  <si>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</si>
  <si>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</si>
  <si>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</si>
  <si>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</si>
  <si>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</si>
  <si>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</si>
  <si>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</si>
  <si>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</si>
  <si>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</si>
  <si>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</si>
  <si>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</si>
  <si>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</si>
  <si>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</si>
  <si>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311271175R00</t>
  </si>
  <si>
    <t>Zdivo z tvárnic Ytong hladkých tl. 20 cm</t>
  </si>
  <si>
    <t>m2</t>
  </si>
  <si>
    <t>POL1_0</t>
  </si>
  <si>
    <t>317944311R00</t>
  </si>
  <si>
    <t>Válcované nosníky do č.12 do připravených otvorů</t>
  </si>
  <si>
    <t>t</t>
  </si>
  <si>
    <t>R317 94-9991</t>
  </si>
  <si>
    <t>Dodávka válcovaných nosníků I,U v.-12cm</t>
  </si>
  <si>
    <t>346244381R00</t>
  </si>
  <si>
    <t>Plentování ocelových nosníků výšky do 20 cm</t>
  </si>
  <si>
    <t>317234410R00</t>
  </si>
  <si>
    <t>Vyzdívka mezi nosníky cihlami pálenými na MC</t>
  </si>
  <si>
    <t>m3</t>
  </si>
  <si>
    <t>310271630R00</t>
  </si>
  <si>
    <t>Zazdívka otvorů do 4 m2, pórobet.tvárnice, tl.30cm</t>
  </si>
  <si>
    <t>413232211R00</t>
  </si>
  <si>
    <t>Zazdívka zhlaví válcovaných nosníků výšky do 15cm</t>
  </si>
  <si>
    <t>kus</t>
  </si>
  <si>
    <t>602011184RT6</t>
  </si>
  <si>
    <t>Stěrka na stěnách silikátová barevná, zatíraná, zrnitost 1,5 mm</t>
  </si>
  <si>
    <t>602011191R00</t>
  </si>
  <si>
    <t>Podklad.nátěr stěn pod tenkovr.omítky</t>
  </si>
  <si>
    <t>612421637R00</t>
  </si>
  <si>
    <t>Omítka vnitřní zdiva, MVC, štuková</t>
  </si>
  <si>
    <t>611481211RT8</t>
  </si>
  <si>
    <t>Montáž výztužné sítě (perlinky) do stěrky-stropy, včetně výztužné sítě a stěrkového tmelu</t>
  </si>
  <si>
    <t>612425931R00</t>
  </si>
  <si>
    <t>Omítka vápenná vnitřního ostění - štuková</t>
  </si>
  <si>
    <t>620991121R00</t>
  </si>
  <si>
    <t>Zakrývání výplní vnějších otvorů z lešení</t>
  </si>
  <si>
    <t>R622 30-0159</t>
  </si>
  <si>
    <t>Montáž lišty do KZS tmelem</t>
  </si>
  <si>
    <t>m</t>
  </si>
  <si>
    <t>28350107R</t>
  </si>
  <si>
    <t>Profil okenní začišťující 15 mm l = 2,4 m</t>
  </si>
  <si>
    <t>POL3_0</t>
  </si>
  <si>
    <t>28350202R</t>
  </si>
  <si>
    <t>Profil rohový PVC s mřížkou 10/10  l = 2,5 m</t>
  </si>
  <si>
    <t>28350229R</t>
  </si>
  <si>
    <t>Profil rohový s okapničkou dl. 2 m</t>
  </si>
  <si>
    <t>28350224R</t>
  </si>
  <si>
    <t>Profil okenní parapetní plastový LPE dl. 2 m</t>
  </si>
  <si>
    <t>622311831RV1</t>
  </si>
  <si>
    <t>Zatepl.syst., fasáda, miner.desky PV 80 mm, zakončený stěrkou s výztužnou tkaninou</t>
  </si>
  <si>
    <t>622311853RV1</t>
  </si>
  <si>
    <t>Zatepl.syst., ostění, miner.desky PV 30 mm, zakončený stěrkou s výztužnou tkaninou</t>
  </si>
  <si>
    <t>R622 31-1859</t>
  </si>
  <si>
    <t>Zatepl.syst., ostění, miner.desky PV 60 mm, zakončený stěrkou s výztužnou tkaninou</t>
  </si>
  <si>
    <t>622311563R00</t>
  </si>
  <si>
    <t>Zateplovací systém, parapet, XPS tl. 30 mm</t>
  </si>
  <si>
    <t>622300172RT3</t>
  </si>
  <si>
    <t>Těsnění napojovacích spár tmelem, včetně dodávky tmelu</t>
  </si>
  <si>
    <t>632451022R00</t>
  </si>
  <si>
    <t>Vyrovnávací potěr MC 15, v pásu, tl. 30 mm</t>
  </si>
  <si>
    <t>941941041R00</t>
  </si>
  <si>
    <t>Montáž lešení leh.řad.s podlahami,š.1,2 m, H 10 m</t>
  </si>
  <si>
    <t>941941111R00</t>
  </si>
  <si>
    <t>Pronájem lešení za den</t>
  </si>
  <si>
    <t>941941841R00</t>
  </si>
  <si>
    <t>Demontáž lešení leh.řad.s podlahami,š.1,2 m,H 10 m</t>
  </si>
  <si>
    <t>941955102R00</t>
  </si>
  <si>
    <t>Lešení lehké pomocné,schodiště, H podlahy do 3,5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</si>
  <si>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</si>
  <si>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</si>
  <si>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</si>
  <si>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</si>
  <si>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</si>
  <si>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</si>
  <si>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</si>
  <si>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</si>
  <si>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962081141R00</t>
  </si>
  <si>
    <t>Bourání příček ze skleněných tvárnic tl. 15 cm</t>
  </si>
  <si>
    <t>973031325R00</t>
  </si>
  <si>
    <t>Vysekání kapes zeď cihel. MVC, pl. 0,1m2, hl. 30cm</t>
  </si>
  <si>
    <t>971033641R00</t>
  </si>
  <si>
    <t>Vybourání otv. zeď cihel. pl.4 m2, tl.30 cm, MVC</t>
  </si>
  <si>
    <t>976072221R00</t>
  </si>
  <si>
    <t>Vybourání kov. dvířek pl. 0,3 m2 ze zdi cih</t>
  </si>
  <si>
    <t>979082111R00</t>
  </si>
  <si>
    <t>Vnitrostaveništní doprava suti do 10 m</t>
  </si>
  <si>
    <t>979082121R00</t>
  </si>
  <si>
    <t>Příplatek k vnitrost. dopravě suti za dalších 5 m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</si>
  <si>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</si>
  <si>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</si>
  <si>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</si>
  <si>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</si>
  <si>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</si>
  <si>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</si>
  <si>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</si>
  <si>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</si>
  <si>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</si>
  <si>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</si>
  <si>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999281111R00</t>
  </si>
  <si>
    <t>Přesun hmot pro opravy a údržbu do výšky 25 m</t>
  </si>
  <si>
    <t>713111111R00</t>
  </si>
  <si>
    <t>Izolace tepelné stropů vrchem kladené volně</t>
  </si>
  <si>
    <t>63151374.AR</t>
  </si>
  <si>
    <t>Deska z minerální plsti ORSIK tl. 1200x600x100 mm</t>
  </si>
  <si>
    <t>998713203R00</t>
  </si>
  <si>
    <t>Přesun hmot pro izolace tepelné, výšky do 24 m</t>
  </si>
  <si>
    <t>762523108R00</t>
  </si>
  <si>
    <t>Položení podlah hoblovaných na sraz z fošen, (montážní lávky)</t>
  </si>
  <si>
    <t>762595000R00</t>
  </si>
  <si>
    <t>Spojovací a ochranné prostředky k položení podlah</t>
  </si>
  <si>
    <t>R762 50 9991</t>
  </si>
  <si>
    <t>Dodávka fošen Bo,Sm tl.-40mm</t>
  </si>
  <si>
    <t>998762203R00</t>
  </si>
  <si>
    <t>Přesun hmot pro tesařské konstrukce, výšky do 24 m</t>
  </si>
  <si>
    <t>764816121R00</t>
  </si>
  <si>
    <t>Oplechování parapetů, lakovaný Pz plech, rš 210 mm</t>
  </si>
  <si>
    <t>998764203R00</t>
  </si>
  <si>
    <t>Přesun hmot pro klempířské konstr., výšky do 24 m</t>
  </si>
  <si>
    <t>766711001R00</t>
  </si>
  <si>
    <t>Montáž oken a balkonových dveří s vypěněním</t>
  </si>
  <si>
    <t>R766 71-9991</t>
  </si>
  <si>
    <t>766694114R00</t>
  </si>
  <si>
    <t>Montáž parapetních desek š.do 30 cm,dl.nad 260 cm</t>
  </si>
  <si>
    <t>R766 69-9991</t>
  </si>
  <si>
    <t>Dodávka plastového parapetu šíře 200mm</t>
  </si>
  <si>
    <t>998766203R00</t>
  </si>
  <si>
    <t>Přesun hmot pro truhlářské konstr., výšky do 24 m</t>
  </si>
  <si>
    <t>783782205R00</t>
  </si>
  <si>
    <t>Nátěr tesařských konstrukcí Bochemitem QB 2x</t>
  </si>
  <si>
    <t>784191101R00</t>
  </si>
  <si>
    <t>Penetrace podkladu univerzální Primalex 1x</t>
  </si>
  <si>
    <t>784195212R00</t>
  </si>
  <si>
    <t>Malba Primalex Plus, bílá, bez penetrace, 2 x</t>
  </si>
  <si>
    <t>784011222RT2</t>
  </si>
  <si>
    <t>Zakrytí podlah, včetně odstranění, včetně papírové lepenky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</si>
  <si>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</si>
  <si>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</si>
  <si>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</si>
  <si>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</si>
  <si>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</si>
  <si>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</si>
  <si>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</si>
  <si>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</si>
  <si>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</si>
  <si>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005211080R</t>
  </si>
  <si>
    <t xml:space="preserve">Bezpečnostní a hygienická opatření na staveništi </t>
  </si>
  <si>
    <t>005122010R</t>
  </si>
  <si>
    <t xml:space="preserve">Provoz objednatele </t>
  </si>
  <si>
    <t/>
  </si>
  <si>
    <t>SUM</t>
  </si>
  <si>
    <t>Poznámky uchazeče k zadání</t>
  </si>
  <si>
    <t>POPUZIV</t>
  </si>
  <si>
    <t>END</t>
  </si>
  <si>
    <t>Dodávka plastových výplní otvorů, tl.profilu 76mm, Lambda 1,7W/m.2K, členění dle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</si>
</sst>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2" fillId="3" borderId="7" xfId="0" applyNumberFormat="1" applyFont="1" applyFill="1" applyBorder="1" applyAlignment="1">
      <alignment horizontal="righ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11" t="s">
        <v>42</v>
      </c>
      <c r="C1" s="212"/>
      <c r="D1" s="212"/>
      <c r="E1" s="212"/>
      <c r="F1" s="212"/>
      <c r="G1" s="212"/>
      <c r="H1" s="212"/>
      <c r="I1" s="212"/>
      <c r="J1" s="213"/>
    </row>
    <row r="2" spans="1:15" ht="23.25" customHeight="1" x14ac:dyDescent="0.2">
      <c r="A2" s="4"/>
      <c r="B2" s="79" t="s">
        <v>40</v>
      </c>
      <c r="C2" s="80"/>
      <c r="D2" s="198" t="s">
        <v>46</v>
      </c>
      <c r="E2" s="199"/>
      <c r="F2" s="199"/>
      <c r="G2" s="199"/>
      <c r="H2" s="199"/>
      <c r="I2" s="199"/>
      <c r="J2" s="200"/>
      <c r="O2" s="2"/>
    </row>
    <row r="3" spans="1:15" ht="23.25" customHeight="1" x14ac:dyDescent="0.2">
      <c r="A3" s="4"/>
      <c r="B3" s="81" t="s">
        <v>45</v>
      </c>
      <c r="C3" s="82"/>
      <c r="D3" s="205" t="s">
        <v>43</v>
      </c>
      <c r="E3" s="206"/>
      <c r="F3" s="206"/>
      <c r="G3" s="206"/>
      <c r="H3" s="206"/>
      <c r="I3" s="206"/>
      <c r="J3" s="207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/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 t="s">
        <v>49</v>
      </c>
      <c r="D7" s="78" t="s">
        <v>48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22"/>
      <c r="E11" s="222"/>
      <c r="F11" s="222"/>
      <c r="G11" s="222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10"/>
      <c r="E12" s="210"/>
      <c r="F12" s="210"/>
      <c r="G12" s="210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35"/>
      <c r="E13" s="235"/>
      <c r="F13" s="235"/>
      <c r="G13" s="23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04"/>
      <c r="F15" s="204"/>
      <c r="G15" s="208"/>
      <c r="H15" s="208"/>
      <c r="I15" s="208" t="s">
        <v>28</v>
      </c>
      <c r="J15" s="209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01"/>
      <c r="F16" s="202"/>
      <c r="G16" s="201"/>
      <c r="H16" s="202"/>
      <c r="I16" s="201">
        <f>SUMIF(F47:F64,A16,I47:I64)+SUMIF(F47:F64,"PSU",I47:I64)</f>
        <v>0</v>
      </c>
      <c r="J16" s="203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01"/>
      <c r="F17" s="202"/>
      <c r="G17" s="201"/>
      <c r="H17" s="202"/>
      <c r="I17" s="201">
        <f>SUMIF(F47:F64,A17,I47:I64)</f>
        <v>0</v>
      </c>
      <c r="J17" s="203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01"/>
      <c r="F18" s="202"/>
      <c r="G18" s="201"/>
      <c r="H18" s="202"/>
      <c r="I18" s="201">
        <f>SUMIF(F47:F64,A18,I47:I64)</f>
        <v>0</v>
      </c>
      <c r="J18" s="203"/>
    </row>
    <row r="19" spans="1:10" ht="23.25" customHeight="1" x14ac:dyDescent="0.2">
      <c r="A19" s="139" t="s">
        <v>89</v>
      </c>
      <c r="B19" s="140" t="s">
        <v>26</v>
      </c>
      <c r="C19" s="56"/>
      <c r="D19" s="57"/>
      <c r="E19" s="201"/>
      <c r="F19" s="202"/>
      <c r="G19" s="201"/>
      <c r="H19" s="202"/>
      <c r="I19" s="201">
        <f>SUMIF(F47:F64,A19,I47:I64)</f>
        <v>0</v>
      </c>
      <c r="J19" s="203"/>
    </row>
    <row r="20" spans="1:10" ht="23.25" customHeight="1" x14ac:dyDescent="0.2">
      <c r="A20" s="139" t="s">
        <v>90</v>
      </c>
      <c r="B20" s="140" t="s">
        <v>27</v>
      </c>
      <c r="C20" s="56"/>
      <c r="D20" s="57"/>
      <c r="E20" s="201"/>
      <c r="F20" s="202"/>
      <c r="G20" s="201"/>
      <c r="H20" s="202"/>
      <c r="I20" s="201">
        <f>SUMIF(F47:F64,A20,I47:I64)</f>
        <v>0</v>
      </c>
      <c r="J20" s="203"/>
    </row>
    <row r="21" spans="1:10" ht="23.25" customHeight="1" x14ac:dyDescent="0.2">
      <c r="A21" s="4"/>
      <c r="B21" s="72" t="s">
        <v>28</v>
      </c>
      <c r="C21" s="73"/>
      <c r="D21" s="74"/>
      <c r="E21" s="220"/>
      <c r="F21" s="221"/>
      <c r="G21" s="220"/>
      <c r="H21" s="221"/>
      <c r="I21" s="220">
        <f>SUM(I16:J20)</f>
        <v>0</v>
      </c>
      <c r="J21" s="225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18">
        <f>ZakladDPHSniVypocet</f>
        <v>0</v>
      </c>
      <c r="H23" s="219"/>
      <c r="I23" s="219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23">
        <f>ZakladDPHSni*SazbaDPH1/100</f>
        <v>0</v>
      </c>
      <c r="H24" s="224"/>
      <c r="I24" s="224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18">
        <f>ZakladDPHZaklVypocet</f>
        <v>0</v>
      </c>
      <c r="H25" s="219"/>
      <c r="I25" s="219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14">
        <f>ZakladDPHZakl*SazbaDPH2/100</f>
        <v>0</v>
      </c>
      <c r="H26" s="215"/>
      <c r="I26" s="21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16">
        <f>0</f>
        <v>0</v>
      </c>
      <c r="H27" s="216"/>
      <c r="I27" s="216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38">
        <f>ZakladDPHSniVypocet+ZakladDPHZaklVypocet</f>
        <v>0</v>
      </c>
      <c r="H28" s="238"/>
      <c r="I28" s="238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17">
        <f>ZakladDPHSni+DPHSni+ZakladDPHZakl+DPHZakl+Zaokrouhleni</f>
        <v>0</v>
      </c>
      <c r="H29" s="217"/>
      <c r="I29" s="217"/>
      <c r="J29" s="117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44806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36"/>
      <c r="E34" s="236"/>
      <c r="F34" s="30"/>
      <c r="G34" s="236"/>
      <c r="H34" s="236"/>
      <c r="I34" s="236"/>
      <c r="J34" s="36"/>
    </row>
    <row r="35" spans="1:10" ht="12.75" customHeight="1" x14ac:dyDescent="0.2">
      <c r="A35" s="4"/>
      <c r="B35" s="4"/>
      <c r="C35" s="5"/>
      <c r="D35" s="237" t="s">
        <v>2</v>
      </c>
      <c r="E35" s="237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50</v>
      </c>
      <c r="C39" s="226" t="s">
        <v>46</v>
      </c>
      <c r="D39" s="227"/>
      <c r="E39" s="227"/>
      <c r="F39" s="106">
        <f>'Rozpočet Pol'!AC95</f>
        <v>0</v>
      </c>
      <c r="G39" s="107">
        <f>'Rozpočet Pol'!AD95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28" t="s">
        <v>51</v>
      </c>
      <c r="C40" s="229"/>
      <c r="D40" s="229"/>
      <c r="E40" s="230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53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54</v>
      </c>
      <c r="G46" s="127"/>
      <c r="H46" s="127"/>
      <c r="I46" s="231" t="s">
        <v>28</v>
      </c>
      <c r="J46" s="231"/>
    </row>
    <row r="47" spans="1:10" ht="25.5" customHeight="1" x14ac:dyDescent="0.2">
      <c r="A47" s="120"/>
      <c r="B47" s="128" t="s">
        <v>55</v>
      </c>
      <c r="C47" s="233" t="s">
        <v>56</v>
      </c>
      <c r="D47" s="234"/>
      <c r="E47" s="234"/>
      <c r="F47" s="130" t="s">
        <v>23</v>
      </c>
      <c r="G47" s="131"/>
      <c r="H47" s="131"/>
      <c r="I47" s="232">
        <f>'Rozpočet Pol'!G8</f>
        <v>0</v>
      </c>
      <c r="J47" s="232"/>
    </row>
    <row r="48" spans="1:10" ht="25.5" customHeight="1" x14ac:dyDescent="0.2">
      <c r="A48" s="120"/>
      <c r="B48" s="122" t="s">
        <v>57</v>
      </c>
      <c r="C48" s="240" t="s">
        <v>58</v>
      </c>
      <c r="D48" s="241"/>
      <c r="E48" s="241"/>
      <c r="F48" s="132" t="s">
        <v>23</v>
      </c>
      <c r="G48" s="133"/>
      <c r="H48" s="133"/>
      <c r="I48" s="239">
        <f>'Rozpočet Pol'!G15</f>
        <v>0</v>
      </c>
      <c r="J48" s="239"/>
    </row>
    <row r="49" spans="1:10" ht="25.5" customHeight="1" x14ac:dyDescent="0.2">
      <c r="A49" s="120"/>
      <c r="B49" s="122" t="s">
        <v>59</v>
      </c>
      <c r="C49" s="240" t="s">
        <v>60</v>
      </c>
      <c r="D49" s="241"/>
      <c r="E49" s="241"/>
      <c r="F49" s="132" t="s">
        <v>23</v>
      </c>
      <c r="G49" s="133"/>
      <c r="H49" s="133"/>
      <c r="I49" s="239">
        <f>'Rozpočet Pol'!G17</f>
        <v>0</v>
      </c>
      <c r="J49" s="239"/>
    </row>
    <row r="50" spans="1:10" ht="25.5" customHeight="1" x14ac:dyDescent="0.2">
      <c r="A50" s="120"/>
      <c r="B50" s="122" t="s">
        <v>61</v>
      </c>
      <c r="C50" s="240" t="s">
        <v>62</v>
      </c>
      <c r="D50" s="241"/>
      <c r="E50" s="241"/>
      <c r="F50" s="132" t="s">
        <v>23</v>
      </c>
      <c r="G50" s="133"/>
      <c r="H50" s="133"/>
      <c r="I50" s="239">
        <f>'Rozpočet Pol'!G20</f>
        <v>0</v>
      </c>
      <c r="J50" s="239"/>
    </row>
    <row r="51" spans="1:10" ht="25.5" customHeight="1" x14ac:dyDescent="0.2">
      <c r="A51" s="120"/>
      <c r="B51" s="122" t="s">
        <v>63</v>
      </c>
      <c r="C51" s="240" t="s">
        <v>64</v>
      </c>
      <c r="D51" s="241"/>
      <c r="E51" s="241"/>
      <c r="F51" s="132" t="s">
        <v>23</v>
      </c>
      <c r="G51" s="133"/>
      <c r="H51" s="133"/>
      <c r="I51" s="239">
        <f>'Rozpočet Pol'!G24</f>
        <v>0</v>
      </c>
      <c r="J51" s="239"/>
    </row>
    <row r="52" spans="1:10" ht="25.5" customHeight="1" x14ac:dyDescent="0.2">
      <c r="A52" s="120"/>
      <c r="B52" s="122" t="s">
        <v>65</v>
      </c>
      <c r="C52" s="240" t="s">
        <v>66</v>
      </c>
      <c r="D52" s="241"/>
      <c r="E52" s="241"/>
      <c r="F52" s="132" t="s">
        <v>23</v>
      </c>
      <c r="G52" s="133"/>
      <c r="H52" s="133"/>
      <c r="I52" s="239">
        <f>'Rozpočet Pol'!G36</f>
        <v>0</v>
      </c>
      <c r="J52" s="239"/>
    </row>
    <row r="53" spans="1:10" ht="25.5" customHeight="1" x14ac:dyDescent="0.2">
      <c r="A53" s="120"/>
      <c r="B53" s="122" t="s">
        <v>67</v>
      </c>
      <c r="C53" s="240" t="s">
        <v>68</v>
      </c>
      <c r="D53" s="241"/>
      <c r="E53" s="241"/>
      <c r="F53" s="132" t="s">
        <v>23</v>
      </c>
      <c r="G53" s="133"/>
      <c r="H53" s="133"/>
      <c r="I53" s="239">
        <f>'Rozpočet Pol'!G38</f>
        <v>0</v>
      </c>
      <c r="J53" s="239"/>
    </row>
    <row r="54" spans="1:10" ht="25.5" customHeight="1" x14ac:dyDescent="0.2">
      <c r="A54" s="120"/>
      <c r="B54" s="122" t="s">
        <v>69</v>
      </c>
      <c r="C54" s="240" t="s">
        <v>70</v>
      </c>
      <c r="D54" s="241"/>
      <c r="E54" s="241"/>
      <c r="F54" s="132" t="s">
        <v>23</v>
      </c>
      <c r="G54" s="133"/>
      <c r="H54" s="133"/>
      <c r="I54" s="239">
        <f>'Rozpočet Pol'!G46</f>
        <v>0</v>
      </c>
      <c r="J54" s="239"/>
    </row>
    <row r="55" spans="1:10" ht="25.5" customHeight="1" x14ac:dyDescent="0.2">
      <c r="A55" s="120"/>
      <c r="B55" s="122" t="s">
        <v>71</v>
      </c>
      <c r="C55" s="240" t="s">
        <v>72</v>
      </c>
      <c r="D55" s="241"/>
      <c r="E55" s="241"/>
      <c r="F55" s="132" t="s">
        <v>23</v>
      </c>
      <c r="G55" s="133"/>
      <c r="H55" s="133"/>
      <c r="I55" s="239">
        <f>'Rozpočet Pol'!G48</f>
        <v>0</v>
      </c>
      <c r="J55" s="239"/>
    </row>
    <row r="56" spans="1:10" ht="25.5" customHeight="1" x14ac:dyDescent="0.2">
      <c r="A56" s="120"/>
      <c r="B56" s="122" t="s">
        <v>73</v>
      </c>
      <c r="C56" s="240" t="s">
        <v>74</v>
      </c>
      <c r="D56" s="241"/>
      <c r="E56" s="241"/>
      <c r="F56" s="132" t="s">
        <v>23</v>
      </c>
      <c r="G56" s="133"/>
      <c r="H56" s="133"/>
      <c r="I56" s="239">
        <f>'Rozpočet Pol'!G50</f>
        <v>0</v>
      </c>
      <c r="J56" s="239"/>
    </row>
    <row r="57" spans="1:10" ht="25.5" customHeight="1" x14ac:dyDescent="0.2">
      <c r="A57" s="120"/>
      <c r="B57" s="122" t="s">
        <v>75</v>
      </c>
      <c r="C57" s="240" t="s">
        <v>76</v>
      </c>
      <c r="D57" s="241"/>
      <c r="E57" s="241"/>
      <c r="F57" s="132" t="s">
        <v>23</v>
      </c>
      <c r="G57" s="133"/>
      <c r="H57" s="133"/>
      <c r="I57" s="239">
        <f>'Rozpočet Pol'!G61</f>
        <v>0</v>
      </c>
      <c r="J57" s="239"/>
    </row>
    <row r="58" spans="1:10" ht="25.5" customHeight="1" x14ac:dyDescent="0.2">
      <c r="A58" s="120"/>
      <c r="B58" s="122" t="s">
        <v>77</v>
      </c>
      <c r="C58" s="240" t="s">
        <v>78</v>
      </c>
      <c r="D58" s="241"/>
      <c r="E58" s="241"/>
      <c r="F58" s="132" t="s">
        <v>24</v>
      </c>
      <c r="G58" s="133"/>
      <c r="H58" s="133"/>
      <c r="I58" s="239">
        <f>'Rozpočet Pol'!G63</f>
        <v>0</v>
      </c>
      <c r="J58" s="239"/>
    </row>
    <row r="59" spans="1:10" ht="25.5" customHeight="1" x14ac:dyDescent="0.2">
      <c r="A59" s="120"/>
      <c r="B59" s="122" t="s">
        <v>79</v>
      </c>
      <c r="C59" s="240" t="s">
        <v>80</v>
      </c>
      <c r="D59" s="241"/>
      <c r="E59" s="241"/>
      <c r="F59" s="132" t="s">
        <v>24</v>
      </c>
      <c r="G59" s="133"/>
      <c r="H59" s="133"/>
      <c r="I59" s="239">
        <f>'Rozpočet Pol'!G67</f>
        <v>0</v>
      </c>
      <c r="J59" s="239"/>
    </row>
    <row r="60" spans="1:10" ht="25.5" customHeight="1" x14ac:dyDescent="0.2">
      <c r="A60" s="120"/>
      <c r="B60" s="122" t="s">
        <v>81</v>
      </c>
      <c r="C60" s="240" t="s">
        <v>82</v>
      </c>
      <c r="D60" s="241"/>
      <c r="E60" s="241"/>
      <c r="F60" s="132" t="s">
        <v>24</v>
      </c>
      <c r="G60" s="133"/>
      <c r="H60" s="133"/>
      <c r="I60" s="239">
        <f>'Rozpočet Pol'!G72</f>
        <v>0</v>
      </c>
      <c r="J60" s="239"/>
    </row>
    <row r="61" spans="1:10" ht="25.5" customHeight="1" x14ac:dyDescent="0.2">
      <c r="A61" s="120"/>
      <c r="B61" s="122" t="s">
        <v>83</v>
      </c>
      <c r="C61" s="240" t="s">
        <v>84</v>
      </c>
      <c r="D61" s="241"/>
      <c r="E61" s="241"/>
      <c r="F61" s="132" t="s">
        <v>24</v>
      </c>
      <c r="G61" s="133"/>
      <c r="H61" s="133"/>
      <c r="I61" s="239">
        <f>'Rozpočet Pol'!G75</f>
        <v>0</v>
      </c>
      <c r="J61" s="239"/>
    </row>
    <row r="62" spans="1:10" ht="25.5" customHeight="1" x14ac:dyDescent="0.2">
      <c r="A62" s="120"/>
      <c r="B62" s="122" t="s">
        <v>85</v>
      </c>
      <c r="C62" s="240" t="s">
        <v>86</v>
      </c>
      <c r="D62" s="241"/>
      <c r="E62" s="241"/>
      <c r="F62" s="132" t="s">
        <v>24</v>
      </c>
      <c r="G62" s="133"/>
      <c r="H62" s="133"/>
      <c r="I62" s="239">
        <f>'Rozpočet Pol'!G81</f>
        <v>0</v>
      </c>
      <c r="J62" s="239"/>
    </row>
    <row r="63" spans="1:10" ht="25.5" customHeight="1" x14ac:dyDescent="0.2">
      <c r="A63" s="120"/>
      <c r="B63" s="122" t="s">
        <v>87</v>
      </c>
      <c r="C63" s="240" t="s">
        <v>88</v>
      </c>
      <c r="D63" s="241"/>
      <c r="E63" s="241"/>
      <c r="F63" s="132" t="s">
        <v>24</v>
      </c>
      <c r="G63" s="133"/>
      <c r="H63" s="133"/>
      <c r="I63" s="239">
        <f>'Rozpočet Pol'!G83</f>
        <v>0</v>
      </c>
      <c r="J63" s="239"/>
    </row>
    <row r="64" spans="1:10" ht="25.5" customHeight="1" x14ac:dyDescent="0.2">
      <c r="A64" s="120"/>
      <c r="B64" s="129" t="s">
        <v>89</v>
      </c>
      <c r="C64" s="243" t="s">
        <v>26</v>
      </c>
      <c r="D64" s="244"/>
      <c r="E64" s="244"/>
      <c r="F64" s="134" t="s">
        <v>89</v>
      </c>
      <c r="G64" s="135"/>
      <c r="H64" s="135"/>
      <c r="I64" s="242">
        <f>'Rozpočet Pol'!G87</f>
        <v>0</v>
      </c>
      <c r="J64" s="242"/>
    </row>
    <row r="65" spans="1:10" ht="25.5" customHeight="1" x14ac:dyDescent="0.2">
      <c r="A65" s="121"/>
      <c r="B65" s="125" t="s">
        <v>1</v>
      </c>
      <c r="C65" s="125"/>
      <c r="D65" s="126"/>
      <c r="E65" s="126"/>
      <c r="F65" s="136"/>
      <c r="G65" s="137"/>
      <c r="H65" s="137"/>
      <c r="I65" s="245">
        <f>SUM(I47:I64)</f>
        <v>0</v>
      </c>
      <c r="J65" s="245"/>
    </row>
    <row r="66" spans="1:10" x14ac:dyDescent="0.2">
      <c r="F66" s="138"/>
      <c r="G66" s="94"/>
      <c r="H66" s="138"/>
      <c r="I66" s="94"/>
      <c r="J66" s="94"/>
    </row>
    <row r="67" spans="1:10" x14ac:dyDescent="0.2">
      <c r="F67" s="138"/>
      <c r="G67" s="94"/>
      <c r="H67" s="138"/>
      <c r="I67" s="94"/>
      <c r="J67" s="94"/>
    </row>
    <row r="68" spans="1:10" x14ac:dyDescent="0.2">
      <c r="F68" s="138"/>
      <c r="G68" s="94"/>
      <c r="H68" s="138"/>
      <c r="I68" s="94"/>
      <c r="J68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I63:J63"/>
    <mergeCell ref="C63:E63"/>
    <mergeCell ref="I64:J64"/>
    <mergeCell ref="C64:E64"/>
    <mergeCell ref="I65:J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7" t="s">
        <v>41</v>
      </c>
      <c r="B2" s="76"/>
      <c r="C2" s="248"/>
      <c r="D2" s="248"/>
      <c r="E2" s="248"/>
      <c r="F2" s="248"/>
      <c r="G2" s="249"/>
    </row>
    <row r="3" spans="1:7" ht="24.95" hidden="1" customHeight="1" x14ac:dyDescent="0.2">
      <c r="A3" s="77" t="s">
        <v>7</v>
      </c>
      <c r="B3" s="76"/>
      <c r="C3" s="248"/>
      <c r="D3" s="248"/>
      <c r="E3" s="248"/>
      <c r="F3" s="248"/>
      <c r="G3" s="249"/>
    </row>
    <row r="4" spans="1:7" ht="24.95" hidden="1" customHeight="1" x14ac:dyDescent="0.2">
      <c r="A4" s="77" t="s">
        <v>8</v>
      </c>
      <c r="B4" s="76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05"/>
  <sheetViews>
    <sheetView tabSelected="1" topLeftCell="A30" workbookViewId="0">
      <selection activeCell="W73" sqref="W73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62" t="s">
        <v>6</v>
      </c>
      <c r="B1" s="262"/>
      <c r="C1" s="262"/>
      <c r="D1" s="262"/>
      <c r="E1" s="262"/>
      <c r="F1" s="262"/>
      <c r="G1" s="262"/>
      <c r="AE1" t="s">
        <v>92</v>
      </c>
    </row>
    <row r="2" spans="1:60" ht="24.95" customHeight="1" x14ac:dyDescent="0.2">
      <c r="A2" s="143" t="s">
        <v>91</v>
      </c>
      <c r="B2" s="141"/>
      <c r="C2" s="263" t="s">
        <v>46</v>
      </c>
      <c r="D2" s="264"/>
      <c r="E2" s="264"/>
      <c r="F2" s="264"/>
      <c r="G2" s="265"/>
      <c r="AE2" t="s">
        <v>93</v>
      </c>
    </row>
    <row r="3" spans="1:60" ht="24.95" customHeight="1" x14ac:dyDescent="0.2">
      <c r="A3" s="144" t="s">
        <v>7</v>
      </c>
      <c r="B3" s="142"/>
      <c r="C3" s="266" t="s">
        <v>43</v>
      </c>
      <c r="D3" s="267"/>
      <c r="E3" s="267"/>
      <c r="F3" s="267"/>
      <c r="G3" s="268"/>
      <c r="AE3" t="s">
        <v>94</v>
      </c>
    </row>
    <row r="4" spans="1:60" ht="24.95" hidden="1" customHeight="1" x14ac:dyDescent="0.2">
      <c r="A4" s="144" t="s">
        <v>8</v>
      </c>
      <c r="B4" s="142"/>
      <c r="C4" s="266"/>
      <c r="D4" s="267"/>
      <c r="E4" s="267"/>
      <c r="F4" s="267"/>
      <c r="G4" s="268"/>
      <c r="AE4" t="s">
        <v>95</v>
      </c>
    </row>
    <row r="5" spans="1:60" hidden="1" x14ac:dyDescent="0.2">
      <c r="A5" s="145" t="s">
        <v>96</v>
      </c>
      <c r="B5" s="146"/>
      <c r="C5" s="147"/>
      <c r="D5" s="148"/>
      <c r="E5" s="148"/>
      <c r="F5" s="148"/>
      <c r="G5" s="149"/>
      <c r="AE5" t="s">
        <v>97</v>
      </c>
    </row>
    <row r="7" spans="1:60" ht="38.25" x14ac:dyDescent="0.2">
      <c r="A7" s="154" t="s">
        <v>98</v>
      </c>
      <c r="B7" s="155" t="s">
        <v>99</v>
      </c>
      <c r="C7" s="155" t="s">
        <v>100</v>
      </c>
      <c r="D7" s="154" t="s">
        <v>101</v>
      </c>
      <c r="E7" s="154" t="s">
        <v>102</v>
      </c>
      <c r="F7" s="150" t="s">
        <v>103</v>
      </c>
      <c r="G7" s="171" t="s">
        <v>28</v>
      </c>
      <c r="H7" s="172" t="s">
        <v>29</v>
      </c>
      <c r="I7" s="172" t="s">
        <v>104</v>
      </c>
      <c r="J7" s="172" t="s">
        <v>30</v>
      </c>
      <c r="K7" s="172" t="s">
        <v>105</v>
      </c>
      <c r="L7" s="172" t="s">
        <v>106</v>
      </c>
      <c r="M7" s="172" t="s">
        <v>107</v>
      </c>
      <c r="N7" s="172" t="s">
        <v>108</v>
      </c>
      <c r="O7" s="172" t="s">
        <v>109</v>
      </c>
      <c r="P7" s="172" t="s">
        <v>110</v>
      </c>
      <c r="Q7" s="172" t="s">
        <v>111</v>
      </c>
      <c r="R7" s="172" t="s">
        <v>112</v>
      </c>
      <c r="S7" s="172" t="s">
        <v>113</v>
      </c>
      <c r="T7" s="172" t="s">
        <v>114</v>
      </c>
      <c r="U7" s="157" t="s">
        <v>115</v>
      </c>
    </row>
    <row r="8" spans="1:60" x14ac:dyDescent="0.2">
      <c r="A8" s="173" t="s">
        <v>116</v>
      </c>
      <c r="B8" s="174" t="s">
        <v>55</v>
      </c>
      <c r="C8" s="175" t="s">
        <v>56</v>
      </c>
      <c r="D8" s="176"/>
      <c r="E8" s="177"/>
      <c r="F8" s="178"/>
      <c r="G8" s="178">
        <f>SUMIF(AE9:AE14,"&lt;&gt;NOR",G9:G14)</f>
        <v>0</v>
      </c>
      <c r="H8" s="178"/>
      <c r="I8" s="178">
        <f>SUM(I9:I14)</f>
        <v>0</v>
      </c>
      <c r="J8" s="178"/>
      <c r="K8" s="178">
        <f>SUM(K9:K14)</f>
        <v>0</v>
      </c>
      <c r="L8" s="178"/>
      <c r="M8" s="178">
        <f>SUM(M9:M14)</f>
        <v>0</v>
      </c>
      <c r="N8" s="156"/>
      <c r="O8" s="156">
        <f>SUM(O9:O14)</f>
        <v>8.5715699999999995</v>
      </c>
      <c r="P8" s="156"/>
      <c r="Q8" s="156">
        <f>SUM(Q9:Q14)</f>
        <v>0</v>
      </c>
      <c r="R8" s="156"/>
      <c r="S8" s="156"/>
      <c r="T8" s="173"/>
      <c r="U8" s="156">
        <f>SUM(U9:U14)</f>
        <v>45.039999999999992</v>
      </c>
      <c r="AE8" t="s">
        <v>117</v>
      </c>
    </row>
    <row r="9" spans="1:60" outlineLevel="1" x14ac:dyDescent="0.2">
      <c r="A9" s="152">
        <v>1</v>
      </c>
      <c r="B9" s="158" t="s">
        <v>118</v>
      </c>
      <c r="C9" s="191" t="s">
        <v>119</v>
      </c>
      <c r="D9" s="160" t="s">
        <v>120</v>
      </c>
      <c r="E9" s="166">
        <v>30.04</v>
      </c>
      <c r="F9" s="168">
        <f t="shared" ref="F9:F14" si="0">H9+J9</f>
        <v>0</v>
      </c>
      <c r="G9" s="169">
        <f t="shared" ref="G9:G14" si="1">ROUND(E9*F9,2)</f>
        <v>0</v>
      </c>
      <c r="H9" s="169"/>
      <c r="I9" s="169">
        <f t="shared" ref="I9:I14" si="2">ROUND(E9*H9,2)</f>
        <v>0</v>
      </c>
      <c r="J9" s="169"/>
      <c r="K9" s="169">
        <f t="shared" ref="K9:K14" si="3">ROUND(E9*J9,2)</f>
        <v>0</v>
      </c>
      <c r="L9" s="169">
        <v>15</v>
      </c>
      <c r="M9" s="169">
        <f t="shared" ref="M9:M14" si="4">G9*(1+L9/100)</f>
        <v>0</v>
      </c>
      <c r="N9" s="161">
        <v>0.17230000000000001</v>
      </c>
      <c r="O9" s="161">
        <f t="shared" ref="O9:O14" si="5">ROUND(E9*N9,5)</f>
        <v>5.1758899999999999</v>
      </c>
      <c r="P9" s="161">
        <v>0</v>
      </c>
      <c r="Q9" s="161">
        <f t="shared" ref="Q9:Q14" si="6">ROUND(E9*P9,5)</f>
        <v>0</v>
      </c>
      <c r="R9" s="161"/>
      <c r="S9" s="161"/>
      <c r="T9" s="162">
        <v>0.58499999999999996</v>
      </c>
      <c r="U9" s="161">
        <f t="shared" ref="U9:U14" si="7">ROUND(E9*T9,2)</f>
        <v>17.57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121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122</v>
      </c>
      <c r="C10" s="191" t="s">
        <v>123</v>
      </c>
      <c r="D10" s="160" t="s">
        <v>124</v>
      </c>
      <c r="E10" s="166">
        <v>0.45700000000000002</v>
      </c>
      <c r="F10" s="168">
        <f t="shared" si="0"/>
        <v>0</v>
      </c>
      <c r="G10" s="169">
        <f t="shared" si="1"/>
        <v>0</v>
      </c>
      <c r="H10" s="169"/>
      <c r="I10" s="169">
        <f t="shared" si="2"/>
        <v>0</v>
      </c>
      <c r="J10" s="169"/>
      <c r="K10" s="169">
        <f t="shared" si="3"/>
        <v>0</v>
      </c>
      <c r="L10" s="169">
        <v>15</v>
      </c>
      <c r="M10" s="169">
        <f t="shared" si="4"/>
        <v>0</v>
      </c>
      <c r="N10" s="161">
        <v>1.0900000000000001</v>
      </c>
      <c r="O10" s="161">
        <f t="shared" si="5"/>
        <v>0.49813000000000002</v>
      </c>
      <c r="P10" s="161">
        <v>0</v>
      </c>
      <c r="Q10" s="161">
        <f t="shared" si="6"/>
        <v>0</v>
      </c>
      <c r="R10" s="161"/>
      <c r="S10" s="161"/>
      <c r="T10" s="162">
        <v>20.6</v>
      </c>
      <c r="U10" s="161">
        <f t="shared" si="7"/>
        <v>9.41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121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125</v>
      </c>
      <c r="C11" s="191" t="s">
        <v>126</v>
      </c>
      <c r="D11" s="160" t="s">
        <v>124</v>
      </c>
      <c r="E11" s="166">
        <v>0.503</v>
      </c>
      <c r="F11" s="168">
        <f t="shared" si="0"/>
        <v>0</v>
      </c>
      <c r="G11" s="169">
        <f t="shared" si="1"/>
        <v>0</v>
      </c>
      <c r="H11" s="169"/>
      <c r="I11" s="169">
        <f t="shared" si="2"/>
        <v>0</v>
      </c>
      <c r="J11" s="169"/>
      <c r="K11" s="169">
        <f t="shared" si="3"/>
        <v>0</v>
      </c>
      <c r="L11" s="169">
        <v>15</v>
      </c>
      <c r="M11" s="169">
        <f t="shared" si="4"/>
        <v>0</v>
      </c>
      <c r="N11" s="161">
        <v>1</v>
      </c>
      <c r="O11" s="161">
        <f t="shared" si="5"/>
        <v>0.503</v>
      </c>
      <c r="P11" s="161">
        <v>0</v>
      </c>
      <c r="Q11" s="161">
        <f t="shared" si="6"/>
        <v>0</v>
      </c>
      <c r="R11" s="161"/>
      <c r="S11" s="161"/>
      <c r="T11" s="162">
        <v>0</v>
      </c>
      <c r="U11" s="161">
        <f t="shared" si="7"/>
        <v>0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121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4</v>
      </c>
      <c r="B12" s="158" t="s">
        <v>127</v>
      </c>
      <c r="C12" s="191" t="s">
        <v>128</v>
      </c>
      <c r="D12" s="160" t="s">
        <v>120</v>
      </c>
      <c r="E12" s="166">
        <v>4.8959999999999999</v>
      </c>
      <c r="F12" s="168">
        <f t="shared" si="0"/>
        <v>0</v>
      </c>
      <c r="G12" s="169">
        <f t="shared" si="1"/>
        <v>0</v>
      </c>
      <c r="H12" s="169"/>
      <c r="I12" s="169">
        <f t="shared" si="2"/>
        <v>0</v>
      </c>
      <c r="J12" s="169"/>
      <c r="K12" s="169">
        <f t="shared" si="3"/>
        <v>0</v>
      </c>
      <c r="L12" s="169">
        <v>15</v>
      </c>
      <c r="M12" s="169">
        <f t="shared" si="4"/>
        <v>0</v>
      </c>
      <c r="N12" s="161">
        <v>0.17444000000000001</v>
      </c>
      <c r="O12" s="161">
        <f t="shared" si="5"/>
        <v>0.85406000000000004</v>
      </c>
      <c r="P12" s="161">
        <v>0</v>
      </c>
      <c r="Q12" s="161">
        <f t="shared" si="6"/>
        <v>0</v>
      </c>
      <c r="R12" s="161"/>
      <c r="S12" s="161"/>
      <c r="T12" s="162">
        <v>1.21</v>
      </c>
      <c r="U12" s="161">
        <f t="shared" si="7"/>
        <v>5.92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121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5</v>
      </c>
      <c r="B13" s="158" t="s">
        <v>129</v>
      </c>
      <c r="C13" s="191" t="s">
        <v>130</v>
      </c>
      <c r="D13" s="160" t="s">
        <v>131</v>
      </c>
      <c r="E13" s="166">
        <v>0.36699999999999999</v>
      </c>
      <c r="F13" s="168">
        <f t="shared" si="0"/>
        <v>0</v>
      </c>
      <c r="G13" s="169">
        <f t="shared" si="1"/>
        <v>0</v>
      </c>
      <c r="H13" s="169"/>
      <c r="I13" s="169">
        <f t="shared" si="2"/>
        <v>0</v>
      </c>
      <c r="J13" s="169"/>
      <c r="K13" s="169">
        <f t="shared" si="3"/>
        <v>0</v>
      </c>
      <c r="L13" s="169">
        <v>15</v>
      </c>
      <c r="M13" s="169">
        <f t="shared" si="4"/>
        <v>0</v>
      </c>
      <c r="N13" s="161">
        <v>1.8196000000000001</v>
      </c>
      <c r="O13" s="161">
        <f t="shared" si="5"/>
        <v>0.66778999999999999</v>
      </c>
      <c r="P13" s="161">
        <v>0</v>
      </c>
      <c r="Q13" s="161">
        <f t="shared" si="6"/>
        <v>0</v>
      </c>
      <c r="R13" s="161"/>
      <c r="S13" s="161"/>
      <c r="T13" s="162">
        <v>6.77</v>
      </c>
      <c r="U13" s="161">
        <f t="shared" si="7"/>
        <v>2.48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121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6</v>
      </c>
      <c r="B14" s="158" t="s">
        <v>132</v>
      </c>
      <c r="C14" s="191" t="s">
        <v>133</v>
      </c>
      <c r="D14" s="160" t="s">
        <v>131</v>
      </c>
      <c r="E14" s="166">
        <v>1.5</v>
      </c>
      <c r="F14" s="168">
        <f t="shared" si="0"/>
        <v>0</v>
      </c>
      <c r="G14" s="169">
        <f t="shared" si="1"/>
        <v>0</v>
      </c>
      <c r="H14" s="169"/>
      <c r="I14" s="169">
        <f t="shared" si="2"/>
        <v>0</v>
      </c>
      <c r="J14" s="169"/>
      <c r="K14" s="169">
        <f t="shared" si="3"/>
        <v>0</v>
      </c>
      <c r="L14" s="169">
        <v>15</v>
      </c>
      <c r="M14" s="169">
        <f t="shared" si="4"/>
        <v>0</v>
      </c>
      <c r="N14" s="161">
        <v>0.58179999999999998</v>
      </c>
      <c r="O14" s="161">
        <f t="shared" si="5"/>
        <v>0.87270000000000003</v>
      </c>
      <c r="P14" s="161">
        <v>0</v>
      </c>
      <c r="Q14" s="161">
        <f t="shared" si="6"/>
        <v>0</v>
      </c>
      <c r="R14" s="161"/>
      <c r="S14" s="161"/>
      <c r="T14" s="162">
        <v>6.4406800000000004</v>
      </c>
      <c r="U14" s="161">
        <f t="shared" si="7"/>
        <v>9.66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121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53" t="s">
        <v>116</v>
      </c>
      <c r="B15" s="159" t="s">
        <v>57</v>
      </c>
      <c r="C15" s="192" t="s">
        <v>58</v>
      </c>
      <c r="D15" s="163"/>
      <c r="E15" s="167"/>
      <c r="F15" s="170"/>
      <c r="G15" s="170">
        <f>SUMIF(AE16:AE16,"&lt;&gt;NOR",G16:G16)</f>
        <v>0</v>
      </c>
      <c r="H15" s="170"/>
      <c r="I15" s="170">
        <f>SUM(I16:I16)</f>
        <v>0</v>
      </c>
      <c r="J15" s="170"/>
      <c r="K15" s="170">
        <f>SUM(K16:K16)</f>
        <v>0</v>
      </c>
      <c r="L15" s="170"/>
      <c r="M15" s="170">
        <f>SUM(M16:M16)</f>
        <v>0</v>
      </c>
      <c r="N15" s="164"/>
      <c r="O15" s="164">
        <f>SUM(O16:O16)</f>
        <v>0.57552000000000003</v>
      </c>
      <c r="P15" s="164"/>
      <c r="Q15" s="164">
        <f>SUM(Q16:Q16)</f>
        <v>0</v>
      </c>
      <c r="R15" s="164"/>
      <c r="S15" s="164"/>
      <c r="T15" s="165"/>
      <c r="U15" s="164">
        <f>SUM(U16:U16)</f>
        <v>4.8</v>
      </c>
      <c r="AE15" t="s">
        <v>117</v>
      </c>
    </row>
    <row r="16" spans="1:60" ht="22.5" outlineLevel="1" x14ac:dyDescent="0.2">
      <c r="A16" s="152">
        <v>7</v>
      </c>
      <c r="B16" s="158" t="s">
        <v>134</v>
      </c>
      <c r="C16" s="191" t="s">
        <v>135</v>
      </c>
      <c r="D16" s="160" t="s">
        <v>136</v>
      </c>
      <c r="E16" s="166">
        <v>24</v>
      </c>
      <c r="F16" s="168">
        <f>H16+J16</f>
        <v>0</v>
      </c>
      <c r="G16" s="169">
        <f>ROUND(E16*F16,2)</f>
        <v>0</v>
      </c>
      <c r="H16" s="169"/>
      <c r="I16" s="169">
        <f>ROUND(E16*H16,2)</f>
        <v>0</v>
      </c>
      <c r="J16" s="169"/>
      <c r="K16" s="169">
        <f>ROUND(E16*J16,2)</f>
        <v>0</v>
      </c>
      <c r="L16" s="169">
        <v>15</v>
      </c>
      <c r="M16" s="169">
        <f>G16*(1+L16/100)</f>
        <v>0</v>
      </c>
      <c r="N16" s="161">
        <v>2.3980000000000001E-2</v>
      </c>
      <c r="O16" s="161">
        <f>ROUND(E16*N16,5)</f>
        <v>0.57552000000000003</v>
      </c>
      <c r="P16" s="161">
        <v>0</v>
      </c>
      <c r="Q16" s="161">
        <f>ROUND(E16*P16,5)</f>
        <v>0</v>
      </c>
      <c r="R16" s="161"/>
      <c r="S16" s="161"/>
      <c r="T16" s="162">
        <v>0.2</v>
      </c>
      <c r="U16" s="161">
        <f>ROUND(E16*T16,2)</f>
        <v>4.8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121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53" t="s">
        <v>116</v>
      </c>
      <c r="B17" s="159" t="s">
        <v>59</v>
      </c>
      <c r="C17" s="192" t="s">
        <v>60</v>
      </c>
      <c r="D17" s="163"/>
      <c r="E17" s="167"/>
      <c r="F17" s="170"/>
      <c r="G17" s="170">
        <f>SUMIF(AE18:AE19,"&lt;&gt;NOR",G18:G19)</f>
        <v>0</v>
      </c>
      <c r="H17" s="170"/>
      <c r="I17" s="170">
        <f>SUM(I18:I19)</f>
        <v>0</v>
      </c>
      <c r="J17" s="170"/>
      <c r="K17" s="170">
        <f>SUM(K18:K19)</f>
        <v>0</v>
      </c>
      <c r="L17" s="170"/>
      <c r="M17" s="170">
        <f>SUM(M18:M19)</f>
        <v>0</v>
      </c>
      <c r="N17" s="164"/>
      <c r="O17" s="164">
        <f>SUM(O18:O19)</f>
        <v>9.8150000000000001E-2</v>
      </c>
      <c r="P17" s="164"/>
      <c r="Q17" s="164">
        <f>SUM(Q18:Q19)</f>
        <v>0</v>
      </c>
      <c r="R17" s="164"/>
      <c r="S17" s="164"/>
      <c r="T17" s="165"/>
      <c r="U17" s="164">
        <f>SUM(U18:U19)</f>
        <v>10.42</v>
      </c>
      <c r="AE17" t="s">
        <v>117</v>
      </c>
    </row>
    <row r="18" spans="1:60" ht="22.5" outlineLevel="1" x14ac:dyDescent="0.2">
      <c r="A18" s="152">
        <v>8</v>
      </c>
      <c r="B18" s="158" t="s">
        <v>137</v>
      </c>
      <c r="C18" s="191" t="s">
        <v>138</v>
      </c>
      <c r="D18" s="160" t="s">
        <v>120</v>
      </c>
      <c r="E18" s="166">
        <v>35.433</v>
      </c>
      <c r="F18" s="168">
        <f>H18+J18</f>
        <v>0</v>
      </c>
      <c r="G18" s="169">
        <f>ROUND(E18*F18,2)</f>
        <v>0</v>
      </c>
      <c r="H18" s="169"/>
      <c r="I18" s="169">
        <f>ROUND(E18*H18,2)</f>
        <v>0</v>
      </c>
      <c r="J18" s="169"/>
      <c r="K18" s="169">
        <f>ROUND(E18*J18,2)</f>
        <v>0</v>
      </c>
      <c r="L18" s="169">
        <v>15</v>
      </c>
      <c r="M18" s="169">
        <f>G18*(1+L18/100)</f>
        <v>0</v>
      </c>
      <c r="N18" s="161">
        <v>2.4199999999999998E-3</v>
      </c>
      <c r="O18" s="161">
        <f>ROUND(E18*N18,5)</f>
        <v>8.5750000000000007E-2</v>
      </c>
      <c r="P18" s="161">
        <v>0</v>
      </c>
      <c r="Q18" s="161">
        <f>ROUND(E18*P18,5)</f>
        <v>0</v>
      </c>
      <c r="R18" s="161"/>
      <c r="S18" s="161"/>
      <c r="T18" s="162">
        <v>0.22400999999999999</v>
      </c>
      <c r="U18" s="161">
        <f>ROUND(E18*T18,2)</f>
        <v>7.94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121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>
        <v>9</v>
      </c>
      <c r="B19" s="158" t="s">
        <v>139</v>
      </c>
      <c r="C19" s="191" t="s">
        <v>140</v>
      </c>
      <c r="D19" s="160" t="s">
        <v>120</v>
      </c>
      <c r="E19" s="166">
        <v>35.433</v>
      </c>
      <c r="F19" s="168">
        <f>H19+J19</f>
        <v>0</v>
      </c>
      <c r="G19" s="169">
        <f>ROUND(E19*F19,2)</f>
        <v>0</v>
      </c>
      <c r="H19" s="169"/>
      <c r="I19" s="169">
        <f>ROUND(E19*H19,2)</f>
        <v>0</v>
      </c>
      <c r="J19" s="169"/>
      <c r="K19" s="169">
        <f>ROUND(E19*J19,2)</f>
        <v>0</v>
      </c>
      <c r="L19" s="169">
        <v>15</v>
      </c>
      <c r="M19" s="169">
        <f>G19*(1+L19/100)</f>
        <v>0</v>
      </c>
      <c r="N19" s="161">
        <v>3.5E-4</v>
      </c>
      <c r="O19" s="161">
        <f>ROUND(E19*N19,5)</f>
        <v>1.24E-2</v>
      </c>
      <c r="P19" s="161">
        <v>0</v>
      </c>
      <c r="Q19" s="161">
        <f>ROUND(E19*P19,5)</f>
        <v>0</v>
      </c>
      <c r="R19" s="161"/>
      <c r="S19" s="161"/>
      <c r="T19" s="162">
        <v>7.0000000000000007E-2</v>
      </c>
      <c r="U19" s="161">
        <f>ROUND(E19*T19,2)</f>
        <v>2.48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121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53" t="s">
        <v>116</v>
      </c>
      <c r="B20" s="159" t="s">
        <v>61</v>
      </c>
      <c r="C20" s="192" t="s">
        <v>62</v>
      </c>
      <c r="D20" s="163"/>
      <c r="E20" s="167"/>
      <c r="F20" s="170"/>
      <c r="G20" s="170">
        <f>SUMIF(AE21:AE23,"&lt;&gt;NOR",G21:G23)</f>
        <v>0</v>
      </c>
      <c r="H20" s="170"/>
      <c r="I20" s="170">
        <f>SUM(I21:I23)</f>
        <v>0</v>
      </c>
      <c r="J20" s="170"/>
      <c r="K20" s="170">
        <f>SUM(K21:K23)</f>
        <v>0</v>
      </c>
      <c r="L20" s="170"/>
      <c r="M20" s="170">
        <f>SUM(M21:M23)</f>
        <v>0</v>
      </c>
      <c r="N20" s="164"/>
      <c r="O20" s="164">
        <f>SUM(O21:O23)</f>
        <v>1.7896699999999999</v>
      </c>
      <c r="P20" s="164"/>
      <c r="Q20" s="164">
        <f>SUM(Q21:Q23)</f>
        <v>0</v>
      </c>
      <c r="R20" s="164"/>
      <c r="S20" s="164"/>
      <c r="T20" s="165"/>
      <c r="U20" s="164">
        <f>SUM(U21:U23)</f>
        <v>34.47</v>
      </c>
      <c r="AE20" t="s">
        <v>117</v>
      </c>
    </row>
    <row r="21" spans="1:60" outlineLevel="1" x14ac:dyDescent="0.2">
      <c r="A21" s="152">
        <v>10</v>
      </c>
      <c r="B21" s="158" t="s">
        <v>141</v>
      </c>
      <c r="C21" s="191" t="s">
        <v>142</v>
      </c>
      <c r="D21" s="160" t="s">
        <v>120</v>
      </c>
      <c r="E21" s="166">
        <v>31.12</v>
      </c>
      <c r="F21" s="168">
        <f>H21+J21</f>
        <v>0</v>
      </c>
      <c r="G21" s="169">
        <f>ROUND(E21*F21,2)</f>
        <v>0</v>
      </c>
      <c r="H21" s="169"/>
      <c r="I21" s="169">
        <f>ROUND(E21*H21,2)</f>
        <v>0</v>
      </c>
      <c r="J21" s="169"/>
      <c r="K21" s="169">
        <f>ROUND(E21*J21,2)</f>
        <v>0</v>
      </c>
      <c r="L21" s="169">
        <v>15</v>
      </c>
      <c r="M21" s="169">
        <f>G21*(1+L21/100)</f>
        <v>0</v>
      </c>
      <c r="N21" s="161">
        <v>4.7660000000000001E-2</v>
      </c>
      <c r="O21" s="161">
        <f>ROUND(E21*N21,5)</f>
        <v>1.4831799999999999</v>
      </c>
      <c r="P21" s="161">
        <v>0</v>
      </c>
      <c r="Q21" s="161">
        <f>ROUND(E21*P21,5)</f>
        <v>0</v>
      </c>
      <c r="R21" s="161"/>
      <c r="S21" s="161"/>
      <c r="T21" s="162">
        <v>0.84</v>
      </c>
      <c r="U21" s="161">
        <f>ROUND(E21*T21,2)</f>
        <v>26.14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121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52">
        <v>11</v>
      </c>
      <c r="B22" s="158" t="s">
        <v>143</v>
      </c>
      <c r="C22" s="191" t="s">
        <v>144</v>
      </c>
      <c r="D22" s="160" t="s">
        <v>120</v>
      </c>
      <c r="E22" s="166">
        <v>4.08</v>
      </c>
      <c r="F22" s="168">
        <f>H22+J22</f>
        <v>0</v>
      </c>
      <c r="G22" s="169">
        <f>ROUND(E22*F22,2)</f>
        <v>0</v>
      </c>
      <c r="H22" s="169"/>
      <c r="I22" s="169">
        <f>ROUND(E22*H22,2)</f>
        <v>0</v>
      </c>
      <c r="J22" s="169"/>
      <c r="K22" s="169">
        <f>ROUND(E22*J22,2)</f>
        <v>0</v>
      </c>
      <c r="L22" s="169">
        <v>15</v>
      </c>
      <c r="M22" s="169">
        <f>G22*(1+L22/100)</f>
        <v>0</v>
      </c>
      <c r="N22" s="161">
        <v>4.0600000000000002E-3</v>
      </c>
      <c r="O22" s="161">
        <f>ROUND(E22*N22,5)</f>
        <v>1.6559999999999998E-2</v>
      </c>
      <c r="P22" s="161">
        <v>0</v>
      </c>
      <c r="Q22" s="161">
        <f>ROUND(E22*P22,5)</f>
        <v>0</v>
      </c>
      <c r="R22" s="161"/>
      <c r="S22" s="161"/>
      <c r="T22" s="162">
        <v>0.48399999999999999</v>
      </c>
      <c r="U22" s="161">
        <f>ROUND(E22*T22,2)</f>
        <v>1.97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121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>
        <v>12</v>
      </c>
      <c r="B23" s="158" t="s">
        <v>145</v>
      </c>
      <c r="C23" s="191" t="s">
        <v>146</v>
      </c>
      <c r="D23" s="160" t="s">
        <v>120</v>
      </c>
      <c r="E23" s="166">
        <v>5.4</v>
      </c>
      <c r="F23" s="168">
        <f>H23+J23</f>
        <v>0</v>
      </c>
      <c r="G23" s="169">
        <f>ROUND(E23*F23,2)</f>
        <v>0</v>
      </c>
      <c r="H23" s="169"/>
      <c r="I23" s="169">
        <f>ROUND(E23*H23,2)</f>
        <v>0</v>
      </c>
      <c r="J23" s="169"/>
      <c r="K23" s="169">
        <f>ROUND(E23*J23,2)</f>
        <v>0</v>
      </c>
      <c r="L23" s="169">
        <v>15</v>
      </c>
      <c r="M23" s="169">
        <f>G23*(1+L23/100)</f>
        <v>0</v>
      </c>
      <c r="N23" s="161">
        <v>5.3690000000000002E-2</v>
      </c>
      <c r="O23" s="161">
        <f>ROUND(E23*N23,5)</f>
        <v>0.28993000000000002</v>
      </c>
      <c r="P23" s="161">
        <v>0</v>
      </c>
      <c r="Q23" s="161">
        <f>ROUND(E23*P23,5)</f>
        <v>0</v>
      </c>
      <c r="R23" s="161"/>
      <c r="S23" s="161"/>
      <c r="T23" s="162">
        <v>1.17717</v>
      </c>
      <c r="U23" s="161">
        <f>ROUND(E23*T23,2)</f>
        <v>6.36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121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53" t="s">
        <v>116</v>
      </c>
      <c r="B24" s="159" t="s">
        <v>63</v>
      </c>
      <c r="C24" s="192" t="s">
        <v>64</v>
      </c>
      <c r="D24" s="163"/>
      <c r="E24" s="167"/>
      <c r="F24" s="170"/>
      <c r="G24" s="170">
        <f>SUMIF(AE25:AE35,"&lt;&gt;NOR",G25:G35)</f>
        <v>0</v>
      </c>
      <c r="H24" s="170"/>
      <c r="I24" s="170">
        <f>SUM(I25:I35)</f>
        <v>0</v>
      </c>
      <c r="J24" s="170"/>
      <c r="K24" s="170">
        <f>SUM(K25:K35)</f>
        <v>0</v>
      </c>
      <c r="L24" s="170"/>
      <c r="M24" s="170">
        <f>SUM(M25:M35)</f>
        <v>0</v>
      </c>
      <c r="N24" s="164"/>
      <c r="O24" s="164">
        <f>SUM(O25:O35)</f>
        <v>0.92625999999999997</v>
      </c>
      <c r="P24" s="164"/>
      <c r="Q24" s="164">
        <f>SUM(Q25:Q35)</f>
        <v>0</v>
      </c>
      <c r="R24" s="164"/>
      <c r="S24" s="164"/>
      <c r="T24" s="165"/>
      <c r="U24" s="164">
        <f>SUM(U25:U35)</f>
        <v>56.37</v>
      </c>
      <c r="AE24" t="s">
        <v>117</v>
      </c>
    </row>
    <row r="25" spans="1:60" outlineLevel="1" x14ac:dyDescent="0.2">
      <c r="A25" s="152">
        <v>13</v>
      </c>
      <c r="B25" s="158" t="s">
        <v>147</v>
      </c>
      <c r="C25" s="191" t="s">
        <v>148</v>
      </c>
      <c r="D25" s="160" t="s">
        <v>120</v>
      </c>
      <c r="E25" s="166">
        <v>27</v>
      </c>
      <c r="F25" s="168">
        <f t="shared" ref="F25:F35" si="8">H25+J25</f>
        <v>0</v>
      </c>
      <c r="G25" s="169">
        <f t="shared" ref="G25:G35" si="9">ROUND(E25*F25,2)</f>
        <v>0</v>
      </c>
      <c r="H25" s="169"/>
      <c r="I25" s="169">
        <f t="shared" ref="I25:I35" si="10">ROUND(E25*H25,2)</f>
        <v>0</v>
      </c>
      <c r="J25" s="169"/>
      <c r="K25" s="169">
        <f t="shared" ref="K25:K35" si="11">ROUND(E25*J25,2)</f>
        <v>0</v>
      </c>
      <c r="L25" s="169">
        <v>15</v>
      </c>
      <c r="M25" s="169">
        <f t="shared" ref="M25:M35" si="12">G25*(1+L25/100)</f>
        <v>0</v>
      </c>
      <c r="N25" s="161">
        <v>4.0000000000000003E-5</v>
      </c>
      <c r="O25" s="161">
        <f t="shared" ref="O25:O35" si="13">ROUND(E25*N25,5)</f>
        <v>1.08E-3</v>
      </c>
      <c r="P25" s="161">
        <v>0</v>
      </c>
      <c r="Q25" s="161">
        <f t="shared" ref="Q25:Q35" si="14">ROUND(E25*P25,5)</f>
        <v>0</v>
      </c>
      <c r="R25" s="161"/>
      <c r="S25" s="161"/>
      <c r="T25" s="162">
        <v>7.8E-2</v>
      </c>
      <c r="U25" s="161">
        <f t="shared" ref="U25:U35" si="15">ROUND(E25*T25,2)</f>
        <v>2.11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121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>
        <v>14</v>
      </c>
      <c r="B26" s="158" t="s">
        <v>149</v>
      </c>
      <c r="C26" s="191" t="s">
        <v>150</v>
      </c>
      <c r="D26" s="160" t="s">
        <v>151</v>
      </c>
      <c r="E26" s="166">
        <v>90</v>
      </c>
      <c r="F26" s="168">
        <f t="shared" si="8"/>
        <v>0</v>
      </c>
      <c r="G26" s="169">
        <f t="shared" si="9"/>
        <v>0</v>
      </c>
      <c r="H26" s="169"/>
      <c r="I26" s="169">
        <f t="shared" si="10"/>
        <v>0</v>
      </c>
      <c r="J26" s="169"/>
      <c r="K26" s="169">
        <f t="shared" si="11"/>
        <v>0</v>
      </c>
      <c r="L26" s="169">
        <v>15</v>
      </c>
      <c r="M26" s="169">
        <f t="shared" si="12"/>
        <v>0</v>
      </c>
      <c r="N26" s="161">
        <v>0</v>
      </c>
      <c r="O26" s="161">
        <f t="shared" si="13"/>
        <v>0</v>
      </c>
      <c r="P26" s="161">
        <v>0</v>
      </c>
      <c r="Q26" s="161">
        <f t="shared" si="14"/>
        <v>0</v>
      </c>
      <c r="R26" s="161"/>
      <c r="S26" s="161"/>
      <c r="T26" s="162">
        <v>0.05</v>
      </c>
      <c r="U26" s="161">
        <f t="shared" si="15"/>
        <v>4.5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121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>
        <v>15</v>
      </c>
      <c r="B27" s="158" t="s">
        <v>152</v>
      </c>
      <c r="C27" s="191" t="s">
        <v>153</v>
      </c>
      <c r="D27" s="160" t="s">
        <v>151</v>
      </c>
      <c r="E27" s="166">
        <v>39.6</v>
      </c>
      <c r="F27" s="168">
        <f t="shared" si="8"/>
        <v>0</v>
      </c>
      <c r="G27" s="169">
        <f t="shared" si="9"/>
        <v>0</v>
      </c>
      <c r="H27" s="169"/>
      <c r="I27" s="169">
        <f t="shared" si="10"/>
        <v>0</v>
      </c>
      <c r="J27" s="169"/>
      <c r="K27" s="169">
        <f t="shared" si="11"/>
        <v>0</v>
      </c>
      <c r="L27" s="169">
        <v>15</v>
      </c>
      <c r="M27" s="169">
        <f t="shared" si="12"/>
        <v>0</v>
      </c>
      <c r="N27" s="161">
        <v>9.0000000000000006E-5</v>
      </c>
      <c r="O27" s="161">
        <f t="shared" si="13"/>
        <v>3.5599999999999998E-3</v>
      </c>
      <c r="P27" s="161">
        <v>0</v>
      </c>
      <c r="Q27" s="161">
        <f t="shared" si="14"/>
        <v>0</v>
      </c>
      <c r="R27" s="161"/>
      <c r="S27" s="161"/>
      <c r="T27" s="162">
        <v>0</v>
      </c>
      <c r="U27" s="161">
        <f t="shared" si="15"/>
        <v>0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154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16</v>
      </c>
      <c r="B28" s="158" t="s">
        <v>155</v>
      </c>
      <c r="C28" s="191" t="s">
        <v>156</v>
      </c>
      <c r="D28" s="160" t="s">
        <v>151</v>
      </c>
      <c r="E28" s="166">
        <v>19.8</v>
      </c>
      <c r="F28" s="168">
        <f t="shared" si="8"/>
        <v>0</v>
      </c>
      <c r="G28" s="169">
        <f t="shared" si="9"/>
        <v>0</v>
      </c>
      <c r="H28" s="169"/>
      <c r="I28" s="169">
        <f t="shared" si="10"/>
        <v>0</v>
      </c>
      <c r="J28" s="169"/>
      <c r="K28" s="169">
        <f t="shared" si="11"/>
        <v>0</v>
      </c>
      <c r="L28" s="169">
        <v>15</v>
      </c>
      <c r="M28" s="169">
        <f t="shared" si="12"/>
        <v>0</v>
      </c>
      <c r="N28" s="161">
        <v>1E-4</v>
      </c>
      <c r="O28" s="161">
        <f t="shared" si="13"/>
        <v>1.98E-3</v>
      </c>
      <c r="P28" s="161">
        <v>0</v>
      </c>
      <c r="Q28" s="161">
        <f t="shared" si="14"/>
        <v>0</v>
      </c>
      <c r="R28" s="161"/>
      <c r="S28" s="161"/>
      <c r="T28" s="162">
        <v>0</v>
      </c>
      <c r="U28" s="161">
        <f t="shared" si="15"/>
        <v>0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154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>
        <v>17</v>
      </c>
      <c r="B29" s="158" t="s">
        <v>157</v>
      </c>
      <c r="C29" s="191" t="s">
        <v>158</v>
      </c>
      <c r="D29" s="160" t="s">
        <v>151</v>
      </c>
      <c r="E29" s="166">
        <v>19.8</v>
      </c>
      <c r="F29" s="168">
        <f t="shared" si="8"/>
        <v>0</v>
      </c>
      <c r="G29" s="169">
        <f t="shared" si="9"/>
        <v>0</v>
      </c>
      <c r="H29" s="169"/>
      <c r="I29" s="169">
        <f t="shared" si="10"/>
        <v>0</v>
      </c>
      <c r="J29" s="169"/>
      <c r="K29" s="169">
        <f t="shared" si="11"/>
        <v>0</v>
      </c>
      <c r="L29" s="169">
        <v>15</v>
      </c>
      <c r="M29" s="169">
        <f t="shared" si="12"/>
        <v>0</v>
      </c>
      <c r="N29" s="161">
        <v>2.0000000000000002E-5</v>
      </c>
      <c r="O29" s="161">
        <f t="shared" si="13"/>
        <v>4.0000000000000002E-4</v>
      </c>
      <c r="P29" s="161">
        <v>0</v>
      </c>
      <c r="Q29" s="161">
        <f t="shared" si="14"/>
        <v>0</v>
      </c>
      <c r="R29" s="161"/>
      <c r="S29" s="161"/>
      <c r="T29" s="162">
        <v>0</v>
      </c>
      <c r="U29" s="161">
        <f t="shared" si="15"/>
        <v>0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154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18</v>
      </c>
      <c r="B30" s="158" t="s">
        <v>159</v>
      </c>
      <c r="C30" s="191" t="s">
        <v>160</v>
      </c>
      <c r="D30" s="160" t="s">
        <v>151</v>
      </c>
      <c r="E30" s="166">
        <v>19.8</v>
      </c>
      <c r="F30" s="168">
        <f t="shared" si="8"/>
        <v>0</v>
      </c>
      <c r="G30" s="169">
        <f t="shared" si="9"/>
        <v>0</v>
      </c>
      <c r="H30" s="169"/>
      <c r="I30" s="169">
        <f t="shared" si="10"/>
        <v>0</v>
      </c>
      <c r="J30" s="169"/>
      <c r="K30" s="169">
        <f t="shared" si="11"/>
        <v>0</v>
      </c>
      <c r="L30" s="169">
        <v>15</v>
      </c>
      <c r="M30" s="169">
        <f t="shared" si="12"/>
        <v>0</v>
      </c>
      <c r="N30" s="161">
        <v>2.0000000000000002E-5</v>
      </c>
      <c r="O30" s="161">
        <f t="shared" si="13"/>
        <v>4.0000000000000002E-4</v>
      </c>
      <c r="P30" s="161">
        <v>0</v>
      </c>
      <c r="Q30" s="161">
        <f t="shared" si="14"/>
        <v>0</v>
      </c>
      <c r="R30" s="161"/>
      <c r="S30" s="161"/>
      <c r="T30" s="162">
        <v>0</v>
      </c>
      <c r="U30" s="161">
        <f t="shared" si="15"/>
        <v>0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154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52">
        <v>19</v>
      </c>
      <c r="B31" s="158" t="s">
        <v>161</v>
      </c>
      <c r="C31" s="191" t="s">
        <v>162</v>
      </c>
      <c r="D31" s="160" t="s">
        <v>120</v>
      </c>
      <c r="E31" s="166">
        <v>30.04</v>
      </c>
      <c r="F31" s="168">
        <f t="shared" si="8"/>
        <v>0</v>
      </c>
      <c r="G31" s="169">
        <f t="shared" si="9"/>
        <v>0</v>
      </c>
      <c r="H31" s="169"/>
      <c r="I31" s="169">
        <f t="shared" si="10"/>
        <v>0</v>
      </c>
      <c r="J31" s="169"/>
      <c r="K31" s="169">
        <f t="shared" si="11"/>
        <v>0</v>
      </c>
      <c r="L31" s="169">
        <v>15</v>
      </c>
      <c r="M31" s="169">
        <f t="shared" si="12"/>
        <v>0</v>
      </c>
      <c r="N31" s="161">
        <v>2.6270000000000002E-2</v>
      </c>
      <c r="O31" s="161">
        <f t="shared" si="13"/>
        <v>0.78915000000000002</v>
      </c>
      <c r="P31" s="161">
        <v>0</v>
      </c>
      <c r="Q31" s="161">
        <f t="shared" si="14"/>
        <v>0</v>
      </c>
      <c r="R31" s="161"/>
      <c r="S31" s="161"/>
      <c r="T31" s="162">
        <v>1.0169999999999999</v>
      </c>
      <c r="U31" s="161">
        <f t="shared" si="15"/>
        <v>30.55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121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2">
        <v>20</v>
      </c>
      <c r="B32" s="158" t="s">
        <v>163</v>
      </c>
      <c r="C32" s="191" t="s">
        <v>164</v>
      </c>
      <c r="D32" s="160" t="s">
        <v>120</v>
      </c>
      <c r="E32" s="166">
        <v>2.52</v>
      </c>
      <c r="F32" s="168">
        <f t="shared" si="8"/>
        <v>0</v>
      </c>
      <c r="G32" s="169">
        <f t="shared" si="9"/>
        <v>0</v>
      </c>
      <c r="H32" s="169"/>
      <c r="I32" s="169">
        <f t="shared" si="10"/>
        <v>0</v>
      </c>
      <c r="J32" s="169"/>
      <c r="K32" s="169">
        <f t="shared" si="11"/>
        <v>0</v>
      </c>
      <c r="L32" s="169">
        <v>15</v>
      </c>
      <c r="M32" s="169">
        <f t="shared" si="12"/>
        <v>0</v>
      </c>
      <c r="N32" s="161">
        <v>1.9480000000000001E-2</v>
      </c>
      <c r="O32" s="161">
        <f t="shared" si="13"/>
        <v>4.9090000000000002E-2</v>
      </c>
      <c r="P32" s="161">
        <v>0</v>
      </c>
      <c r="Q32" s="161">
        <f t="shared" si="14"/>
        <v>0</v>
      </c>
      <c r="R32" s="161"/>
      <c r="S32" s="161"/>
      <c r="T32" s="162">
        <v>2.492</v>
      </c>
      <c r="U32" s="161">
        <f t="shared" si="15"/>
        <v>6.28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121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52">
        <v>21</v>
      </c>
      <c r="B33" s="158" t="s">
        <v>165</v>
      </c>
      <c r="C33" s="191" t="s">
        <v>166</v>
      </c>
      <c r="D33" s="160" t="s">
        <v>120</v>
      </c>
      <c r="E33" s="166">
        <v>2.52</v>
      </c>
      <c r="F33" s="168">
        <f t="shared" si="8"/>
        <v>0</v>
      </c>
      <c r="G33" s="169">
        <f t="shared" si="9"/>
        <v>0</v>
      </c>
      <c r="H33" s="169"/>
      <c r="I33" s="169">
        <f t="shared" si="10"/>
        <v>0</v>
      </c>
      <c r="J33" s="169"/>
      <c r="K33" s="169">
        <f t="shared" si="11"/>
        <v>0</v>
      </c>
      <c r="L33" s="169">
        <v>15</v>
      </c>
      <c r="M33" s="169">
        <f t="shared" si="12"/>
        <v>0</v>
      </c>
      <c r="N33" s="161">
        <v>2.1010000000000001E-2</v>
      </c>
      <c r="O33" s="161">
        <f t="shared" si="13"/>
        <v>5.2949999999999997E-2</v>
      </c>
      <c r="P33" s="161">
        <v>0</v>
      </c>
      <c r="Q33" s="161">
        <f t="shared" si="14"/>
        <v>0</v>
      </c>
      <c r="R33" s="161"/>
      <c r="S33" s="161"/>
      <c r="T33" s="162">
        <v>2.492</v>
      </c>
      <c r="U33" s="161">
        <f t="shared" si="15"/>
        <v>6.28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121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22</v>
      </c>
      <c r="B34" s="158" t="s">
        <v>167</v>
      </c>
      <c r="C34" s="191" t="s">
        <v>168</v>
      </c>
      <c r="D34" s="160" t="s">
        <v>120</v>
      </c>
      <c r="E34" s="166">
        <v>2.52</v>
      </c>
      <c r="F34" s="168">
        <f t="shared" si="8"/>
        <v>0</v>
      </c>
      <c r="G34" s="169">
        <f t="shared" si="9"/>
        <v>0</v>
      </c>
      <c r="H34" s="169"/>
      <c r="I34" s="169">
        <f t="shared" si="10"/>
        <v>0</v>
      </c>
      <c r="J34" s="169"/>
      <c r="K34" s="169">
        <f t="shared" si="11"/>
        <v>0</v>
      </c>
      <c r="L34" s="169">
        <v>15</v>
      </c>
      <c r="M34" s="169">
        <f t="shared" si="12"/>
        <v>0</v>
      </c>
      <c r="N34" s="161">
        <v>9.0200000000000002E-3</v>
      </c>
      <c r="O34" s="161">
        <f t="shared" si="13"/>
        <v>2.273E-2</v>
      </c>
      <c r="P34" s="161">
        <v>0</v>
      </c>
      <c r="Q34" s="161">
        <f t="shared" si="14"/>
        <v>0</v>
      </c>
      <c r="R34" s="161"/>
      <c r="S34" s="161"/>
      <c r="T34" s="162">
        <v>1.5620000000000001</v>
      </c>
      <c r="U34" s="161">
        <f t="shared" si="15"/>
        <v>3.94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121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52">
        <v>23</v>
      </c>
      <c r="B35" s="158" t="s">
        <v>169</v>
      </c>
      <c r="C35" s="191" t="s">
        <v>170</v>
      </c>
      <c r="D35" s="160" t="s">
        <v>151</v>
      </c>
      <c r="E35" s="166">
        <v>49.2</v>
      </c>
      <c r="F35" s="168">
        <f t="shared" si="8"/>
        <v>0</v>
      </c>
      <c r="G35" s="169">
        <f t="shared" si="9"/>
        <v>0</v>
      </c>
      <c r="H35" s="169"/>
      <c r="I35" s="169">
        <f t="shared" si="10"/>
        <v>0</v>
      </c>
      <c r="J35" s="169"/>
      <c r="K35" s="169">
        <f t="shared" si="11"/>
        <v>0</v>
      </c>
      <c r="L35" s="169">
        <v>15</v>
      </c>
      <c r="M35" s="169">
        <f t="shared" si="12"/>
        <v>0</v>
      </c>
      <c r="N35" s="161">
        <v>1E-4</v>
      </c>
      <c r="O35" s="161">
        <f t="shared" si="13"/>
        <v>4.9199999999999999E-3</v>
      </c>
      <c r="P35" s="161">
        <v>0</v>
      </c>
      <c r="Q35" s="161">
        <f t="shared" si="14"/>
        <v>0</v>
      </c>
      <c r="R35" s="161"/>
      <c r="S35" s="161"/>
      <c r="T35" s="162">
        <v>5.5E-2</v>
      </c>
      <c r="U35" s="161">
        <f t="shared" si="15"/>
        <v>2.71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121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53" t="s">
        <v>116</v>
      </c>
      <c r="B36" s="159" t="s">
        <v>65</v>
      </c>
      <c r="C36" s="192" t="s">
        <v>66</v>
      </c>
      <c r="D36" s="163"/>
      <c r="E36" s="167"/>
      <c r="F36" s="170"/>
      <c r="G36" s="170">
        <f>SUMIF(AE37:AE37,"&lt;&gt;NOR",G37:G37)</f>
        <v>0</v>
      </c>
      <c r="H36" s="170"/>
      <c r="I36" s="170">
        <f>SUM(I37:I37)</f>
        <v>0</v>
      </c>
      <c r="J36" s="170"/>
      <c r="K36" s="170">
        <f>SUM(K37:K37)</f>
        <v>0</v>
      </c>
      <c r="L36" s="170"/>
      <c r="M36" s="170">
        <f>SUM(M37:M37)</f>
        <v>0</v>
      </c>
      <c r="N36" s="164"/>
      <c r="O36" s="164">
        <f>SUM(O37:O37)</f>
        <v>0.40100000000000002</v>
      </c>
      <c r="P36" s="164"/>
      <c r="Q36" s="164">
        <f>SUM(Q37:Q37)</f>
        <v>0</v>
      </c>
      <c r="R36" s="164"/>
      <c r="S36" s="164"/>
      <c r="T36" s="165"/>
      <c r="U36" s="164">
        <f>SUM(U37:U37)</f>
        <v>2.0099999999999998</v>
      </c>
      <c r="AE36" t="s">
        <v>117</v>
      </c>
    </row>
    <row r="37" spans="1:60" outlineLevel="1" x14ac:dyDescent="0.2">
      <c r="A37" s="152">
        <v>24</v>
      </c>
      <c r="B37" s="158" t="s">
        <v>171</v>
      </c>
      <c r="C37" s="191" t="s">
        <v>172</v>
      </c>
      <c r="D37" s="160" t="s">
        <v>120</v>
      </c>
      <c r="E37" s="166">
        <v>5.4</v>
      </c>
      <c r="F37" s="168">
        <f>H37+J37</f>
        <v>0</v>
      </c>
      <c r="G37" s="169">
        <f>ROUND(E37*F37,2)</f>
        <v>0</v>
      </c>
      <c r="H37" s="169"/>
      <c r="I37" s="169">
        <f>ROUND(E37*H37,2)</f>
        <v>0</v>
      </c>
      <c r="J37" s="169"/>
      <c r="K37" s="169">
        <f>ROUND(E37*J37,2)</f>
        <v>0</v>
      </c>
      <c r="L37" s="169">
        <v>15</v>
      </c>
      <c r="M37" s="169">
        <f>G37*(1+L37/100)</f>
        <v>0</v>
      </c>
      <c r="N37" s="161">
        <v>7.4260000000000007E-2</v>
      </c>
      <c r="O37" s="161">
        <f>ROUND(E37*N37,5)</f>
        <v>0.40100000000000002</v>
      </c>
      <c r="P37" s="161">
        <v>0</v>
      </c>
      <c r="Q37" s="161">
        <f>ROUND(E37*P37,5)</f>
        <v>0</v>
      </c>
      <c r="R37" s="161"/>
      <c r="S37" s="161"/>
      <c r="T37" s="162">
        <v>0.373</v>
      </c>
      <c r="U37" s="161">
        <f>ROUND(E37*T37,2)</f>
        <v>2.0099999999999998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121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53" t="s">
        <v>116</v>
      </c>
      <c r="B38" s="159" t="s">
        <v>67</v>
      </c>
      <c r="C38" s="192" t="s">
        <v>68</v>
      </c>
      <c r="D38" s="163"/>
      <c r="E38" s="167"/>
      <c r="F38" s="170"/>
      <c r="G38" s="170">
        <f>SUMIF(AE39:AE45,"&lt;&gt;NOR",G39:G45)</f>
        <v>0</v>
      </c>
      <c r="H38" s="170"/>
      <c r="I38" s="170">
        <f>SUM(I39:I45)</f>
        <v>0</v>
      </c>
      <c r="J38" s="170"/>
      <c r="K38" s="170">
        <f>SUM(K39:K45)</f>
        <v>0</v>
      </c>
      <c r="L38" s="170"/>
      <c r="M38" s="170">
        <f>SUM(M39:M45)</f>
        <v>0</v>
      </c>
      <c r="N38" s="164"/>
      <c r="O38" s="164">
        <f>SUM(O39:O45)</f>
        <v>1.8428899999999999</v>
      </c>
      <c r="P38" s="164"/>
      <c r="Q38" s="164">
        <f>SUM(Q39:Q45)</f>
        <v>0</v>
      </c>
      <c r="R38" s="164"/>
      <c r="S38" s="164"/>
      <c r="T38" s="165"/>
      <c r="U38" s="164">
        <f>SUM(U39:U45)</f>
        <v>36.86</v>
      </c>
      <c r="AE38" t="s">
        <v>117</v>
      </c>
    </row>
    <row r="39" spans="1:60" outlineLevel="1" x14ac:dyDescent="0.2">
      <c r="A39" s="152">
        <v>25</v>
      </c>
      <c r="B39" s="158" t="s">
        <v>173</v>
      </c>
      <c r="C39" s="191" t="s">
        <v>174</v>
      </c>
      <c r="D39" s="160" t="s">
        <v>120</v>
      </c>
      <c r="E39" s="166">
        <v>93.6</v>
      </c>
      <c r="F39" s="168">
        <f t="shared" ref="F39:F45" si="16">H39+J39</f>
        <v>0</v>
      </c>
      <c r="G39" s="169">
        <f t="shared" ref="G39:G45" si="17">ROUND(E39*F39,2)</f>
        <v>0</v>
      </c>
      <c r="H39" s="169"/>
      <c r="I39" s="169">
        <f t="shared" ref="I39:I45" si="18">ROUND(E39*H39,2)</f>
        <v>0</v>
      </c>
      <c r="J39" s="169"/>
      <c r="K39" s="169">
        <f t="shared" ref="K39:K45" si="19">ROUND(E39*J39,2)</f>
        <v>0</v>
      </c>
      <c r="L39" s="169">
        <v>15</v>
      </c>
      <c r="M39" s="169">
        <f t="shared" ref="M39:M45" si="20">G39*(1+L39/100)</f>
        <v>0</v>
      </c>
      <c r="N39" s="161">
        <v>1.8380000000000001E-2</v>
      </c>
      <c r="O39" s="161">
        <f t="shared" ref="O39:O45" si="21">ROUND(E39*N39,5)</f>
        <v>1.72037</v>
      </c>
      <c r="P39" s="161">
        <v>0</v>
      </c>
      <c r="Q39" s="161">
        <f t="shared" ref="Q39:Q45" si="22">ROUND(E39*P39,5)</f>
        <v>0</v>
      </c>
      <c r="R39" s="161"/>
      <c r="S39" s="161"/>
      <c r="T39" s="162">
        <v>0.14399999999999999</v>
      </c>
      <c r="U39" s="161">
        <f t="shared" ref="U39:U45" si="23">ROUND(E39*T39,2)</f>
        <v>13.48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121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>
        <v>26</v>
      </c>
      <c r="B40" s="158" t="s">
        <v>175</v>
      </c>
      <c r="C40" s="191" t="s">
        <v>176</v>
      </c>
      <c r="D40" s="160" t="s">
        <v>120</v>
      </c>
      <c r="E40" s="166">
        <v>4680</v>
      </c>
      <c r="F40" s="168">
        <f t="shared" si="16"/>
        <v>0</v>
      </c>
      <c r="G40" s="169">
        <f t="shared" si="17"/>
        <v>0</v>
      </c>
      <c r="H40" s="169"/>
      <c r="I40" s="169">
        <f t="shared" si="18"/>
        <v>0</v>
      </c>
      <c r="J40" s="169"/>
      <c r="K40" s="169">
        <f t="shared" si="19"/>
        <v>0</v>
      </c>
      <c r="L40" s="169">
        <v>15</v>
      </c>
      <c r="M40" s="169">
        <f t="shared" si="20"/>
        <v>0</v>
      </c>
      <c r="N40" s="161">
        <v>0</v>
      </c>
      <c r="O40" s="161">
        <f t="shared" si="21"/>
        <v>0</v>
      </c>
      <c r="P40" s="161">
        <v>0</v>
      </c>
      <c r="Q40" s="161">
        <f t="shared" si="22"/>
        <v>0</v>
      </c>
      <c r="R40" s="161"/>
      <c r="S40" s="161"/>
      <c r="T40" s="162">
        <v>0</v>
      </c>
      <c r="U40" s="161">
        <f t="shared" si="23"/>
        <v>0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121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>
        <v>27</v>
      </c>
      <c r="B41" s="158" t="s">
        <v>177</v>
      </c>
      <c r="C41" s="191" t="s">
        <v>178</v>
      </c>
      <c r="D41" s="160" t="s">
        <v>120</v>
      </c>
      <c r="E41" s="166">
        <v>93.6</v>
      </c>
      <c r="F41" s="168">
        <f t="shared" si="16"/>
        <v>0</v>
      </c>
      <c r="G41" s="169">
        <f t="shared" si="17"/>
        <v>0</v>
      </c>
      <c r="H41" s="169"/>
      <c r="I41" s="169">
        <f t="shared" si="18"/>
        <v>0</v>
      </c>
      <c r="J41" s="169"/>
      <c r="K41" s="169">
        <f t="shared" si="19"/>
        <v>0</v>
      </c>
      <c r="L41" s="169">
        <v>15</v>
      </c>
      <c r="M41" s="169">
        <f t="shared" si="20"/>
        <v>0</v>
      </c>
      <c r="N41" s="161">
        <v>0</v>
      </c>
      <c r="O41" s="161">
        <f t="shared" si="21"/>
        <v>0</v>
      </c>
      <c r="P41" s="161">
        <v>0</v>
      </c>
      <c r="Q41" s="161">
        <f t="shared" si="22"/>
        <v>0</v>
      </c>
      <c r="R41" s="161"/>
      <c r="S41" s="161"/>
      <c r="T41" s="162">
        <v>0.126</v>
      </c>
      <c r="U41" s="161">
        <f t="shared" si="23"/>
        <v>11.79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121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52">
        <v>28</v>
      </c>
      <c r="B42" s="158" t="s">
        <v>179</v>
      </c>
      <c r="C42" s="191" t="s">
        <v>180</v>
      </c>
      <c r="D42" s="160" t="s">
        <v>120</v>
      </c>
      <c r="E42" s="166">
        <v>18.600000000000001</v>
      </c>
      <c r="F42" s="168">
        <f t="shared" si="16"/>
        <v>0</v>
      </c>
      <c r="G42" s="169">
        <f t="shared" si="17"/>
        <v>0</v>
      </c>
      <c r="H42" s="169"/>
      <c r="I42" s="169">
        <f t="shared" si="18"/>
        <v>0</v>
      </c>
      <c r="J42" s="169"/>
      <c r="K42" s="169">
        <f t="shared" si="19"/>
        <v>0</v>
      </c>
      <c r="L42" s="169">
        <v>15</v>
      </c>
      <c r="M42" s="169">
        <f t="shared" si="20"/>
        <v>0</v>
      </c>
      <c r="N42" s="161">
        <v>5.8599999999999998E-3</v>
      </c>
      <c r="O42" s="161">
        <f t="shared" si="21"/>
        <v>0.109</v>
      </c>
      <c r="P42" s="161">
        <v>0</v>
      </c>
      <c r="Q42" s="161">
        <f t="shared" si="22"/>
        <v>0</v>
      </c>
      <c r="R42" s="161"/>
      <c r="S42" s="161"/>
      <c r="T42" s="162">
        <v>0.27200000000000002</v>
      </c>
      <c r="U42" s="161">
        <f t="shared" si="23"/>
        <v>5.0599999999999996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121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>
        <v>29</v>
      </c>
      <c r="B43" s="158" t="s">
        <v>181</v>
      </c>
      <c r="C43" s="191" t="s">
        <v>182</v>
      </c>
      <c r="D43" s="160" t="s">
        <v>120</v>
      </c>
      <c r="E43" s="166">
        <v>135.19999999999999</v>
      </c>
      <c r="F43" s="168">
        <f t="shared" si="16"/>
        <v>0</v>
      </c>
      <c r="G43" s="169">
        <f t="shared" si="17"/>
        <v>0</v>
      </c>
      <c r="H43" s="169"/>
      <c r="I43" s="169">
        <f t="shared" si="18"/>
        <v>0</v>
      </c>
      <c r="J43" s="169"/>
      <c r="K43" s="169">
        <f t="shared" si="19"/>
        <v>0</v>
      </c>
      <c r="L43" s="169">
        <v>15</v>
      </c>
      <c r="M43" s="169">
        <f t="shared" si="20"/>
        <v>0</v>
      </c>
      <c r="N43" s="161">
        <v>0</v>
      </c>
      <c r="O43" s="161">
        <f t="shared" si="21"/>
        <v>0</v>
      </c>
      <c r="P43" s="161">
        <v>0</v>
      </c>
      <c r="Q43" s="161">
        <f t="shared" si="22"/>
        <v>0</v>
      </c>
      <c r="R43" s="161"/>
      <c r="S43" s="161"/>
      <c r="T43" s="162">
        <v>3.0300000000000001E-2</v>
      </c>
      <c r="U43" s="161">
        <f t="shared" si="23"/>
        <v>4.0999999999999996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121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>
        <v>30</v>
      </c>
      <c r="B44" s="158" t="s">
        <v>183</v>
      </c>
      <c r="C44" s="191" t="s">
        <v>184</v>
      </c>
      <c r="D44" s="160" t="s">
        <v>120</v>
      </c>
      <c r="E44" s="166">
        <v>270.39999999999998</v>
      </c>
      <c r="F44" s="168">
        <f t="shared" si="16"/>
        <v>0</v>
      </c>
      <c r="G44" s="169">
        <f t="shared" si="17"/>
        <v>0</v>
      </c>
      <c r="H44" s="169"/>
      <c r="I44" s="169">
        <f t="shared" si="18"/>
        <v>0</v>
      </c>
      <c r="J44" s="169"/>
      <c r="K44" s="169">
        <f t="shared" si="19"/>
        <v>0</v>
      </c>
      <c r="L44" s="169">
        <v>15</v>
      </c>
      <c r="M44" s="169">
        <f t="shared" si="20"/>
        <v>0</v>
      </c>
      <c r="N44" s="161">
        <v>5.0000000000000002E-5</v>
      </c>
      <c r="O44" s="161">
        <f t="shared" si="21"/>
        <v>1.3520000000000001E-2</v>
      </c>
      <c r="P44" s="161">
        <v>0</v>
      </c>
      <c r="Q44" s="161">
        <f t="shared" si="22"/>
        <v>0</v>
      </c>
      <c r="R44" s="161"/>
      <c r="S44" s="161"/>
      <c r="T44" s="162">
        <v>0</v>
      </c>
      <c r="U44" s="161">
        <f t="shared" si="23"/>
        <v>0</v>
      </c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121</v>
      </c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>
        <v>31</v>
      </c>
      <c r="B45" s="158" t="s">
        <v>185</v>
      </c>
      <c r="C45" s="191" t="s">
        <v>186</v>
      </c>
      <c r="D45" s="160" t="s">
        <v>120</v>
      </c>
      <c r="E45" s="166">
        <v>135.19999999999999</v>
      </c>
      <c r="F45" s="168">
        <f t="shared" si="16"/>
        <v>0</v>
      </c>
      <c r="G45" s="169">
        <f t="shared" si="17"/>
        <v>0</v>
      </c>
      <c r="H45" s="169"/>
      <c r="I45" s="169">
        <f t="shared" si="18"/>
        <v>0</v>
      </c>
      <c r="J45" s="169"/>
      <c r="K45" s="169">
        <f t="shared" si="19"/>
        <v>0</v>
      </c>
      <c r="L45" s="169">
        <v>15</v>
      </c>
      <c r="M45" s="169">
        <f t="shared" si="20"/>
        <v>0</v>
      </c>
      <c r="N45" s="161">
        <v>0</v>
      </c>
      <c r="O45" s="161">
        <f t="shared" si="21"/>
        <v>0</v>
      </c>
      <c r="P45" s="161">
        <v>0</v>
      </c>
      <c r="Q45" s="161">
        <f t="shared" si="22"/>
        <v>0</v>
      </c>
      <c r="R45" s="161"/>
      <c r="S45" s="161"/>
      <c r="T45" s="162">
        <v>1.7999999999999999E-2</v>
      </c>
      <c r="U45" s="161">
        <f t="shared" si="23"/>
        <v>2.4300000000000002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121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">
      <c r="A46" s="153" t="s">
        <v>116</v>
      </c>
      <c r="B46" s="159" t="s">
        <v>69</v>
      </c>
      <c r="C46" s="192" t="s">
        <v>70</v>
      </c>
      <c r="D46" s="163"/>
      <c r="E46" s="167"/>
      <c r="F46" s="170"/>
      <c r="G46" s="170">
        <f>SUMIF(AE47:AE47,"&lt;&gt;NOR",G47:G47)</f>
        <v>0</v>
      </c>
      <c r="H46" s="170"/>
      <c r="I46" s="170">
        <f>SUM(I47:I47)</f>
        <v>0</v>
      </c>
      <c r="J46" s="170"/>
      <c r="K46" s="170">
        <f>SUM(K47:K47)</f>
        <v>0</v>
      </c>
      <c r="L46" s="170"/>
      <c r="M46" s="170">
        <f>SUM(M47:M47)</f>
        <v>0</v>
      </c>
      <c r="N46" s="164"/>
      <c r="O46" s="164">
        <f>SUM(O47:O47)</f>
        <v>1.49E-3</v>
      </c>
      <c r="P46" s="164"/>
      <c r="Q46" s="164">
        <f>SUM(Q47:Q47)</f>
        <v>0</v>
      </c>
      <c r="R46" s="164"/>
      <c r="S46" s="164"/>
      <c r="T46" s="165"/>
      <c r="U46" s="164">
        <f>SUM(U47:U47)</f>
        <v>11.46</v>
      </c>
      <c r="AE46" t="s">
        <v>117</v>
      </c>
    </row>
    <row r="47" spans="1:60" outlineLevel="1" x14ac:dyDescent="0.2">
      <c r="A47" s="152">
        <v>32</v>
      </c>
      <c r="B47" s="158" t="s">
        <v>187</v>
      </c>
      <c r="C47" s="191" t="s">
        <v>188</v>
      </c>
      <c r="D47" s="160" t="s">
        <v>120</v>
      </c>
      <c r="E47" s="166">
        <v>37.200000000000003</v>
      </c>
      <c r="F47" s="168">
        <f>H47+J47</f>
        <v>0</v>
      </c>
      <c r="G47" s="169">
        <f>ROUND(E47*F47,2)</f>
        <v>0</v>
      </c>
      <c r="H47" s="169"/>
      <c r="I47" s="169">
        <f>ROUND(E47*H47,2)</f>
        <v>0</v>
      </c>
      <c r="J47" s="169"/>
      <c r="K47" s="169">
        <f>ROUND(E47*J47,2)</f>
        <v>0</v>
      </c>
      <c r="L47" s="169">
        <v>15</v>
      </c>
      <c r="M47" s="169">
        <f>G47*(1+L47/100)</f>
        <v>0</v>
      </c>
      <c r="N47" s="161">
        <v>4.0000000000000003E-5</v>
      </c>
      <c r="O47" s="161">
        <f>ROUND(E47*N47,5)</f>
        <v>1.49E-3</v>
      </c>
      <c r="P47" s="161">
        <v>0</v>
      </c>
      <c r="Q47" s="161">
        <f>ROUND(E47*P47,5)</f>
        <v>0</v>
      </c>
      <c r="R47" s="161"/>
      <c r="S47" s="161"/>
      <c r="T47" s="162">
        <v>0.308</v>
      </c>
      <c r="U47" s="161">
        <f>ROUND(E47*T47,2)</f>
        <v>11.46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121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53" t="s">
        <v>116</v>
      </c>
      <c r="B48" s="159" t="s">
        <v>71</v>
      </c>
      <c r="C48" s="192" t="s">
        <v>72</v>
      </c>
      <c r="D48" s="163"/>
      <c r="E48" s="167"/>
      <c r="F48" s="170"/>
      <c r="G48" s="170">
        <f>SUMIF(AE49:AE49,"&lt;&gt;NOR",G49:G49)</f>
        <v>0</v>
      </c>
      <c r="H48" s="170"/>
      <c r="I48" s="170">
        <f>SUM(I49:I49)</f>
        <v>0</v>
      </c>
      <c r="J48" s="170"/>
      <c r="K48" s="170">
        <f>SUM(K49:K49)</f>
        <v>0</v>
      </c>
      <c r="L48" s="170"/>
      <c r="M48" s="170">
        <f>SUM(M49:M49)</f>
        <v>0</v>
      </c>
      <c r="N48" s="164"/>
      <c r="O48" s="164">
        <f>SUM(O49:O49)</f>
        <v>3.8219999999999997E-2</v>
      </c>
      <c r="P48" s="164"/>
      <c r="Q48" s="164">
        <f>SUM(Q49:Q49)</f>
        <v>4.6772799999999997</v>
      </c>
      <c r="R48" s="164"/>
      <c r="S48" s="164"/>
      <c r="T48" s="165"/>
      <c r="U48" s="164">
        <f>SUM(U49:U49)</f>
        <v>34.22</v>
      </c>
      <c r="AE48" t="s">
        <v>117</v>
      </c>
    </row>
    <row r="49" spans="1:60" outlineLevel="1" x14ac:dyDescent="0.2">
      <c r="A49" s="152">
        <v>33</v>
      </c>
      <c r="B49" s="158" t="s">
        <v>189</v>
      </c>
      <c r="C49" s="191" t="s">
        <v>190</v>
      </c>
      <c r="D49" s="160" t="s">
        <v>120</v>
      </c>
      <c r="E49" s="166">
        <v>57.04</v>
      </c>
      <c r="F49" s="168">
        <f>H49+J49</f>
        <v>0</v>
      </c>
      <c r="G49" s="169">
        <f>ROUND(E49*F49,2)</f>
        <v>0</v>
      </c>
      <c r="H49" s="169"/>
      <c r="I49" s="169">
        <f>ROUND(E49*H49,2)</f>
        <v>0</v>
      </c>
      <c r="J49" s="169"/>
      <c r="K49" s="169">
        <f>ROUND(E49*J49,2)</f>
        <v>0</v>
      </c>
      <c r="L49" s="169">
        <v>15</v>
      </c>
      <c r="M49" s="169">
        <f>G49*(1+L49/100)</f>
        <v>0</v>
      </c>
      <c r="N49" s="161">
        <v>6.7000000000000002E-4</v>
      </c>
      <c r="O49" s="161">
        <f>ROUND(E49*N49,5)</f>
        <v>3.8219999999999997E-2</v>
      </c>
      <c r="P49" s="161">
        <v>8.2000000000000003E-2</v>
      </c>
      <c r="Q49" s="161">
        <f>ROUND(E49*P49,5)</f>
        <v>4.6772799999999997</v>
      </c>
      <c r="R49" s="161"/>
      <c r="S49" s="161"/>
      <c r="T49" s="162">
        <v>0.6</v>
      </c>
      <c r="U49" s="161">
        <f>ROUND(E49*T49,2)</f>
        <v>34.22</v>
      </c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121</v>
      </c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53" t="s">
        <v>116</v>
      </c>
      <c r="B50" s="159" t="s">
        <v>73</v>
      </c>
      <c r="C50" s="192" t="s">
        <v>74</v>
      </c>
      <c r="D50" s="163"/>
      <c r="E50" s="167"/>
      <c r="F50" s="170"/>
      <c r="G50" s="170">
        <f>SUMIF(AE51:AE60,"&lt;&gt;NOR",G51:G60)</f>
        <v>0</v>
      </c>
      <c r="H50" s="170"/>
      <c r="I50" s="170">
        <f>SUM(I51:I60)</f>
        <v>0</v>
      </c>
      <c r="J50" s="170"/>
      <c r="K50" s="170">
        <f>SUM(K51:K60)</f>
        <v>0</v>
      </c>
      <c r="L50" s="170"/>
      <c r="M50" s="170">
        <f>SUM(M51:M60)</f>
        <v>0</v>
      </c>
      <c r="N50" s="164"/>
      <c r="O50" s="164">
        <f>SUM(O51:O60)</f>
        <v>1.4489999999999999E-2</v>
      </c>
      <c r="P50" s="164"/>
      <c r="Q50" s="164">
        <f>SUM(Q51:Q60)</f>
        <v>3.4979999999999998</v>
      </c>
      <c r="R50" s="164"/>
      <c r="S50" s="164"/>
      <c r="T50" s="165"/>
      <c r="U50" s="164">
        <f>SUM(U51:U60)</f>
        <v>49.46</v>
      </c>
      <c r="AE50" t="s">
        <v>117</v>
      </c>
    </row>
    <row r="51" spans="1:60" outlineLevel="1" x14ac:dyDescent="0.2">
      <c r="A51" s="152">
        <v>34</v>
      </c>
      <c r="B51" s="158" t="s">
        <v>191</v>
      </c>
      <c r="C51" s="191" t="s">
        <v>192</v>
      </c>
      <c r="D51" s="160" t="s">
        <v>136</v>
      </c>
      <c r="E51" s="166">
        <v>24</v>
      </c>
      <c r="F51" s="168">
        <f t="shared" ref="F51:F60" si="24">H51+J51</f>
        <v>0</v>
      </c>
      <c r="G51" s="169">
        <f t="shared" ref="G51:G60" si="25">ROUND(E51*F51,2)</f>
        <v>0</v>
      </c>
      <c r="H51" s="169"/>
      <c r="I51" s="169">
        <f t="shared" ref="I51:I60" si="26">ROUND(E51*H51,2)</f>
        <v>0</v>
      </c>
      <c r="J51" s="169"/>
      <c r="K51" s="169">
        <f t="shared" ref="K51:K60" si="27">ROUND(E51*J51,2)</f>
        <v>0</v>
      </c>
      <c r="L51" s="169">
        <v>15</v>
      </c>
      <c r="M51" s="169">
        <f t="shared" ref="M51:M60" si="28">G51*(1+L51/100)</f>
        <v>0</v>
      </c>
      <c r="N51" s="161">
        <v>4.8999999999999998E-4</v>
      </c>
      <c r="O51" s="161">
        <f t="shared" ref="O51:O60" si="29">ROUND(E51*N51,5)</f>
        <v>1.176E-2</v>
      </c>
      <c r="P51" s="161">
        <v>3.1E-2</v>
      </c>
      <c r="Q51" s="161">
        <f t="shared" ref="Q51:Q60" si="30">ROUND(E51*P51,5)</f>
        <v>0.74399999999999999</v>
      </c>
      <c r="R51" s="161"/>
      <c r="S51" s="161"/>
      <c r="T51" s="162">
        <v>0.77200000000000002</v>
      </c>
      <c r="U51" s="161">
        <f t="shared" ref="U51:U60" si="31">ROUND(E51*T51,2)</f>
        <v>18.53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121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>
        <v>35</v>
      </c>
      <c r="B52" s="158" t="s">
        <v>193</v>
      </c>
      <c r="C52" s="191" t="s">
        <v>194</v>
      </c>
      <c r="D52" s="160" t="s">
        <v>131</v>
      </c>
      <c r="E52" s="166">
        <v>1.5</v>
      </c>
      <c r="F52" s="168">
        <f t="shared" si="24"/>
        <v>0</v>
      </c>
      <c r="G52" s="169">
        <f t="shared" si="25"/>
        <v>0</v>
      </c>
      <c r="H52" s="169"/>
      <c r="I52" s="169">
        <f t="shared" si="26"/>
        <v>0</v>
      </c>
      <c r="J52" s="169"/>
      <c r="K52" s="169">
        <f t="shared" si="27"/>
        <v>0</v>
      </c>
      <c r="L52" s="169">
        <v>15</v>
      </c>
      <c r="M52" s="169">
        <f t="shared" si="28"/>
        <v>0</v>
      </c>
      <c r="N52" s="161">
        <v>1.82E-3</v>
      </c>
      <c r="O52" s="161">
        <f t="shared" si="29"/>
        <v>2.7299999999999998E-3</v>
      </c>
      <c r="P52" s="161">
        <v>1.8</v>
      </c>
      <c r="Q52" s="161">
        <f t="shared" si="30"/>
        <v>2.7</v>
      </c>
      <c r="R52" s="161"/>
      <c r="S52" s="161"/>
      <c r="T52" s="162">
        <v>3.1960000000000002</v>
      </c>
      <c r="U52" s="161">
        <f t="shared" si="31"/>
        <v>4.79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121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>
        <v>36</v>
      </c>
      <c r="B53" s="158" t="s">
        <v>195</v>
      </c>
      <c r="C53" s="191" t="s">
        <v>196</v>
      </c>
      <c r="D53" s="160" t="s">
        <v>136</v>
      </c>
      <c r="E53" s="166">
        <v>6</v>
      </c>
      <c r="F53" s="168">
        <f t="shared" si="24"/>
        <v>0</v>
      </c>
      <c r="G53" s="169">
        <f t="shared" si="25"/>
        <v>0</v>
      </c>
      <c r="H53" s="169"/>
      <c r="I53" s="169">
        <f t="shared" si="26"/>
        <v>0</v>
      </c>
      <c r="J53" s="169"/>
      <c r="K53" s="169">
        <f t="shared" si="27"/>
        <v>0</v>
      </c>
      <c r="L53" s="169">
        <v>15</v>
      </c>
      <c r="M53" s="169">
        <f t="shared" si="28"/>
        <v>0</v>
      </c>
      <c r="N53" s="161">
        <v>0</v>
      </c>
      <c r="O53" s="161">
        <f t="shared" si="29"/>
        <v>0</v>
      </c>
      <c r="P53" s="161">
        <v>8.9999999999999993E-3</v>
      </c>
      <c r="Q53" s="161">
        <f t="shared" si="30"/>
        <v>5.3999999999999999E-2</v>
      </c>
      <c r="R53" s="161"/>
      <c r="S53" s="161"/>
      <c r="T53" s="162">
        <v>0.11700000000000001</v>
      </c>
      <c r="U53" s="161">
        <f t="shared" si="31"/>
        <v>0.7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121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>
        <v>37</v>
      </c>
      <c r="B54" s="158" t="s">
        <v>197</v>
      </c>
      <c r="C54" s="191" t="s">
        <v>198</v>
      </c>
      <c r="D54" s="160" t="s">
        <v>124</v>
      </c>
      <c r="E54" s="166">
        <v>8.1750000000000007</v>
      </c>
      <c r="F54" s="168">
        <f t="shared" si="24"/>
        <v>0</v>
      </c>
      <c r="G54" s="169">
        <f t="shared" si="25"/>
        <v>0</v>
      </c>
      <c r="H54" s="169"/>
      <c r="I54" s="169">
        <f t="shared" si="26"/>
        <v>0</v>
      </c>
      <c r="J54" s="169"/>
      <c r="K54" s="169">
        <f t="shared" si="27"/>
        <v>0</v>
      </c>
      <c r="L54" s="169">
        <v>15</v>
      </c>
      <c r="M54" s="169">
        <f t="shared" si="28"/>
        <v>0</v>
      </c>
      <c r="N54" s="161">
        <v>0</v>
      </c>
      <c r="O54" s="161">
        <f t="shared" si="29"/>
        <v>0</v>
      </c>
      <c r="P54" s="161">
        <v>0</v>
      </c>
      <c r="Q54" s="161">
        <f t="shared" si="30"/>
        <v>0</v>
      </c>
      <c r="R54" s="161"/>
      <c r="S54" s="161"/>
      <c r="T54" s="162">
        <v>0.94199999999999995</v>
      </c>
      <c r="U54" s="161">
        <f t="shared" si="31"/>
        <v>7.7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121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>
        <v>38</v>
      </c>
      <c r="B55" s="158" t="s">
        <v>199</v>
      </c>
      <c r="C55" s="191" t="s">
        <v>200</v>
      </c>
      <c r="D55" s="160" t="s">
        <v>124</v>
      </c>
      <c r="E55" s="166">
        <v>32.700000000000003</v>
      </c>
      <c r="F55" s="168">
        <f t="shared" si="24"/>
        <v>0</v>
      </c>
      <c r="G55" s="169">
        <f t="shared" si="25"/>
        <v>0</v>
      </c>
      <c r="H55" s="169"/>
      <c r="I55" s="169">
        <f t="shared" si="26"/>
        <v>0</v>
      </c>
      <c r="J55" s="169"/>
      <c r="K55" s="169">
        <f t="shared" si="27"/>
        <v>0</v>
      </c>
      <c r="L55" s="169">
        <v>15</v>
      </c>
      <c r="M55" s="169">
        <f t="shared" si="28"/>
        <v>0</v>
      </c>
      <c r="N55" s="161">
        <v>0</v>
      </c>
      <c r="O55" s="161">
        <f t="shared" si="29"/>
        <v>0</v>
      </c>
      <c r="P55" s="161">
        <v>0</v>
      </c>
      <c r="Q55" s="161">
        <f t="shared" si="30"/>
        <v>0</v>
      </c>
      <c r="R55" s="161"/>
      <c r="S55" s="161"/>
      <c r="T55" s="162">
        <v>0.105</v>
      </c>
      <c r="U55" s="161">
        <f t="shared" si="31"/>
        <v>3.43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121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>
        <v>39</v>
      </c>
      <c r="B56" s="158" t="s">
        <v>201</v>
      </c>
      <c r="C56" s="191" t="s">
        <v>202</v>
      </c>
      <c r="D56" s="160" t="s">
        <v>124</v>
      </c>
      <c r="E56" s="166">
        <v>8.1750000000000007</v>
      </c>
      <c r="F56" s="168">
        <f t="shared" si="24"/>
        <v>0</v>
      </c>
      <c r="G56" s="169">
        <f t="shared" si="25"/>
        <v>0</v>
      </c>
      <c r="H56" s="169"/>
      <c r="I56" s="169">
        <f t="shared" si="26"/>
        <v>0</v>
      </c>
      <c r="J56" s="169"/>
      <c r="K56" s="169">
        <f t="shared" si="27"/>
        <v>0</v>
      </c>
      <c r="L56" s="169">
        <v>15</v>
      </c>
      <c r="M56" s="169">
        <f t="shared" si="28"/>
        <v>0</v>
      </c>
      <c r="N56" s="161">
        <v>0</v>
      </c>
      <c r="O56" s="161">
        <f t="shared" si="29"/>
        <v>0</v>
      </c>
      <c r="P56" s="161">
        <v>0</v>
      </c>
      <c r="Q56" s="161">
        <f t="shared" si="30"/>
        <v>0</v>
      </c>
      <c r="R56" s="161"/>
      <c r="S56" s="161"/>
      <c r="T56" s="162">
        <v>0.93300000000000005</v>
      </c>
      <c r="U56" s="161">
        <f t="shared" si="31"/>
        <v>7.63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121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>
        <v>40</v>
      </c>
      <c r="B57" s="158" t="s">
        <v>203</v>
      </c>
      <c r="C57" s="191" t="s">
        <v>204</v>
      </c>
      <c r="D57" s="160" t="s">
        <v>124</v>
      </c>
      <c r="E57" s="166">
        <v>4.0880000000000001</v>
      </c>
      <c r="F57" s="168">
        <f t="shared" si="24"/>
        <v>0</v>
      </c>
      <c r="G57" s="169">
        <f t="shared" si="25"/>
        <v>0</v>
      </c>
      <c r="H57" s="169"/>
      <c r="I57" s="169">
        <f t="shared" si="26"/>
        <v>0</v>
      </c>
      <c r="J57" s="169"/>
      <c r="K57" s="169">
        <f t="shared" si="27"/>
        <v>0</v>
      </c>
      <c r="L57" s="169">
        <v>15</v>
      </c>
      <c r="M57" s="169">
        <f t="shared" si="28"/>
        <v>0</v>
      </c>
      <c r="N57" s="161">
        <v>0</v>
      </c>
      <c r="O57" s="161">
        <f t="shared" si="29"/>
        <v>0</v>
      </c>
      <c r="P57" s="161">
        <v>0</v>
      </c>
      <c r="Q57" s="161">
        <f t="shared" si="30"/>
        <v>0</v>
      </c>
      <c r="R57" s="161"/>
      <c r="S57" s="161"/>
      <c r="T57" s="162">
        <v>0.65300000000000002</v>
      </c>
      <c r="U57" s="161">
        <f t="shared" si="31"/>
        <v>2.67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121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>
        <v>41</v>
      </c>
      <c r="B58" s="158" t="s">
        <v>205</v>
      </c>
      <c r="C58" s="191" t="s">
        <v>206</v>
      </c>
      <c r="D58" s="160" t="s">
        <v>124</v>
      </c>
      <c r="E58" s="166">
        <v>8.1750000000000007</v>
      </c>
      <c r="F58" s="168">
        <f t="shared" si="24"/>
        <v>0</v>
      </c>
      <c r="G58" s="169">
        <f t="shared" si="25"/>
        <v>0</v>
      </c>
      <c r="H58" s="169"/>
      <c r="I58" s="169">
        <f t="shared" si="26"/>
        <v>0</v>
      </c>
      <c r="J58" s="169"/>
      <c r="K58" s="169">
        <f t="shared" si="27"/>
        <v>0</v>
      </c>
      <c r="L58" s="169">
        <v>15</v>
      </c>
      <c r="M58" s="169">
        <f t="shared" si="28"/>
        <v>0</v>
      </c>
      <c r="N58" s="161">
        <v>0</v>
      </c>
      <c r="O58" s="161">
        <f t="shared" si="29"/>
        <v>0</v>
      </c>
      <c r="P58" s="161">
        <v>0</v>
      </c>
      <c r="Q58" s="161">
        <f t="shared" si="30"/>
        <v>0</v>
      </c>
      <c r="R58" s="161"/>
      <c r="S58" s="161"/>
      <c r="T58" s="162">
        <v>0.49</v>
      </c>
      <c r="U58" s="161">
        <f t="shared" si="31"/>
        <v>4.01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121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>
        <v>42</v>
      </c>
      <c r="B59" s="158" t="s">
        <v>207</v>
      </c>
      <c r="C59" s="191" t="s">
        <v>208</v>
      </c>
      <c r="D59" s="160" t="s">
        <v>124</v>
      </c>
      <c r="E59" s="166">
        <v>155.32499999999999</v>
      </c>
      <c r="F59" s="168">
        <f t="shared" si="24"/>
        <v>0</v>
      </c>
      <c r="G59" s="169">
        <f t="shared" si="25"/>
        <v>0</v>
      </c>
      <c r="H59" s="169"/>
      <c r="I59" s="169">
        <f t="shared" si="26"/>
        <v>0</v>
      </c>
      <c r="J59" s="169"/>
      <c r="K59" s="169">
        <f t="shared" si="27"/>
        <v>0</v>
      </c>
      <c r="L59" s="169">
        <v>15</v>
      </c>
      <c r="M59" s="169">
        <f t="shared" si="28"/>
        <v>0</v>
      </c>
      <c r="N59" s="161">
        <v>0</v>
      </c>
      <c r="O59" s="161">
        <f t="shared" si="29"/>
        <v>0</v>
      </c>
      <c r="P59" s="161">
        <v>0</v>
      </c>
      <c r="Q59" s="161">
        <f t="shared" si="30"/>
        <v>0</v>
      </c>
      <c r="R59" s="161"/>
      <c r="S59" s="161"/>
      <c r="T59" s="162">
        <v>0</v>
      </c>
      <c r="U59" s="161">
        <f t="shared" si="31"/>
        <v>0</v>
      </c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121</v>
      </c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52">
        <v>43</v>
      </c>
      <c r="B60" s="158" t="s">
        <v>209</v>
      </c>
      <c r="C60" s="191" t="s">
        <v>210</v>
      </c>
      <c r="D60" s="160" t="s">
        <v>124</v>
      </c>
      <c r="E60" s="166">
        <v>8.1750000000000007</v>
      </c>
      <c r="F60" s="168">
        <f t="shared" si="24"/>
        <v>0</v>
      </c>
      <c r="G60" s="169">
        <f t="shared" si="25"/>
        <v>0</v>
      </c>
      <c r="H60" s="169"/>
      <c r="I60" s="169">
        <f t="shared" si="26"/>
        <v>0</v>
      </c>
      <c r="J60" s="169"/>
      <c r="K60" s="169">
        <f t="shared" si="27"/>
        <v>0</v>
      </c>
      <c r="L60" s="169">
        <v>15</v>
      </c>
      <c r="M60" s="169">
        <f t="shared" si="28"/>
        <v>0</v>
      </c>
      <c r="N60" s="161">
        <v>0</v>
      </c>
      <c r="O60" s="161">
        <f t="shared" si="29"/>
        <v>0</v>
      </c>
      <c r="P60" s="161">
        <v>0</v>
      </c>
      <c r="Q60" s="161">
        <f t="shared" si="30"/>
        <v>0</v>
      </c>
      <c r="R60" s="161"/>
      <c r="S60" s="161"/>
      <c r="T60" s="162">
        <v>0</v>
      </c>
      <c r="U60" s="161">
        <f t="shared" si="31"/>
        <v>0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121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53" t="s">
        <v>116</v>
      </c>
      <c r="B61" s="159" t="s">
        <v>75</v>
      </c>
      <c r="C61" s="192" t="s">
        <v>76</v>
      </c>
      <c r="D61" s="163"/>
      <c r="E61" s="167"/>
      <c r="F61" s="170"/>
      <c r="G61" s="170">
        <f>SUMIF(AE62:AE62,"&lt;&gt;NOR",G62:G62)</f>
        <v>0</v>
      </c>
      <c r="H61" s="170"/>
      <c r="I61" s="170">
        <f>SUM(I62:I62)</f>
        <v>0</v>
      </c>
      <c r="J61" s="170"/>
      <c r="K61" s="170">
        <f>SUM(K62:K62)</f>
        <v>0</v>
      </c>
      <c r="L61" s="170"/>
      <c r="M61" s="170">
        <f>SUM(M62:M62)</f>
        <v>0</v>
      </c>
      <c r="N61" s="164"/>
      <c r="O61" s="164">
        <f>SUM(O62:O62)</f>
        <v>0</v>
      </c>
      <c r="P61" s="164"/>
      <c r="Q61" s="164">
        <f>SUM(Q62:Q62)</f>
        <v>0</v>
      </c>
      <c r="R61" s="164"/>
      <c r="S61" s="164"/>
      <c r="T61" s="165"/>
      <c r="U61" s="164">
        <f>SUM(U62:U62)</f>
        <v>36.75</v>
      </c>
      <c r="AE61" t="s">
        <v>117</v>
      </c>
    </row>
    <row r="62" spans="1:60" outlineLevel="1" x14ac:dyDescent="0.2">
      <c r="A62" s="152">
        <v>44</v>
      </c>
      <c r="B62" s="158" t="s">
        <v>211</v>
      </c>
      <c r="C62" s="191" t="s">
        <v>212</v>
      </c>
      <c r="D62" s="160" t="s">
        <v>124</v>
      </c>
      <c r="E62" s="166">
        <v>14.259</v>
      </c>
      <c r="F62" s="168">
        <f>H62+J62</f>
        <v>0</v>
      </c>
      <c r="G62" s="169">
        <f>ROUND(E62*F62,2)</f>
        <v>0</v>
      </c>
      <c r="H62" s="169"/>
      <c r="I62" s="169">
        <f>ROUND(E62*H62,2)</f>
        <v>0</v>
      </c>
      <c r="J62" s="169"/>
      <c r="K62" s="169">
        <f>ROUND(E62*J62,2)</f>
        <v>0</v>
      </c>
      <c r="L62" s="169">
        <v>15</v>
      </c>
      <c r="M62" s="169">
        <f>G62*(1+L62/100)</f>
        <v>0</v>
      </c>
      <c r="N62" s="161">
        <v>0</v>
      </c>
      <c r="O62" s="161">
        <f>ROUND(E62*N62,5)</f>
        <v>0</v>
      </c>
      <c r="P62" s="161">
        <v>0</v>
      </c>
      <c r="Q62" s="161">
        <f>ROUND(E62*P62,5)</f>
        <v>0</v>
      </c>
      <c r="R62" s="161"/>
      <c r="S62" s="161"/>
      <c r="T62" s="162">
        <v>2.577</v>
      </c>
      <c r="U62" s="161">
        <f>ROUND(E62*T62,2)</f>
        <v>36.75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121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53" t="s">
        <v>116</v>
      </c>
      <c r="B63" s="159" t="s">
        <v>77</v>
      </c>
      <c r="C63" s="192" t="s">
        <v>78</v>
      </c>
      <c r="D63" s="163"/>
      <c r="E63" s="167"/>
      <c r="F63" s="170"/>
      <c r="G63" s="170">
        <f>SUMIF(AE64:AE66,"&lt;&gt;NOR",G64:G66)</f>
        <v>0</v>
      </c>
      <c r="H63" s="170"/>
      <c r="I63" s="170">
        <f>SUM(I64:I66)</f>
        <v>0</v>
      </c>
      <c r="J63" s="170"/>
      <c r="K63" s="170">
        <f>SUM(K64:K66)</f>
        <v>0</v>
      </c>
      <c r="L63" s="170"/>
      <c r="M63" s="170">
        <f>SUM(M64:M66)</f>
        <v>0</v>
      </c>
      <c r="N63" s="164"/>
      <c r="O63" s="164">
        <f>SUM(O64:O66)</f>
        <v>1.1025</v>
      </c>
      <c r="P63" s="164"/>
      <c r="Q63" s="164">
        <f>SUM(Q64:Q66)</f>
        <v>0</v>
      </c>
      <c r="R63" s="164"/>
      <c r="S63" s="164"/>
      <c r="T63" s="165"/>
      <c r="U63" s="164">
        <f>SUM(U64:U66)</f>
        <v>31.5</v>
      </c>
      <c r="AE63" t="s">
        <v>117</v>
      </c>
    </row>
    <row r="64" spans="1:60" outlineLevel="1" x14ac:dyDescent="0.2">
      <c r="A64" s="152">
        <v>45</v>
      </c>
      <c r="B64" s="158" t="s">
        <v>213</v>
      </c>
      <c r="C64" s="191" t="s">
        <v>214</v>
      </c>
      <c r="D64" s="160" t="s">
        <v>120</v>
      </c>
      <c r="E64" s="166">
        <v>350</v>
      </c>
      <c r="F64" s="168">
        <f>H64+J64</f>
        <v>0</v>
      </c>
      <c r="G64" s="169">
        <f>ROUND(E64*F64,2)</f>
        <v>0</v>
      </c>
      <c r="H64" s="169"/>
      <c r="I64" s="169">
        <f>ROUND(E64*H64,2)</f>
        <v>0</v>
      </c>
      <c r="J64" s="169"/>
      <c r="K64" s="169">
        <f>ROUND(E64*J64,2)</f>
        <v>0</v>
      </c>
      <c r="L64" s="169">
        <v>15</v>
      </c>
      <c r="M64" s="169">
        <f>G64*(1+L64/100)</f>
        <v>0</v>
      </c>
      <c r="N64" s="161">
        <v>0</v>
      </c>
      <c r="O64" s="161">
        <f>ROUND(E64*N64,5)</f>
        <v>0</v>
      </c>
      <c r="P64" s="161">
        <v>0</v>
      </c>
      <c r="Q64" s="161">
        <f>ROUND(E64*P64,5)</f>
        <v>0</v>
      </c>
      <c r="R64" s="161"/>
      <c r="S64" s="161"/>
      <c r="T64" s="162">
        <v>0.09</v>
      </c>
      <c r="U64" s="161">
        <f>ROUND(E64*T64,2)</f>
        <v>31.5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121</v>
      </c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>
        <v>46</v>
      </c>
      <c r="B65" s="158" t="s">
        <v>215</v>
      </c>
      <c r="C65" s="191" t="s">
        <v>216</v>
      </c>
      <c r="D65" s="160" t="s">
        <v>120</v>
      </c>
      <c r="E65" s="166">
        <v>367.5</v>
      </c>
      <c r="F65" s="168">
        <f>H65+J65</f>
        <v>0</v>
      </c>
      <c r="G65" s="169">
        <f>ROUND(E65*F65,2)</f>
        <v>0</v>
      </c>
      <c r="H65" s="169"/>
      <c r="I65" s="169">
        <f>ROUND(E65*H65,2)</f>
        <v>0</v>
      </c>
      <c r="J65" s="169"/>
      <c r="K65" s="169">
        <f>ROUND(E65*J65,2)</f>
        <v>0</v>
      </c>
      <c r="L65" s="169">
        <v>15</v>
      </c>
      <c r="M65" s="169">
        <f>G65*(1+L65/100)</f>
        <v>0</v>
      </c>
      <c r="N65" s="161">
        <v>3.0000000000000001E-3</v>
      </c>
      <c r="O65" s="161">
        <f>ROUND(E65*N65,5)</f>
        <v>1.1025</v>
      </c>
      <c r="P65" s="161">
        <v>0</v>
      </c>
      <c r="Q65" s="161">
        <f>ROUND(E65*P65,5)</f>
        <v>0</v>
      </c>
      <c r="R65" s="161"/>
      <c r="S65" s="161"/>
      <c r="T65" s="162">
        <v>0</v>
      </c>
      <c r="U65" s="161">
        <f>ROUND(E65*T65,2)</f>
        <v>0</v>
      </c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154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>
        <v>47</v>
      </c>
      <c r="B66" s="158" t="s">
        <v>217</v>
      </c>
      <c r="C66" s="191" t="s">
        <v>218</v>
      </c>
      <c r="D66" s="160" t="s">
        <v>0</v>
      </c>
      <c r="E66" s="166">
        <v>1111.21</v>
      </c>
      <c r="F66" s="168">
        <f>H66+J66</f>
        <v>0</v>
      </c>
      <c r="G66" s="169">
        <f>ROUND(E66*F66,2)</f>
        <v>0</v>
      </c>
      <c r="H66" s="169"/>
      <c r="I66" s="169">
        <f>ROUND(E66*H66,2)</f>
        <v>0</v>
      </c>
      <c r="J66" s="169"/>
      <c r="K66" s="169">
        <f>ROUND(E66*J66,2)</f>
        <v>0</v>
      </c>
      <c r="L66" s="169">
        <v>15</v>
      </c>
      <c r="M66" s="169">
        <f>G66*(1+L66/100)</f>
        <v>0</v>
      </c>
      <c r="N66" s="161">
        <v>0</v>
      </c>
      <c r="O66" s="161">
        <f>ROUND(E66*N66,5)</f>
        <v>0</v>
      </c>
      <c r="P66" s="161">
        <v>0</v>
      </c>
      <c r="Q66" s="161">
        <f>ROUND(E66*P66,5)</f>
        <v>0</v>
      </c>
      <c r="R66" s="161"/>
      <c r="S66" s="161"/>
      <c r="T66" s="162">
        <v>0</v>
      </c>
      <c r="U66" s="161">
        <f>ROUND(E66*T66,2)</f>
        <v>0</v>
      </c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121</v>
      </c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53" t="s">
        <v>116</v>
      </c>
      <c r="B67" s="159" t="s">
        <v>79</v>
      </c>
      <c r="C67" s="192" t="s">
        <v>80</v>
      </c>
      <c r="D67" s="163"/>
      <c r="E67" s="167"/>
      <c r="F67" s="170"/>
      <c r="G67" s="170">
        <f>SUMIF(AE68:AE71,"&lt;&gt;NOR",G68:G71)</f>
        <v>0</v>
      </c>
      <c r="H67" s="170"/>
      <c r="I67" s="170">
        <f>SUM(I68:I71)</f>
        <v>0</v>
      </c>
      <c r="J67" s="170"/>
      <c r="K67" s="170">
        <f>SUM(K68:K71)</f>
        <v>0</v>
      </c>
      <c r="L67" s="170"/>
      <c r="M67" s="170">
        <f>SUM(M68:M71)</f>
        <v>0</v>
      </c>
      <c r="N67" s="164"/>
      <c r="O67" s="164">
        <f>SUM(O68:O71)</f>
        <v>5.8999999999999999E-3</v>
      </c>
      <c r="P67" s="164"/>
      <c r="Q67" s="164">
        <f>SUM(Q68:Q71)</f>
        <v>0</v>
      </c>
      <c r="R67" s="164"/>
      <c r="S67" s="164"/>
      <c r="T67" s="165"/>
      <c r="U67" s="164">
        <f>SUM(U68:U71)</f>
        <v>17.05</v>
      </c>
      <c r="AE67" t="s">
        <v>117</v>
      </c>
    </row>
    <row r="68" spans="1:60" ht="22.5" outlineLevel="1" x14ac:dyDescent="0.2">
      <c r="A68" s="152">
        <v>48</v>
      </c>
      <c r="B68" s="158" t="s">
        <v>219</v>
      </c>
      <c r="C68" s="191" t="s">
        <v>220</v>
      </c>
      <c r="D68" s="160" t="s">
        <v>120</v>
      </c>
      <c r="E68" s="166">
        <v>50</v>
      </c>
      <c r="F68" s="168">
        <f>H68+J68</f>
        <v>0</v>
      </c>
      <c r="G68" s="169">
        <f>ROUND(E68*F68,2)</f>
        <v>0</v>
      </c>
      <c r="H68" s="169"/>
      <c r="I68" s="169">
        <f>ROUND(E68*H68,2)</f>
        <v>0</v>
      </c>
      <c r="J68" s="169"/>
      <c r="K68" s="169">
        <f>ROUND(E68*J68,2)</f>
        <v>0</v>
      </c>
      <c r="L68" s="169">
        <v>15</v>
      </c>
      <c r="M68" s="169">
        <f>G68*(1+L68/100)</f>
        <v>0</v>
      </c>
      <c r="N68" s="161">
        <v>0</v>
      </c>
      <c r="O68" s="161">
        <f>ROUND(E68*N68,5)</f>
        <v>0</v>
      </c>
      <c r="P68" s="161">
        <v>0</v>
      </c>
      <c r="Q68" s="161">
        <f>ROUND(E68*P68,5)</f>
        <v>0</v>
      </c>
      <c r="R68" s="161"/>
      <c r="S68" s="161"/>
      <c r="T68" s="162">
        <v>0.34100000000000003</v>
      </c>
      <c r="U68" s="161">
        <f>ROUND(E68*T68,2)</f>
        <v>17.05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121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>
        <v>49</v>
      </c>
      <c r="B69" s="158" t="s">
        <v>221</v>
      </c>
      <c r="C69" s="191" t="s">
        <v>222</v>
      </c>
      <c r="D69" s="160" t="s">
        <v>131</v>
      </c>
      <c r="E69" s="166">
        <v>2</v>
      </c>
      <c r="F69" s="168">
        <f>H69+J69</f>
        <v>0</v>
      </c>
      <c r="G69" s="169">
        <f>ROUND(E69*F69,2)</f>
        <v>0</v>
      </c>
      <c r="H69" s="169"/>
      <c r="I69" s="169">
        <f>ROUND(E69*H69,2)</f>
        <v>0</v>
      </c>
      <c r="J69" s="169"/>
      <c r="K69" s="169">
        <f>ROUND(E69*J69,2)</f>
        <v>0</v>
      </c>
      <c r="L69" s="169">
        <v>15</v>
      </c>
      <c r="M69" s="169">
        <f>G69*(1+L69/100)</f>
        <v>0</v>
      </c>
      <c r="N69" s="161">
        <v>2.9499999999999999E-3</v>
      </c>
      <c r="O69" s="161">
        <f>ROUND(E69*N69,5)</f>
        <v>5.8999999999999999E-3</v>
      </c>
      <c r="P69" s="161">
        <v>0</v>
      </c>
      <c r="Q69" s="161">
        <f>ROUND(E69*P69,5)</f>
        <v>0</v>
      </c>
      <c r="R69" s="161"/>
      <c r="S69" s="161"/>
      <c r="T69" s="162">
        <v>0</v>
      </c>
      <c r="U69" s="161">
        <f>ROUND(E69*T69,2)</f>
        <v>0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121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2">
        <v>50</v>
      </c>
      <c r="B70" s="158" t="s">
        <v>223</v>
      </c>
      <c r="C70" s="191" t="s">
        <v>224</v>
      </c>
      <c r="D70" s="160" t="s">
        <v>131</v>
      </c>
      <c r="E70" s="166">
        <v>2.2000000000000002</v>
      </c>
      <c r="F70" s="168">
        <f>H70+J70</f>
        <v>0</v>
      </c>
      <c r="G70" s="169">
        <f>ROUND(E70*F70,2)</f>
        <v>0</v>
      </c>
      <c r="H70" s="169"/>
      <c r="I70" s="169">
        <f>ROUND(E70*H70,2)</f>
        <v>0</v>
      </c>
      <c r="J70" s="169"/>
      <c r="K70" s="169">
        <f>ROUND(E70*J70,2)</f>
        <v>0</v>
      </c>
      <c r="L70" s="169">
        <v>15</v>
      </c>
      <c r="M70" s="169">
        <f>G70*(1+L70/100)</f>
        <v>0</v>
      </c>
      <c r="N70" s="161">
        <v>0</v>
      </c>
      <c r="O70" s="161">
        <f>ROUND(E70*N70,5)</f>
        <v>0</v>
      </c>
      <c r="P70" s="161">
        <v>0</v>
      </c>
      <c r="Q70" s="161">
        <f>ROUND(E70*P70,5)</f>
        <v>0</v>
      </c>
      <c r="R70" s="161"/>
      <c r="S70" s="161"/>
      <c r="T70" s="162">
        <v>0</v>
      </c>
      <c r="U70" s="161">
        <f>ROUND(E70*T70,2)</f>
        <v>0</v>
      </c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121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52">
        <v>51</v>
      </c>
      <c r="B71" s="158" t="s">
        <v>225</v>
      </c>
      <c r="C71" s="191" t="s">
        <v>226</v>
      </c>
      <c r="D71" s="160" t="s">
        <v>0</v>
      </c>
      <c r="E71" s="166">
        <v>302.99</v>
      </c>
      <c r="F71" s="168">
        <f>H71+J71</f>
        <v>0</v>
      </c>
      <c r="G71" s="169">
        <f>ROUND(E71*F71,2)</f>
        <v>0</v>
      </c>
      <c r="H71" s="169"/>
      <c r="I71" s="169">
        <f>ROUND(E71*H71,2)</f>
        <v>0</v>
      </c>
      <c r="J71" s="169"/>
      <c r="K71" s="169">
        <f>ROUND(E71*J71,2)</f>
        <v>0</v>
      </c>
      <c r="L71" s="169">
        <v>15</v>
      </c>
      <c r="M71" s="169">
        <f>G71*(1+L71/100)</f>
        <v>0</v>
      </c>
      <c r="N71" s="161">
        <v>0</v>
      </c>
      <c r="O71" s="161">
        <f>ROUND(E71*N71,5)</f>
        <v>0</v>
      </c>
      <c r="P71" s="161">
        <v>0</v>
      </c>
      <c r="Q71" s="161">
        <f>ROUND(E71*P71,5)</f>
        <v>0</v>
      </c>
      <c r="R71" s="161"/>
      <c r="S71" s="161"/>
      <c r="T71" s="162">
        <v>0</v>
      </c>
      <c r="U71" s="161">
        <f>ROUND(E71*T71,2)</f>
        <v>0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121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53" t="s">
        <v>116</v>
      </c>
      <c r="B72" s="159" t="s">
        <v>81</v>
      </c>
      <c r="C72" s="192" t="s">
        <v>82</v>
      </c>
      <c r="D72" s="163"/>
      <c r="E72" s="167"/>
      <c r="F72" s="170"/>
      <c r="G72" s="170">
        <f>SUMIF(AE73:AE74,"&lt;&gt;NOR",G73:G74)</f>
        <v>0</v>
      </c>
      <c r="H72" s="170"/>
      <c r="I72" s="170">
        <f>SUM(I73:I74)</f>
        <v>0</v>
      </c>
      <c r="J72" s="170"/>
      <c r="K72" s="170">
        <f>SUM(K73:K74)</f>
        <v>0</v>
      </c>
      <c r="L72" s="170"/>
      <c r="M72" s="170">
        <f>SUM(M73:M74)</f>
        <v>0</v>
      </c>
      <c r="N72" s="164"/>
      <c r="O72" s="164">
        <f>SUM(O73:O74)</f>
        <v>2.8979999999999999E-2</v>
      </c>
      <c r="P72" s="164"/>
      <c r="Q72" s="164">
        <f>SUM(Q73:Q74)</f>
        <v>0</v>
      </c>
      <c r="R72" s="164"/>
      <c r="S72" s="164"/>
      <c r="T72" s="165"/>
      <c r="U72" s="164">
        <f>SUM(U73:U74)</f>
        <v>5.04</v>
      </c>
      <c r="AE72" t="s">
        <v>117</v>
      </c>
    </row>
    <row r="73" spans="1:60" ht="22.5" outlineLevel="1" x14ac:dyDescent="0.2">
      <c r="A73" s="152">
        <v>52</v>
      </c>
      <c r="B73" s="158" t="s">
        <v>227</v>
      </c>
      <c r="C73" s="191" t="s">
        <v>228</v>
      </c>
      <c r="D73" s="160" t="s">
        <v>151</v>
      </c>
      <c r="E73" s="166">
        <v>18</v>
      </c>
      <c r="F73" s="168">
        <f>H73+J73</f>
        <v>0</v>
      </c>
      <c r="G73" s="169">
        <f>ROUND(E73*F73,2)</f>
        <v>0</v>
      </c>
      <c r="H73" s="169"/>
      <c r="I73" s="169">
        <f>ROUND(E73*H73,2)</f>
        <v>0</v>
      </c>
      <c r="J73" s="169"/>
      <c r="K73" s="169">
        <f>ROUND(E73*J73,2)</f>
        <v>0</v>
      </c>
      <c r="L73" s="169">
        <v>15</v>
      </c>
      <c r="M73" s="169">
        <f>G73*(1+L73/100)</f>
        <v>0</v>
      </c>
      <c r="N73" s="161">
        <v>1.6100000000000001E-3</v>
      </c>
      <c r="O73" s="161">
        <f>ROUND(E73*N73,5)</f>
        <v>2.8979999999999999E-2</v>
      </c>
      <c r="P73" s="161">
        <v>0</v>
      </c>
      <c r="Q73" s="161">
        <f>ROUND(E73*P73,5)</f>
        <v>0</v>
      </c>
      <c r="R73" s="161"/>
      <c r="S73" s="161"/>
      <c r="T73" s="162">
        <v>0.28000000000000003</v>
      </c>
      <c r="U73" s="161">
        <f>ROUND(E73*T73,2)</f>
        <v>5.04</v>
      </c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121</v>
      </c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2">
        <v>53</v>
      </c>
      <c r="B74" s="158" t="s">
        <v>229</v>
      </c>
      <c r="C74" s="191" t="s">
        <v>230</v>
      </c>
      <c r="D74" s="160" t="s">
        <v>0</v>
      </c>
      <c r="E74" s="166">
        <v>94.5</v>
      </c>
      <c r="F74" s="168">
        <f>H74+J74</f>
        <v>0</v>
      </c>
      <c r="G74" s="169">
        <f>ROUND(E74*F74,2)</f>
        <v>0</v>
      </c>
      <c r="H74" s="169"/>
      <c r="I74" s="169">
        <f>ROUND(E74*H74,2)</f>
        <v>0</v>
      </c>
      <c r="J74" s="169"/>
      <c r="K74" s="169">
        <f>ROUND(E74*J74,2)</f>
        <v>0</v>
      </c>
      <c r="L74" s="169">
        <v>15</v>
      </c>
      <c r="M74" s="169">
        <f>G74*(1+L74/100)</f>
        <v>0</v>
      </c>
      <c r="N74" s="161">
        <v>0</v>
      </c>
      <c r="O74" s="161">
        <f>ROUND(E74*N74,5)</f>
        <v>0</v>
      </c>
      <c r="P74" s="161">
        <v>0</v>
      </c>
      <c r="Q74" s="161">
        <f>ROUND(E74*P74,5)</f>
        <v>0</v>
      </c>
      <c r="R74" s="161"/>
      <c r="S74" s="161"/>
      <c r="T74" s="162">
        <v>0</v>
      </c>
      <c r="U74" s="161">
        <f>ROUND(E74*T74,2)</f>
        <v>0</v>
      </c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121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53" t="s">
        <v>116</v>
      </c>
      <c r="B75" s="159" t="s">
        <v>83</v>
      </c>
      <c r="C75" s="192" t="s">
        <v>84</v>
      </c>
      <c r="D75" s="163"/>
      <c r="E75" s="167"/>
      <c r="F75" s="170"/>
      <c r="G75" s="170">
        <f>SUMIF(AE76:AE80,"&lt;&gt;NOR",G76:G80)</f>
        <v>0</v>
      </c>
      <c r="H75" s="170"/>
      <c r="I75" s="170">
        <f>SUM(I76:I80)</f>
        <v>0</v>
      </c>
      <c r="J75" s="170"/>
      <c r="K75" s="170">
        <f>SUM(K76:K80)</f>
        <v>0</v>
      </c>
      <c r="L75" s="170"/>
      <c r="M75" s="170">
        <f>SUM(M76:M80)</f>
        <v>0</v>
      </c>
      <c r="N75" s="164"/>
      <c r="O75" s="164">
        <f>SUM(O76:O80)</f>
        <v>1.2000000000000001E-3</v>
      </c>
      <c r="P75" s="164"/>
      <c r="Q75" s="164">
        <f>SUM(Q76:Q80)</f>
        <v>0</v>
      </c>
      <c r="R75" s="164"/>
      <c r="S75" s="164"/>
      <c r="T75" s="165"/>
      <c r="U75" s="164">
        <f>SUM(U76:U80)</f>
        <v>30.259999999999998</v>
      </c>
      <c r="AE75" t="s">
        <v>117</v>
      </c>
    </row>
    <row r="76" spans="1:60" outlineLevel="1" x14ac:dyDescent="0.2">
      <c r="A76" s="152">
        <v>54</v>
      </c>
      <c r="B76" s="158" t="s">
        <v>231</v>
      </c>
      <c r="C76" s="191" t="s">
        <v>232</v>
      </c>
      <c r="D76" s="160" t="s">
        <v>151</v>
      </c>
      <c r="E76" s="166">
        <v>54</v>
      </c>
      <c r="F76" s="168">
        <f>H76+J76</f>
        <v>0</v>
      </c>
      <c r="G76" s="169">
        <f>ROUND(E76*F76,2)</f>
        <v>0</v>
      </c>
      <c r="H76" s="169"/>
      <c r="I76" s="169">
        <f>ROUND(E76*H76,2)</f>
        <v>0</v>
      </c>
      <c r="J76" s="169"/>
      <c r="K76" s="169">
        <f>ROUND(E76*J76,2)</f>
        <v>0</v>
      </c>
      <c r="L76" s="169">
        <v>15</v>
      </c>
      <c r="M76" s="169">
        <f>G76*(1+L76/100)</f>
        <v>0</v>
      </c>
      <c r="N76" s="161">
        <v>2.0000000000000002E-5</v>
      </c>
      <c r="O76" s="161">
        <f>ROUND(E76*N76,5)</f>
        <v>1.08E-3</v>
      </c>
      <c r="P76" s="161">
        <v>0</v>
      </c>
      <c r="Q76" s="161">
        <f>ROUND(E76*P76,5)</f>
        <v>0</v>
      </c>
      <c r="R76" s="161"/>
      <c r="S76" s="161"/>
      <c r="T76" s="162">
        <v>0.46800000000000003</v>
      </c>
      <c r="U76" s="161">
        <f>ROUND(E76*T76,2)</f>
        <v>25.27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121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52">
        <v>55</v>
      </c>
      <c r="B77" s="158" t="s">
        <v>233</v>
      </c>
      <c r="C77" s="191" t="s">
        <v>266</v>
      </c>
      <c r="D77" s="160" t="s">
        <v>120</v>
      </c>
      <c r="E77" s="166">
        <v>27</v>
      </c>
      <c r="F77" s="168">
        <f>H77+J77</f>
        <v>0</v>
      </c>
      <c r="G77" s="169">
        <f>ROUND(E77*F77,2)</f>
        <v>0</v>
      </c>
      <c r="H77" s="169"/>
      <c r="I77" s="169">
        <f>ROUND(E77*H77,2)</f>
        <v>0</v>
      </c>
      <c r="J77" s="169"/>
      <c r="K77" s="169">
        <f>ROUND(E77*J77,2)</f>
        <v>0</v>
      </c>
      <c r="L77" s="169">
        <v>15</v>
      </c>
      <c r="M77" s="169">
        <f>G77*(1+L77/100)</f>
        <v>0</v>
      </c>
      <c r="N77" s="161">
        <v>0</v>
      </c>
      <c r="O77" s="161">
        <f>ROUND(E77*N77,5)</f>
        <v>0</v>
      </c>
      <c r="P77" s="161">
        <v>0</v>
      </c>
      <c r="Q77" s="161">
        <f>ROUND(E77*P77,5)</f>
        <v>0</v>
      </c>
      <c r="R77" s="161"/>
      <c r="S77" s="161"/>
      <c r="T77" s="162">
        <v>0</v>
      </c>
      <c r="U77" s="161">
        <f>ROUND(E77*T77,2)</f>
        <v>0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121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2">
        <v>56</v>
      </c>
      <c r="B78" s="158" t="s">
        <v>234</v>
      </c>
      <c r="C78" s="191" t="s">
        <v>235</v>
      </c>
      <c r="D78" s="160" t="s">
        <v>136</v>
      </c>
      <c r="E78" s="166">
        <v>6</v>
      </c>
      <c r="F78" s="168">
        <f>H78+J78</f>
        <v>0</v>
      </c>
      <c r="G78" s="169">
        <f>ROUND(E78*F78,2)</f>
        <v>0</v>
      </c>
      <c r="H78" s="169"/>
      <c r="I78" s="169">
        <f>ROUND(E78*H78,2)</f>
        <v>0</v>
      </c>
      <c r="J78" s="169"/>
      <c r="K78" s="169">
        <f>ROUND(E78*J78,2)</f>
        <v>0</v>
      </c>
      <c r="L78" s="169">
        <v>15</v>
      </c>
      <c r="M78" s="169">
        <f>G78*(1+L78/100)</f>
        <v>0</v>
      </c>
      <c r="N78" s="161">
        <v>2.0000000000000002E-5</v>
      </c>
      <c r="O78" s="161">
        <f>ROUND(E78*N78,5)</f>
        <v>1.2E-4</v>
      </c>
      <c r="P78" s="161">
        <v>0</v>
      </c>
      <c r="Q78" s="161">
        <f>ROUND(E78*P78,5)</f>
        <v>0</v>
      </c>
      <c r="R78" s="161"/>
      <c r="S78" s="161"/>
      <c r="T78" s="162">
        <v>0.83213999999999999</v>
      </c>
      <c r="U78" s="161">
        <f>ROUND(E78*T78,2)</f>
        <v>4.99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121</v>
      </c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>
        <v>57</v>
      </c>
      <c r="B79" s="158" t="s">
        <v>236</v>
      </c>
      <c r="C79" s="191" t="s">
        <v>237</v>
      </c>
      <c r="D79" s="160" t="s">
        <v>151</v>
      </c>
      <c r="E79" s="166">
        <v>19.8</v>
      </c>
      <c r="F79" s="168">
        <f>H79+J79</f>
        <v>0</v>
      </c>
      <c r="G79" s="169">
        <f>ROUND(E79*F79,2)</f>
        <v>0</v>
      </c>
      <c r="H79" s="169"/>
      <c r="I79" s="169">
        <f>ROUND(E79*H79,2)</f>
        <v>0</v>
      </c>
      <c r="J79" s="169"/>
      <c r="K79" s="169">
        <f>ROUND(E79*J79,2)</f>
        <v>0</v>
      </c>
      <c r="L79" s="169">
        <v>15</v>
      </c>
      <c r="M79" s="169">
        <f>G79*(1+L79/100)</f>
        <v>0</v>
      </c>
      <c r="N79" s="161">
        <v>0</v>
      </c>
      <c r="O79" s="161">
        <f>ROUND(E79*N79,5)</f>
        <v>0</v>
      </c>
      <c r="P79" s="161">
        <v>0</v>
      </c>
      <c r="Q79" s="161">
        <f>ROUND(E79*P79,5)</f>
        <v>0</v>
      </c>
      <c r="R79" s="161"/>
      <c r="S79" s="161"/>
      <c r="T79" s="162">
        <v>0</v>
      </c>
      <c r="U79" s="161">
        <f>ROUND(E79*T79,2)</f>
        <v>0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121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2">
        <v>58</v>
      </c>
      <c r="B80" s="158" t="s">
        <v>238</v>
      </c>
      <c r="C80" s="191" t="s">
        <v>239</v>
      </c>
      <c r="D80" s="160" t="s">
        <v>0</v>
      </c>
      <c r="E80" s="166">
        <v>1801.05</v>
      </c>
      <c r="F80" s="168">
        <f>H80+J80</f>
        <v>0</v>
      </c>
      <c r="G80" s="169">
        <f>ROUND(E80*F80,2)</f>
        <v>0</v>
      </c>
      <c r="H80" s="169"/>
      <c r="I80" s="169">
        <f>ROUND(E80*H80,2)</f>
        <v>0</v>
      </c>
      <c r="J80" s="169"/>
      <c r="K80" s="169">
        <f>ROUND(E80*J80,2)</f>
        <v>0</v>
      </c>
      <c r="L80" s="169">
        <v>15</v>
      </c>
      <c r="M80" s="169">
        <f>G80*(1+L80/100)</f>
        <v>0</v>
      </c>
      <c r="N80" s="161">
        <v>0</v>
      </c>
      <c r="O80" s="161">
        <f>ROUND(E80*N80,5)</f>
        <v>0</v>
      </c>
      <c r="P80" s="161">
        <v>0</v>
      </c>
      <c r="Q80" s="161">
        <f>ROUND(E80*P80,5)</f>
        <v>0</v>
      </c>
      <c r="R80" s="161"/>
      <c r="S80" s="161"/>
      <c r="T80" s="162">
        <v>0</v>
      </c>
      <c r="U80" s="161">
        <f>ROUND(E80*T80,2)</f>
        <v>0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121</v>
      </c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x14ac:dyDescent="0.2">
      <c r="A81" s="153" t="s">
        <v>116</v>
      </c>
      <c r="B81" s="159" t="s">
        <v>85</v>
      </c>
      <c r="C81" s="192" t="s">
        <v>86</v>
      </c>
      <c r="D81" s="163"/>
      <c r="E81" s="167"/>
      <c r="F81" s="170"/>
      <c r="G81" s="170">
        <f>SUMIF(AE82:AE82,"&lt;&gt;NOR",G82:G82)</f>
        <v>0</v>
      </c>
      <c r="H81" s="170"/>
      <c r="I81" s="170">
        <f>SUM(I82:I82)</f>
        <v>0</v>
      </c>
      <c r="J81" s="170"/>
      <c r="K81" s="170">
        <f>SUM(K82:K82)</f>
        <v>0</v>
      </c>
      <c r="L81" s="170"/>
      <c r="M81" s="170">
        <f>SUM(M82:M82)</f>
        <v>0</v>
      </c>
      <c r="N81" s="164"/>
      <c r="O81" s="164">
        <f>SUM(O82:O82)</f>
        <v>0.02</v>
      </c>
      <c r="P81" s="164"/>
      <c r="Q81" s="164">
        <f>SUM(Q82:Q82)</f>
        <v>0</v>
      </c>
      <c r="R81" s="164"/>
      <c r="S81" s="164"/>
      <c r="T81" s="165"/>
      <c r="U81" s="164">
        <f>SUM(U82:U82)</f>
        <v>18.75</v>
      </c>
      <c r="AE81" t="s">
        <v>117</v>
      </c>
    </row>
    <row r="82" spans="1:60" outlineLevel="1" x14ac:dyDescent="0.2">
      <c r="A82" s="152">
        <v>59</v>
      </c>
      <c r="B82" s="158" t="s">
        <v>240</v>
      </c>
      <c r="C82" s="191" t="s">
        <v>241</v>
      </c>
      <c r="D82" s="160" t="s">
        <v>120</v>
      </c>
      <c r="E82" s="166">
        <v>125</v>
      </c>
      <c r="F82" s="168">
        <f>H82+J82</f>
        <v>0</v>
      </c>
      <c r="G82" s="169">
        <f>ROUND(E82*F82,2)</f>
        <v>0</v>
      </c>
      <c r="H82" s="169"/>
      <c r="I82" s="169">
        <f>ROUND(E82*H82,2)</f>
        <v>0</v>
      </c>
      <c r="J82" s="169"/>
      <c r="K82" s="169">
        <f>ROUND(E82*J82,2)</f>
        <v>0</v>
      </c>
      <c r="L82" s="169">
        <v>15</v>
      </c>
      <c r="M82" s="169">
        <f>G82*(1+L82/100)</f>
        <v>0</v>
      </c>
      <c r="N82" s="161">
        <v>1.6000000000000001E-4</v>
      </c>
      <c r="O82" s="161">
        <f>ROUND(E82*N82,5)</f>
        <v>0.02</v>
      </c>
      <c r="P82" s="161">
        <v>0</v>
      </c>
      <c r="Q82" s="161">
        <f>ROUND(E82*P82,5)</f>
        <v>0</v>
      </c>
      <c r="R82" s="161"/>
      <c r="S82" s="161"/>
      <c r="T82" s="162">
        <v>0.15</v>
      </c>
      <c r="U82" s="161">
        <f>ROUND(E82*T82,2)</f>
        <v>18.75</v>
      </c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121</v>
      </c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x14ac:dyDescent="0.2">
      <c r="A83" s="153" t="s">
        <v>116</v>
      </c>
      <c r="B83" s="159" t="s">
        <v>87</v>
      </c>
      <c r="C83" s="192" t="s">
        <v>88</v>
      </c>
      <c r="D83" s="163"/>
      <c r="E83" s="167"/>
      <c r="F83" s="170"/>
      <c r="G83" s="170">
        <f>SUMIF(AE84:AE86,"&lt;&gt;NOR",G84:G86)</f>
        <v>0</v>
      </c>
      <c r="H83" s="170"/>
      <c r="I83" s="170">
        <f>SUM(I84:I86)</f>
        <v>0</v>
      </c>
      <c r="J83" s="170"/>
      <c r="K83" s="170">
        <f>SUM(K84:K86)</f>
        <v>0</v>
      </c>
      <c r="L83" s="170"/>
      <c r="M83" s="170">
        <f>SUM(M84:M86)</f>
        <v>0</v>
      </c>
      <c r="N83" s="164"/>
      <c r="O83" s="164">
        <f>SUM(O84:O86)</f>
        <v>1.9060000000000001E-2</v>
      </c>
      <c r="P83" s="164"/>
      <c r="Q83" s="164">
        <f>SUM(Q84:Q86)</f>
        <v>0</v>
      </c>
      <c r="R83" s="164"/>
      <c r="S83" s="164"/>
      <c r="T83" s="165"/>
      <c r="U83" s="164">
        <f>SUM(U84:U86)</f>
        <v>7.91</v>
      </c>
      <c r="AE83" t="s">
        <v>117</v>
      </c>
    </row>
    <row r="84" spans="1:60" outlineLevel="1" x14ac:dyDescent="0.2">
      <c r="A84" s="152">
        <v>60</v>
      </c>
      <c r="B84" s="158" t="s">
        <v>242</v>
      </c>
      <c r="C84" s="191" t="s">
        <v>243</v>
      </c>
      <c r="D84" s="160" t="s">
        <v>120</v>
      </c>
      <c r="E84" s="166">
        <v>57.04</v>
      </c>
      <c r="F84" s="168">
        <f>H84+J84</f>
        <v>0</v>
      </c>
      <c r="G84" s="169">
        <f>ROUND(E84*F84,2)</f>
        <v>0</v>
      </c>
      <c r="H84" s="169"/>
      <c r="I84" s="169">
        <f>ROUND(E84*H84,2)</f>
        <v>0</v>
      </c>
      <c r="J84" s="169"/>
      <c r="K84" s="169">
        <f>ROUND(E84*J84,2)</f>
        <v>0</v>
      </c>
      <c r="L84" s="169">
        <v>15</v>
      </c>
      <c r="M84" s="169">
        <f>G84*(1+L84/100)</f>
        <v>0</v>
      </c>
      <c r="N84" s="161">
        <v>6.9999999999999994E-5</v>
      </c>
      <c r="O84" s="161">
        <f>ROUND(E84*N84,5)</f>
        <v>3.9899999999999996E-3</v>
      </c>
      <c r="P84" s="161">
        <v>0</v>
      </c>
      <c r="Q84" s="161">
        <f>ROUND(E84*P84,5)</f>
        <v>0</v>
      </c>
      <c r="R84" s="161"/>
      <c r="S84" s="161"/>
      <c r="T84" s="162">
        <v>3.2480000000000002E-2</v>
      </c>
      <c r="U84" s="161">
        <f>ROUND(E84*T84,2)</f>
        <v>1.85</v>
      </c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121</v>
      </c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2">
        <v>61</v>
      </c>
      <c r="B85" s="158" t="s">
        <v>244</v>
      </c>
      <c r="C85" s="191" t="s">
        <v>245</v>
      </c>
      <c r="D85" s="160" t="s">
        <v>120</v>
      </c>
      <c r="E85" s="166">
        <v>57.04</v>
      </c>
      <c r="F85" s="168">
        <f>H85+J85</f>
        <v>0</v>
      </c>
      <c r="G85" s="169">
        <f>ROUND(E85*F85,2)</f>
        <v>0</v>
      </c>
      <c r="H85" s="169"/>
      <c r="I85" s="169">
        <f>ROUND(E85*H85,2)</f>
        <v>0</v>
      </c>
      <c r="J85" s="169"/>
      <c r="K85" s="169">
        <f>ROUND(E85*J85,2)</f>
        <v>0</v>
      </c>
      <c r="L85" s="169">
        <v>15</v>
      </c>
      <c r="M85" s="169">
        <f>G85*(1+L85/100)</f>
        <v>0</v>
      </c>
      <c r="N85" s="161">
        <v>1.4999999999999999E-4</v>
      </c>
      <c r="O85" s="161">
        <f>ROUND(E85*N85,5)</f>
        <v>8.5599999999999999E-3</v>
      </c>
      <c r="P85" s="161">
        <v>0</v>
      </c>
      <c r="Q85" s="161">
        <f>ROUND(E85*P85,5)</f>
        <v>0</v>
      </c>
      <c r="R85" s="161"/>
      <c r="S85" s="161"/>
      <c r="T85" s="162">
        <v>0.10191</v>
      </c>
      <c r="U85" s="161">
        <f>ROUND(E85*T85,2)</f>
        <v>5.81</v>
      </c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121</v>
      </c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52">
        <v>62</v>
      </c>
      <c r="B86" s="158" t="s">
        <v>246</v>
      </c>
      <c r="C86" s="191" t="s">
        <v>247</v>
      </c>
      <c r="D86" s="160" t="s">
        <v>120</v>
      </c>
      <c r="E86" s="166">
        <v>18.600000000000001</v>
      </c>
      <c r="F86" s="168">
        <f>H86+J86</f>
        <v>0</v>
      </c>
      <c r="G86" s="169">
        <f>ROUND(E86*F86,2)</f>
        <v>0</v>
      </c>
      <c r="H86" s="169"/>
      <c r="I86" s="169">
        <f>ROUND(E86*H86,2)</f>
        <v>0</v>
      </c>
      <c r="J86" s="169"/>
      <c r="K86" s="169">
        <f>ROUND(E86*J86,2)</f>
        <v>0</v>
      </c>
      <c r="L86" s="169">
        <v>15</v>
      </c>
      <c r="M86" s="169">
        <f>G86*(1+L86/100)</f>
        <v>0</v>
      </c>
      <c r="N86" s="161">
        <v>3.5E-4</v>
      </c>
      <c r="O86" s="161">
        <f>ROUND(E86*N86,5)</f>
        <v>6.5100000000000002E-3</v>
      </c>
      <c r="P86" s="161">
        <v>0</v>
      </c>
      <c r="Q86" s="161">
        <f>ROUND(E86*P86,5)</f>
        <v>0</v>
      </c>
      <c r="R86" s="161"/>
      <c r="S86" s="161"/>
      <c r="T86" s="162">
        <v>1.35E-2</v>
      </c>
      <c r="U86" s="161">
        <f>ROUND(E86*T86,2)</f>
        <v>0.25</v>
      </c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121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53" t="s">
        <v>116</v>
      </c>
      <c r="B87" s="159" t="s">
        <v>89</v>
      </c>
      <c r="C87" s="192" t="s">
        <v>26</v>
      </c>
      <c r="D87" s="163"/>
      <c r="E87" s="167"/>
      <c r="F87" s="170"/>
      <c r="G87" s="170">
        <f>SUMIF(AE88:AE93,"&lt;&gt;NOR",G88:G93)</f>
        <v>0</v>
      </c>
      <c r="H87" s="170"/>
      <c r="I87" s="170">
        <f>SUM(I88:I93)</f>
        <v>0</v>
      </c>
      <c r="J87" s="170"/>
      <c r="K87" s="170">
        <f>SUM(K88:K93)</f>
        <v>0</v>
      </c>
      <c r="L87" s="170"/>
      <c r="M87" s="170">
        <f>SUM(M88:M93)</f>
        <v>0</v>
      </c>
      <c r="N87" s="164"/>
      <c r="O87" s="164">
        <f>SUM(O88:O93)</f>
        <v>0</v>
      </c>
      <c r="P87" s="164"/>
      <c r="Q87" s="164">
        <f>SUM(Q88:Q93)</f>
        <v>0</v>
      </c>
      <c r="R87" s="164"/>
      <c r="S87" s="164"/>
      <c r="T87" s="165"/>
      <c r="U87" s="164">
        <f>SUM(U88:U93)</f>
        <v>0</v>
      </c>
      <c r="AE87" t="s">
        <v>117</v>
      </c>
    </row>
    <row r="88" spans="1:60" outlineLevel="1" x14ac:dyDescent="0.2">
      <c r="A88" s="152">
        <v>63</v>
      </c>
      <c r="B88" s="158" t="s">
        <v>248</v>
      </c>
      <c r="C88" s="191" t="s">
        <v>249</v>
      </c>
      <c r="D88" s="160" t="s">
        <v>250</v>
      </c>
      <c r="E88" s="166">
        <v>1</v>
      </c>
      <c r="F88" s="168">
        <f t="shared" ref="F88:F93" si="32">H88+J88</f>
        <v>0</v>
      </c>
      <c r="G88" s="169">
        <f t="shared" ref="G88:G93" si="33">ROUND(E88*F88,2)</f>
        <v>0</v>
      </c>
      <c r="H88" s="169"/>
      <c r="I88" s="169">
        <f t="shared" ref="I88:I93" si="34">ROUND(E88*H88,2)</f>
        <v>0</v>
      </c>
      <c r="J88" s="169"/>
      <c r="K88" s="169">
        <f t="shared" ref="K88:K93" si="35">ROUND(E88*J88,2)</f>
        <v>0</v>
      </c>
      <c r="L88" s="169">
        <v>15</v>
      </c>
      <c r="M88" s="169">
        <f t="shared" ref="M88:M93" si="36">G88*(1+L88/100)</f>
        <v>0</v>
      </c>
      <c r="N88" s="161">
        <v>0</v>
      </c>
      <c r="O88" s="161">
        <f t="shared" ref="O88:O93" si="37">ROUND(E88*N88,5)</f>
        <v>0</v>
      </c>
      <c r="P88" s="161">
        <v>0</v>
      </c>
      <c r="Q88" s="161">
        <f t="shared" ref="Q88:Q93" si="38">ROUND(E88*P88,5)</f>
        <v>0</v>
      </c>
      <c r="R88" s="161"/>
      <c r="S88" s="161"/>
      <c r="T88" s="162">
        <v>0</v>
      </c>
      <c r="U88" s="161">
        <f t="shared" ref="U88:U93" si="39">ROUND(E88*T88,2)</f>
        <v>0</v>
      </c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121</v>
      </c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2">
        <v>64</v>
      </c>
      <c r="B89" s="158" t="s">
        <v>251</v>
      </c>
      <c r="C89" s="191" t="s">
        <v>252</v>
      </c>
      <c r="D89" s="160" t="s">
        <v>250</v>
      </c>
      <c r="E89" s="166">
        <v>1</v>
      </c>
      <c r="F89" s="168">
        <f t="shared" si="32"/>
        <v>0</v>
      </c>
      <c r="G89" s="169">
        <f t="shared" si="33"/>
        <v>0</v>
      </c>
      <c r="H89" s="169"/>
      <c r="I89" s="169">
        <f t="shared" si="34"/>
        <v>0</v>
      </c>
      <c r="J89" s="169"/>
      <c r="K89" s="169">
        <f t="shared" si="35"/>
        <v>0</v>
      </c>
      <c r="L89" s="169">
        <v>15</v>
      </c>
      <c r="M89" s="169">
        <f t="shared" si="36"/>
        <v>0</v>
      </c>
      <c r="N89" s="161">
        <v>0</v>
      </c>
      <c r="O89" s="161">
        <f t="shared" si="37"/>
        <v>0</v>
      </c>
      <c r="P89" s="161">
        <v>0</v>
      </c>
      <c r="Q89" s="161">
        <f t="shared" si="38"/>
        <v>0</v>
      </c>
      <c r="R89" s="161"/>
      <c r="S89" s="161"/>
      <c r="T89" s="162">
        <v>0</v>
      </c>
      <c r="U89" s="161">
        <f t="shared" si="39"/>
        <v>0</v>
      </c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121</v>
      </c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2">
        <v>65</v>
      </c>
      <c r="B90" s="158" t="s">
        <v>253</v>
      </c>
      <c r="C90" s="191" t="s">
        <v>254</v>
      </c>
      <c r="D90" s="160" t="s">
        <v>250</v>
      </c>
      <c r="E90" s="166">
        <v>1</v>
      </c>
      <c r="F90" s="168">
        <f t="shared" si="32"/>
        <v>0</v>
      </c>
      <c r="G90" s="169">
        <f t="shared" si="33"/>
        <v>0</v>
      </c>
      <c r="H90" s="169"/>
      <c r="I90" s="169">
        <f t="shared" si="34"/>
        <v>0</v>
      </c>
      <c r="J90" s="169"/>
      <c r="K90" s="169">
        <f t="shared" si="35"/>
        <v>0</v>
      </c>
      <c r="L90" s="169">
        <v>15</v>
      </c>
      <c r="M90" s="169">
        <f t="shared" si="36"/>
        <v>0</v>
      </c>
      <c r="N90" s="161">
        <v>0</v>
      </c>
      <c r="O90" s="161">
        <f t="shared" si="37"/>
        <v>0</v>
      </c>
      <c r="P90" s="161">
        <v>0</v>
      </c>
      <c r="Q90" s="161">
        <f t="shared" si="38"/>
        <v>0</v>
      </c>
      <c r="R90" s="161"/>
      <c r="S90" s="161"/>
      <c r="T90" s="162">
        <v>0</v>
      </c>
      <c r="U90" s="161">
        <f t="shared" si="39"/>
        <v>0</v>
      </c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121</v>
      </c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2">
        <v>66</v>
      </c>
      <c r="B91" s="158" t="s">
        <v>255</v>
      </c>
      <c r="C91" s="191" t="s">
        <v>256</v>
      </c>
      <c r="D91" s="160" t="s">
        <v>250</v>
      </c>
      <c r="E91" s="166">
        <v>1</v>
      </c>
      <c r="F91" s="168">
        <f t="shared" si="32"/>
        <v>0</v>
      </c>
      <c r="G91" s="169">
        <f t="shared" si="33"/>
        <v>0</v>
      </c>
      <c r="H91" s="169"/>
      <c r="I91" s="169">
        <f t="shared" si="34"/>
        <v>0</v>
      </c>
      <c r="J91" s="169"/>
      <c r="K91" s="169">
        <f t="shared" si="35"/>
        <v>0</v>
      </c>
      <c r="L91" s="169">
        <v>15</v>
      </c>
      <c r="M91" s="169">
        <f t="shared" si="36"/>
        <v>0</v>
      </c>
      <c r="N91" s="161">
        <v>0</v>
      </c>
      <c r="O91" s="161">
        <f t="shared" si="37"/>
        <v>0</v>
      </c>
      <c r="P91" s="161">
        <v>0</v>
      </c>
      <c r="Q91" s="161">
        <f t="shared" si="38"/>
        <v>0</v>
      </c>
      <c r="R91" s="161"/>
      <c r="S91" s="161"/>
      <c r="T91" s="162">
        <v>0</v>
      </c>
      <c r="U91" s="161">
        <f t="shared" si="39"/>
        <v>0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121</v>
      </c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2">
        <v>67</v>
      </c>
      <c r="B92" s="158" t="s">
        <v>257</v>
      </c>
      <c r="C92" s="191" t="s">
        <v>258</v>
      </c>
      <c r="D92" s="160" t="s">
        <v>250</v>
      </c>
      <c r="E92" s="166">
        <v>1</v>
      </c>
      <c r="F92" s="168">
        <f t="shared" si="32"/>
        <v>0</v>
      </c>
      <c r="G92" s="169">
        <f t="shared" si="33"/>
        <v>0</v>
      </c>
      <c r="H92" s="169"/>
      <c r="I92" s="169">
        <f t="shared" si="34"/>
        <v>0</v>
      </c>
      <c r="J92" s="169"/>
      <c r="K92" s="169">
        <f t="shared" si="35"/>
        <v>0</v>
      </c>
      <c r="L92" s="169">
        <v>15</v>
      </c>
      <c r="M92" s="169">
        <f t="shared" si="36"/>
        <v>0</v>
      </c>
      <c r="N92" s="161">
        <v>0</v>
      </c>
      <c r="O92" s="161">
        <f t="shared" si="37"/>
        <v>0</v>
      </c>
      <c r="P92" s="161">
        <v>0</v>
      </c>
      <c r="Q92" s="161">
        <f t="shared" si="38"/>
        <v>0</v>
      </c>
      <c r="R92" s="161"/>
      <c r="S92" s="161"/>
      <c r="T92" s="162">
        <v>0</v>
      </c>
      <c r="U92" s="161">
        <f t="shared" si="39"/>
        <v>0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121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9">
        <v>68</v>
      </c>
      <c r="B93" s="180" t="s">
        <v>259</v>
      </c>
      <c r="C93" s="193" t="s">
        <v>260</v>
      </c>
      <c r="D93" s="181" t="s">
        <v>250</v>
      </c>
      <c r="E93" s="182">
        <v>1</v>
      </c>
      <c r="F93" s="183">
        <f t="shared" si="32"/>
        <v>0</v>
      </c>
      <c r="G93" s="184">
        <f t="shared" si="33"/>
        <v>0</v>
      </c>
      <c r="H93" s="184"/>
      <c r="I93" s="184">
        <f t="shared" si="34"/>
        <v>0</v>
      </c>
      <c r="J93" s="184"/>
      <c r="K93" s="184">
        <f t="shared" si="35"/>
        <v>0</v>
      </c>
      <c r="L93" s="184">
        <v>15</v>
      </c>
      <c r="M93" s="184">
        <f t="shared" si="36"/>
        <v>0</v>
      </c>
      <c r="N93" s="185">
        <v>0</v>
      </c>
      <c r="O93" s="185">
        <f t="shared" si="37"/>
        <v>0</v>
      </c>
      <c r="P93" s="185">
        <v>0</v>
      </c>
      <c r="Q93" s="185">
        <f t="shared" si="38"/>
        <v>0</v>
      </c>
      <c r="R93" s="185"/>
      <c r="S93" s="185"/>
      <c r="T93" s="186">
        <v>0</v>
      </c>
      <c r="U93" s="185">
        <f t="shared" si="39"/>
        <v>0</v>
      </c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121</v>
      </c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x14ac:dyDescent="0.2">
      <c r="A94" s="6"/>
      <c r="B94" s="7" t="s">
        <v>261</v>
      </c>
      <c r="C94" s="194" t="s">
        <v>261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AC94">
        <v>15</v>
      </c>
      <c r="AD94">
        <v>21</v>
      </c>
    </row>
    <row r="95" spans="1:60" x14ac:dyDescent="0.2">
      <c r="A95" s="187"/>
      <c r="B95" s="188" t="s">
        <v>28</v>
      </c>
      <c r="C95" s="195" t="s">
        <v>261</v>
      </c>
      <c r="D95" s="189"/>
      <c r="E95" s="189"/>
      <c r="F95" s="189"/>
      <c r="G95" s="190">
        <f>G8+G15+G17+G20+G24+G36+G38+G46+G48+G50+G61+G63+G67+G72+G75+G81+G83+G87</f>
        <v>0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AC95">
        <f>SUMIF(L7:L93,AC94,G7:G93)</f>
        <v>0</v>
      </c>
      <c r="AD95">
        <f>SUMIF(L7:L93,AD94,G7:G93)</f>
        <v>0</v>
      </c>
      <c r="AE95" t="s">
        <v>262</v>
      </c>
    </row>
    <row r="96" spans="1:60" x14ac:dyDescent="0.2">
      <c r="A96" s="6"/>
      <c r="B96" s="7" t="s">
        <v>261</v>
      </c>
      <c r="C96" s="194" t="s">
        <v>261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31" x14ac:dyDescent="0.2">
      <c r="A97" s="6"/>
      <c r="B97" s="7" t="s">
        <v>261</v>
      </c>
      <c r="C97" s="194" t="s">
        <v>261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31" x14ac:dyDescent="0.2">
      <c r="A98" s="269" t="s">
        <v>263</v>
      </c>
      <c r="B98" s="269"/>
      <c r="C98" s="270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31" x14ac:dyDescent="0.2">
      <c r="A99" s="250"/>
      <c r="B99" s="251"/>
      <c r="C99" s="252"/>
      <c r="D99" s="251"/>
      <c r="E99" s="251"/>
      <c r="F99" s="251"/>
      <c r="G99" s="253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AE99" t="s">
        <v>264</v>
      </c>
    </row>
    <row r="100" spans="1:31" x14ac:dyDescent="0.2">
      <c r="A100" s="254"/>
      <c r="B100" s="255"/>
      <c r="C100" s="256"/>
      <c r="D100" s="255"/>
      <c r="E100" s="255"/>
      <c r="F100" s="255"/>
      <c r="G100" s="25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31" x14ac:dyDescent="0.2">
      <c r="A101" s="254"/>
      <c r="B101" s="255"/>
      <c r="C101" s="256"/>
      <c r="D101" s="255"/>
      <c r="E101" s="255"/>
      <c r="F101" s="255"/>
      <c r="G101" s="25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31" x14ac:dyDescent="0.2">
      <c r="A102" s="254"/>
      <c r="B102" s="255"/>
      <c r="C102" s="256"/>
      <c r="D102" s="255"/>
      <c r="E102" s="255"/>
      <c r="F102" s="255"/>
      <c r="G102" s="25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31" x14ac:dyDescent="0.2">
      <c r="A103" s="258"/>
      <c r="B103" s="259"/>
      <c r="C103" s="260"/>
      <c r="D103" s="259"/>
      <c r="E103" s="259"/>
      <c r="F103" s="259"/>
      <c r="G103" s="261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31" x14ac:dyDescent="0.2">
      <c r="A104" s="6"/>
      <c r="B104" s="7" t="s">
        <v>261</v>
      </c>
      <c r="C104" s="194" t="s">
        <v>261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31" x14ac:dyDescent="0.2">
      <c r="C105" s="196"/>
      <c r="AE105" t="s">
        <v>265</v>
      </c>
    </row>
  </sheetData>
  <mergeCells count="6">
    <mergeCell ref="A99:G103"/>
    <mergeCell ref="A1:G1"/>
    <mergeCell ref="C2:G2"/>
    <mergeCell ref="C3:G3"/>
    <mergeCell ref="C4:G4"/>
    <mergeCell ref="A98:C98"/>
  </mergeCells>
  <pageMargins left="0.39370078740157499" right="0.19685039370078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Pavlína Tůmová</cp:lastModifiedBy>
  <cp:lastPrinted>2014-02-28T09:52:57Z</cp:lastPrinted>
  <dcterms:created xsi:type="dcterms:W3CDTF">2009-04-08T07:15:50Z</dcterms:created>
  <dcterms:modified xsi:type="dcterms:W3CDTF">2022-09-02T06:21:48Z</dcterms:modified>
</cp:coreProperties>
</file>