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ulín\Documents\Stavby 2023\IPROS\Opěrka Benešov\"/>
    </mc:Choice>
  </mc:AlternateContent>
  <bookViews>
    <workbookView xWindow="0" yWindow="0" windowWidth="0" windowHeight="0"/>
  </bookViews>
  <sheets>
    <sheet name="Rekapitulace stavby" sheetId="1" r:id="rId1"/>
    <sheet name="IprosMuzeum - Obnova opě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'IprosMuzeum - Obnova opěr...'!$C$127:$K$185</definedName>
    <definedName name="_xlnm.Print_Area" localSheetId="1">'IprosMuzeum - Obnova opěr...'!$C$4:$J$76,'IprosMuzeum - Obnova opěr...'!$C$82:$J$111,'IprosMuzeum - Obnova opěr...'!$C$117:$J$185</definedName>
    <definedName name="_xlnm.Print_Titles" localSheetId="1">'IprosMuzeum - Obnova opěr...'!$127:$127</definedName>
  </definedNames>
  <calcPr/>
</workbook>
</file>

<file path=xl/calcChain.xml><?xml version="1.0" encoding="utf-8"?>
<calcChain xmlns="http://schemas.openxmlformats.org/spreadsheetml/2006/main">
  <c i="2" l="1" r="P176"/>
  <c r="J35"/>
  <c r="J34"/>
  <c i="1" r="AY95"/>
  <c i="2" r="J33"/>
  <c i="1" r="AX95"/>
  <c i="2" r="BI185"/>
  <c r="BH185"/>
  <c r="BG185"/>
  <c r="BF185"/>
  <c r="T185"/>
  <c r="T184"/>
  <c r="R185"/>
  <c r="R184"/>
  <c r="P185"/>
  <c r="P184"/>
  <c r="BI183"/>
  <c r="BH183"/>
  <c r="BG183"/>
  <c r="BF183"/>
  <c r="T183"/>
  <c r="T182"/>
  <c r="T181"/>
  <c r="R183"/>
  <c r="R182"/>
  <c r="R181"/>
  <c r="P183"/>
  <c r="P182"/>
  <c r="P181"/>
  <c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89"/>
  <c r="F89"/>
  <c r="F87"/>
  <c r="E85"/>
  <c r="J22"/>
  <c r="E22"/>
  <c r="J125"/>
  <c r="J21"/>
  <c r="J16"/>
  <c r="E16"/>
  <c r="F125"/>
  <c r="J15"/>
  <c r="J10"/>
  <c r="J122"/>
  <c i="1" r="L90"/>
  <c r="AM90"/>
  <c r="AM89"/>
  <c r="L89"/>
  <c r="AM87"/>
  <c r="L87"/>
  <c r="L85"/>
  <c r="L84"/>
  <c i="2" r="F32"/>
  <c r="J174"/>
  <c r="BK170"/>
  <c r="BK168"/>
  <c r="J167"/>
  <c r="BK166"/>
  <c r="BK165"/>
  <c r="BK164"/>
  <c r="J162"/>
  <c r="J161"/>
  <c r="J160"/>
  <c r="J158"/>
  <c r="J157"/>
  <c r="BK152"/>
  <c r="J150"/>
  <c r="BK147"/>
  <c r="J144"/>
  <c r="BK142"/>
  <c r="J141"/>
  <c r="J139"/>
  <c r="J137"/>
  <c r="J133"/>
  <c r="J131"/>
  <c r="F35"/>
  <c r="F33"/>
  <c r="F34"/>
  <c r="BK162"/>
  <c r="J159"/>
  <c r="BK157"/>
  <c r="BK155"/>
  <c r="J152"/>
  <c r="BK149"/>
  <c r="J147"/>
  <c r="BK141"/>
  <c r="J138"/>
  <c r="J136"/>
  <c r="BK132"/>
  <c r="J32"/>
  <c r="BK158"/>
  <c r="J154"/>
  <c r="BK148"/>
  <c r="BK145"/>
  <c r="J142"/>
  <c r="BK139"/>
  <c r="BK136"/>
  <c r="BK133"/>
  <c i="1" r="AS94"/>
  <c i="2" r="BK185"/>
  <c r="J185"/>
  <c r="BK183"/>
  <c r="J183"/>
  <c r="BK180"/>
  <c r="J180"/>
  <c r="BK178"/>
  <c r="J178"/>
  <c r="BK177"/>
  <c r="J177"/>
  <c r="BK175"/>
  <c r="J175"/>
  <c r="BK174"/>
  <c r="BK171"/>
  <c r="J171"/>
  <c r="J170"/>
  <c r="J168"/>
  <c r="BK167"/>
  <c r="J166"/>
  <c r="J165"/>
  <c r="J164"/>
  <c r="BK161"/>
  <c r="BK160"/>
  <c r="BK159"/>
  <c r="BK154"/>
  <c r="BK150"/>
  <c r="J148"/>
  <c r="J145"/>
  <c r="BK143"/>
  <c r="BK140"/>
  <c r="BK138"/>
  <c r="BK134"/>
  <c r="BK131"/>
  <c r="J155"/>
  <c r="J149"/>
  <c r="BK144"/>
  <c r="J143"/>
  <c r="J140"/>
  <c r="BK137"/>
  <c r="J134"/>
  <c r="J132"/>
  <c l="1" r="P130"/>
  <c r="R135"/>
  <c r="T135"/>
  <c r="BK156"/>
  <c r="J156"/>
  <c r="J101"/>
  <c r="R163"/>
  <c r="BK130"/>
  <c r="J130"/>
  <c r="J96"/>
  <c r="R130"/>
  <c r="BK146"/>
  <c r="J146"/>
  <c r="J98"/>
  <c r="BK153"/>
  <c r="J153"/>
  <c r="J100"/>
  <c r="T153"/>
  <c r="T156"/>
  <c r="R169"/>
  <c r="BK135"/>
  <c r="J135"/>
  <c r="J97"/>
  <c r="T146"/>
  <c r="P156"/>
  <c r="BK169"/>
  <c r="J169"/>
  <c r="J103"/>
  <c r="T173"/>
  <c r="T130"/>
  <c r="P146"/>
  <c r="R153"/>
  <c r="BK163"/>
  <c r="J163"/>
  <c r="J102"/>
  <c r="T163"/>
  <c r="T169"/>
  <c r="BK173"/>
  <c r="J173"/>
  <c r="J105"/>
  <c r="P173"/>
  <c r="P172"/>
  <c r="BK176"/>
  <c r="J176"/>
  <c r="J106"/>
  <c r="R176"/>
  <c r="P135"/>
  <c r="R146"/>
  <c r="P153"/>
  <c r="R156"/>
  <c r="P163"/>
  <c r="P169"/>
  <c r="R173"/>
  <c r="R172"/>
  <c r="T176"/>
  <c r="BK151"/>
  <c r="J151"/>
  <c r="J99"/>
  <c r="BK179"/>
  <c r="J179"/>
  <c r="J107"/>
  <c r="BK182"/>
  <c r="J182"/>
  <c r="J109"/>
  <c r="BK184"/>
  <c r="J184"/>
  <c r="J110"/>
  <c i="1" r="BB95"/>
  <c r="BA95"/>
  <c i="2" r="J87"/>
  <c r="F90"/>
  <c r="J90"/>
  <c r="BE131"/>
  <c r="BE132"/>
  <c r="BE133"/>
  <c r="BE134"/>
  <c r="BE136"/>
  <c r="BE137"/>
  <c r="BE138"/>
  <c r="BE139"/>
  <c r="BE140"/>
  <c r="BE141"/>
  <c r="BE142"/>
  <c r="BE143"/>
  <c r="BE144"/>
  <c r="BE145"/>
  <c r="BE147"/>
  <c r="BE148"/>
  <c r="BE149"/>
  <c r="BE150"/>
  <c r="BE152"/>
  <c r="BE154"/>
  <c r="BE155"/>
  <c r="BE157"/>
  <c r="BE158"/>
  <c r="BE159"/>
  <c r="BE160"/>
  <c r="BE161"/>
  <c r="BE162"/>
  <c r="BE164"/>
  <c r="BE165"/>
  <c r="BE166"/>
  <c r="BE167"/>
  <c r="BE168"/>
  <c r="BE170"/>
  <c r="BE171"/>
  <c r="BE174"/>
  <c r="BE175"/>
  <c r="BE177"/>
  <c r="BE178"/>
  <c r="BE180"/>
  <c r="BE183"/>
  <c r="BE185"/>
  <c i="1" r="BC95"/>
  <c r="AW95"/>
  <c r="BD95"/>
  <c r="BC94"/>
  <c r="W32"/>
  <c r="BA94"/>
  <c r="W30"/>
  <c r="BB94"/>
  <c r="W31"/>
  <c r="BD94"/>
  <c r="W33"/>
  <c i="2" l="1" r="T172"/>
  <c r="T129"/>
  <c r="T128"/>
  <c r="R129"/>
  <c r="R128"/>
  <c r="P129"/>
  <c r="P128"/>
  <c i="1" r="AU95"/>
  <c i="2" r="BK129"/>
  <c r="J129"/>
  <c r="J95"/>
  <c r="BK172"/>
  <c r="J172"/>
  <c r="J104"/>
  <c r="BK181"/>
  <c r="J181"/>
  <c r="J108"/>
  <c i="1" r="AU94"/>
  <c r="AW94"/>
  <c r="AK30"/>
  <c i="2" r="J31"/>
  <c i="1" r="AV95"/>
  <c r="AT95"/>
  <c i="2" r="F31"/>
  <c i="1" r="AZ95"/>
  <c r="AZ94"/>
  <c r="W29"/>
  <c r="AX94"/>
  <c r="AY94"/>
  <c i="2" l="1" r="BK128"/>
  <c r="J128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<sst xmlns="http://schemas.openxmlformats.org/spreadsheetml/2006/main">
  <si>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</si>
  <si>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</si>
  <si>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</si>
  <si>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</si>
  <si>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</si>
  <si>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{1e42a3d4-11d6-4628-8276-51c9d4c0169f}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</si>
  <si>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</si>
  <si>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</si>
  <si>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</si>
  <si>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</si>
  <si>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</si>
  <si>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</si>
  <si>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</si>
  <si>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</si>
  <si>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IprosMuzeum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</si>
  <si>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</si>
  <si>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</si>
  <si>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opěrmé zdi na poz. 1275 v areálu Muzea uměmí a designu v Benešově</t>
  </si>
  <si>
    <t>KSO:</t>
  </si>
  <si>
    <t>CC-CZ:</t>
  </si>
  <si>
    <t>Místo:</t>
  </si>
  <si>
    <t>Benešov</t>
  </si>
  <si>
    <t>Datum:</t>
  </si>
  <si>
    <t>31. 3. 2023</t>
  </si>
  <si>
    <t>Zadavatel:</t>
  </si>
  <si>
    <t>IČ:</t>
  </si>
  <si>
    <t>Město Benešov, Masarykova nám. 100, Benešov</t>
  </si>
  <si>
    <t>DIČ:</t>
  </si>
  <si>
    <t>Uchazeč:</t>
  </si>
  <si>
    <t>Vyplň údaj</t>
  </si>
  <si>
    <t>Projektant:</t>
  </si>
  <si>
    <t>IPROS, s.r.o.Tyršova 2076, 256 01 Benešov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</si>
  <si>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</si>
  <si>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</si>
  <si>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</si>
  <si>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</si>
  <si>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</si>
  <si>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</si>
  <si>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</si>
  <si>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</si>
  <si>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</si>
  <si>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</si>
  <si>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</si>
  <si>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</si>
  <si>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</si>
  <si>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</si>
  <si>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</si>
  <si>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</si>
  <si>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</si>
  <si>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</si>
  <si>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</si>
  <si>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</si>
  <si>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</si>
  <si>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</si>
  <si>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</si>
  <si>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</si>
  <si>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</si>
  <si>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</si>
  <si>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</si>
  <si>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</si>
  <si>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</si>
  <si>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</si>
  <si>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</si>
  <si>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</si>
  <si>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</si>
  <si>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</si>
  <si>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</si>
  <si>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</si>
  <si>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</si>
  <si>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</si>
  <si>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</si>
  <si>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</si>
  <si>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</si>
  <si>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</si>
  <si>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</si>
  <si>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</si>
  <si>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</si>
  <si>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</si>
  <si>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</si>
  <si>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</si>
  <si>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</si>
  <si>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</si>
  <si>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</si>
  <si>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</si>
  <si>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</si>
  <si>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</si>
  <si>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</si>
  <si>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</si>
  <si>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</si>
  <si>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</si>
  <si>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</si>
  <si>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</si>
  <si>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</si>
  <si>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</si>
  <si>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</si>
  <si>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</si>
  <si>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</si>
  <si>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</si>
  <si>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</si>
  <si>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</si>
  <si>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</si>
  <si>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</si>
  <si>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</si>
  <si>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</si>
  <si>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</si>
  <si>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</si>
  <si>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</si>
  <si>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</si>
  <si>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</si>
  <si>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</si>
  <si>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</si>
  <si>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</si>
  <si>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</si>
  <si>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</si>
  <si>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</si>
  <si>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</si>
  <si>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</si>
  <si>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</si>
  <si>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</si>
  <si>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</si>
  <si>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</si>
  <si>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</si>
  <si>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</si>
  <si>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</si>
  <si>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114203202</t>
  </si>
  <si>
    <t>Očištění lomového kamene nebo betonových tvárnic od malty</t>
  </si>
  <si>
    <t>m3</t>
  </si>
  <si>
    <t>4</t>
  </si>
  <si>
    <t>571847115</t>
  </si>
  <si>
    <t>151201201</t>
  </si>
  <si>
    <t>Zřízení zátažného pažení stěn výkopu hl do 4 m</t>
  </si>
  <si>
    <t>m2</t>
  </si>
  <si>
    <t>900706105</t>
  </si>
  <si>
    <t>3</t>
  </si>
  <si>
    <t>151201211</t>
  </si>
  <si>
    <t>Odstranění pažení stěn zátažného hl do 4 m</t>
  </si>
  <si>
    <t>-1183948540</t>
  </si>
  <si>
    <t>174111101</t>
  </si>
  <si>
    <t>Zásyp jam, šachet rýh nebo kolem objektů sypaninou se zhutněním ručně</t>
  </si>
  <si>
    <t>-1268832462</t>
  </si>
  <si>
    <t>Zakládání</t>
  </si>
  <si>
    <t>5</t>
  </si>
  <si>
    <t>211561111r</t>
  </si>
  <si>
    <t>Výplň odvodňovacích žeber nebo trativodů kamenivem hrubým drceným frakce 8 až 16 mm</t>
  </si>
  <si>
    <t>1439804756</t>
  </si>
  <si>
    <t>6</t>
  </si>
  <si>
    <t>211971121</t>
  </si>
  <si>
    <t>Zřízení opláštění žeber nebo trativodů geotextilií v rýze nebo zářezu sklonu přes 1:2 š do 2,5 m</t>
  </si>
  <si>
    <t>-1343124812</t>
  </si>
  <si>
    <t>7</t>
  </si>
  <si>
    <t>M</t>
  </si>
  <si>
    <t>69311270</t>
  </si>
  <si>
    <t>geotextilie netkaná separační, ochranná, filtrační, drenážní PES 400g/m2</t>
  </si>
  <si>
    <t>8</t>
  </si>
  <si>
    <t>-1050216496</t>
  </si>
  <si>
    <t>212755213</t>
  </si>
  <si>
    <t>Trativody z drenážních trubek plastových flexibilních D 80 mm bez lože</t>
  </si>
  <si>
    <t>m</t>
  </si>
  <si>
    <t>-1969216290</t>
  </si>
  <si>
    <t>9</t>
  </si>
  <si>
    <t>721173722R</t>
  </si>
  <si>
    <t xml:space="preserve">Potrubí kanalizační z PE připojovací DN 40 - průchodka drenáže opěrnou zdí </t>
  </si>
  <si>
    <t>-388860640</t>
  </si>
  <si>
    <t>10</t>
  </si>
  <si>
    <t>274361821</t>
  </si>
  <si>
    <t>Výztuž základových pasů betonářskou ocelí 10 505 (R)</t>
  </si>
  <si>
    <t>t</t>
  </si>
  <si>
    <t>-555239625</t>
  </si>
  <si>
    <t>11</t>
  </si>
  <si>
    <t>274362021</t>
  </si>
  <si>
    <t>Výztuž základových pasů svařovanými sítěmi Kari</t>
  </si>
  <si>
    <t>-1795549596</t>
  </si>
  <si>
    <t>12</t>
  </si>
  <si>
    <t>274321411</t>
  </si>
  <si>
    <t>Základové pasy ze ŽB bez zvýšených nároků na prostředí tř. C 20/25</t>
  </si>
  <si>
    <t>895262215</t>
  </si>
  <si>
    <t>13</t>
  </si>
  <si>
    <t>274351121</t>
  </si>
  <si>
    <t>Zřízení bednění základových pasů rovného</t>
  </si>
  <si>
    <t>-1805941147</t>
  </si>
  <si>
    <t>14</t>
  </si>
  <si>
    <t>274351122</t>
  </si>
  <si>
    <t>Odstranění bednění základových pasů rovného</t>
  </si>
  <si>
    <t>-1786777734</t>
  </si>
  <si>
    <t>Svislé a kompletní konstrukce</t>
  </si>
  <si>
    <t>316381122R</t>
  </si>
  <si>
    <t xml:space="preserve">Krycí desky stěny tl přes 80 do 100 mm z betonu tř.  C 16/20 bez přesahů</t>
  </si>
  <si>
    <t>-1261328873</t>
  </si>
  <si>
    <t>16</t>
  </si>
  <si>
    <t>327211113</t>
  </si>
  <si>
    <t>Zdivo opěrných zdí z nepravidelných kamenů na maltu obj kamene do 0,02 m3 š spáry přes 10 do 20 mm</t>
  </si>
  <si>
    <t>-601347209</t>
  </si>
  <si>
    <t>17</t>
  </si>
  <si>
    <t>327211912</t>
  </si>
  <si>
    <t>Příplatek k cenám zdiva opěrných zdí z kamene na maltu za oboustranné lícování zdiva</t>
  </si>
  <si>
    <t>-1868716414</t>
  </si>
  <si>
    <t>18</t>
  </si>
  <si>
    <t>327213113</t>
  </si>
  <si>
    <t>Zdění zdiva opěrných zdí z nepravidelných kamenů na maltu obj kamene do 0,02 m3 š spáry přes 10 do 20 mm - použit stávající vybouraný kamen</t>
  </si>
  <si>
    <t>-1750702337</t>
  </si>
  <si>
    <t>Vodorovné konstrukce</t>
  </si>
  <si>
    <t>19</t>
  </si>
  <si>
    <t>463211132R1</t>
  </si>
  <si>
    <t>Rovnanina z lomového kamene s vyplněním spár těženým kamenivem - použit vybouraný očištěný kamen</t>
  </si>
  <si>
    <t>2131841044</t>
  </si>
  <si>
    <t>Úpravy povrchů, podlahy a osazování výplní</t>
  </si>
  <si>
    <t>20</t>
  </si>
  <si>
    <t>619996117</t>
  </si>
  <si>
    <t>Ochrana podlahy obedněním z OSB desek</t>
  </si>
  <si>
    <t>-1461478222</t>
  </si>
  <si>
    <t>628631211</t>
  </si>
  <si>
    <t>Spárování zdí a valů z lomového kamene cementovou maltou hl do 30 mm</t>
  </si>
  <si>
    <t>-1466564550</t>
  </si>
  <si>
    <t>Ostatní konstrukce a práce, bourání</t>
  </si>
  <si>
    <t>22</t>
  </si>
  <si>
    <t>936173111</t>
  </si>
  <si>
    <t>Osazování ocelových konstrukcí na zdi a valy hmotnosti do 20 kg - sloupky</t>
  </si>
  <si>
    <t>kus</t>
  </si>
  <si>
    <t>-665593466</t>
  </si>
  <si>
    <t>23</t>
  </si>
  <si>
    <t>93688r</t>
  </si>
  <si>
    <t>Dodání ocel sloupků Ja 40/40/3 včetně nátěrů</t>
  </si>
  <si>
    <t>ks</t>
  </si>
  <si>
    <t>-778568111</t>
  </si>
  <si>
    <t>24</t>
  </si>
  <si>
    <t>949101111</t>
  </si>
  <si>
    <t>Lešení pomocné pro objekty pozemních staveb s lešeňovou podlahou v do 1,9 m zatížení do 150 kg/m2</t>
  </si>
  <si>
    <t>-100759674</t>
  </si>
  <si>
    <t>25</t>
  </si>
  <si>
    <t>952901111</t>
  </si>
  <si>
    <t>Vyčištění budov bytové a občanské výstavby při výšce podlaží do 4 m</t>
  </si>
  <si>
    <t>-134944520</t>
  </si>
  <si>
    <t>26</t>
  </si>
  <si>
    <t>961021311</t>
  </si>
  <si>
    <t>Bourání základů ze zdiva kamenného</t>
  </si>
  <si>
    <t>-1605963569</t>
  </si>
  <si>
    <t>27</t>
  </si>
  <si>
    <t>962022391</t>
  </si>
  <si>
    <t>Bourání zdiva nadzákladového kamenného na MV nebo MVC přes 1 m3</t>
  </si>
  <si>
    <t>-1544649456</t>
  </si>
  <si>
    <t>997</t>
  </si>
  <si>
    <t>Přesun sutě</t>
  </si>
  <si>
    <t>28</t>
  </si>
  <si>
    <t>997013211</t>
  </si>
  <si>
    <t>Vnitrostaveništní doprava suti a vybouraných hmot pro budovy v do 6 m ručně</t>
  </si>
  <si>
    <t>556650093</t>
  </si>
  <si>
    <t>41</t>
  </si>
  <si>
    <t>997013219</t>
  </si>
  <si>
    <t>Příplatek k vnitrostaveništní dopravě suti a vybouraných hmot za zvětšenou dopravu suti ZKD 10 m</t>
  </si>
  <si>
    <t>1159709167</t>
  </si>
  <si>
    <t>29</t>
  </si>
  <si>
    <t>997013501</t>
  </si>
  <si>
    <t>Odvoz suti a vybouraných hmot na skládku nebo meziskládku do 1 km se složením</t>
  </si>
  <si>
    <t>-1138380059</t>
  </si>
  <si>
    <t>30</t>
  </si>
  <si>
    <t>997013509</t>
  </si>
  <si>
    <t>Příplatek k odvozu suti a vybouraných hmot na skládku ZKD 1 km přes 1 km</t>
  </si>
  <si>
    <t>457963620</t>
  </si>
  <si>
    <t>31</t>
  </si>
  <si>
    <t>997013631</t>
  </si>
  <si>
    <t>Poplatek za uložení na skládce (skládkovné) stavebního odpadu směsného kód odpadu 17 09 04</t>
  </si>
  <si>
    <t>-463825520</t>
  </si>
  <si>
    <t>998</t>
  </si>
  <si>
    <t>Přesun hmot</t>
  </si>
  <si>
    <t>32</t>
  </si>
  <si>
    <t>998153211</t>
  </si>
  <si>
    <t>Přesun hmot ruční pro samostatné zdi a valy zděné nebo betonové monolitické v do 12 m</t>
  </si>
  <si>
    <t>-238779807</t>
  </si>
  <si>
    <t>33</t>
  </si>
  <si>
    <t>998153221</t>
  </si>
  <si>
    <t>Příplatek k ručnímu přesunu hmot pro zdi a valy za zvětšený přesun ZKD 50 m</t>
  </si>
  <si>
    <t>-1764137176</t>
  </si>
  <si>
    <t>PSV</t>
  </si>
  <si>
    <t>Práce a dodávky PSV</t>
  </si>
  <si>
    <t>711</t>
  </si>
  <si>
    <t>Izolace proti vodě, vlhkosti a plynům</t>
  </si>
  <si>
    <t>34</t>
  </si>
  <si>
    <t>711161215</t>
  </si>
  <si>
    <t>Izolace proti zemní vlhkosti nopovou fólií svislá, nopek v 20,0 mm, tl do 1,0 mm</t>
  </si>
  <si>
    <t>-2094621821</t>
  </si>
  <si>
    <t>35</t>
  </si>
  <si>
    <t>711161383</t>
  </si>
  <si>
    <t>Izolace proti zemní vlhkosti nopovou fólií ukončení horní lištou</t>
  </si>
  <si>
    <t>-2141633473</t>
  </si>
  <si>
    <t>766</t>
  </si>
  <si>
    <t>Konstrukce truhlářské</t>
  </si>
  <si>
    <t>36</t>
  </si>
  <si>
    <t>766211211R</t>
  </si>
  <si>
    <t xml:space="preserve">Montáž zábradlí z  dřevených prken  průběžných šířky do 150 mm</t>
  </si>
  <si>
    <t>238765650</t>
  </si>
  <si>
    <t>37</t>
  </si>
  <si>
    <t>766-1</t>
  </si>
  <si>
    <t>Dodávka prken na zábradlí hoblovaných tl.28mm šíře 146mm</t>
  </si>
  <si>
    <t>-1324050144</t>
  </si>
  <si>
    <t>783</t>
  </si>
  <si>
    <t>Dokončovací práce - nátěry</t>
  </si>
  <si>
    <t>38</t>
  </si>
  <si>
    <t>783218111</t>
  </si>
  <si>
    <t>Lazurovací dvojnásobný syntetický nátěr tesařských konstrukcí</t>
  </si>
  <si>
    <t>1962119522</t>
  </si>
  <si>
    <t>VRN</t>
  </si>
  <si>
    <t>Vedlejší rozpočtové náklady</t>
  </si>
  <si>
    <t>VRN3</t>
  </si>
  <si>
    <t>Zařízení staveniště</t>
  </si>
  <si>
    <t>39</t>
  </si>
  <si>
    <t>030001000</t>
  </si>
  <si>
    <t>%</t>
  </si>
  <si>
    <t>1024</t>
  </si>
  <si>
    <t>61068327</t>
  </si>
  <si>
    <t>VRN7</t>
  </si>
  <si>
    <t>Provozní vlivy</t>
  </si>
  <si>
    <t>40</t>
  </si>
  <si>
    <t>070001000</t>
  </si>
  <si>
    <t>…</t>
  </si>
  <si>
    <t>817397412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</si>
</sst>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IprosMuzeum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Obnova opěrmé zdi na poz. 1275 v areálu Muzea uměmí a designu v Benešově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Benešov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31. 3. 2023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Benešov, Masarykova nám. 100, Benešov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IPROS, s.r.o.Tyršova 2076, 256 01 Benešov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37.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'IprosMuzeum - Obnova opěr...'!J28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'IprosMuzeum - Obnova opěr...'!P128</f>
        <v>0</v>
      </c>
      <c r="AV95" s="124">
        <f>'IprosMuzeum - Obnova opěr...'!J31</f>
        <v>0</v>
      </c>
      <c r="AW95" s="124">
        <f>'IprosMuzeum - Obnova opěr...'!J32</f>
        <v>0</v>
      </c>
      <c r="AX95" s="124">
        <f>'IprosMuzeum - Obnova opěr...'!J33</f>
        <v>0</v>
      </c>
      <c r="AY95" s="124">
        <f>'IprosMuzeum - Obnova opěr...'!J34</f>
        <v>0</v>
      </c>
      <c r="AZ95" s="124">
        <f>'IprosMuzeum - Obnova opěr...'!F31</f>
        <v>0</v>
      </c>
      <c r="BA95" s="124">
        <f>'IprosMuzeum - Obnova opěr...'!F32</f>
        <v>0</v>
      </c>
      <c r="BB95" s="124">
        <f>'IprosMuzeum - Obnova opěr...'!F33</f>
        <v>0</v>
      </c>
      <c r="BC95" s="124">
        <f>'IprosMuzeum - Obnova opěr...'!F34</f>
        <v>0</v>
      </c>
      <c r="BD95" s="126">
        <f>'IprosMuzeum - Obnova opěr...'!F35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ob1wXpHcEdEWkNae3xES1RR9N/QNkXGkCNzRzSVfFA6BXQODoTZVbkTVly1NhGWpVEXVb2DcDx4g5hBPkcb7Cg==" hashValue="sGPIK+m3rAwA0WQwpUBviR2u8Gma2t8xFvSVzU+5hM9ZFnNm2RQ21BlerCrZsku5cGREP+VGM5e1CF3G/vPlx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IprosMuzeum - Obnova opě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31. 3. 2023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26</v>
      </c>
      <c r="F13" s="35"/>
      <c r="G13" s="35"/>
      <c r="H13" s="35"/>
      <c r="I13" s="132" t="s">
        <v>27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31</v>
      </c>
      <c r="F19" s="35"/>
      <c r="G19" s="35"/>
      <c r="H19" s="35"/>
      <c r="I19" s="132" t="s">
        <v>27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33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27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ROUND(J128,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ROUND((SUM(BE128:BE185)),  2)</f>
        <v>0</v>
      </c>
      <c r="G31" s="35"/>
      <c r="H31" s="35"/>
      <c r="I31" s="146">
        <v>0.20999999999999999</v>
      </c>
      <c r="J31" s="145">
        <f>ROUND(((SUM(BE128:BE185))*I31),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42</v>
      </c>
      <c r="F32" s="145">
        <f>ROUND((SUM(BF128:BF185)),  2)</f>
        <v>0</v>
      </c>
      <c r="G32" s="35"/>
      <c r="H32" s="35"/>
      <c r="I32" s="146">
        <v>0.14999999999999999</v>
      </c>
      <c r="J32" s="145">
        <f>ROUND(((SUM(BF128:BF185))*I32),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ROUND((SUM(BG128:BG185)),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ROUND((SUM(BH128:BH185)),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ROUND((SUM(BI128:BI185)),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>Obnova opěrmé zdi na poz. 1275 v areálu Muzea uměmí a designu v Benešově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Benešov</v>
      </c>
      <c r="G87" s="37"/>
      <c r="H87" s="37"/>
      <c r="I87" s="29" t="s">
        <v>22</v>
      </c>
      <c r="J87" s="76" t="str">
        <f>IF(J10="","",J10)</f>
        <v>31. 3. 2023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25.65" customHeight="1">
      <c r="A89" s="35"/>
      <c r="B89" s="36"/>
      <c r="C89" s="29" t="s">
        <v>24</v>
      </c>
      <c r="D89" s="37"/>
      <c r="E89" s="37"/>
      <c r="F89" s="24" t="str">
        <f>E13</f>
        <v>Město Benešov, Masarykova nám. 100, Benešov</v>
      </c>
      <c r="G89" s="37"/>
      <c r="H89" s="37"/>
      <c r="I89" s="29" t="s">
        <v>30</v>
      </c>
      <c r="J89" s="33" t="str">
        <f>E19</f>
        <v>IPROS, s.r.o.Tyršova 2076, 256 01 Benešov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33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J128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J129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J130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J135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J146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J151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J153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96</v>
      </c>
      <c r="E101" s="178"/>
      <c r="F101" s="178"/>
      <c r="G101" s="178"/>
      <c r="H101" s="178"/>
      <c r="I101" s="178"/>
      <c r="J101" s="179">
        <f>J156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J163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98</v>
      </c>
      <c r="E103" s="178"/>
      <c r="F103" s="178"/>
      <c r="G103" s="178"/>
      <c r="H103" s="178"/>
      <c r="I103" s="178"/>
      <c r="J103" s="179">
        <f>J169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9"/>
      <c r="C104" s="170"/>
      <c r="D104" s="171" t="s">
        <v>99</v>
      </c>
      <c r="E104" s="172"/>
      <c r="F104" s="172"/>
      <c r="G104" s="172"/>
      <c r="H104" s="172"/>
      <c r="I104" s="172"/>
      <c r="J104" s="173">
        <f>J172</f>
        <v>0</v>
      </c>
      <c r="K104" s="170"/>
      <c r="L104" s="17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5"/>
      <c r="C105" s="176"/>
      <c r="D105" s="177" t="s">
        <v>100</v>
      </c>
      <c r="E105" s="178"/>
      <c r="F105" s="178"/>
      <c r="G105" s="178"/>
      <c r="H105" s="178"/>
      <c r="I105" s="178"/>
      <c r="J105" s="179">
        <f>J173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5"/>
      <c r="C106" s="176"/>
      <c r="D106" s="177" t="s">
        <v>101</v>
      </c>
      <c r="E106" s="178"/>
      <c r="F106" s="178"/>
      <c r="G106" s="178"/>
      <c r="H106" s="178"/>
      <c r="I106" s="178"/>
      <c r="J106" s="179">
        <f>J176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5"/>
      <c r="C107" s="176"/>
      <c r="D107" s="177" t="s">
        <v>102</v>
      </c>
      <c r="E107" s="178"/>
      <c r="F107" s="178"/>
      <c r="G107" s="178"/>
      <c r="H107" s="178"/>
      <c r="I107" s="178"/>
      <c r="J107" s="179">
        <f>J179</f>
        <v>0</v>
      </c>
      <c r="K107" s="176"/>
      <c r="L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69"/>
      <c r="C108" s="170"/>
      <c r="D108" s="171" t="s">
        <v>103</v>
      </c>
      <c r="E108" s="172"/>
      <c r="F108" s="172"/>
      <c r="G108" s="172"/>
      <c r="H108" s="172"/>
      <c r="I108" s="172"/>
      <c r="J108" s="173">
        <f>J181</f>
        <v>0</v>
      </c>
      <c r="K108" s="170"/>
      <c r="L108" s="17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75"/>
      <c r="C109" s="176"/>
      <c r="D109" s="177" t="s">
        <v>104</v>
      </c>
      <c r="E109" s="178"/>
      <c r="F109" s="178"/>
      <c r="G109" s="178"/>
      <c r="H109" s="178"/>
      <c r="I109" s="178"/>
      <c r="J109" s="179">
        <f>J182</f>
        <v>0</v>
      </c>
      <c r="K109" s="176"/>
      <c r="L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5"/>
      <c r="C110" s="176"/>
      <c r="D110" s="177" t="s">
        <v>105</v>
      </c>
      <c r="E110" s="178"/>
      <c r="F110" s="178"/>
      <c r="G110" s="178"/>
      <c r="H110" s="178"/>
      <c r="I110" s="178"/>
      <c r="J110" s="179">
        <f>J184</f>
        <v>0</v>
      </c>
      <c r="K110" s="176"/>
      <c r="L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106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30" customHeight="1">
      <c r="A120" s="35"/>
      <c r="B120" s="36"/>
      <c r="C120" s="37"/>
      <c r="D120" s="37"/>
      <c r="E120" s="73" t="str">
        <f>E7</f>
        <v>Obnova opěrmé zdi na poz. 1275 v areálu Muzea uměmí a designu v Benešově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F10</f>
        <v>Benešov</v>
      </c>
      <c r="G122" s="37"/>
      <c r="H122" s="37"/>
      <c r="I122" s="29" t="s">
        <v>22</v>
      </c>
      <c r="J122" s="76" t="str">
        <f>IF(J10="","",J10)</f>
        <v>31. 3. 2023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5.65" customHeight="1">
      <c r="A124" s="35"/>
      <c r="B124" s="36"/>
      <c r="C124" s="29" t="s">
        <v>24</v>
      </c>
      <c r="D124" s="37"/>
      <c r="E124" s="37"/>
      <c r="F124" s="24" t="str">
        <f>E13</f>
        <v>Město Benešov, Masarykova nám. 100, Benešov</v>
      </c>
      <c r="G124" s="37"/>
      <c r="H124" s="37"/>
      <c r="I124" s="29" t="s">
        <v>30</v>
      </c>
      <c r="J124" s="33" t="str">
        <f>E19</f>
        <v>IPROS, s.r.o.Tyršova 2076, 256 01 Benešov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7"/>
      <c r="E125" s="37"/>
      <c r="F125" s="24" t="str">
        <f>IF(E16="","",E16)</f>
        <v>Vyplň údaj</v>
      </c>
      <c r="G125" s="37"/>
      <c r="H125" s="37"/>
      <c r="I125" s="29" t="s">
        <v>33</v>
      </c>
      <c r="J125" s="33" t="str">
        <f>E22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81"/>
      <c r="B127" s="182"/>
      <c r="C127" s="183" t="s">
        <v>107</v>
      </c>
      <c r="D127" s="184" t="s">
        <v>61</v>
      </c>
      <c r="E127" s="184" t="s">
        <v>57</v>
      </c>
      <c r="F127" s="184" t="s">
        <v>58</v>
      </c>
      <c r="G127" s="184" t="s">
        <v>108</v>
      </c>
      <c r="H127" s="184" t="s">
        <v>109</v>
      </c>
      <c r="I127" s="184" t="s">
        <v>110</v>
      </c>
      <c r="J127" s="185" t="s">
        <v>87</v>
      </c>
      <c r="K127" s="186" t="s">
        <v>111</v>
      </c>
      <c r="L127" s="187"/>
      <c r="M127" s="97" t="s">
        <v>1</v>
      </c>
      <c r="N127" s="98" t="s">
        <v>40</v>
      </c>
      <c r="O127" s="98" t="s">
        <v>112</v>
      </c>
      <c r="P127" s="98" t="s">
        <v>113</v>
      </c>
      <c r="Q127" s="98" t="s">
        <v>114</v>
      </c>
      <c r="R127" s="98" t="s">
        <v>115</v>
      </c>
      <c r="S127" s="98" t="s">
        <v>116</v>
      </c>
      <c r="T127" s="99" t="s">
        <v>117</v>
      </c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="2" customFormat="1" ht="22.8" customHeight="1">
      <c r="A128" s="35"/>
      <c r="B128" s="36"/>
      <c r="C128" s="104" t="s">
        <v>118</v>
      </c>
      <c r="D128" s="37"/>
      <c r="E128" s="37"/>
      <c r="F128" s="37"/>
      <c r="G128" s="37"/>
      <c r="H128" s="37"/>
      <c r="I128" s="37"/>
      <c r="J128" s="188">
        <f>BK128</f>
        <v>0</v>
      </c>
      <c r="K128" s="37"/>
      <c r="L128" s="41"/>
      <c r="M128" s="100"/>
      <c r="N128" s="189"/>
      <c r="O128" s="101"/>
      <c r="P128" s="190">
        <f>P129+P172+P181</f>
        <v>0</v>
      </c>
      <c r="Q128" s="101"/>
      <c r="R128" s="190">
        <f>R129+R172+R181</f>
        <v>55.493064220000001</v>
      </c>
      <c r="S128" s="101"/>
      <c r="T128" s="191">
        <f>T129+T172+T181</f>
        <v>86.140000000000015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75</v>
      </c>
      <c r="AU128" s="14" t="s">
        <v>89</v>
      </c>
      <c r="BK128" s="192">
        <f>BK129+BK172+BK181</f>
        <v>0</v>
      </c>
    </row>
    <row r="129" s="12" customFormat="1" ht="25.92" customHeight="1">
      <c r="A129" s="12"/>
      <c r="B129" s="193"/>
      <c r="C129" s="194"/>
      <c r="D129" s="195" t="s">
        <v>75</v>
      </c>
      <c r="E129" s="196" t="s">
        <v>119</v>
      </c>
      <c r="F129" s="196" t="s">
        <v>120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P130+P135+P146+P151+P153+P156+P163+P169</f>
        <v>0</v>
      </c>
      <c r="Q129" s="201"/>
      <c r="R129" s="202">
        <f>R130+R135+R146+R151+R153+R156+R163+R169</f>
        <v>55.45538397</v>
      </c>
      <c r="S129" s="201"/>
      <c r="T129" s="203">
        <f>T130+T135+T146+T151+T153+T156+T163+T169</f>
        <v>86.140000000000015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4" t="s">
        <v>81</v>
      </c>
      <c r="AT129" s="205" t="s">
        <v>75</v>
      </c>
      <c r="AU129" s="205" t="s">
        <v>76</v>
      </c>
      <c r="AY129" s="204" t="s">
        <v>121</v>
      </c>
      <c r="BK129" s="206">
        <f>BK130+BK135+BK146+BK151+BK153+BK156+BK163+BK169</f>
        <v>0</v>
      </c>
    </row>
    <row r="130" s="12" customFormat="1" ht="22.8" customHeight="1">
      <c r="A130" s="12"/>
      <c r="B130" s="193"/>
      <c r="C130" s="194"/>
      <c r="D130" s="195" t="s">
        <v>75</v>
      </c>
      <c r="E130" s="207" t="s">
        <v>81</v>
      </c>
      <c r="F130" s="207" t="s">
        <v>122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SUM(P131:P134)</f>
        <v>0</v>
      </c>
      <c r="Q130" s="201"/>
      <c r="R130" s="202">
        <f>SUM(R131:R134)</f>
        <v>0.061239000000000002</v>
      </c>
      <c r="S130" s="201"/>
      <c r="T130" s="20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4" t="s">
        <v>81</v>
      </c>
      <c r="AT130" s="205" t="s">
        <v>75</v>
      </c>
      <c r="AU130" s="205" t="s">
        <v>81</v>
      </c>
      <c r="AY130" s="204" t="s">
        <v>121</v>
      </c>
      <c r="BK130" s="206">
        <f>SUM(BK131:BK134)</f>
        <v>0</v>
      </c>
    </row>
    <row r="131" s="2" customFormat="1" ht="24.15" customHeight="1">
      <c r="A131" s="35"/>
      <c r="B131" s="36"/>
      <c r="C131" s="209" t="s">
        <v>81</v>
      </c>
      <c r="D131" s="209" t="s">
        <v>123</v>
      </c>
      <c r="E131" s="210" t="s">
        <v>124</v>
      </c>
      <c r="F131" s="211" t="s">
        <v>125</v>
      </c>
      <c r="G131" s="212" t="s">
        <v>126</v>
      </c>
      <c r="H131" s="213">
        <v>30.975999999999999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41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127</v>
      </c>
      <c r="AT131" s="221" t="s">
        <v>123</v>
      </c>
      <c r="AU131" s="221" t="s">
        <v>83</v>
      </c>
      <c r="AY131" s="14" t="s">
        <v>121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81</v>
      </c>
      <c r="BK131" s="222">
        <f>ROUND(I131*H131,2)</f>
        <v>0</v>
      </c>
      <c r="BL131" s="14" t="s">
        <v>127</v>
      </c>
      <c r="BM131" s="221" t="s">
        <v>128</v>
      </c>
    </row>
    <row r="132" s="2" customFormat="1" ht="21.75" customHeight="1">
      <c r="A132" s="35"/>
      <c r="B132" s="36"/>
      <c r="C132" s="209" t="s">
        <v>83</v>
      </c>
      <c r="D132" s="209" t="s">
        <v>123</v>
      </c>
      <c r="E132" s="210" t="s">
        <v>129</v>
      </c>
      <c r="F132" s="211" t="s">
        <v>130</v>
      </c>
      <c r="G132" s="212" t="s">
        <v>131</v>
      </c>
      <c r="H132" s="213">
        <v>41.100000000000001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41</v>
      </c>
      <c r="O132" s="88"/>
      <c r="P132" s="219">
        <f>O132*H132</f>
        <v>0</v>
      </c>
      <c r="Q132" s="219">
        <v>0.00149</v>
      </c>
      <c r="R132" s="219">
        <f>Q132*H132</f>
        <v>0.061239000000000002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127</v>
      </c>
      <c r="AT132" s="221" t="s">
        <v>123</v>
      </c>
      <c r="AU132" s="221" t="s">
        <v>83</v>
      </c>
      <c r="AY132" s="14" t="s">
        <v>121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81</v>
      </c>
      <c r="BK132" s="222">
        <f>ROUND(I132*H132,2)</f>
        <v>0</v>
      </c>
      <c r="BL132" s="14" t="s">
        <v>127</v>
      </c>
      <c r="BM132" s="221" t="s">
        <v>132</v>
      </c>
    </row>
    <row r="133" s="2" customFormat="1" ht="16.5" customHeight="1">
      <c r="A133" s="35"/>
      <c r="B133" s="36"/>
      <c r="C133" s="209" t="s">
        <v>133</v>
      </c>
      <c r="D133" s="209" t="s">
        <v>123</v>
      </c>
      <c r="E133" s="210" t="s">
        <v>134</v>
      </c>
      <c r="F133" s="211" t="s">
        <v>135</v>
      </c>
      <c r="G133" s="212" t="s">
        <v>131</v>
      </c>
      <c r="H133" s="213">
        <v>41.100000000000001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41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127</v>
      </c>
      <c r="AT133" s="221" t="s">
        <v>123</v>
      </c>
      <c r="AU133" s="221" t="s">
        <v>83</v>
      </c>
      <c r="AY133" s="14" t="s">
        <v>121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81</v>
      </c>
      <c r="BK133" s="222">
        <f>ROUND(I133*H133,2)</f>
        <v>0</v>
      </c>
      <c r="BL133" s="14" t="s">
        <v>127</v>
      </c>
      <c r="BM133" s="221" t="s">
        <v>136</v>
      </c>
    </row>
    <row r="134" s="2" customFormat="1" ht="24.15" customHeight="1">
      <c r="A134" s="35"/>
      <c r="B134" s="36"/>
      <c r="C134" s="209" t="s">
        <v>127</v>
      </c>
      <c r="D134" s="209" t="s">
        <v>123</v>
      </c>
      <c r="E134" s="210" t="s">
        <v>137</v>
      </c>
      <c r="F134" s="211" t="s">
        <v>138</v>
      </c>
      <c r="G134" s="212" t="s">
        <v>126</v>
      </c>
      <c r="H134" s="213">
        <v>14.282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41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127</v>
      </c>
      <c r="AT134" s="221" t="s">
        <v>123</v>
      </c>
      <c r="AU134" s="221" t="s">
        <v>83</v>
      </c>
      <c r="AY134" s="14" t="s">
        <v>121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81</v>
      </c>
      <c r="BK134" s="222">
        <f>ROUND(I134*H134,2)</f>
        <v>0</v>
      </c>
      <c r="BL134" s="14" t="s">
        <v>127</v>
      </c>
      <c r="BM134" s="221" t="s">
        <v>139</v>
      </c>
    </row>
    <row r="135" s="12" customFormat="1" ht="22.8" customHeight="1">
      <c r="A135" s="12"/>
      <c r="B135" s="193"/>
      <c r="C135" s="194"/>
      <c r="D135" s="195" t="s">
        <v>75</v>
      </c>
      <c r="E135" s="207" t="s">
        <v>83</v>
      </c>
      <c r="F135" s="207" t="s">
        <v>140</v>
      </c>
      <c r="G135" s="194"/>
      <c r="H135" s="194"/>
      <c r="I135" s="197"/>
      <c r="J135" s="208">
        <f>BK135</f>
        <v>0</v>
      </c>
      <c r="K135" s="194"/>
      <c r="L135" s="199"/>
      <c r="M135" s="200"/>
      <c r="N135" s="201"/>
      <c r="O135" s="201"/>
      <c r="P135" s="202">
        <f>SUM(P136:P145)</f>
        <v>0</v>
      </c>
      <c r="Q135" s="201"/>
      <c r="R135" s="202">
        <f>SUM(R136:R145)</f>
        <v>12.338137969999998</v>
      </c>
      <c r="S135" s="201"/>
      <c r="T135" s="203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4" t="s">
        <v>81</v>
      </c>
      <c r="AT135" s="205" t="s">
        <v>75</v>
      </c>
      <c r="AU135" s="205" t="s">
        <v>81</v>
      </c>
      <c r="AY135" s="204" t="s">
        <v>121</v>
      </c>
      <c r="BK135" s="206">
        <f>SUM(BK136:BK145)</f>
        <v>0</v>
      </c>
    </row>
    <row r="136" s="2" customFormat="1" ht="33" customHeight="1">
      <c r="A136" s="35"/>
      <c r="B136" s="36"/>
      <c r="C136" s="209" t="s">
        <v>141</v>
      </c>
      <c r="D136" s="209" t="s">
        <v>123</v>
      </c>
      <c r="E136" s="210" t="s">
        <v>142</v>
      </c>
      <c r="F136" s="211" t="s">
        <v>143</v>
      </c>
      <c r="G136" s="212" t="s">
        <v>126</v>
      </c>
      <c r="H136" s="213">
        <v>0.61699999999999999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41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127</v>
      </c>
      <c r="AT136" s="221" t="s">
        <v>123</v>
      </c>
      <c r="AU136" s="221" t="s">
        <v>83</v>
      </c>
      <c r="AY136" s="14" t="s">
        <v>121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81</v>
      </c>
      <c r="BK136" s="222">
        <f>ROUND(I136*H136,2)</f>
        <v>0</v>
      </c>
      <c r="BL136" s="14" t="s">
        <v>127</v>
      </c>
      <c r="BM136" s="221" t="s">
        <v>144</v>
      </c>
    </row>
    <row r="137" s="2" customFormat="1" ht="33" customHeight="1">
      <c r="A137" s="35"/>
      <c r="B137" s="36"/>
      <c r="C137" s="209" t="s">
        <v>145</v>
      </c>
      <c r="D137" s="209" t="s">
        <v>123</v>
      </c>
      <c r="E137" s="210" t="s">
        <v>146</v>
      </c>
      <c r="F137" s="211" t="s">
        <v>147</v>
      </c>
      <c r="G137" s="212" t="s">
        <v>131</v>
      </c>
      <c r="H137" s="213">
        <v>14.385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41</v>
      </c>
      <c r="O137" s="88"/>
      <c r="P137" s="219">
        <f>O137*H137</f>
        <v>0</v>
      </c>
      <c r="Q137" s="219">
        <v>0.00031</v>
      </c>
      <c r="R137" s="219">
        <f>Q137*H137</f>
        <v>0.0044593499999999999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127</v>
      </c>
      <c r="AT137" s="221" t="s">
        <v>123</v>
      </c>
      <c r="AU137" s="221" t="s">
        <v>83</v>
      </c>
      <c r="AY137" s="14" t="s">
        <v>121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81</v>
      </c>
      <c r="BK137" s="222">
        <f>ROUND(I137*H137,2)</f>
        <v>0</v>
      </c>
      <c r="BL137" s="14" t="s">
        <v>127</v>
      </c>
      <c r="BM137" s="221" t="s">
        <v>148</v>
      </c>
    </row>
    <row r="138" s="2" customFormat="1" ht="24.15" customHeight="1">
      <c r="A138" s="35"/>
      <c r="B138" s="36"/>
      <c r="C138" s="223" t="s">
        <v>149</v>
      </c>
      <c r="D138" s="223" t="s">
        <v>150</v>
      </c>
      <c r="E138" s="224" t="s">
        <v>151</v>
      </c>
      <c r="F138" s="225" t="s">
        <v>152</v>
      </c>
      <c r="G138" s="226" t="s">
        <v>131</v>
      </c>
      <c r="H138" s="227">
        <v>17.039000000000001</v>
      </c>
      <c r="I138" s="228"/>
      <c r="J138" s="229">
        <f>ROUND(I138*H138,2)</f>
        <v>0</v>
      </c>
      <c r="K138" s="230"/>
      <c r="L138" s="231"/>
      <c r="M138" s="232" t="s">
        <v>1</v>
      </c>
      <c r="N138" s="233" t="s">
        <v>41</v>
      </c>
      <c r="O138" s="88"/>
      <c r="P138" s="219">
        <f>O138*H138</f>
        <v>0</v>
      </c>
      <c r="Q138" s="219">
        <v>0.00040000000000000002</v>
      </c>
      <c r="R138" s="219">
        <f>Q138*H138</f>
        <v>0.0068156000000000007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153</v>
      </c>
      <c r="AT138" s="221" t="s">
        <v>150</v>
      </c>
      <c r="AU138" s="221" t="s">
        <v>83</v>
      </c>
      <c r="AY138" s="14" t="s">
        <v>121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81</v>
      </c>
      <c r="BK138" s="222">
        <f>ROUND(I138*H138,2)</f>
        <v>0</v>
      </c>
      <c r="BL138" s="14" t="s">
        <v>127</v>
      </c>
      <c r="BM138" s="221" t="s">
        <v>154</v>
      </c>
    </row>
    <row r="139" s="2" customFormat="1" ht="24.15" customHeight="1">
      <c r="A139" s="35"/>
      <c r="B139" s="36"/>
      <c r="C139" s="209" t="s">
        <v>153</v>
      </c>
      <c r="D139" s="209" t="s">
        <v>123</v>
      </c>
      <c r="E139" s="210" t="s">
        <v>155</v>
      </c>
      <c r="F139" s="211" t="s">
        <v>156</v>
      </c>
      <c r="G139" s="212" t="s">
        <v>157</v>
      </c>
      <c r="H139" s="213">
        <v>13.699999999999999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41</v>
      </c>
      <c r="O139" s="88"/>
      <c r="P139" s="219">
        <f>O139*H139</f>
        <v>0</v>
      </c>
      <c r="Q139" s="219">
        <v>0.00033</v>
      </c>
      <c r="R139" s="219">
        <f>Q139*H139</f>
        <v>0.0045209999999999998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127</v>
      </c>
      <c r="AT139" s="221" t="s">
        <v>123</v>
      </c>
      <c r="AU139" s="221" t="s">
        <v>83</v>
      </c>
      <c r="AY139" s="14" t="s">
        <v>121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81</v>
      </c>
      <c r="BK139" s="222">
        <f>ROUND(I139*H139,2)</f>
        <v>0</v>
      </c>
      <c r="BL139" s="14" t="s">
        <v>127</v>
      </c>
      <c r="BM139" s="221" t="s">
        <v>158</v>
      </c>
    </row>
    <row r="140" s="2" customFormat="1" ht="24.15" customHeight="1">
      <c r="A140" s="35"/>
      <c r="B140" s="36"/>
      <c r="C140" s="209" t="s">
        <v>159</v>
      </c>
      <c r="D140" s="209" t="s">
        <v>123</v>
      </c>
      <c r="E140" s="210" t="s">
        <v>160</v>
      </c>
      <c r="F140" s="211" t="s">
        <v>161</v>
      </c>
      <c r="G140" s="212" t="s">
        <v>157</v>
      </c>
      <c r="H140" s="213">
        <v>4.7999999999999998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41</v>
      </c>
      <c r="O140" s="88"/>
      <c r="P140" s="219">
        <f>O140*H140</f>
        <v>0</v>
      </c>
      <c r="Q140" s="219">
        <v>0.00036000000000000002</v>
      </c>
      <c r="R140" s="219">
        <f>Q140*H140</f>
        <v>0.0017280000000000002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127</v>
      </c>
      <c r="AT140" s="221" t="s">
        <v>123</v>
      </c>
      <c r="AU140" s="221" t="s">
        <v>83</v>
      </c>
      <c r="AY140" s="14" t="s">
        <v>121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81</v>
      </c>
      <c r="BK140" s="222">
        <f>ROUND(I140*H140,2)</f>
        <v>0</v>
      </c>
      <c r="BL140" s="14" t="s">
        <v>127</v>
      </c>
      <c r="BM140" s="221" t="s">
        <v>162</v>
      </c>
    </row>
    <row r="141" s="2" customFormat="1" ht="21.75" customHeight="1">
      <c r="A141" s="35"/>
      <c r="B141" s="36"/>
      <c r="C141" s="209" t="s">
        <v>163</v>
      </c>
      <c r="D141" s="209" t="s">
        <v>123</v>
      </c>
      <c r="E141" s="210" t="s">
        <v>164</v>
      </c>
      <c r="F141" s="211" t="s">
        <v>165</v>
      </c>
      <c r="G141" s="212" t="s">
        <v>166</v>
      </c>
      <c r="H141" s="213">
        <v>0.13400000000000001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41</v>
      </c>
      <c r="O141" s="88"/>
      <c r="P141" s="219">
        <f>O141*H141</f>
        <v>0</v>
      </c>
      <c r="Q141" s="219">
        <v>1.0606199999999999</v>
      </c>
      <c r="R141" s="219">
        <f>Q141*H141</f>
        <v>0.14212307999999999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127</v>
      </c>
      <c r="AT141" s="221" t="s">
        <v>123</v>
      </c>
      <c r="AU141" s="221" t="s">
        <v>83</v>
      </c>
      <c r="AY141" s="14" t="s">
        <v>121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81</v>
      </c>
      <c r="BK141" s="222">
        <f>ROUND(I141*H141,2)</f>
        <v>0</v>
      </c>
      <c r="BL141" s="14" t="s">
        <v>127</v>
      </c>
      <c r="BM141" s="221" t="s">
        <v>167</v>
      </c>
    </row>
    <row r="142" s="2" customFormat="1" ht="16.5" customHeight="1">
      <c r="A142" s="35"/>
      <c r="B142" s="36"/>
      <c r="C142" s="209" t="s">
        <v>168</v>
      </c>
      <c r="D142" s="209" t="s">
        <v>123</v>
      </c>
      <c r="E142" s="210" t="s">
        <v>169</v>
      </c>
      <c r="F142" s="211" t="s">
        <v>170</v>
      </c>
      <c r="G142" s="212" t="s">
        <v>166</v>
      </c>
      <c r="H142" s="213">
        <v>0.14699999999999999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41</v>
      </c>
      <c r="O142" s="88"/>
      <c r="P142" s="219">
        <f>O142*H142</f>
        <v>0</v>
      </c>
      <c r="Q142" s="219">
        <v>1.06277</v>
      </c>
      <c r="R142" s="219">
        <f>Q142*H142</f>
        <v>0.15622718999999999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127</v>
      </c>
      <c r="AT142" s="221" t="s">
        <v>123</v>
      </c>
      <c r="AU142" s="221" t="s">
        <v>83</v>
      </c>
      <c r="AY142" s="14" t="s">
        <v>121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81</v>
      </c>
      <c r="BK142" s="222">
        <f>ROUND(I142*H142,2)</f>
        <v>0</v>
      </c>
      <c r="BL142" s="14" t="s">
        <v>127</v>
      </c>
      <c r="BM142" s="221" t="s">
        <v>171</v>
      </c>
    </row>
    <row r="143" s="2" customFormat="1" ht="24.15" customHeight="1">
      <c r="A143" s="35"/>
      <c r="B143" s="36"/>
      <c r="C143" s="209" t="s">
        <v>172</v>
      </c>
      <c r="D143" s="209" t="s">
        <v>123</v>
      </c>
      <c r="E143" s="210" t="s">
        <v>173</v>
      </c>
      <c r="F143" s="211" t="s">
        <v>174</v>
      </c>
      <c r="G143" s="212" t="s">
        <v>126</v>
      </c>
      <c r="H143" s="213">
        <v>4.7949999999999999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41</v>
      </c>
      <c r="O143" s="88"/>
      <c r="P143" s="219">
        <f>O143*H143</f>
        <v>0</v>
      </c>
      <c r="Q143" s="219">
        <v>2.5018699999999998</v>
      </c>
      <c r="R143" s="219">
        <f>Q143*H143</f>
        <v>11.996466649999999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127</v>
      </c>
      <c r="AT143" s="221" t="s">
        <v>123</v>
      </c>
      <c r="AU143" s="221" t="s">
        <v>83</v>
      </c>
      <c r="AY143" s="14" t="s">
        <v>121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81</v>
      </c>
      <c r="BK143" s="222">
        <f>ROUND(I143*H143,2)</f>
        <v>0</v>
      </c>
      <c r="BL143" s="14" t="s">
        <v>127</v>
      </c>
      <c r="BM143" s="221" t="s">
        <v>175</v>
      </c>
    </row>
    <row r="144" s="2" customFormat="1" ht="16.5" customHeight="1">
      <c r="A144" s="35"/>
      <c r="B144" s="36"/>
      <c r="C144" s="209" t="s">
        <v>176</v>
      </c>
      <c r="D144" s="209" t="s">
        <v>123</v>
      </c>
      <c r="E144" s="210" t="s">
        <v>177</v>
      </c>
      <c r="F144" s="211" t="s">
        <v>178</v>
      </c>
      <c r="G144" s="212" t="s">
        <v>131</v>
      </c>
      <c r="H144" s="213">
        <v>9.5899999999999999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41</v>
      </c>
      <c r="O144" s="88"/>
      <c r="P144" s="219">
        <f>O144*H144</f>
        <v>0</v>
      </c>
      <c r="Q144" s="219">
        <v>0.0026900000000000001</v>
      </c>
      <c r="R144" s="219">
        <f>Q144*H144</f>
        <v>0.0257971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127</v>
      </c>
      <c r="AT144" s="221" t="s">
        <v>123</v>
      </c>
      <c r="AU144" s="221" t="s">
        <v>83</v>
      </c>
      <c r="AY144" s="14" t="s">
        <v>121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81</v>
      </c>
      <c r="BK144" s="222">
        <f>ROUND(I144*H144,2)</f>
        <v>0</v>
      </c>
      <c r="BL144" s="14" t="s">
        <v>127</v>
      </c>
      <c r="BM144" s="221" t="s">
        <v>179</v>
      </c>
    </row>
    <row r="145" s="2" customFormat="1" ht="16.5" customHeight="1">
      <c r="A145" s="35"/>
      <c r="B145" s="36"/>
      <c r="C145" s="209" t="s">
        <v>180</v>
      </c>
      <c r="D145" s="209" t="s">
        <v>123</v>
      </c>
      <c r="E145" s="210" t="s">
        <v>181</v>
      </c>
      <c r="F145" s="211" t="s">
        <v>182</v>
      </c>
      <c r="G145" s="212" t="s">
        <v>131</v>
      </c>
      <c r="H145" s="213">
        <v>9.5899999999999999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41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127</v>
      </c>
      <c r="AT145" s="221" t="s">
        <v>123</v>
      </c>
      <c r="AU145" s="221" t="s">
        <v>83</v>
      </c>
      <c r="AY145" s="14" t="s">
        <v>121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81</v>
      </c>
      <c r="BK145" s="222">
        <f>ROUND(I145*H145,2)</f>
        <v>0</v>
      </c>
      <c r="BL145" s="14" t="s">
        <v>127</v>
      </c>
      <c r="BM145" s="221" t="s">
        <v>183</v>
      </c>
    </row>
    <row r="146" s="12" customFormat="1" ht="22.8" customHeight="1">
      <c r="A146" s="12"/>
      <c r="B146" s="193"/>
      <c r="C146" s="194"/>
      <c r="D146" s="195" t="s">
        <v>75</v>
      </c>
      <c r="E146" s="207" t="s">
        <v>133</v>
      </c>
      <c r="F146" s="207" t="s">
        <v>184</v>
      </c>
      <c r="G146" s="194"/>
      <c r="H146" s="194"/>
      <c r="I146" s="197"/>
      <c r="J146" s="208">
        <f>BK146</f>
        <v>0</v>
      </c>
      <c r="K146" s="194"/>
      <c r="L146" s="199"/>
      <c r="M146" s="200"/>
      <c r="N146" s="201"/>
      <c r="O146" s="201"/>
      <c r="P146" s="202">
        <f>SUM(P147:P150)</f>
        <v>0</v>
      </c>
      <c r="Q146" s="201"/>
      <c r="R146" s="202">
        <f>SUM(R147:R150)</f>
        <v>35.342249000000002</v>
      </c>
      <c r="S146" s="201"/>
      <c r="T146" s="20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4" t="s">
        <v>81</v>
      </c>
      <c r="AT146" s="205" t="s">
        <v>75</v>
      </c>
      <c r="AU146" s="205" t="s">
        <v>81</v>
      </c>
      <c r="AY146" s="204" t="s">
        <v>121</v>
      </c>
      <c r="BK146" s="206">
        <f>SUM(BK147:BK150)</f>
        <v>0</v>
      </c>
    </row>
    <row r="147" s="2" customFormat="1" ht="24.15" customHeight="1">
      <c r="A147" s="35"/>
      <c r="B147" s="36"/>
      <c r="C147" s="209" t="s">
        <v>8</v>
      </c>
      <c r="D147" s="209" t="s">
        <v>123</v>
      </c>
      <c r="E147" s="210" t="s">
        <v>185</v>
      </c>
      <c r="F147" s="211" t="s">
        <v>186</v>
      </c>
      <c r="G147" s="212" t="s">
        <v>131</v>
      </c>
      <c r="H147" s="213">
        <v>8.2200000000000006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41</v>
      </c>
      <c r="O147" s="88"/>
      <c r="P147" s="219">
        <f>O147*H147</f>
        <v>0</v>
      </c>
      <c r="Q147" s="219">
        <v>0.25591000000000003</v>
      </c>
      <c r="R147" s="219">
        <f>Q147*H147</f>
        <v>2.1035802000000006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127</v>
      </c>
      <c r="AT147" s="221" t="s">
        <v>123</v>
      </c>
      <c r="AU147" s="221" t="s">
        <v>83</v>
      </c>
      <c r="AY147" s="14" t="s">
        <v>121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81</v>
      </c>
      <c r="BK147" s="222">
        <f>ROUND(I147*H147,2)</f>
        <v>0</v>
      </c>
      <c r="BL147" s="14" t="s">
        <v>127</v>
      </c>
      <c r="BM147" s="221" t="s">
        <v>187</v>
      </c>
    </row>
    <row r="148" s="2" customFormat="1" ht="33" customHeight="1">
      <c r="A148" s="35"/>
      <c r="B148" s="36"/>
      <c r="C148" s="209" t="s">
        <v>188</v>
      </c>
      <c r="D148" s="209" t="s">
        <v>123</v>
      </c>
      <c r="E148" s="210" t="s">
        <v>189</v>
      </c>
      <c r="F148" s="211" t="s">
        <v>190</v>
      </c>
      <c r="G148" s="212" t="s">
        <v>126</v>
      </c>
      <c r="H148" s="213">
        <v>5.8600000000000003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41</v>
      </c>
      <c r="O148" s="88"/>
      <c r="P148" s="219">
        <f>O148*H148</f>
        <v>0</v>
      </c>
      <c r="Q148" s="219">
        <v>2.6768000000000001</v>
      </c>
      <c r="R148" s="219">
        <f>Q148*H148</f>
        <v>15.686048000000001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127</v>
      </c>
      <c r="AT148" s="221" t="s">
        <v>123</v>
      </c>
      <c r="AU148" s="221" t="s">
        <v>83</v>
      </c>
      <c r="AY148" s="14" t="s">
        <v>121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81</v>
      </c>
      <c r="BK148" s="222">
        <f>ROUND(I148*H148,2)</f>
        <v>0</v>
      </c>
      <c r="BL148" s="14" t="s">
        <v>127</v>
      </c>
      <c r="BM148" s="221" t="s">
        <v>191</v>
      </c>
    </row>
    <row r="149" s="2" customFormat="1" ht="24.15" customHeight="1">
      <c r="A149" s="35"/>
      <c r="B149" s="36"/>
      <c r="C149" s="209" t="s">
        <v>192</v>
      </c>
      <c r="D149" s="209" t="s">
        <v>123</v>
      </c>
      <c r="E149" s="210" t="s">
        <v>193</v>
      </c>
      <c r="F149" s="211" t="s">
        <v>194</v>
      </c>
      <c r="G149" s="212" t="s">
        <v>126</v>
      </c>
      <c r="H149" s="213">
        <v>29.300999999999998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41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127</v>
      </c>
      <c r="AT149" s="221" t="s">
        <v>123</v>
      </c>
      <c r="AU149" s="221" t="s">
        <v>83</v>
      </c>
      <c r="AY149" s="14" t="s">
        <v>121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81</v>
      </c>
      <c r="BK149" s="222">
        <f>ROUND(I149*H149,2)</f>
        <v>0</v>
      </c>
      <c r="BL149" s="14" t="s">
        <v>127</v>
      </c>
      <c r="BM149" s="221" t="s">
        <v>195</v>
      </c>
    </row>
    <row r="150" s="2" customFormat="1" ht="44.25" customHeight="1">
      <c r="A150" s="35"/>
      <c r="B150" s="36"/>
      <c r="C150" s="209" t="s">
        <v>196</v>
      </c>
      <c r="D150" s="209" t="s">
        <v>123</v>
      </c>
      <c r="E150" s="210" t="s">
        <v>197</v>
      </c>
      <c r="F150" s="211" t="s">
        <v>198</v>
      </c>
      <c r="G150" s="212" t="s">
        <v>126</v>
      </c>
      <c r="H150" s="213">
        <v>23.440999999999999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41</v>
      </c>
      <c r="O150" s="88"/>
      <c r="P150" s="219">
        <f>O150*H150</f>
        <v>0</v>
      </c>
      <c r="Q150" s="219">
        <v>0.74880000000000002</v>
      </c>
      <c r="R150" s="219">
        <f>Q150*H150</f>
        <v>17.5526208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127</v>
      </c>
      <c r="AT150" s="221" t="s">
        <v>123</v>
      </c>
      <c r="AU150" s="221" t="s">
        <v>83</v>
      </c>
      <c r="AY150" s="14" t="s">
        <v>121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81</v>
      </c>
      <c r="BK150" s="222">
        <f>ROUND(I150*H150,2)</f>
        <v>0</v>
      </c>
      <c r="BL150" s="14" t="s">
        <v>127</v>
      </c>
      <c r="BM150" s="221" t="s">
        <v>199</v>
      </c>
    </row>
    <row r="151" s="12" customFormat="1" ht="22.8" customHeight="1">
      <c r="A151" s="12"/>
      <c r="B151" s="193"/>
      <c r="C151" s="194"/>
      <c r="D151" s="195" t="s">
        <v>75</v>
      </c>
      <c r="E151" s="207" t="s">
        <v>127</v>
      </c>
      <c r="F151" s="207" t="s">
        <v>200</v>
      </c>
      <c r="G151" s="194"/>
      <c r="H151" s="194"/>
      <c r="I151" s="197"/>
      <c r="J151" s="208">
        <f>BK151</f>
        <v>0</v>
      </c>
      <c r="K151" s="194"/>
      <c r="L151" s="199"/>
      <c r="M151" s="200"/>
      <c r="N151" s="201"/>
      <c r="O151" s="201"/>
      <c r="P151" s="202">
        <f>P152</f>
        <v>0</v>
      </c>
      <c r="Q151" s="201"/>
      <c r="R151" s="202">
        <f>R152</f>
        <v>6.2074699999999998</v>
      </c>
      <c r="S151" s="201"/>
      <c r="T151" s="203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4" t="s">
        <v>81</v>
      </c>
      <c r="AT151" s="205" t="s">
        <v>75</v>
      </c>
      <c r="AU151" s="205" t="s">
        <v>81</v>
      </c>
      <c r="AY151" s="204" t="s">
        <v>121</v>
      </c>
      <c r="BK151" s="206">
        <f>BK152</f>
        <v>0</v>
      </c>
    </row>
    <row r="152" s="2" customFormat="1" ht="33" customHeight="1">
      <c r="A152" s="35"/>
      <c r="B152" s="36"/>
      <c r="C152" s="209" t="s">
        <v>201</v>
      </c>
      <c r="D152" s="209" t="s">
        <v>123</v>
      </c>
      <c r="E152" s="210" t="s">
        <v>202</v>
      </c>
      <c r="F152" s="211" t="s">
        <v>203</v>
      </c>
      <c r="G152" s="212" t="s">
        <v>126</v>
      </c>
      <c r="H152" s="213">
        <v>2.7400000000000002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41</v>
      </c>
      <c r="O152" s="88"/>
      <c r="P152" s="219">
        <f>O152*H152</f>
        <v>0</v>
      </c>
      <c r="Q152" s="219">
        <v>2.2654999999999998</v>
      </c>
      <c r="R152" s="219">
        <f>Q152*H152</f>
        <v>6.2074699999999998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127</v>
      </c>
      <c r="AT152" s="221" t="s">
        <v>123</v>
      </c>
      <c r="AU152" s="221" t="s">
        <v>83</v>
      </c>
      <c r="AY152" s="14" t="s">
        <v>121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81</v>
      </c>
      <c r="BK152" s="222">
        <f>ROUND(I152*H152,2)</f>
        <v>0</v>
      </c>
      <c r="BL152" s="14" t="s">
        <v>127</v>
      </c>
      <c r="BM152" s="221" t="s">
        <v>204</v>
      </c>
    </row>
    <row r="153" s="12" customFormat="1" ht="22.8" customHeight="1">
      <c r="A153" s="12"/>
      <c r="B153" s="193"/>
      <c r="C153" s="194"/>
      <c r="D153" s="195" t="s">
        <v>75</v>
      </c>
      <c r="E153" s="207" t="s">
        <v>145</v>
      </c>
      <c r="F153" s="207" t="s">
        <v>205</v>
      </c>
      <c r="G153" s="194"/>
      <c r="H153" s="194"/>
      <c r="I153" s="197"/>
      <c r="J153" s="208">
        <f>BK153</f>
        <v>0</v>
      </c>
      <c r="K153" s="194"/>
      <c r="L153" s="199"/>
      <c r="M153" s="200"/>
      <c r="N153" s="201"/>
      <c r="O153" s="201"/>
      <c r="P153" s="202">
        <f>SUM(P154:P155)</f>
        <v>0</v>
      </c>
      <c r="Q153" s="201"/>
      <c r="R153" s="202">
        <f>SUM(R154:R155)</f>
        <v>1.4848965000000001</v>
      </c>
      <c r="S153" s="201"/>
      <c r="T153" s="203">
        <f>SUM(T154:T155)</f>
        <v>0.90000000000000002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4" t="s">
        <v>81</v>
      </c>
      <c r="AT153" s="205" t="s">
        <v>75</v>
      </c>
      <c r="AU153" s="205" t="s">
        <v>81</v>
      </c>
      <c r="AY153" s="204" t="s">
        <v>121</v>
      </c>
      <c r="BK153" s="206">
        <f>SUM(BK154:BK155)</f>
        <v>0</v>
      </c>
    </row>
    <row r="154" s="2" customFormat="1" ht="16.5" customHeight="1">
      <c r="A154" s="35"/>
      <c r="B154" s="36"/>
      <c r="C154" s="209" t="s">
        <v>206</v>
      </c>
      <c r="D154" s="209" t="s">
        <v>123</v>
      </c>
      <c r="E154" s="210" t="s">
        <v>207</v>
      </c>
      <c r="F154" s="211" t="s">
        <v>208</v>
      </c>
      <c r="G154" s="212" t="s">
        <v>131</v>
      </c>
      <c r="H154" s="213">
        <v>45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41</v>
      </c>
      <c r="O154" s="88"/>
      <c r="P154" s="219">
        <f>O154*H154</f>
        <v>0</v>
      </c>
      <c r="Q154" s="219">
        <v>0.017639999999999999</v>
      </c>
      <c r="R154" s="219">
        <f>Q154*H154</f>
        <v>0.79379999999999995</v>
      </c>
      <c r="S154" s="219">
        <v>0.02</v>
      </c>
      <c r="T154" s="220">
        <f>S154*H154</f>
        <v>0.90000000000000002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127</v>
      </c>
      <c r="AT154" s="221" t="s">
        <v>123</v>
      </c>
      <c r="AU154" s="221" t="s">
        <v>83</v>
      </c>
      <c r="AY154" s="14" t="s">
        <v>121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81</v>
      </c>
      <c r="BK154" s="222">
        <f>ROUND(I154*H154,2)</f>
        <v>0</v>
      </c>
      <c r="BL154" s="14" t="s">
        <v>127</v>
      </c>
      <c r="BM154" s="221" t="s">
        <v>209</v>
      </c>
    </row>
    <row r="155" s="2" customFormat="1" ht="24.15" customHeight="1">
      <c r="A155" s="35"/>
      <c r="B155" s="36"/>
      <c r="C155" s="209" t="s">
        <v>7</v>
      </c>
      <c r="D155" s="209" t="s">
        <v>123</v>
      </c>
      <c r="E155" s="210" t="s">
        <v>210</v>
      </c>
      <c r="F155" s="211" t="s">
        <v>211</v>
      </c>
      <c r="G155" s="212" t="s">
        <v>131</v>
      </c>
      <c r="H155" s="213">
        <v>40.414999999999999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41</v>
      </c>
      <c r="O155" s="88"/>
      <c r="P155" s="219">
        <f>O155*H155</f>
        <v>0</v>
      </c>
      <c r="Q155" s="219">
        <v>0.017100000000000001</v>
      </c>
      <c r="R155" s="219">
        <f>Q155*H155</f>
        <v>0.6910965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127</v>
      </c>
      <c r="AT155" s="221" t="s">
        <v>123</v>
      </c>
      <c r="AU155" s="221" t="s">
        <v>83</v>
      </c>
      <c r="AY155" s="14" t="s">
        <v>121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81</v>
      </c>
      <c r="BK155" s="222">
        <f>ROUND(I155*H155,2)</f>
        <v>0</v>
      </c>
      <c r="BL155" s="14" t="s">
        <v>127</v>
      </c>
      <c r="BM155" s="221" t="s">
        <v>212</v>
      </c>
    </row>
    <row r="156" s="12" customFormat="1" ht="22.8" customHeight="1">
      <c r="A156" s="12"/>
      <c r="B156" s="193"/>
      <c r="C156" s="194"/>
      <c r="D156" s="195" t="s">
        <v>75</v>
      </c>
      <c r="E156" s="207" t="s">
        <v>159</v>
      </c>
      <c r="F156" s="207" t="s">
        <v>213</v>
      </c>
      <c r="G156" s="194"/>
      <c r="H156" s="194"/>
      <c r="I156" s="197"/>
      <c r="J156" s="208">
        <f>BK156</f>
        <v>0</v>
      </c>
      <c r="K156" s="194"/>
      <c r="L156" s="199"/>
      <c r="M156" s="200"/>
      <c r="N156" s="201"/>
      <c r="O156" s="201"/>
      <c r="P156" s="202">
        <f>SUM(P157:P162)</f>
        <v>0</v>
      </c>
      <c r="Q156" s="201"/>
      <c r="R156" s="202">
        <f>SUM(R157:R162)</f>
        <v>0.021391500000000001</v>
      </c>
      <c r="S156" s="201"/>
      <c r="T156" s="203">
        <f>SUM(T157:T162)</f>
        <v>85.240000000000009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4" t="s">
        <v>81</v>
      </c>
      <c r="AT156" s="205" t="s">
        <v>75</v>
      </c>
      <c r="AU156" s="205" t="s">
        <v>81</v>
      </c>
      <c r="AY156" s="204" t="s">
        <v>121</v>
      </c>
      <c r="BK156" s="206">
        <f>SUM(BK157:BK162)</f>
        <v>0</v>
      </c>
    </row>
    <row r="157" s="2" customFormat="1" ht="24.15" customHeight="1">
      <c r="A157" s="35"/>
      <c r="B157" s="36"/>
      <c r="C157" s="209" t="s">
        <v>214</v>
      </c>
      <c r="D157" s="209" t="s">
        <v>123</v>
      </c>
      <c r="E157" s="210" t="s">
        <v>215</v>
      </c>
      <c r="F157" s="211" t="s">
        <v>216</v>
      </c>
      <c r="G157" s="212" t="s">
        <v>217</v>
      </c>
      <c r="H157" s="213">
        <v>9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41</v>
      </c>
      <c r="O157" s="88"/>
      <c r="P157" s="219">
        <f>O157*H157</f>
        <v>0</v>
      </c>
      <c r="Q157" s="219">
        <v>0.0018799999999999999</v>
      </c>
      <c r="R157" s="219">
        <f>Q157*H157</f>
        <v>0.016920000000000001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127</v>
      </c>
      <c r="AT157" s="221" t="s">
        <v>123</v>
      </c>
      <c r="AU157" s="221" t="s">
        <v>83</v>
      </c>
      <c r="AY157" s="14" t="s">
        <v>121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81</v>
      </c>
      <c r="BK157" s="222">
        <f>ROUND(I157*H157,2)</f>
        <v>0</v>
      </c>
      <c r="BL157" s="14" t="s">
        <v>127</v>
      </c>
      <c r="BM157" s="221" t="s">
        <v>218</v>
      </c>
    </row>
    <row r="158" s="2" customFormat="1" ht="16.5" customHeight="1">
      <c r="A158" s="35"/>
      <c r="B158" s="36"/>
      <c r="C158" s="223" t="s">
        <v>219</v>
      </c>
      <c r="D158" s="223" t="s">
        <v>150</v>
      </c>
      <c r="E158" s="224" t="s">
        <v>220</v>
      </c>
      <c r="F158" s="225" t="s">
        <v>221</v>
      </c>
      <c r="G158" s="226" t="s">
        <v>222</v>
      </c>
      <c r="H158" s="227">
        <v>9</v>
      </c>
      <c r="I158" s="228"/>
      <c r="J158" s="229">
        <f>ROUND(I158*H158,2)</f>
        <v>0</v>
      </c>
      <c r="K158" s="230"/>
      <c r="L158" s="231"/>
      <c r="M158" s="232" t="s">
        <v>1</v>
      </c>
      <c r="N158" s="233" t="s">
        <v>41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153</v>
      </c>
      <c r="AT158" s="221" t="s">
        <v>150</v>
      </c>
      <c r="AU158" s="221" t="s">
        <v>83</v>
      </c>
      <c r="AY158" s="14" t="s">
        <v>121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81</v>
      </c>
      <c r="BK158" s="222">
        <f>ROUND(I158*H158,2)</f>
        <v>0</v>
      </c>
      <c r="BL158" s="14" t="s">
        <v>127</v>
      </c>
      <c r="BM158" s="221" t="s">
        <v>223</v>
      </c>
    </row>
    <row r="159" s="2" customFormat="1" ht="33" customHeight="1">
      <c r="A159" s="35"/>
      <c r="B159" s="36"/>
      <c r="C159" s="209" t="s">
        <v>224</v>
      </c>
      <c r="D159" s="209" t="s">
        <v>123</v>
      </c>
      <c r="E159" s="210" t="s">
        <v>225</v>
      </c>
      <c r="F159" s="211" t="s">
        <v>226</v>
      </c>
      <c r="G159" s="212" t="s">
        <v>131</v>
      </c>
      <c r="H159" s="213">
        <v>20.550000000000001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41</v>
      </c>
      <c r="O159" s="88"/>
      <c r="P159" s="219">
        <f>O159*H159</f>
        <v>0</v>
      </c>
      <c r="Q159" s="219">
        <v>0.00012999999999999999</v>
      </c>
      <c r="R159" s="219">
        <f>Q159*H159</f>
        <v>0.0026714999999999998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127</v>
      </c>
      <c r="AT159" s="221" t="s">
        <v>123</v>
      </c>
      <c r="AU159" s="221" t="s">
        <v>83</v>
      </c>
      <c r="AY159" s="14" t="s">
        <v>121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81</v>
      </c>
      <c r="BK159" s="222">
        <f>ROUND(I159*H159,2)</f>
        <v>0</v>
      </c>
      <c r="BL159" s="14" t="s">
        <v>127</v>
      </c>
      <c r="BM159" s="221" t="s">
        <v>227</v>
      </c>
    </row>
    <row r="160" s="2" customFormat="1" ht="24.15" customHeight="1">
      <c r="A160" s="35"/>
      <c r="B160" s="36"/>
      <c r="C160" s="209" t="s">
        <v>228</v>
      </c>
      <c r="D160" s="209" t="s">
        <v>123</v>
      </c>
      <c r="E160" s="210" t="s">
        <v>229</v>
      </c>
      <c r="F160" s="211" t="s">
        <v>230</v>
      </c>
      <c r="G160" s="212" t="s">
        <v>131</v>
      </c>
      <c r="H160" s="213">
        <v>45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41</v>
      </c>
      <c r="O160" s="88"/>
      <c r="P160" s="219">
        <f>O160*H160</f>
        <v>0</v>
      </c>
      <c r="Q160" s="219">
        <v>4.0000000000000003E-05</v>
      </c>
      <c r="R160" s="219">
        <f>Q160*H160</f>
        <v>0.0018000000000000002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127</v>
      </c>
      <c r="AT160" s="221" t="s">
        <v>123</v>
      </c>
      <c r="AU160" s="221" t="s">
        <v>83</v>
      </c>
      <c r="AY160" s="14" t="s">
        <v>121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81</v>
      </c>
      <c r="BK160" s="222">
        <f>ROUND(I160*H160,2)</f>
        <v>0</v>
      </c>
      <c r="BL160" s="14" t="s">
        <v>127</v>
      </c>
      <c r="BM160" s="221" t="s">
        <v>231</v>
      </c>
    </row>
    <row r="161" s="2" customFormat="1" ht="16.5" customHeight="1">
      <c r="A161" s="35"/>
      <c r="B161" s="36"/>
      <c r="C161" s="209" t="s">
        <v>232</v>
      </c>
      <c r="D161" s="209" t="s">
        <v>123</v>
      </c>
      <c r="E161" s="210" t="s">
        <v>233</v>
      </c>
      <c r="F161" s="211" t="s">
        <v>234</v>
      </c>
      <c r="G161" s="212" t="s">
        <v>126</v>
      </c>
      <c r="H161" s="213">
        <v>7.5350000000000001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41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2.5</v>
      </c>
      <c r="T161" s="220">
        <f>S161*H161</f>
        <v>18.837499999999999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127</v>
      </c>
      <c r="AT161" s="221" t="s">
        <v>123</v>
      </c>
      <c r="AU161" s="221" t="s">
        <v>83</v>
      </c>
      <c r="AY161" s="14" t="s">
        <v>121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81</v>
      </c>
      <c r="BK161" s="222">
        <f>ROUND(I161*H161,2)</f>
        <v>0</v>
      </c>
      <c r="BL161" s="14" t="s">
        <v>127</v>
      </c>
      <c r="BM161" s="221" t="s">
        <v>235</v>
      </c>
    </row>
    <row r="162" s="2" customFormat="1" ht="24.15" customHeight="1">
      <c r="A162" s="35"/>
      <c r="B162" s="36"/>
      <c r="C162" s="209" t="s">
        <v>236</v>
      </c>
      <c r="D162" s="209" t="s">
        <v>123</v>
      </c>
      <c r="E162" s="210" t="s">
        <v>237</v>
      </c>
      <c r="F162" s="211" t="s">
        <v>238</v>
      </c>
      <c r="G162" s="212" t="s">
        <v>126</v>
      </c>
      <c r="H162" s="213">
        <v>26.561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41</v>
      </c>
      <c r="O162" s="88"/>
      <c r="P162" s="219">
        <f>O162*H162</f>
        <v>0</v>
      </c>
      <c r="Q162" s="219">
        <v>0</v>
      </c>
      <c r="R162" s="219">
        <f>Q162*H162</f>
        <v>0</v>
      </c>
      <c r="S162" s="219">
        <v>2.5</v>
      </c>
      <c r="T162" s="220">
        <f>S162*H162</f>
        <v>66.402500000000003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127</v>
      </c>
      <c r="AT162" s="221" t="s">
        <v>123</v>
      </c>
      <c r="AU162" s="221" t="s">
        <v>83</v>
      </c>
      <c r="AY162" s="14" t="s">
        <v>121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81</v>
      </c>
      <c r="BK162" s="222">
        <f>ROUND(I162*H162,2)</f>
        <v>0</v>
      </c>
      <c r="BL162" s="14" t="s">
        <v>127</v>
      </c>
      <c r="BM162" s="221" t="s">
        <v>239</v>
      </c>
    </row>
    <row r="163" s="12" customFormat="1" ht="22.8" customHeight="1">
      <c r="A163" s="12"/>
      <c r="B163" s="193"/>
      <c r="C163" s="194"/>
      <c r="D163" s="195" t="s">
        <v>75</v>
      </c>
      <c r="E163" s="207" t="s">
        <v>240</v>
      </c>
      <c r="F163" s="207" t="s">
        <v>241</v>
      </c>
      <c r="G163" s="194"/>
      <c r="H163" s="194"/>
      <c r="I163" s="197"/>
      <c r="J163" s="208">
        <f>BK163</f>
        <v>0</v>
      </c>
      <c r="K163" s="194"/>
      <c r="L163" s="199"/>
      <c r="M163" s="200"/>
      <c r="N163" s="201"/>
      <c r="O163" s="201"/>
      <c r="P163" s="202">
        <f>SUM(P164:P168)</f>
        <v>0</v>
      </c>
      <c r="Q163" s="201"/>
      <c r="R163" s="202">
        <f>SUM(R164:R168)</f>
        <v>0</v>
      </c>
      <c r="S163" s="201"/>
      <c r="T163" s="203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4" t="s">
        <v>81</v>
      </c>
      <c r="AT163" s="205" t="s">
        <v>75</v>
      </c>
      <c r="AU163" s="205" t="s">
        <v>81</v>
      </c>
      <c r="AY163" s="204" t="s">
        <v>121</v>
      </c>
      <c r="BK163" s="206">
        <f>SUM(BK164:BK168)</f>
        <v>0</v>
      </c>
    </row>
    <row r="164" s="2" customFormat="1" ht="24.15" customHeight="1">
      <c r="A164" s="35"/>
      <c r="B164" s="36"/>
      <c r="C164" s="209" t="s">
        <v>242</v>
      </c>
      <c r="D164" s="209" t="s">
        <v>123</v>
      </c>
      <c r="E164" s="210" t="s">
        <v>243</v>
      </c>
      <c r="F164" s="211" t="s">
        <v>244</v>
      </c>
      <c r="G164" s="212" t="s">
        <v>166</v>
      </c>
      <c r="H164" s="213">
        <v>86.140000000000001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41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127</v>
      </c>
      <c r="AT164" s="221" t="s">
        <v>123</v>
      </c>
      <c r="AU164" s="221" t="s">
        <v>83</v>
      </c>
      <c r="AY164" s="14" t="s">
        <v>121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81</v>
      </c>
      <c r="BK164" s="222">
        <f>ROUND(I164*H164,2)</f>
        <v>0</v>
      </c>
      <c r="BL164" s="14" t="s">
        <v>127</v>
      </c>
      <c r="BM164" s="221" t="s">
        <v>245</v>
      </c>
    </row>
    <row r="165" s="2" customFormat="1" ht="33" customHeight="1">
      <c r="A165" s="35"/>
      <c r="B165" s="36"/>
      <c r="C165" s="209" t="s">
        <v>246</v>
      </c>
      <c r="D165" s="209" t="s">
        <v>123</v>
      </c>
      <c r="E165" s="210" t="s">
        <v>247</v>
      </c>
      <c r="F165" s="211" t="s">
        <v>248</v>
      </c>
      <c r="G165" s="212" t="s">
        <v>166</v>
      </c>
      <c r="H165" s="213">
        <v>25.829999999999998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41</v>
      </c>
      <c r="O165" s="88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127</v>
      </c>
      <c r="AT165" s="221" t="s">
        <v>123</v>
      </c>
      <c r="AU165" s="221" t="s">
        <v>83</v>
      </c>
      <c r="AY165" s="14" t="s">
        <v>121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81</v>
      </c>
      <c r="BK165" s="222">
        <f>ROUND(I165*H165,2)</f>
        <v>0</v>
      </c>
      <c r="BL165" s="14" t="s">
        <v>127</v>
      </c>
      <c r="BM165" s="221" t="s">
        <v>249</v>
      </c>
    </row>
    <row r="166" s="2" customFormat="1" ht="24.15" customHeight="1">
      <c r="A166" s="35"/>
      <c r="B166" s="36"/>
      <c r="C166" s="209" t="s">
        <v>250</v>
      </c>
      <c r="D166" s="209" t="s">
        <v>123</v>
      </c>
      <c r="E166" s="210" t="s">
        <v>251</v>
      </c>
      <c r="F166" s="211" t="s">
        <v>252</v>
      </c>
      <c r="G166" s="212" t="s">
        <v>166</v>
      </c>
      <c r="H166" s="213">
        <v>25.829999999999998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41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127</v>
      </c>
      <c r="AT166" s="221" t="s">
        <v>123</v>
      </c>
      <c r="AU166" s="221" t="s">
        <v>83</v>
      </c>
      <c r="AY166" s="14" t="s">
        <v>121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81</v>
      </c>
      <c r="BK166" s="222">
        <f>ROUND(I166*H166,2)</f>
        <v>0</v>
      </c>
      <c r="BL166" s="14" t="s">
        <v>127</v>
      </c>
      <c r="BM166" s="221" t="s">
        <v>253</v>
      </c>
    </row>
    <row r="167" s="2" customFormat="1" ht="24.15" customHeight="1">
      <c r="A167" s="35"/>
      <c r="B167" s="36"/>
      <c r="C167" s="209" t="s">
        <v>254</v>
      </c>
      <c r="D167" s="209" t="s">
        <v>123</v>
      </c>
      <c r="E167" s="210" t="s">
        <v>255</v>
      </c>
      <c r="F167" s="211" t="s">
        <v>256</v>
      </c>
      <c r="G167" s="212" t="s">
        <v>166</v>
      </c>
      <c r="H167" s="213">
        <v>490.76999999999998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41</v>
      </c>
      <c r="O167" s="88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127</v>
      </c>
      <c r="AT167" s="221" t="s">
        <v>123</v>
      </c>
      <c r="AU167" s="221" t="s">
        <v>83</v>
      </c>
      <c r="AY167" s="14" t="s">
        <v>121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81</v>
      </c>
      <c r="BK167" s="222">
        <f>ROUND(I167*H167,2)</f>
        <v>0</v>
      </c>
      <c r="BL167" s="14" t="s">
        <v>127</v>
      </c>
      <c r="BM167" s="221" t="s">
        <v>257</v>
      </c>
    </row>
    <row r="168" s="2" customFormat="1" ht="33" customHeight="1">
      <c r="A168" s="35"/>
      <c r="B168" s="36"/>
      <c r="C168" s="209" t="s">
        <v>258</v>
      </c>
      <c r="D168" s="209" t="s">
        <v>123</v>
      </c>
      <c r="E168" s="210" t="s">
        <v>259</v>
      </c>
      <c r="F168" s="211" t="s">
        <v>260</v>
      </c>
      <c r="G168" s="212" t="s">
        <v>166</v>
      </c>
      <c r="H168" s="213">
        <v>25.829999999999998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41</v>
      </c>
      <c r="O168" s="8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127</v>
      </c>
      <c r="AT168" s="221" t="s">
        <v>123</v>
      </c>
      <c r="AU168" s="221" t="s">
        <v>83</v>
      </c>
      <c r="AY168" s="14" t="s">
        <v>121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81</v>
      </c>
      <c r="BK168" s="222">
        <f>ROUND(I168*H168,2)</f>
        <v>0</v>
      </c>
      <c r="BL168" s="14" t="s">
        <v>127</v>
      </c>
      <c r="BM168" s="221" t="s">
        <v>261</v>
      </c>
    </row>
    <row r="169" s="12" customFormat="1" ht="22.8" customHeight="1">
      <c r="A169" s="12"/>
      <c r="B169" s="193"/>
      <c r="C169" s="194"/>
      <c r="D169" s="195" t="s">
        <v>75</v>
      </c>
      <c r="E169" s="207" t="s">
        <v>262</v>
      </c>
      <c r="F169" s="207" t="s">
        <v>263</v>
      </c>
      <c r="G169" s="194"/>
      <c r="H169" s="194"/>
      <c r="I169" s="197"/>
      <c r="J169" s="208">
        <f>BK169</f>
        <v>0</v>
      </c>
      <c r="K169" s="194"/>
      <c r="L169" s="199"/>
      <c r="M169" s="200"/>
      <c r="N169" s="201"/>
      <c r="O169" s="201"/>
      <c r="P169" s="202">
        <f>SUM(P170:P171)</f>
        <v>0</v>
      </c>
      <c r="Q169" s="201"/>
      <c r="R169" s="202">
        <f>SUM(R170:R171)</f>
        <v>0</v>
      </c>
      <c r="S169" s="201"/>
      <c r="T169" s="203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4" t="s">
        <v>81</v>
      </c>
      <c r="AT169" s="205" t="s">
        <v>75</v>
      </c>
      <c r="AU169" s="205" t="s">
        <v>81</v>
      </c>
      <c r="AY169" s="204" t="s">
        <v>121</v>
      </c>
      <c r="BK169" s="206">
        <f>SUM(BK170:BK171)</f>
        <v>0</v>
      </c>
    </row>
    <row r="170" s="2" customFormat="1" ht="24.15" customHeight="1">
      <c r="A170" s="35"/>
      <c r="B170" s="36"/>
      <c r="C170" s="209" t="s">
        <v>264</v>
      </c>
      <c r="D170" s="209" t="s">
        <v>123</v>
      </c>
      <c r="E170" s="210" t="s">
        <v>265</v>
      </c>
      <c r="F170" s="211" t="s">
        <v>266</v>
      </c>
      <c r="G170" s="212" t="s">
        <v>166</v>
      </c>
      <c r="H170" s="213">
        <v>55.454999999999998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41</v>
      </c>
      <c r="O170" s="88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127</v>
      </c>
      <c r="AT170" s="221" t="s">
        <v>123</v>
      </c>
      <c r="AU170" s="221" t="s">
        <v>83</v>
      </c>
      <c r="AY170" s="14" t="s">
        <v>121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81</v>
      </c>
      <c r="BK170" s="222">
        <f>ROUND(I170*H170,2)</f>
        <v>0</v>
      </c>
      <c r="BL170" s="14" t="s">
        <v>127</v>
      </c>
      <c r="BM170" s="221" t="s">
        <v>267</v>
      </c>
    </row>
    <row r="171" s="2" customFormat="1" ht="24.15" customHeight="1">
      <c r="A171" s="35"/>
      <c r="B171" s="36"/>
      <c r="C171" s="209" t="s">
        <v>268</v>
      </c>
      <c r="D171" s="209" t="s">
        <v>123</v>
      </c>
      <c r="E171" s="210" t="s">
        <v>269</v>
      </c>
      <c r="F171" s="211" t="s">
        <v>270</v>
      </c>
      <c r="G171" s="212" t="s">
        <v>166</v>
      </c>
      <c r="H171" s="213">
        <v>45.969000000000001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41</v>
      </c>
      <c r="O171" s="88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127</v>
      </c>
      <c r="AT171" s="221" t="s">
        <v>123</v>
      </c>
      <c r="AU171" s="221" t="s">
        <v>83</v>
      </c>
      <c r="AY171" s="14" t="s">
        <v>121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81</v>
      </c>
      <c r="BK171" s="222">
        <f>ROUND(I171*H171,2)</f>
        <v>0</v>
      </c>
      <c r="BL171" s="14" t="s">
        <v>127</v>
      </c>
      <c r="BM171" s="221" t="s">
        <v>271</v>
      </c>
    </row>
    <row r="172" s="12" customFormat="1" ht="25.92" customHeight="1">
      <c r="A172" s="12"/>
      <c r="B172" s="193"/>
      <c r="C172" s="194"/>
      <c r="D172" s="195" t="s">
        <v>75</v>
      </c>
      <c r="E172" s="196" t="s">
        <v>272</v>
      </c>
      <c r="F172" s="196" t="s">
        <v>273</v>
      </c>
      <c r="G172" s="194"/>
      <c r="H172" s="194"/>
      <c r="I172" s="197"/>
      <c r="J172" s="198">
        <f>BK172</f>
        <v>0</v>
      </c>
      <c r="K172" s="194"/>
      <c r="L172" s="199"/>
      <c r="M172" s="200"/>
      <c r="N172" s="201"/>
      <c r="O172" s="201"/>
      <c r="P172" s="202">
        <f>P173+P176+P179</f>
        <v>0</v>
      </c>
      <c r="Q172" s="201"/>
      <c r="R172" s="202">
        <f>R173+R176+R179</f>
        <v>0.037680249999999998</v>
      </c>
      <c r="S172" s="201"/>
      <c r="T172" s="203">
        <f>T173+T176+T179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4" t="s">
        <v>83</v>
      </c>
      <c r="AT172" s="205" t="s">
        <v>75</v>
      </c>
      <c r="AU172" s="205" t="s">
        <v>76</v>
      </c>
      <c r="AY172" s="204" t="s">
        <v>121</v>
      </c>
      <c r="BK172" s="206">
        <f>BK173+BK176+BK179</f>
        <v>0</v>
      </c>
    </row>
    <row r="173" s="12" customFormat="1" ht="22.8" customHeight="1">
      <c r="A173" s="12"/>
      <c r="B173" s="193"/>
      <c r="C173" s="194"/>
      <c r="D173" s="195" t="s">
        <v>75</v>
      </c>
      <c r="E173" s="207" t="s">
        <v>274</v>
      </c>
      <c r="F173" s="207" t="s">
        <v>275</v>
      </c>
      <c r="G173" s="194"/>
      <c r="H173" s="194"/>
      <c r="I173" s="197"/>
      <c r="J173" s="208">
        <f>BK173</f>
        <v>0</v>
      </c>
      <c r="K173" s="194"/>
      <c r="L173" s="199"/>
      <c r="M173" s="200"/>
      <c r="N173" s="201"/>
      <c r="O173" s="201"/>
      <c r="P173" s="202">
        <f>SUM(P174:P175)</f>
        <v>0</v>
      </c>
      <c r="Q173" s="201"/>
      <c r="R173" s="202">
        <f>SUM(R174:R175)</f>
        <v>0.03288</v>
      </c>
      <c r="S173" s="201"/>
      <c r="T173" s="203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4" t="s">
        <v>83</v>
      </c>
      <c r="AT173" s="205" t="s">
        <v>75</v>
      </c>
      <c r="AU173" s="205" t="s">
        <v>81</v>
      </c>
      <c r="AY173" s="204" t="s">
        <v>121</v>
      </c>
      <c r="BK173" s="206">
        <f>SUM(BK174:BK175)</f>
        <v>0</v>
      </c>
    </row>
    <row r="174" s="2" customFormat="1" ht="24.15" customHeight="1">
      <c r="A174" s="35"/>
      <c r="B174" s="36"/>
      <c r="C174" s="209" t="s">
        <v>276</v>
      </c>
      <c r="D174" s="209" t="s">
        <v>123</v>
      </c>
      <c r="E174" s="210" t="s">
        <v>277</v>
      </c>
      <c r="F174" s="211" t="s">
        <v>278</v>
      </c>
      <c r="G174" s="212" t="s">
        <v>131</v>
      </c>
      <c r="H174" s="213">
        <v>38.359999999999999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41</v>
      </c>
      <c r="O174" s="88"/>
      <c r="P174" s="219">
        <f>O174*H174</f>
        <v>0</v>
      </c>
      <c r="Q174" s="219">
        <v>0.00080000000000000004</v>
      </c>
      <c r="R174" s="219">
        <f>Q174*H174</f>
        <v>0.030688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188</v>
      </c>
      <c r="AT174" s="221" t="s">
        <v>123</v>
      </c>
      <c r="AU174" s="221" t="s">
        <v>83</v>
      </c>
      <c r="AY174" s="14" t="s">
        <v>121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81</v>
      </c>
      <c r="BK174" s="222">
        <f>ROUND(I174*H174,2)</f>
        <v>0</v>
      </c>
      <c r="BL174" s="14" t="s">
        <v>188</v>
      </c>
      <c r="BM174" s="221" t="s">
        <v>279</v>
      </c>
    </row>
    <row r="175" s="2" customFormat="1" ht="24.15" customHeight="1">
      <c r="A175" s="35"/>
      <c r="B175" s="36"/>
      <c r="C175" s="209" t="s">
        <v>280</v>
      </c>
      <c r="D175" s="209" t="s">
        <v>123</v>
      </c>
      <c r="E175" s="210" t="s">
        <v>281</v>
      </c>
      <c r="F175" s="211" t="s">
        <v>282</v>
      </c>
      <c r="G175" s="212" t="s">
        <v>157</v>
      </c>
      <c r="H175" s="213">
        <v>13.699999999999999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41</v>
      </c>
      <c r="O175" s="88"/>
      <c r="P175" s="219">
        <f>O175*H175</f>
        <v>0</v>
      </c>
      <c r="Q175" s="219">
        <v>0.00016000000000000001</v>
      </c>
      <c r="R175" s="219">
        <f>Q175*H175</f>
        <v>0.0021919999999999999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188</v>
      </c>
      <c r="AT175" s="221" t="s">
        <v>123</v>
      </c>
      <c r="AU175" s="221" t="s">
        <v>83</v>
      </c>
      <c r="AY175" s="14" t="s">
        <v>121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81</v>
      </c>
      <c r="BK175" s="222">
        <f>ROUND(I175*H175,2)</f>
        <v>0</v>
      </c>
      <c r="BL175" s="14" t="s">
        <v>188</v>
      </c>
      <c r="BM175" s="221" t="s">
        <v>283</v>
      </c>
    </row>
    <row r="176" s="12" customFormat="1" ht="22.8" customHeight="1">
      <c r="A176" s="12"/>
      <c r="B176" s="193"/>
      <c r="C176" s="194"/>
      <c r="D176" s="195" t="s">
        <v>75</v>
      </c>
      <c r="E176" s="207" t="s">
        <v>284</v>
      </c>
      <c r="F176" s="207" t="s">
        <v>285</v>
      </c>
      <c r="G176" s="194"/>
      <c r="H176" s="194"/>
      <c r="I176" s="197"/>
      <c r="J176" s="208">
        <f>BK176</f>
        <v>0</v>
      </c>
      <c r="K176" s="194"/>
      <c r="L176" s="199"/>
      <c r="M176" s="200"/>
      <c r="N176" s="201"/>
      <c r="O176" s="201"/>
      <c r="P176" s="202">
        <f>SUM(P177:P178)</f>
        <v>0</v>
      </c>
      <c r="Q176" s="201"/>
      <c r="R176" s="202">
        <f>SUM(R177:R178)</f>
        <v>0</v>
      </c>
      <c r="S176" s="201"/>
      <c r="T176" s="20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4" t="s">
        <v>83</v>
      </c>
      <c r="AT176" s="205" t="s">
        <v>75</v>
      </c>
      <c r="AU176" s="205" t="s">
        <v>81</v>
      </c>
      <c r="AY176" s="204" t="s">
        <v>121</v>
      </c>
      <c r="BK176" s="206">
        <f>SUM(BK177:BK178)</f>
        <v>0</v>
      </c>
    </row>
    <row r="177" s="2" customFormat="1" ht="24.15" customHeight="1">
      <c r="A177" s="35"/>
      <c r="B177" s="36"/>
      <c r="C177" s="209" t="s">
        <v>286</v>
      </c>
      <c r="D177" s="209" t="s">
        <v>123</v>
      </c>
      <c r="E177" s="210" t="s">
        <v>287</v>
      </c>
      <c r="F177" s="211" t="s">
        <v>288</v>
      </c>
      <c r="G177" s="212" t="s">
        <v>157</v>
      </c>
      <c r="H177" s="213">
        <v>54.799999999999997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41</v>
      </c>
      <c r="O177" s="88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188</v>
      </c>
      <c r="AT177" s="221" t="s">
        <v>123</v>
      </c>
      <c r="AU177" s="221" t="s">
        <v>83</v>
      </c>
      <c r="AY177" s="14" t="s">
        <v>121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81</v>
      </c>
      <c r="BK177" s="222">
        <f>ROUND(I177*H177,2)</f>
        <v>0</v>
      </c>
      <c r="BL177" s="14" t="s">
        <v>188</v>
      </c>
      <c r="BM177" s="221" t="s">
        <v>289</v>
      </c>
    </row>
    <row r="178" s="2" customFormat="1" ht="24.15" customHeight="1">
      <c r="A178" s="35"/>
      <c r="B178" s="36"/>
      <c r="C178" s="223" t="s">
        <v>290</v>
      </c>
      <c r="D178" s="223" t="s">
        <v>150</v>
      </c>
      <c r="E178" s="224" t="s">
        <v>291</v>
      </c>
      <c r="F178" s="225" t="s">
        <v>292</v>
      </c>
      <c r="G178" s="226" t="s">
        <v>131</v>
      </c>
      <c r="H178" s="227">
        <v>8.8010000000000002</v>
      </c>
      <c r="I178" s="228"/>
      <c r="J178" s="229">
        <f>ROUND(I178*H178,2)</f>
        <v>0</v>
      </c>
      <c r="K178" s="230"/>
      <c r="L178" s="231"/>
      <c r="M178" s="232" t="s">
        <v>1</v>
      </c>
      <c r="N178" s="233" t="s">
        <v>41</v>
      </c>
      <c r="O178" s="88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264</v>
      </c>
      <c r="AT178" s="221" t="s">
        <v>150</v>
      </c>
      <c r="AU178" s="221" t="s">
        <v>83</v>
      </c>
      <c r="AY178" s="14" t="s">
        <v>121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81</v>
      </c>
      <c r="BK178" s="222">
        <f>ROUND(I178*H178,2)</f>
        <v>0</v>
      </c>
      <c r="BL178" s="14" t="s">
        <v>188</v>
      </c>
      <c r="BM178" s="221" t="s">
        <v>293</v>
      </c>
    </row>
    <row r="179" s="12" customFormat="1" ht="22.8" customHeight="1">
      <c r="A179" s="12"/>
      <c r="B179" s="193"/>
      <c r="C179" s="194"/>
      <c r="D179" s="195" t="s">
        <v>75</v>
      </c>
      <c r="E179" s="207" t="s">
        <v>294</v>
      </c>
      <c r="F179" s="207" t="s">
        <v>295</v>
      </c>
      <c r="G179" s="194"/>
      <c r="H179" s="194"/>
      <c r="I179" s="197"/>
      <c r="J179" s="208">
        <f>BK179</f>
        <v>0</v>
      </c>
      <c r="K179" s="194"/>
      <c r="L179" s="199"/>
      <c r="M179" s="200"/>
      <c r="N179" s="201"/>
      <c r="O179" s="201"/>
      <c r="P179" s="202">
        <f>P180</f>
        <v>0</v>
      </c>
      <c r="Q179" s="201"/>
      <c r="R179" s="202">
        <f>R180</f>
        <v>0.0048002499999999998</v>
      </c>
      <c r="S179" s="201"/>
      <c r="T179" s="203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4" t="s">
        <v>83</v>
      </c>
      <c r="AT179" s="205" t="s">
        <v>75</v>
      </c>
      <c r="AU179" s="205" t="s">
        <v>81</v>
      </c>
      <c r="AY179" s="204" t="s">
        <v>121</v>
      </c>
      <c r="BK179" s="206">
        <f>BK180</f>
        <v>0</v>
      </c>
    </row>
    <row r="180" s="2" customFormat="1" ht="24.15" customHeight="1">
      <c r="A180" s="35"/>
      <c r="B180" s="36"/>
      <c r="C180" s="209" t="s">
        <v>296</v>
      </c>
      <c r="D180" s="209" t="s">
        <v>123</v>
      </c>
      <c r="E180" s="210" t="s">
        <v>297</v>
      </c>
      <c r="F180" s="211" t="s">
        <v>298</v>
      </c>
      <c r="G180" s="212" t="s">
        <v>131</v>
      </c>
      <c r="H180" s="213">
        <v>19.201000000000001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41</v>
      </c>
      <c r="O180" s="88"/>
      <c r="P180" s="219">
        <f>O180*H180</f>
        <v>0</v>
      </c>
      <c r="Q180" s="219">
        <v>0.00025000000000000001</v>
      </c>
      <c r="R180" s="219">
        <f>Q180*H180</f>
        <v>0.0048002499999999998</v>
      </c>
      <c r="S180" s="219">
        <v>0</v>
      </c>
      <c r="T180" s="22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188</v>
      </c>
      <c r="AT180" s="221" t="s">
        <v>123</v>
      </c>
      <c r="AU180" s="221" t="s">
        <v>83</v>
      </c>
      <c r="AY180" s="14" t="s">
        <v>121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81</v>
      </c>
      <c r="BK180" s="222">
        <f>ROUND(I180*H180,2)</f>
        <v>0</v>
      </c>
      <c r="BL180" s="14" t="s">
        <v>188</v>
      </c>
      <c r="BM180" s="221" t="s">
        <v>299</v>
      </c>
    </row>
    <row r="181" s="12" customFormat="1" ht="25.92" customHeight="1">
      <c r="A181" s="12"/>
      <c r="B181" s="193"/>
      <c r="C181" s="194"/>
      <c r="D181" s="195" t="s">
        <v>75</v>
      </c>
      <c r="E181" s="196" t="s">
        <v>300</v>
      </c>
      <c r="F181" s="196" t="s">
        <v>301</v>
      </c>
      <c r="G181" s="194"/>
      <c r="H181" s="194"/>
      <c r="I181" s="197"/>
      <c r="J181" s="198">
        <f>BK181</f>
        <v>0</v>
      </c>
      <c r="K181" s="194"/>
      <c r="L181" s="199"/>
      <c r="M181" s="200"/>
      <c r="N181" s="201"/>
      <c r="O181" s="201"/>
      <c r="P181" s="202">
        <f>P182+P184</f>
        <v>0</v>
      </c>
      <c r="Q181" s="201"/>
      <c r="R181" s="202">
        <f>R182+R184</f>
        <v>0</v>
      </c>
      <c r="S181" s="201"/>
      <c r="T181" s="203">
        <f>T182+T184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4" t="s">
        <v>141</v>
      </c>
      <c r="AT181" s="205" t="s">
        <v>75</v>
      </c>
      <c r="AU181" s="205" t="s">
        <v>76</v>
      </c>
      <c r="AY181" s="204" t="s">
        <v>121</v>
      </c>
      <c r="BK181" s="206">
        <f>BK182+BK184</f>
        <v>0</v>
      </c>
    </row>
    <row r="182" s="12" customFormat="1" ht="22.8" customHeight="1">
      <c r="A182" s="12"/>
      <c r="B182" s="193"/>
      <c r="C182" s="194"/>
      <c r="D182" s="195" t="s">
        <v>75</v>
      </c>
      <c r="E182" s="207" t="s">
        <v>302</v>
      </c>
      <c r="F182" s="207" t="s">
        <v>303</v>
      </c>
      <c r="G182" s="194"/>
      <c r="H182" s="194"/>
      <c r="I182" s="197"/>
      <c r="J182" s="208">
        <f>BK182</f>
        <v>0</v>
      </c>
      <c r="K182" s="194"/>
      <c r="L182" s="199"/>
      <c r="M182" s="200"/>
      <c r="N182" s="201"/>
      <c r="O182" s="201"/>
      <c r="P182" s="202">
        <f>P183</f>
        <v>0</v>
      </c>
      <c r="Q182" s="201"/>
      <c r="R182" s="202">
        <f>R183</f>
        <v>0</v>
      </c>
      <c r="S182" s="201"/>
      <c r="T182" s="203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4" t="s">
        <v>141</v>
      </c>
      <c r="AT182" s="205" t="s">
        <v>75</v>
      </c>
      <c r="AU182" s="205" t="s">
        <v>81</v>
      </c>
      <c r="AY182" s="204" t="s">
        <v>121</v>
      </c>
      <c r="BK182" s="206">
        <f>BK183</f>
        <v>0</v>
      </c>
    </row>
    <row r="183" s="2" customFormat="1" ht="16.5" customHeight="1">
      <c r="A183" s="35"/>
      <c r="B183" s="36"/>
      <c r="C183" s="209" t="s">
        <v>304</v>
      </c>
      <c r="D183" s="209" t="s">
        <v>123</v>
      </c>
      <c r="E183" s="210" t="s">
        <v>305</v>
      </c>
      <c r="F183" s="211" t="s">
        <v>303</v>
      </c>
      <c r="G183" s="212" t="s">
        <v>306</v>
      </c>
      <c r="H183" s="234"/>
      <c r="I183" s="214"/>
      <c r="J183" s="215">
        <f>ROUND(I183*H183,2)</f>
        <v>0</v>
      </c>
      <c r="K183" s="216"/>
      <c r="L183" s="41"/>
      <c r="M183" s="217" t="s">
        <v>1</v>
      </c>
      <c r="N183" s="218" t="s">
        <v>41</v>
      </c>
      <c r="O183" s="88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307</v>
      </c>
      <c r="AT183" s="221" t="s">
        <v>123</v>
      </c>
      <c r="AU183" s="221" t="s">
        <v>83</v>
      </c>
      <c r="AY183" s="14" t="s">
        <v>121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81</v>
      </c>
      <c r="BK183" s="222">
        <f>ROUND(I183*H183,2)</f>
        <v>0</v>
      </c>
      <c r="BL183" s="14" t="s">
        <v>307</v>
      </c>
      <c r="BM183" s="221" t="s">
        <v>308</v>
      </c>
    </row>
    <row r="184" s="12" customFormat="1" ht="22.8" customHeight="1">
      <c r="A184" s="12"/>
      <c r="B184" s="193"/>
      <c r="C184" s="194"/>
      <c r="D184" s="195" t="s">
        <v>75</v>
      </c>
      <c r="E184" s="207" t="s">
        <v>309</v>
      </c>
      <c r="F184" s="207" t="s">
        <v>310</v>
      </c>
      <c r="G184" s="194"/>
      <c r="H184" s="194"/>
      <c r="I184" s="197"/>
      <c r="J184" s="208">
        <f>BK184</f>
        <v>0</v>
      </c>
      <c r="K184" s="194"/>
      <c r="L184" s="199"/>
      <c r="M184" s="200"/>
      <c r="N184" s="201"/>
      <c r="O184" s="201"/>
      <c r="P184" s="202">
        <f>P185</f>
        <v>0</v>
      </c>
      <c r="Q184" s="201"/>
      <c r="R184" s="202">
        <f>R185</f>
        <v>0</v>
      </c>
      <c r="S184" s="201"/>
      <c r="T184" s="203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4" t="s">
        <v>141</v>
      </c>
      <c r="AT184" s="205" t="s">
        <v>75</v>
      </c>
      <c r="AU184" s="205" t="s">
        <v>81</v>
      </c>
      <c r="AY184" s="204" t="s">
        <v>121</v>
      </c>
      <c r="BK184" s="206">
        <f>BK185</f>
        <v>0</v>
      </c>
    </row>
    <row r="185" s="2" customFormat="1" ht="16.5" customHeight="1">
      <c r="A185" s="35"/>
      <c r="B185" s="36"/>
      <c r="C185" s="209" t="s">
        <v>311</v>
      </c>
      <c r="D185" s="209" t="s">
        <v>123</v>
      </c>
      <c r="E185" s="210" t="s">
        <v>312</v>
      </c>
      <c r="F185" s="211" t="s">
        <v>310</v>
      </c>
      <c r="G185" s="212" t="s">
        <v>313</v>
      </c>
      <c r="H185" s="213">
        <v>2.5</v>
      </c>
      <c r="I185" s="214"/>
      <c r="J185" s="215">
        <f>ROUND(I185*H185,2)</f>
        <v>0</v>
      </c>
      <c r="K185" s="216"/>
      <c r="L185" s="41"/>
      <c r="M185" s="235" t="s">
        <v>1</v>
      </c>
      <c r="N185" s="236" t="s">
        <v>41</v>
      </c>
      <c r="O185" s="237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307</v>
      </c>
      <c r="AT185" s="221" t="s">
        <v>123</v>
      </c>
      <c r="AU185" s="221" t="s">
        <v>83</v>
      </c>
      <c r="AY185" s="14" t="s">
        <v>121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81</v>
      </c>
      <c r="BK185" s="222">
        <f>ROUND(I185*H185,2)</f>
        <v>0</v>
      </c>
      <c r="BL185" s="14" t="s">
        <v>307</v>
      </c>
      <c r="BM185" s="221" t="s">
        <v>314</v>
      </c>
    </row>
    <row r="186" s="2" customFormat="1" ht="6.96" customHeight="1">
      <c r="A186" s="35"/>
      <c r="B186" s="63"/>
      <c r="C186" s="64"/>
      <c r="D186" s="64"/>
      <c r="E186" s="64"/>
      <c r="F186" s="64"/>
      <c r="G186" s="64"/>
      <c r="H186" s="64"/>
      <c r="I186" s="64"/>
      <c r="J186" s="64"/>
      <c r="K186" s="64"/>
      <c r="L186" s="41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sheet="1" autoFilter="0" formatColumns="0" formatRows="0" objects="1" scenarios="1" spinCount="100000" saltValue="LYqEb3Tc9wWn3bxvC1uVqNWw6RuMpRdb1racIoClfqQimDR6j++ZUDErO+Mevnz/2wqiA/TTvl+D7Ti6EXCQ/g==" hashValue="z0YtjP9toh6i5H57mNisIbxyn31iXRs0o/FaoA7aLQQDMCmpwDQiCRVffLdr+s5hwfNaO9UQQ0MaqXsr78WVLg==" algorithmName="SHA-512" password="CC35"/>
  <autoFilter ref="C127:K185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DESKTOP-U2BVCN1\Fulín</dc:creator>
  <cp:lastModifiedBy>DESKTOP-U2BVCN1\Fulín</cp:lastModifiedBy>
  <dcterms:created xsi:type="dcterms:W3CDTF">2023-04-12T11:53:16Z</dcterms:created>
  <dcterms:modified xsi:type="dcterms:W3CDTF">2023-04-12T11:53:18Z</dcterms:modified>
</cp:coreProperties>
</file>