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Oprava odstavné plochy ul. Pod Brankou\"/>
    </mc:Choice>
  </mc:AlternateContent>
  <xr:revisionPtr revIDLastSave="0" documentId="8_{8E5E4C03-01CC-473F-962E-754A3CEDC7DE}" xr6:coauthVersionLast="36" xr6:coauthVersionMax="36" xr10:uidLastSave="{00000000-0000-0000-0000-000000000000}"/>
  <bookViews>
    <workbookView xWindow="270" yWindow="540" windowWidth="24615" windowHeight="11445" firstSheet="1" activeTab="1" xr2:uid="{00000000-000D-0000-FFFF-FFFF00000000}"/>
  </bookViews>
  <sheets>
    <sheet name="Rekapitulace stavby" sheetId="1" state="veryHidden" r:id="rId1"/>
    <sheet name="N2 - Benešov, ul. Pod..." sheetId="2" r:id="rId2"/>
  </sheets>
  <definedNames>
    <definedName name="_xlnm._FilterDatabase" localSheetId="1" hidden="1">'N2 - Benešov, ul. Pod...'!$C$122:$K$287</definedName>
    <definedName name="_xlnm.Print_Titles" localSheetId="1">'N2 - Benešov, ul. Pod...'!$122:$122</definedName>
    <definedName name="_xlnm.Print_Titles" localSheetId="0">'Rekapitulace stavby'!$92:$92</definedName>
    <definedName name="_xlnm.Print_Area" localSheetId="1">'N2 - Benešov, ul. Pod...'!$C$4:$J$76,'N2 - Benešov, ul. Pod...'!$C$112:$J$287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T277" i="2"/>
  <c r="R278" i="2"/>
  <c r="R277" i="2" s="1"/>
  <c r="P278" i="2"/>
  <c r="P277" i="2" s="1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T215" i="2"/>
  <c r="R216" i="2"/>
  <c r="R215" i="2"/>
  <c r="P216" i="2"/>
  <c r="P215" i="2" s="1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20" i="2" s="1"/>
  <c r="J15" i="2"/>
  <c r="J13" i="2"/>
  <c r="E13" i="2"/>
  <c r="F119" i="2" s="1"/>
  <c r="J12" i="2"/>
  <c r="J10" i="2"/>
  <c r="J117" i="2" s="1"/>
  <c r="L90" i="1"/>
  <c r="AM90" i="1"/>
  <c r="AM89" i="1"/>
  <c r="L89" i="1"/>
  <c r="AM87" i="1"/>
  <c r="L87" i="1"/>
  <c r="L85" i="1"/>
  <c r="L84" i="1"/>
  <c r="BK281" i="2"/>
  <c r="BK271" i="2"/>
  <c r="J269" i="2"/>
  <c r="BK260" i="2"/>
  <c r="J255" i="2"/>
  <c r="BK219" i="2"/>
  <c r="J201" i="2"/>
  <c r="BK164" i="2"/>
  <c r="BK278" i="2"/>
  <c r="J250" i="2"/>
  <c r="J208" i="2"/>
  <c r="BK179" i="2"/>
  <c r="BK130" i="2"/>
  <c r="J213" i="2"/>
  <c r="J177" i="2"/>
  <c r="BK158" i="2"/>
  <c r="J134" i="2"/>
  <c r="BK286" i="2"/>
  <c r="J271" i="2"/>
  <c r="J258" i="2"/>
  <c r="J244" i="2"/>
  <c r="J223" i="2"/>
  <c r="J205" i="2"/>
  <c r="BK187" i="2"/>
  <c r="J142" i="2"/>
  <c r="J273" i="2"/>
  <c r="J261" i="2"/>
  <c r="BK240" i="2"/>
  <c r="J220" i="2"/>
  <c r="BK206" i="2"/>
  <c r="BK174" i="2"/>
  <c r="J138" i="2"/>
  <c r="J263" i="2"/>
  <c r="J257" i="2"/>
  <c r="BK221" i="2"/>
  <c r="BK192" i="2"/>
  <c r="J152" i="2"/>
  <c r="BK283" i="2"/>
  <c r="BK234" i="2"/>
  <c r="BK216" i="2"/>
  <c r="J189" i="2"/>
  <c r="J170" i="2"/>
  <c r="BK157" i="2"/>
  <c r="BK126" i="2"/>
  <c r="J285" i="2"/>
  <c r="BK265" i="2"/>
  <c r="BK257" i="2"/>
  <c r="J242" i="2"/>
  <c r="J219" i="2"/>
  <c r="BK201" i="2"/>
  <c r="BK182" i="2"/>
  <c r="BK138" i="2"/>
  <c r="J265" i="2"/>
  <c r="BK258" i="2"/>
  <c r="J230" i="2"/>
  <c r="BK213" i="2"/>
  <c r="BK170" i="2"/>
  <c r="J158" i="2"/>
  <c r="J130" i="2"/>
  <c r="J248" i="2"/>
  <c r="J194" i="2"/>
  <c r="J146" i="2"/>
  <c r="J287" i="2"/>
  <c r="J221" i="2"/>
  <c r="BK205" i="2"/>
  <c r="J182" i="2"/>
  <c r="J164" i="2"/>
  <c r="J148" i="2"/>
  <c r="AS94" i="1"/>
  <c r="BK275" i="2"/>
  <c r="BK261" i="2"/>
  <c r="BK248" i="2"/>
  <c r="J240" i="2"/>
  <c r="BK204" i="2"/>
  <c r="BK177" i="2"/>
  <c r="BK244" i="2"/>
  <c r="J192" i="2"/>
  <c r="BK165" i="2"/>
  <c r="BK142" i="2"/>
  <c r="BK259" i="2"/>
  <c r="J204" i="2"/>
  <c r="J172" i="2"/>
  <c r="J126" i="2"/>
  <c r="J283" i="2"/>
  <c r="BK223" i="2"/>
  <c r="BK208" i="2"/>
  <c r="BK183" i="2"/>
  <c r="J165" i="2"/>
  <c r="BK152" i="2"/>
  <c r="J278" i="2"/>
  <c r="BK189" i="2"/>
  <c r="J228" i="2"/>
  <c r="BK190" i="2"/>
  <c r="BK146" i="2"/>
  <c r="BK267" i="2"/>
  <c r="BK242" i="2"/>
  <c r="BK198" i="2"/>
  <c r="J157" i="2"/>
  <c r="J136" i="2"/>
  <c r="J281" i="2"/>
  <c r="BK220" i="2"/>
  <c r="J190" i="2"/>
  <c r="BK285" i="2"/>
  <c r="BK269" i="2"/>
  <c r="BK255" i="2"/>
  <c r="BK239" i="2"/>
  <c r="BK211" i="2"/>
  <c r="J198" i="2"/>
  <c r="BK172" i="2"/>
  <c r="J275" i="2"/>
  <c r="J267" i="2"/>
  <c r="J259" i="2"/>
  <c r="J234" i="2"/>
  <c r="J216" i="2"/>
  <c r="J187" i="2"/>
  <c r="BK160" i="2"/>
  <c r="BK134" i="2"/>
  <c r="J260" i="2"/>
  <c r="BK230" i="2"/>
  <c r="J183" i="2"/>
  <c r="BK148" i="2"/>
  <c r="BK287" i="2"/>
  <c r="J239" i="2"/>
  <c r="J211" i="2"/>
  <c r="J179" i="2"/>
  <c r="J160" i="2"/>
  <c r="BK136" i="2"/>
  <c r="J286" i="2"/>
  <c r="BK273" i="2"/>
  <c r="BK263" i="2"/>
  <c r="BK250" i="2"/>
  <c r="BK228" i="2"/>
  <c r="J206" i="2"/>
  <c r="BK194" i="2"/>
  <c r="J174" i="2"/>
  <c r="R125" i="2" l="1"/>
  <c r="BK125" i="2"/>
  <c r="R176" i="2"/>
  <c r="BK181" i="2"/>
  <c r="J181" i="2" s="1"/>
  <c r="J98" i="2" s="1"/>
  <c r="P218" i="2"/>
  <c r="R181" i="2"/>
  <c r="BK262" i="2"/>
  <c r="J262" i="2" s="1"/>
  <c r="J101" i="2" s="1"/>
  <c r="BK176" i="2"/>
  <c r="J176" i="2" s="1"/>
  <c r="J97" i="2" s="1"/>
  <c r="T176" i="2"/>
  <c r="BK218" i="2"/>
  <c r="J218" i="2"/>
  <c r="J100" i="2" s="1"/>
  <c r="P262" i="2"/>
  <c r="P125" i="2"/>
  <c r="P176" i="2"/>
  <c r="P124" i="2" s="1"/>
  <c r="T181" i="2"/>
  <c r="T124" i="2" s="1"/>
  <c r="R218" i="2"/>
  <c r="R262" i="2"/>
  <c r="T125" i="2"/>
  <c r="P181" i="2"/>
  <c r="T218" i="2"/>
  <c r="T262" i="2"/>
  <c r="BK280" i="2"/>
  <c r="J280" i="2" s="1"/>
  <c r="J104" i="2" s="1"/>
  <c r="P280" i="2"/>
  <c r="P279" i="2" s="1"/>
  <c r="R280" i="2"/>
  <c r="R279" i="2" s="1"/>
  <c r="T280" i="2"/>
  <c r="T279" i="2" s="1"/>
  <c r="BK284" i="2"/>
  <c r="J284" i="2"/>
  <c r="J105" i="2"/>
  <c r="P284" i="2"/>
  <c r="R284" i="2"/>
  <c r="T284" i="2"/>
  <c r="BK215" i="2"/>
  <c r="J215" i="2" s="1"/>
  <c r="J99" i="2" s="1"/>
  <c r="BK277" i="2"/>
  <c r="J277" i="2"/>
  <c r="J102" i="2" s="1"/>
  <c r="F89" i="2"/>
  <c r="J120" i="2"/>
  <c r="BE130" i="2"/>
  <c r="BE134" i="2"/>
  <c r="BE142" i="2"/>
  <c r="BE146" i="2"/>
  <c r="BE148" i="2"/>
  <c r="BE158" i="2"/>
  <c r="BE160" i="2"/>
  <c r="BE170" i="2"/>
  <c r="BE177" i="2"/>
  <c r="BE182" i="2"/>
  <c r="BE205" i="2"/>
  <c r="BE213" i="2"/>
  <c r="BE220" i="2"/>
  <c r="BE248" i="2"/>
  <c r="BE258" i="2"/>
  <c r="BE260" i="2"/>
  <c r="BE263" i="2"/>
  <c r="BE265" i="2"/>
  <c r="BE267" i="2"/>
  <c r="BE285" i="2"/>
  <c r="BE286" i="2"/>
  <c r="BE287" i="2"/>
  <c r="J119" i="2"/>
  <c r="BE179" i="2"/>
  <c r="BE190" i="2"/>
  <c r="BE192" i="2"/>
  <c r="BE194" i="2"/>
  <c r="BE206" i="2"/>
  <c r="BE208" i="2"/>
  <c r="BE216" i="2"/>
  <c r="BE219" i="2"/>
  <c r="BE230" i="2"/>
  <c r="BE240" i="2"/>
  <c r="BE278" i="2"/>
  <c r="BE283" i="2"/>
  <c r="J87" i="2"/>
  <c r="F90" i="2"/>
  <c r="BE138" i="2"/>
  <c r="BE157" i="2"/>
  <c r="BE164" i="2"/>
  <c r="BE165" i="2"/>
  <c r="BE174" i="2"/>
  <c r="BE189" i="2"/>
  <c r="BE198" i="2"/>
  <c r="BE211" i="2"/>
  <c r="BE223" i="2"/>
  <c r="BE228" i="2"/>
  <c r="BE242" i="2"/>
  <c r="BE244" i="2"/>
  <c r="BE259" i="2"/>
  <c r="BE261" i="2"/>
  <c r="BE269" i="2"/>
  <c r="BE126" i="2"/>
  <c r="BE136" i="2"/>
  <c r="BE152" i="2"/>
  <c r="BE172" i="2"/>
  <c r="BE183" i="2"/>
  <c r="BE187" i="2"/>
  <c r="BE201" i="2"/>
  <c r="BE204" i="2"/>
  <c r="BE221" i="2"/>
  <c r="BE234" i="2"/>
  <c r="BE239" i="2"/>
  <c r="BE250" i="2"/>
  <c r="BE255" i="2"/>
  <c r="BE257" i="2"/>
  <c r="BE271" i="2"/>
  <c r="BE273" i="2"/>
  <c r="BE275" i="2"/>
  <c r="BE281" i="2"/>
  <c r="F32" i="2"/>
  <c r="BA95" i="1" s="1"/>
  <c r="BA94" i="1" s="1"/>
  <c r="W30" i="1" s="1"/>
  <c r="F34" i="2"/>
  <c r="BC95" i="1" s="1"/>
  <c r="BC94" i="1" s="1"/>
  <c r="W32" i="1" s="1"/>
  <c r="F33" i="2"/>
  <c r="BB95" i="1"/>
  <c r="BB94" i="1" s="1"/>
  <c r="W31" i="1" s="1"/>
  <c r="F35" i="2"/>
  <c r="BD95" i="1" s="1"/>
  <c r="BD94" i="1" s="1"/>
  <c r="W33" i="1" s="1"/>
  <c r="J32" i="2"/>
  <c r="AW95" i="1" s="1"/>
  <c r="P123" i="2" l="1"/>
  <c r="AU95" i="1" s="1"/>
  <c r="AU94" i="1" s="1"/>
  <c r="R124" i="2"/>
  <c r="R123" i="2"/>
  <c r="T123" i="2"/>
  <c r="BK124" i="2"/>
  <c r="J124" i="2"/>
  <c r="J95" i="2" s="1"/>
  <c r="J125" i="2"/>
  <c r="J96" i="2" s="1"/>
  <c r="BK279" i="2"/>
  <c r="J279" i="2" s="1"/>
  <c r="J103" i="2" s="1"/>
  <c r="AX94" i="1"/>
  <c r="J31" i="2"/>
  <c r="AV95" i="1" s="1"/>
  <c r="AT95" i="1" s="1"/>
  <c r="AW94" i="1"/>
  <c r="AK30" i="1" s="1"/>
  <c r="F31" i="2"/>
  <c r="AZ95" i="1" s="1"/>
  <c r="AZ94" i="1" s="1"/>
  <c r="W29" i="1" s="1"/>
  <c r="AY94" i="1"/>
  <c r="BK123" i="2" l="1"/>
  <c r="J123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l="1"/>
</calcChain>
</file>

<file path=xl/sharedStrings.xml><?xml version="1.0" encoding="utf-8"?>
<sst xmlns="http://schemas.openxmlformats.org/spreadsheetml/2006/main" count="2027" uniqueCount="473">
  <si>
    <t>Export Komplet</t>
  </si>
  <si>
    <t/>
  </si>
  <si>
    <t>2.0</t>
  </si>
  <si>
    <t>ZAMOK</t>
  </si>
  <si>
    <t>False</t>
  </si>
  <si>
    <t>{64b3ad76-4a06-489a-ba56-6488f3f883d6}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</si>
  <si>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</si>
  <si>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</si>
  <si>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</si>
  <si>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</si>
  <si>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</si>
  <si>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</si>
  <si>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</si>
  <si>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</si>
  <si>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N24318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</si>
  <si>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</si>
  <si>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</si>
  <si>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Benešov, ul. Pod Brankou - obnova povrchu odstavné plochy a chobnílků</t>
  </si>
  <si>
    <t>KSO:</t>
  </si>
  <si>
    <t>CC-CZ:</t>
  </si>
  <si>
    <t>Místo:</t>
  </si>
  <si>
    <t xml:space="preserve"> </t>
  </si>
  <si>
    <t>Datum:</t>
  </si>
  <si>
    <t>19. 6. 2024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</si>
  <si>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</si>
  <si>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</si>
  <si>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</si>
  <si>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</si>
  <si>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</si>
  <si>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</si>
  <si>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</si>
  <si>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</si>
  <si>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</si>
  <si>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</si>
  <si>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</si>
  <si>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</si>
  <si>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</si>
  <si>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</si>
  <si>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</si>
  <si>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</si>
  <si>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</si>
  <si>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</si>
  <si>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</si>
  <si>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</si>
  <si>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</si>
  <si>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</si>
  <si>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</si>
  <si>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</si>
  <si>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</si>
  <si>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</si>
  <si>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</si>
  <si>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</si>
  <si>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</si>
  <si>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</si>
  <si>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</si>
  <si>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</si>
  <si>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</si>
  <si>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</si>
  <si>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</si>
  <si>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</si>
  <si>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</si>
  <si>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</si>
  <si>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</si>
  <si>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</si>
  <si>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</si>
  <si>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</si>
  <si>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</si>
  <si>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</si>
  <si>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</si>
  <si>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</si>
  <si>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</si>
  <si>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</si>
  <si>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</si>
  <si>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</si>
  <si>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</si>
  <si>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</si>
  <si>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</si>
  <si>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</si>
  <si>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</si>
  <si>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</si>
  <si>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</si>
  <si>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</si>
  <si>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</si>
  <si>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</si>
  <si>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</si>
  <si>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</si>
  <si>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</si>
  <si>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</si>
  <si>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</si>
  <si>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</si>
  <si>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</si>
  <si>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</si>
  <si>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</si>
  <si>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</si>
  <si>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</si>
  <si>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</si>
  <si>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</si>
  <si>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</si>
  <si>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</si>
  <si>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</si>
  <si>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</si>
  <si>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</si>
  <si>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</si>
  <si>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</si>
  <si>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</si>
  <si>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</si>
  <si>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</si>
  <si>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</si>
  <si>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</si>
  <si>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</si>
  <si>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</si>
  <si>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</si>
  <si>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</si>
  <si>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</si>
  <si>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</si>
  <si>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</si>
  <si>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</si>
  <si>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</si>
  <si>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</si>
  <si>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</si>
  <si>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495132915</t>
  </si>
  <si>
    <t>VV</t>
  </si>
  <si>
    <t>"odstavná plocha " 79</t>
  </si>
  <si>
    <t>"naváděcí pásy" (4+4+3)*0,4+(1,5+1,5)*0,8</t>
  </si>
  <si>
    <t>Součet</t>
  </si>
  <si>
    <t>113107142</t>
  </si>
  <si>
    <t>Odstranění podkladu živičného tl přes 50 do 100 mm ručně</t>
  </si>
  <si>
    <t>-637793845</t>
  </si>
  <si>
    <t>"napojení na stáv. povrchy - chodník KK" 3*0,5</t>
  </si>
  <si>
    <t>"napojení na stáv. povrchy - roh Billa" 5*0,5</t>
  </si>
  <si>
    <t>3</t>
  </si>
  <si>
    <t>113107163</t>
  </si>
  <si>
    <t>Odstranění podkladu z kameniva drceného tl přes 200 do 300 mm strojně pl přes 50 do 200 m2</t>
  </si>
  <si>
    <t>1104284599</t>
  </si>
  <si>
    <t>"celkem - plochy a chosníky  - na etapy" 407</t>
  </si>
  <si>
    <t>113107182</t>
  </si>
  <si>
    <t>Odstranění podkladu živičného tl přes 50 do 100 mm strojně pl přes 50 do 200 m2</t>
  </si>
  <si>
    <t>703254928</t>
  </si>
  <si>
    <t>"AC chodníky a plochy" 407-79</t>
  </si>
  <si>
    <t>5</t>
  </si>
  <si>
    <t>113201112</t>
  </si>
  <si>
    <t>Vytrhání obrub silničních ležatých</t>
  </si>
  <si>
    <t>m</t>
  </si>
  <si>
    <t>-649418283</t>
  </si>
  <si>
    <t>"Jasanský -  kamenné KS3" 11</t>
  </si>
  <si>
    <t>"pochozí plochy / MK"  3+10,5+3,5+5,2+67+5</t>
  </si>
  <si>
    <t>6</t>
  </si>
  <si>
    <t>113202111</t>
  </si>
  <si>
    <t>Vytrhání obrub krajníků obrubníků stojatých</t>
  </si>
  <si>
    <t>965832202</t>
  </si>
  <si>
    <t>" KS3 dle PD" 64,5</t>
  </si>
  <si>
    <t>"KS3 - Jasanský" 8,3</t>
  </si>
  <si>
    <t>7</t>
  </si>
  <si>
    <t>139001101</t>
  </si>
  <si>
    <t>Příplatek za ztížení vykopávky v blízkosti podzemního vedení</t>
  </si>
  <si>
    <t>m3</t>
  </si>
  <si>
    <t>-615072666</t>
  </si>
  <si>
    <t>"80% z objemu rýh"   35,167*0,8</t>
  </si>
  <si>
    <t>8</t>
  </si>
  <si>
    <t>139951121</t>
  </si>
  <si>
    <t>Bourání kcí v hloubených vykopávkách ze zdiva z betonu prostého strojně</t>
  </si>
  <si>
    <t>938957058</t>
  </si>
  <si>
    <t>"bourání beton lože obrub " (105,2+64,5+8,3)*0,25*0,3</t>
  </si>
  <si>
    <t>"bourání schodů" 3,3*1,2*0,3</t>
  </si>
  <si>
    <t>9</t>
  </si>
  <si>
    <t>132351101</t>
  </si>
  <si>
    <t>Hloubení rýh nezapažených  š do 800 mm v hornině třídy těžitelnosti II, skupiny 4 objem do 20 m3 strojně</t>
  </si>
  <si>
    <t>1905806213</t>
  </si>
  <si>
    <t>"rýhy pro obnovu obrub"  200*0,4*0,3</t>
  </si>
  <si>
    <t>"rýha pro obnovu obrub  - schody" 3,4*0,5*0,8</t>
  </si>
  <si>
    <t>"rýha pro chráničku ve vjezdu parkoviště" 8*0,8*0,8</t>
  </si>
  <si>
    <t>10</t>
  </si>
  <si>
    <t>162751157</t>
  </si>
  <si>
    <t>Vodorovné přemístění přes 9 000 do 10000 m výkopku/sypaniny z horniny třídy těžitelnosti III skupiny 6 a 7</t>
  </si>
  <si>
    <t>-336603192</t>
  </si>
  <si>
    <t>11</t>
  </si>
  <si>
    <t>162751159</t>
  </si>
  <si>
    <t>Příplatek k vodorovnému přemístění výkopku/sypaniny z horniny třídy těžitelnosti III skupiny 6 a 7 ZKD 1000 m přes 10000 m</t>
  </si>
  <si>
    <t>1155333896</t>
  </si>
  <si>
    <t>"celkem 20km" (20-10)*45,018</t>
  </si>
  <si>
    <t>171201231</t>
  </si>
  <si>
    <t>Poplatek za uložení zeminy a kamení na recyklační skládce (skládkovné) kód odpadu 17 05 04</t>
  </si>
  <si>
    <t>t</t>
  </si>
  <si>
    <t>-370891895</t>
  </si>
  <si>
    <t>"lože obrub" 14,538*2,5</t>
  </si>
  <si>
    <t>"rýhy"  30,48*2</t>
  </si>
  <si>
    <t>13</t>
  </si>
  <si>
    <t>171251201</t>
  </si>
  <si>
    <t>Uložení sypaniny na skládky nebo meziskládky</t>
  </si>
  <si>
    <t>-1586313763</t>
  </si>
  <si>
    <t>14</t>
  </si>
  <si>
    <t>181152302</t>
  </si>
  <si>
    <t>Úprava pláně pro silnice a dálnice v zářezech se zhutněním</t>
  </si>
  <si>
    <t>383283191</t>
  </si>
  <si>
    <t>"ŠD plochy" 407</t>
  </si>
  <si>
    <t>"úprava i pod obruby"  200*0,35</t>
  </si>
  <si>
    <t>"schody" 3,4*1,5</t>
  </si>
  <si>
    <t>15</t>
  </si>
  <si>
    <t>181311103</t>
  </si>
  <si>
    <t>Rozprostření ornice tl vrstvy do 200 mm v rovině nebo ve svahu do 1:5 ručně</t>
  </si>
  <si>
    <t>-1974841140</t>
  </si>
  <si>
    <t>"60% z plochy" 150*0,6</t>
  </si>
  <si>
    <t>16</t>
  </si>
  <si>
    <t>M</t>
  </si>
  <si>
    <t>10364101</t>
  </si>
  <si>
    <t>zemina pro terénní úpravy - ornice</t>
  </si>
  <si>
    <t>-800203903</t>
  </si>
  <si>
    <t>150*0,1*1,8</t>
  </si>
  <si>
    <t>17</t>
  </si>
  <si>
    <t>181351003</t>
  </si>
  <si>
    <t>Rozprostření ornice tl vrstvy do 200 mm pl do 100 m2 v rovině nebo ve svahu do 1:5 strojně</t>
  </si>
  <si>
    <t>2090731684</t>
  </si>
  <si>
    <t>"40% z plochy" 150*0,4</t>
  </si>
  <si>
    <t>Zakládání</t>
  </si>
  <si>
    <t>18</t>
  </si>
  <si>
    <t>272321511</t>
  </si>
  <si>
    <t>Základové klenby ze ŽB bez zvýšených nároků na prostředí tř. C 25/30</t>
  </si>
  <si>
    <t>-591795737</t>
  </si>
  <si>
    <t>"základová deska pod schody" 3,5*1,2*0,4</t>
  </si>
  <si>
    <t>19</t>
  </si>
  <si>
    <t>273362021</t>
  </si>
  <si>
    <t>Výztuž základových desek svařovanými sítěmi Kari</t>
  </si>
  <si>
    <t>-1294528130</t>
  </si>
  <si>
    <t>3,5*1,2*2*0,08</t>
  </si>
  <si>
    <t>Komunikace pozemní</t>
  </si>
  <si>
    <t>20</t>
  </si>
  <si>
    <t>564871111</t>
  </si>
  <si>
    <t>Podklad ze štěrkodrtě ŠD plochy přes 100 m2 tl 250 mm</t>
  </si>
  <si>
    <t>-645703667</t>
  </si>
  <si>
    <t>567134112</t>
  </si>
  <si>
    <t>Podklad ze směsi stmelené cementem SC C 16/20 (PB II) tl 200 mm</t>
  </si>
  <si>
    <t>1684412893</t>
  </si>
  <si>
    <t>"odstavná plocha "79</t>
  </si>
  <si>
    <t>"naváděcí pásy a varovné pásy" 26 + 2</t>
  </si>
  <si>
    <t>22</t>
  </si>
  <si>
    <t>572340112</t>
  </si>
  <si>
    <t>Vyspravení krytu komunikací po překopech plochy do 15 m2 asfaltovým betonem ACO (AB) tl 70 mm</t>
  </si>
  <si>
    <t>387748523</t>
  </si>
  <si>
    <t>"Výsprava napojení "  7</t>
  </si>
  <si>
    <t>23</t>
  </si>
  <si>
    <t>573191111</t>
  </si>
  <si>
    <t>Postřik infiltrační kationaktivní emulzí v množství 1 kg/m2</t>
  </si>
  <si>
    <t>214101622</t>
  </si>
  <si>
    <t>24</t>
  </si>
  <si>
    <t>591211111</t>
  </si>
  <si>
    <t>Kladení dlažby z kostek drobných z kamene do lože z kameniva těženého tl 50 mm</t>
  </si>
  <si>
    <t>62577296</t>
  </si>
  <si>
    <t>"odstavná plocha"  79</t>
  </si>
  <si>
    <t>25</t>
  </si>
  <si>
    <t>58381007</t>
  </si>
  <si>
    <t>kostka štípaná dlažební žula drobná 8/10</t>
  </si>
  <si>
    <t>690338500</t>
  </si>
  <si>
    <t>79*1,02 'Přepočtené koeficientem množství</t>
  </si>
  <si>
    <t>26</t>
  </si>
  <si>
    <t>591412111</t>
  </si>
  <si>
    <t>Kladení dlažby z mozaiky dvou a vícebarevné komunikací pro pěší lože z kameniva</t>
  </si>
  <si>
    <t>-1396939710</t>
  </si>
  <si>
    <t>"mozaika - šedá" 267</t>
  </si>
  <si>
    <t>"mozaika - antracit" 33</t>
  </si>
  <si>
    <t>27</t>
  </si>
  <si>
    <t>58381005</t>
  </si>
  <si>
    <t>kostka štípaná dlažební mozaika žula 4/6 šedá</t>
  </si>
  <si>
    <t>1582150368</t>
  </si>
  <si>
    <t>"chodníky - šeda" 267</t>
  </si>
  <si>
    <t>267*1,02 'Přepočtené koeficientem množství</t>
  </si>
  <si>
    <t>28</t>
  </si>
  <si>
    <t>58381010</t>
  </si>
  <si>
    <t>kostka řezanoštípaná dlažební žula 6x6x4cm</t>
  </si>
  <si>
    <t>-739389623</t>
  </si>
  <si>
    <t xml:space="preserve">"chodník - antracit" 33 </t>
  </si>
  <si>
    <t>33*1,02 'Přepočtené koeficientem množství</t>
  </si>
  <si>
    <t>29</t>
  </si>
  <si>
    <t>59451111R</t>
  </si>
  <si>
    <t>Kladení dlažby z umělého kamene tl do 100 mm s provedením lože z betonu - náváděcí pásy COM CON</t>
  </si>
  <si>
    <t>1821859034</t>
  </si>
  <si>
    <t>30</t>
  </si>
  <si>
    <t>58381086</t>
  </si>
  <si>
    <t xml:space="preserve">COM CON - kámen umělý upravený </t>
  </si>
  <si>
    <t>-971906218</t>
  </si>
  <si>
    <t>31</t>
  </si>
  <si>
    <t>596212230</t>
  </si>
  <si>
    <t>Kladení zámkové dlažby pozemních komunikací ručně tl 80 mm skupiny C pl do 50 m2</t>
  </si>
  <si>
    <t>1161665545</t>
  </si>
  <si>
    <t>"naváděcí pás dvojnásobný- roh Billa" 5*0,4</t>
  </si>
  <si>
    <t>32</t>
  </si>
  <si>
    <t>440084192S</t>
  </si>
  <si>
    <t>Dlažba betonová BEST 200/200 rýhovaná výška 80 mm</t>
  </si>
  <si>
    <t>-1056407029</t>
  </si>
  <si>
    <t>" plocha - roh Billa" 5*0,4</t>
  </si>
  <si>
    <t>2*1,03 'Přepočtené koeficientem množství</t>
  </si>
  <si>
    <t>33</t>
  </si>
  <si>
    <t>596811511</t>
  </si>
  <si>
    <t>Kladení velkoformátové betonové dlažby tl přes 150 do 200 mm velikosti do 0,5 m2 pl do 300 m2</t>
  </si>
  <si>
    <t>792620299</t>
  </si>
  <si>
    <t>"stupnice schodů" 3,5</t>
  </si>
  <si>
    <t>34</t>
  </si>
  <si>
    <t>5924602S</t>
  </si>
  <si>
    <t>dlažba - destky kamenné přírodní</t>
  </si>
  <si>
    <t>1020437930</t>
  </si>
  <si>
    <t>3,5*1,03 'Přepočtené koeficientem množství</t>
  </si>
  <si>
    <t>Trubní vedení</t>
  </si>
  <si>
    <t>35</t>
  </si>
  <si>
    <t>899132121</t>
  </si>
  <si>
    <t>Výměna poklopu kanalizačního pevného s ošetřením podkladu hloubky do 25 cm</t>
  </si>
  <si>
    <t>kus</t>
  </si>
  <si>
    <t>120622177</t>
  </si>
  <si>
    <t>"RŠ v chodníku - Billa"  2</t>
  </si>
  <si>
    <t>Ostatní konstrukce a práce, bourání</t>
  </si>
  <si>
    <t>36</t>
  </si>
  <si>
    <t>91211111R</t>
  </si>
  <si>
    <t>Montáž zábrany  sloupku v do 800 mm se zabetonovanou patkou - vymezovací (dodá investor)</t>
  </si>
  <si>
    <t>565695128</t>
  </si>
  <si>
    <t>37</t>
  </si>
  <si>
    <t>91211311R</t>
  </si>
  <si>
    <t>Montáž mobiliáře - lavička  (dodá investor)</t>
  </si>
  <si>
    <t>-2097700359</t>
  </si>
  <si>
    <t>38</t>
  </si>
  <si>
    <t>915211112</t>
  </si>
  <si>
    <t>Vodorovné dopravní značení dělící čáry souvislé š 125 mm retroreflexní bílý plast</t>
  </si>
  <si>
    <t>-1810777541</t>
  </si>
  <si>
    <t>"značení podélných stání" 2 * 5+6,75</t>
  </si>
  <si>
    <t>39</t>
  </si>
  <si>
    <t>915231112</t>
  </si>
  <si>
    <t>Vodorovné dopravní značení přechody pro chodce, šipky, symboly retroreflexní bílý plast</t>
  </si>
  <si>
    <t>2068636264</t>
  </si>
  <si>
    <t>"přechod " 8,2*4/2</t>
  </si>
  <si>
    <t>"VDZ - invalida" 2*3</t>
  </si>
  <si>
    <t>"stín KK"</t>
  </si>
  <si>
    <t>40</t>
  </si>
  <si>
    <t>915321115</t>
  </si>
  <si>
    <t>Předformátované vodorovné dopravní značení vodící pás pro slabozraké</t>
  </si>
  <si>
    <t>673746347</t>
  </si>
  <si>
    <t>"přechod u KK" 8,2</t>
  </si>
  <si>
    <t>41</t>
  </si>
  <si>
    <t>916241113</t>
  </si>
  <si>
    <t>Osazení obrubníku kamenného ležatého s boční opěrou do lože z betonu prostého</t>
  </si>
  <si>
    <t>-391911551</t>
  </si>
  <si>
    <t>"obruby OP3 přímé + oblouk dle PD"  72+22,2</t>
  </si>
  <si>
    <t>"Mimo PD plocha  p.č.  3302/8" 10+12</t>
  </si>
  <si>
    <t>42</t>
  </si>
  <si>
    <t>58380002</t>
  </si>
  <si>
    <t>obrubník kamenný žulový přímý 1000x320x240mm</t>
  </si>
  <si>
    <t>-1400172189</t>
  </si>
  <si>
    <t>"náhrada poškozených dle PD"  67+5</t>
  </si>
  <si>
    <t>94*1,02 'Přepočtené koeficientem množství</t>
  </si>
  <si>
    <t>43</t>
  </si>
  <si>
    <t>58380426</t>
  </si>
  <si>
    <t>obrubník kamenný žulový obloukový R 1-3m 200x250mm</t>
  </si>
  <si>
    <t>967738832</t>
  </si>
  <si>
    <t>44</t>
  </si>
  <si>
    <t>58380446</t>
  </si>
  <si>
    <t>obrubník kamenný žulový obloukový R 5-10m 200x250mm</t>
  </si>
  <si>
    <t>1989511005</t>
  </si>
  <si>
    <t>3+10,5</t>
  </si>
  <si>
    <t>45</t>
  </si>
  <si>
    <t>58380456</t>
  </si>
  <si>
    <t>obrubník kamenný žulový obloukový R 10-25m 200x250mm</t>
  </si>
  <si>
    <t>-9277294</t>
  </si>
  <si>
    <t>"R 18,8m" 5,2</t>
  </si>
  <si>
    <t>46</t>
  </si>
  <si>
    <t>916241213</t>
  </si>
  <si>
    <t>Osazení obrubníku kamenného stojatého s boční opěrou do lože z betonu prostého</t>
  </si>
  <si>
    <t>1970142362</t>
  </si>
  <si>
    <t>"KS 3 dle PD"  75,5</t>
  </si>
  <si>
    <t>47</t>
  </si>
  <si>
    <t>58380203</t>
  </si>
  <si>
    <t>krajník kamenný žulový silniční 180x200x300-800mm</t>
  </si>
  <si>
    <t>-1724806566</t>
  </si>
  <si>
    <t>83,8*1,02 'Přepočtené koeficientem množství</t>
  </si>
  <si>
    <t>48</t>
  </si>
  <si>
    <t>916991121</t>
  </si>
  <si>
    <t>Lože pod obrubníky, krajníky nebo obruby z dlažebních kostek z betonu prostého</t>
  </si>
  <si>
    <t>633464618</t>
  </si>
  <si>
    <t>"obrubníky"    116,2*0,5*0,25</t>
  </si>
  <si>
    <t>"krajníky"  (75,5+8,3)*0,3*0,3</t>
  </si>
  <si>
    <t>"chránička vjezd parkoviště" 8*0,6*0,5</t>
  </si>
  <si>
    <t>49</t>
  </si>
  <si>
    <t>919112212</t>
  </si>
  <si>
    <t>Řezání spár pro vytvoření komůrky š 10 mm hl 20 mm pro těsnící zálivku v živičném krytu</t>
  </si>
  <si>
    <t>1641737826</t>
  </si>
  <si>
    <t>"napojení chodníků BILLA + KK"  6+3</t>
  </si>
  <si>
    <t>50</t>
  </si>
  <si>
    <t>919122111</t>
  </si>
  <si>
    <t>Těsnění spár zálivkou za tepla pro komůrky š 10 mm hl 20 mm s těsnicím profilem</t>
  </si>
  <si>
    <t>-1089655727</t>
  </si>
  <si>
    <t>51</t>
  </si>
  <si>
    <t>919735112</t>
  </si>
  <si>
    <t>Řezání stávajícího živičného krytu hl přes 50 do 100 mm</t>
  </si>
  <si>
    <t>1106420089</t>
  </si>
  <si>
    <t>52</t>
  </si>
  <si>
    <t>919794441</t>
  </si>
  <si>
    <t>Úprava ploch kolem hydrantů, šoupat, poklopů a mříží nebo sloupů v živičných krytech pl do 2 m2</t>
  </si>
  <si>
    <t>205954361</t>
  </si>
  <si>
    <t>53</t>
  </si>
  <si>
    <t>979021113</t>
  </si>
  <si>
    <t>Očištění vybouraných obrubníků a krajníků silničních při překopech inženýrských sítí</t>
  </si>
  <si>
    <t>766566444</t>
  </si>
  <si>
    <t>54</t>
  </si>
  <si>
    <t>979054451</t>
  </si>
  <si>
    <t>Očištění vybouraných zámkových dlaždic s původním spárováním z kameniva těženého</t>
  </si>
  <si>
    <t>-93487834</t>
  </si>
  <si>
    <t>997</t>
  </si>
  <si>
    <t>Přesun sutě</t>
  </si>
  <si>
    <t>55</t>
  </si>
  <si>
    <t>997221551</t>
  </si>
  <si>
    <t>Vodorovná doprava suti ze sypkých materiálů do 1 km</t>
  </si>
  <si>
    <t>-411499970</t>
  </si>
  <si>
    <t>"AC + ŠD" 73,04+180,4</t>
  </si>
  <si>
    <t>56</t>
  </si>
  <si>
    <t>997221559</t>
  </si>
  <si>
    <t>Příplatek ZKD 1 km u vodorovné dopravy suti ze sypkých materiálů</t>
  </si>
  <si>
    <t>-1699115209</t>
  </si>
  <si>
    <t>253,44*19 "Přepočtené koeficientem množství</t>
  </si>
  <si>
    <t>57</t>
  </si>
  <si>
    <t>997221561</t>
  </si>
  <si>
    <t>Vodorovná doprava suti z kusových materiálů do 1 km</t>
  </si>
  <si>
    <t>-1409156951</t>
  </si>
  <si>
    <t>"ZD + OB"45,432+25,311</t>
  </si>
  <si>
    <t>58</t>
  </si>
  <si>
    <t>997221569</t>
  </si>
  <si>
    <t>Příplatek ZKD 1 km u vodorovné dopravy suti z kusových materiálů</t>
  </si>
  <si>
    <t>1575578925</t>
  </si>
  <si>
    <t>"celkem 20km" 19*70,743</t>
  </si>
  <si>
    <t>59</t>
  </si>
  <si>
    <t>997221861</t>
  </si>
  <si>
    <t>Poplatek za uložení na recyklační skládce (skládkovné) stavebního odpadu z prostého betonu pod kódem 17 01 01</t>
  </si>
  <si>
    <t>705855049</t>
  </si>
  <si>
    <t>"OB + ZD" 70,743</t>
  </si>
  <si>
    <t>60</t>
  </si>
  <si>
    <t>997221873</t>
  </si>
  <si>
    <t>Poplatek za uložení stavebního odpadu na recyklační skládce (skládkovné) zeminy a kamení zatříděného do Katalogu odpadů pod kódem 17 05 04</t>
  </si>
  <si>
    <t>685783703</t>
  </si>
  <si>
    <t>"sut - ŠD"  180,4</t>
  </si>
  <si>
    <t>61</t>
  </si>
  <si>
    <t>997221875</t>
  </si>
  <si>
    <t>Poplatek za uložení stavebního odpadu na recyklační skládce (skládkovné) asfaltového bez obsahu dehtu zatříděného do Katalogu odpadů pod kódem 17 03 02</t>
  </si>
  <si>
    <t>1302994990</t>
  </si>
  <si>
    <t>"vybourané AC kry"  73,04</t>
  </si>
  <si>
    <t>998</t>
  </si>
  <si>
    <t>Přesun hmot</t>
  </si>
  <si>
    <t>62</t>
  </si>
  <si>
    <t>998229112</t>
  </si>
  <si>
    <t>Přesun hmot ruční pro pozemní komunikace s krytem dlážděným na vzdálenost do 50 m</t>
  </si>
  <si>
    <t>-2141343535</t>
  </si>
  <si>
    <t>Práce a dodávky M</t>
  </si>
  <si>
    <t>23-M</t>
  </si>
  <si>
    <t>Montáže potrubí</t>
  </si>
  <si>
    <t>63</t>
  </si>
  <si>
    <t>230202033</t>
  </si>
  <si>
    <t>Montáž chráničky plastové průměru přes 110 do 160 mm</t>
  </si>
  <si>
    <t>64</t>
  </si>
  <si>
    <t>471344308</t>
  </si>
  <si>
    <t>"vjezd do parkoviště" 8</t>
  </si>
  <si>
    <t>28613534</t>
  </si>
  <si>
    <t>potrubí třívrstvé PE100 RC SDR11 160x14,6 dl 12m</t>
  </si>
  <si>
    <t>256</t>
  </si>
  <si>
    <t>-824024322</t>
  </si>
  <si>
    <t>VRN</t>
  </si>
  <si>
    <t>Vedlejší rozpočtové náklady</t>
  </si>
  <si>
    <t>65</t>
  </si>
  <si>
    <t>030001000</t>
  </si>
  <si>
    <t>Zařízení staveniště</t>
  </si>
  <si>
    <t>kpl</t>
  </si>
  <si>
    <t>1024</t>
  </si>
  <si>
    <t>-103344113</t>
  </si>
  <si>
    <t>66</t>
  </si>
  <si>
    <t>043002000</t>
  </si>
  <si>
    <t>Zkoušky a ostatní měření - kontrola vedení inženýrských sítí</t>
  </si>
  <si>
    <t>1949903867</t>
  </si>
  <si>
    <t>67</t>
  </si>
  <si>
    <t>070001000</t>
  </si>
  <si>
    <t>DIO - dopravně inženýrské opatření</t>
  </si>
  <si>
    <t>-2024498630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</si>
</sst>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2"/>
      <c r="AQ5" s="22"/>
      <c r="AR5" s="20"/>
      <c r="BE5" s="27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2"/>
      <c r="AQ6" s="22"/>
      <c r="AR6" s="20"/>
      <c r="BE6" s="27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5"/>
      <c r="BS13" s="17" t="s">
        <v>6</v>
      </c>
    </row>
    <row r="14" spans="1:74" ht="12.75">
      <c r="B14" s="21"/>
      <c r="C14" s="22"/>
      <c r="D14" s="22"/>
      <c r="E14" s="280" t="s">
        <v>28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5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5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5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5"/>
    </row>
    <row r="23" spans="1:71" s="1" customFormat="1" ht="16.5" customHeight="1">
      <c r="B23" s="21"/>
      <c r="C23" s="22"/>
      <c r="D23" s="22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2"/>
      <c r="AP23" s="22"/>
      <c r="AQ23" s="22"/>
      <c r="AR23" s="20"/>
      <c r="BE23" s="27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5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3">
        <f>ROUND(AG94,2)</f>
        <v>0</v>
      </c>
      <c r="AL26" s="284"/>
      <c r="AM26" s="284"/>
      <c r="AN26" s="284"/>
      <c r="AO26" s="284"/>
      <c r="AP26" s="36"/>
      <c r="AQ26" s="36"/>
      <c r="AR26" s="39"/>
      <c r="BE26" s="27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5" t="s">
        <v>34</v>
      </c>
      <c r="M28" s="285"/>
      <c r="N28" s="285"/>
      <c r="O28" s="285"/>
      <c r="P28" s="285"/>
      <c r="Q28" s="36"/>
      <c r="R28" s="36"/>
      <c r="S28" s="36"/>
      <c r="T28" s="36"/>
      <c r="U28" s="36"/>
      <c r="V28" s="36"/>
      <c r="W28" s="285" t="s">
        <v>35</v>
      </c>
      <c r="X28" s="285"/>
      <c r="Y28" s="285"/>
      <c r="Z28" s="285"/>
      <c r="AA28" s="285"/>
      <c r="AB28" s="285"/>
      <c r="AC28" s="285"/>
      <c r="AD28" s="285"/>
      <c r="AE28" s="285"/>
      <c r="AF28" s="36"/>
      <c r="AG28" s="36"/>
      <c r="AH28" s="36"/>
      <c r="AI28" s="36"/>
      <c r="AJ28" s="36"/>
      <c r="AK28" s="285" t="s">
        <v>36</v>
      </c>
      <c r="AL28" s="285"/>
      <c r="AM28" s="285"/>
      <c r="AN28" s="285"/>
      <c r="AO28" s="285"/>
      <c r="AP28" s="36"/>
      <c r="AQ28" s="36"/>
      <c r="AR28" s="39"/>
      <c r="BE28" s="275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9">
        <v>0.21</v>
      </c>
      <c r="M29" s="268"/>
      <c r="N29" s="268"/>
      <c r="O29" s="268"/>
      <c r="P29" s="268"/>
      <c r="Q29" s="41"/>
      <c r="R29" s="41"/>
      <c r="S29" s="41"/>
      <c r="T29" s="41"/>
      <c r="U29" s="41"/>
      <c r="V29" s="41"/>
      <c r="W29" s="267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F29" s="41"/>
      <c r="AG29" s="41"/>
      <c r="AH29" s="41"/>
      <c r="AI29" s="41"/>
      <c r="AJ29" s="41"/>
      <c r="AK29" s="267">
        <f>ROUND(AV94, 2)</f>
        <v>0</v>
      </c>
      <c r="AL29" s="268"/>
      <c r="AM29" s="268"/>
      <c r="AN29" s="268"/>
      <c r="AO29" s="268"/>
      <c r="AP29" s="41"/>
      <c r="AQ29" s="41"/>
      <c r="AR29" s="42"/>
      <c r="BE29" s="276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9">
        <v>0.12</v>
      </c>
      <c r="M30" s="268"/>
      <c r="N30" s="268"/>
      <c r="O30" s="268"/>
      <c r="P30" s="268"/>
      <c r="Q30" s="41"/>
      <c r="R30" s="41"/>
      <c r="S30" s="41"/>
      <c r="T30" s="41"/>
      <c r="U30" s="41"/>
      <c r="V30" s="41"/>
      <c r="W30" s="267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F30" s="41"/>
      <c r="AG30" s="41"/>
      <c r="AH30" s="41"/>
      <c r="AI30" s="41"/>
      <c r="AJ30" s="41"/>
      <c r="AK30" s="267">
        <f>ROUND(AW94, 2)</f>
        <v>0</v>
      </c>
      <c r="AL30" s="268"/>
      <c r="AM30" s="268"/>
      <c r="AN30" s="268"/>
      <c r="AO30" s="268"/>
      <c r="AP30" s="41"/>
      <c r="AQ30" s="41"/>
      <c r="AR30" s="42"/>
      <c r="BE30" s="276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9">
        <v>0.21</v>
      </c>
      <c r="M31" s="268"/>
      <c r="N31" s="268"/>
      <c r="O31" s="268"/>
      <c r="P31" s="268"/>
      <c r="Q31" s="41"/>
      <c r="R31" s="41"/>
      <c r="S31" s="41"/>
      <c r="T31" s="41"/>
      <c r="U31" s="41"/>
      <c r="V31" s="41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41"/>
      <c r="AG31" s="41"/>
      <c r="AH31" s="41"/>
      <c r="AI31" s="41"/>
      <c r="AJ31" s="41"/>
      <c r="AK31" s="267">
        <v>0</v>
      </c>
      <c r="AL31" s="268"/>
      <c r="AM31" s="268"/>
      <c r="AN31" s="268"/>
      <c r="AO31" s="268"/>
      <c r="AP31" s="41"/>
      <c r="AQ31" s="41"/>
      <c r="AR31" s="42"/>
      <c r="BE31" s="276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9">
        <v>0.12</v>
      </c>
      <c r="M32" s="268"/>
      <c r="N32" s="268"/>
      <c r="O32" s="268"/>
      <c r="P32" s="268"/>
      <c r="Q32" s="41"/>
      <c r="R32" s="41"/>
      <c r="S32" s="41"/>
      <c r="T32" s="41"/>
      <c r="U32" s="41"/>
      <c r="V32" s="41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41"/>
      <c r="AG32" s="41"/>
      <c r="AH32" s="41"/>
      <c r="AI32" s="41"/>
      <c r="AJ32" s="41"/>
      <c r="AK32" s="267">
        <v>0</v>
      </c>
      <c r="AL32" s="268"/>
      <c r="AM32" s="268"/>
      <c r="AN32" s="268"/>
      <c r="AO32" s="268"/>
      <c r="AP32" s="41"/>
      <c r="AQ32" s="41"/>
      <c r="AR32" s="42"/>
      <c r="BE32" s="276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9">
        <v>0</v>
      </c>
      <c r="M33" s="268"/>
      <c r="N33" s="268"/>
      <c r="O33" s="268"/>
      <c r="P33" s="268"/>
      <c r="Q33" s="41"/>
      <c r="R33" s="41"/>
      <c r="S33" s="41"/>
      <c r="T33" s="41"/>
      <c r="U33" s="41"/>
      <c r="V33" s="41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41"/>
      <c r="AG33" s="41"/>
      <c r="AH33" s="41"/>
      <c r="AI33" s="41"/>
      <c r="AJ33" s="41"/>
      <c r="AK33" s="267">
        <v>0</v>
      </c>
      <c r="AL33" s="268"/>
      <c r="AM33" s="268"/>
      <c r="AN33" s="268"/>
      <c r="AO33" s="268"/>
      <c r="AP33" s="41"/>
      <c r="AQ33" s="41"/>
      <c r="AR33" s="42"/>
      <c r="BE33" s="27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5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0" t="s">
        <v>45</v>
      </c>
      <c r="Y35" s="271"/>
      <c r="Z35" s="271"/>
      <c r="AA35" s="271"/>
      <c r="AB35" s="271"/>
      <c r="AC35" s="45"/>
      <c r="AD35" s="45"/>
      <c r="AE35" s="45"/>
      <c r="AF35" s="45"/>
      <c r="AG35" s="45"/>
      <c r="AH35" s="45"/>
      <c r="AI35" s="45"/>
      <c r="AJ35" s="45"/>
      <c r="AK35" s="272">
        <f>SUM(AK26:AK33)</f>
        <v>0</v>
      </c>
      <c r="AL35" s="271"/>
      <c r="AM35" s="271"/>
      <c r="AN35" s="271"/>
      <c r="AO35" s="27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N24318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6" t="str">
        <f>K6</f>
        <v>Benešov, ul. Pod Brankou - obnova povrchu odstavné plochy a chobnílků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8" t="str">
        <f>IF(AN8= "","",AN8)</f>
        <v>19. 6. 2024</v>
      </c>
      <c r="AN87" s="258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9" t="str">
        <f>IF(E17="","",E17)</f>
        <v xml:space="preserve"> </v>
      </c>
      <c r="AN89" s="260"/>
      <c r="AO89" s="260"/>
      <c r="AP89" s="260"/>
      <c r="AQ89" s="36"/>
      <c r="AR89" s="39"/>
      <c r="AS89" s="261" t="s">
        <v>53</v>
      </c>
      <c r="AT89" s="26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59" t="str">
        <f>IF(E20="","",E20)</f>
        <v xml:space="preserve"> </v>
      </c>
      <c r="AN90" s="260"/>
      <c r="AO90" s="260"/>
      <c r="AP90" s="260"/>
      <c r="AQ90" s="36"/>
      <c r="AR90" s="39"/>
      <c r="AS90" s="263"/>
      <c r="AT90" s="26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5"/>
      <c r="AT91" s="26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46" t="s">
        <v>54</v>
      </c>
      <c r="D92" s="247"/>
      <c r="E92" s="247"/>
      <c r="F92" s="247"/>
      <c r="G92" s="247"/>
      <c r="H92" s="73"/>
      <c r="I92" s="248" t="s">
        <v>55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56</v>
      </c>
      <c r="AH92" s="247"/>
      <c r="AI92" s="247"/>
      <c r="AJ92" s="247"/>
      <c r="AK92" s="247"/>
      <c r="AL92" s="247"/>
      <c r="AM92" s="247"/>
      <c r="AN92" s="248" t="s">
        <v>57</v>
      </c>
      <c r="AO92" s="247"/>
      <c r="AP92" s="25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4">
        <f>ROUND(AG95,2)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0" s="7" customFormat="1" ht="24.75" customHeight="1">
      <c r="A95" s="92" t="s">
        <v>76</v>
      </c>
      <c r="B95" s="93"/>
      <c r="C95" s="94"/>
      <c r="D95" s="253" t="s">
        <v>14</v>
      </c>
      <c r="E95" s="253"/>
      <c r="F95" s="253"/>
      <c r="G95" s="253"/>
      <c r="H95" s="253"/>
      <c r="I95" s="95"/>
      <c r="J95" s="253" t="s">
        <v>17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'N2 - Benešov, ul. Pod...'!J28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6" t="s">
        <v>77</v>
      </c>
      <c r="AR95" s="97"/>
      <c r="AS95" s="98">
        <v>0</v>
      </c>
      <c r="AT95" s="99">
        <f>ROUND(SUM(AV95:AW95),2)</f>
        <v>0</v>
      </c>
      <c r="AU95" s="100">
        <f>'N2 - Benešov, ul. Pod...'!P123</f>
        <v>0</v>
      </c>
      <c r="AV95" s="99">
        <f>'N2 - Benešov, ul. Pod...'!J31</f>
        <v>0</v>
      </c>
      <c r="AW95" s="99">
        <f>'N2 - Benešov, ul. Pod...'!J32</f>
        <v>0</v>
      </c>
      <c r="AX95" s="99">
        <f>'N2 - Benešov, ul. Pod...'!J33</f>
        <v>0</v>
      </c>
      <c r="AY95" s="99">
        <f>'N2 - Benešov, ul. Pod...'!J34</f>
        <v>0</v>
      </c>
      <c r="AZ95" s="99">
        <f>'N2 - Benešov, ul. Pod...'!F31</f>
        <v>0</v>
      </c>
      <c r="BA95" s="99">
        <f>'N2 - Benešov, ul. Pod...'!F32</f>
        <v>0</v>
      </c>
      <c r="BB95" s="99">
        <f>'N2 - Benešov, ul. Pod...'!F33</f>
        <v>0</v>
      </c>
      <c r="BC95" s="99">
        <f>'N2 - Benešov, ul. Pod...'!F34</f>
        <v>0</v>
      </c>
      <c r="BD95" s="101">
        <f>'N2 - Benešov, ul. Pod...'!F35</f>
        <v>0</v>
      </c>
      <c r="BT95" s="102" t="s">
        <v>78</v>
      </c>
      <c r="BU95" s="102" t="s">
        <v>79</v>
      </c>
      <c r="BV95" s="102" t="s">
        <v>74</v>
      </c>
      <c r="BW95" s="102" t="s">
        <v>5</v>
      </c>
      <c r="BX95" s="102" t="s">
        <v>75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DuC9C5gqBa0ZCYC0Ebvet7lcFMpiyj/BzeKrKPtUN+rKXMPI6CVZ90FI0ESYEWQAGcvJQDbr2KXKN5eS+3mYug==" saltValue="+9VqF1fC2FgrYl2FSciffnwV+cDo5GuqgsIl8Ro+8PcxlSq+HDCCRNyK3g4RJlPkbBwaksPKtbKi/Yuk0o2XD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N24318 - Benešov, ul. Po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8"/>
  <sheetViews>
    <sheetView showGridLines="0" tabSelected="1" topLeftCell="A68" workbookViewId="0">
      <selection activeCell="F24" sqref="F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80</v>
      </c>
    </row>
    <row r="4" spans="1:46" s="1" customFormat="1" ht="24.95" customHeight="1">
      <c r="B4" s="20"/>
      <c r="D4" s="105" t="s">
        <v>81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customHeight="1">
      <c r="A7" s="34"/>
      <c r="B7" s="39"/>
      <c r="C7" s="34"/>
      <c r="D7" s="34"/>
      <c r="E7" s="286" t="s">
        <v>17</v>
      </c>
      <c r="F7" s="287"/>
      <c r="G7" s="287"/>
      <c r="H7" s="287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19. 6. 2024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tr">
        <f>IF('Rekapitulace stavby'!E11="","",'Rekapitulace stavby'!E11)</f>
        <v xml:space="preserve"> </v>
      </c>
      <c r="F13" s="34"/>
      <c r="G13" s="34"/>
      <c r="H13" s="34"/>
      <c r="I13" s="107" t="s">
        <v>26</v>
      </c>
      <c r="J13" s="108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27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8" t="str">
        <f>'Rekapitulace stavby'!E14</f>
        <v>Vyplň údaj</v>
      </c>
      <c r="F16" s="289"/>
      <c r="G16" s="289"/>
      <c r="H16" s="289"/>
      <c r="I16" s="107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29</v>
      </c>
      <c r="E18" s="34"/>
      <c r="F18" s="34"/>
      <c r="G18" s="34"/>
      <c r="H18" s="34"/>
      <c r="I18" s="107" t="s">
        <v>25</v>
      </c>
      <c r="J18" s="108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tr">
        <f>IF('Rekapitulace stavby'!E17="","",'Rekapitulace stavby'!E17)</f>
        <v xml:space="preserve"> </v>
      </c>
      <c r="F19" s="34"/>
      <c r="G19" s="34"/>
      <c r="H19" s="34"/>
      <c r="I19" s="107" t="s">
        <v>26</v>
      </c>
      <c r="J19" s="108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31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26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0" t="s">
        <v>1</v>
      </c>
      <c r="F25" s="290"/>
      <c r="G25" s="290"/>
      <c r="H25" s="29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33</v>
      </c>
      <c r="E28" s="34"/>
      <c r="F28" s="34"/>
      <c r="G28" s="34"/>
      <c r="H28" s="34"/>
      <c r="I28" s="34"/>
      <c r="J28" s="115">
        <f>ROUND(J123,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35</v>
      </c>
      <c r="G30" s="34"/>
      <c r="H30" s="34"/>
      <c r="I30" s="116" t="s">
        <v>34</v>
      </c>
      <c r="J30" s="116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37</v>
      </c>
      <c r="E31" s="107" t="s">
        <v>38</v>
      </c>
      <c r="F31" s="118">
        <f>ROUND((SUM(BE123:BE287)),  2)</f>
        <v>0</v>
      </c>
      <c r="G31" s="34"/>
      <c r="H31" s="34"/>
      <c r="I31" s="119">
        <v>0.21</v>
      </c>
      <c r="J31" s="118">
        <f>ROUND(((SUM(BE123:BE287))*I31),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39</v>
      </c>
      <c r="F32" s="118">
        <f>ROUND((SUM(BF123:BF287)),  2)</f>
        <v>0</v>
      </c>
      <c r="G32" s="34"/>
      <c r="H32" s="34"/>
      <c r="I32" s="119">
        <v>0.12</v>
      </c>
      <c r="J32" s="118">
        <f>ROUND(((SUM(BF123:BF287))*I32),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40</v>
      </c>
      <c r="F33" s="118">
        <f>ROUND((SUM(BG123:BG287)),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41</v>
      </c>
      <c r="F34" s="118">
        <f>ROUND((SUM(BH123:BH287)),  2)</f>
        <v>0</v>
      </c>
      <c r="G34" s="34"/>
      <c r="H34" s="34"/>
      <c r="I34" s="119">
        <v>0.12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42</v>
      </c>
      <c r="F35" s="118">
        <f>ROUND((SUM(BI123:BI287)),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43</v>
      </c>
      <c r="E37" s="122"/>
      <c r="F37" s="122"/>
      <c r="G37" s="123" t="s">
        <v>44</v>
      </c>
      <c r="H37" s="124" t="s">
        <v>45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hidden="1" customHeight="1">
      <c r="A85" s="34"/>
      <c r="B85" s="35"/>
      <c r="C85" s="36"/>
      <c r="D85" s="36"/>
      <c r="E85" s="256" t="str">
        <f>E7</f>
        <v>Benešov, ul. Pod Brankou - obnova povrchu odstavné plochy a chobnílků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hidden="1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hidden="1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19. 6. 2024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hidden="1" customHeight="1">
      <c r="A89" s="34"/>
      <c r="B89" s="35"/>
      <c r="C89" s="29" t="s">
        <v>24</v>
      </c>
      <c r="D89" s="36"/>
      <c r="E89" s="36"/>
      <c r="F89" s="27" t="str">
        <f>E13</f>
        <v xml:space="preserve"> </v>
      </c>
      <c r="G89" s="36"/>
      <c r="H89" s="36"/>
      <c r="I89" s="29" t="s">
        <v>29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hidden="1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29" t="s">
        <v>31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hidden="1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hidden="1" customHeight="1">
      <c r="A92" s="34"/>
      <c r="B92" s="35"/>
      <c r="C92" s="138" t="s">
        <v>83</v>
      </c>
      <c r="D92" s="139"/>
      <c r="E92" s="139"/>
      <c r="F92" s="139"/>
      <c r="G92" s="139"/>
      <c r="H92" s="139"/>
      <c r="I92" s="139"/>
      <c r="J92" s="140" t="s">
        <v>84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hidden="1" customHeight="1">
      <c r="A94" s="34"/>
      <c r="B94" s="35"/>
      <c r="C94" s="141" t="s">
        <v>85</v>
      </c>
      <c r="D94" s="36"/>
      <c r="E94" s="36"/>
      <c r="F94" s="36"/>
      <c r="G94" s="36"/>
      <c r="H94" s="36"/>
      <c r="I94" s="36"/>
      <c r="J94" s="84">
        <f>J123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hidden="1" customHeight="1">
      <c r="B95" s="142"/>
      <c r="C95" s="143"/>
      <c r="D95" s="144" t="s">
        <v>87</v>
      </c>
      <c r="E95" s="145"/>
      <c r="F95" s="145"/>
      <c r="G95" s="145"/>
      <c r="H95" s="145"/>
      <c r="I95" s="145"/>
      <c r="J95" s="146">
        <f>J124</f>
        <v>0</v>
      </c>
      <c r="K95" s="143"/>
      <c r="L95" s="147"/>
    </row>
    <row r="96" spans="1:47" s="10" customFormat="1" ht="19.899999999999999" hidden="1" customHeight="1">
      <c r="B96" s="148"/>
      <c r="C96" s="149"/>
      <c r="D96" s="150" t="s">
        <v>88</v>
      </c>
      <c r="E96" s="151"/>
      <c r="F96" s="151"/>
      <c r="G96" s="151"/>
      <c r="H96" s="151"/>
      <c r="I96" s="151"/>
      <c r="J96" s="152">
        <f>J125</f>
        <v>0</v>
      </c>
      <c r="K96" s="149"/>
      <c r="L96" s="153"/>
    </row>
    <row r="97" spans="1:31" s="10" customFormat="1" ht="19.899999999999999" hidden="1" customHeight="1">
      <c r="B97" s="148"/>
      <c r="C97" s="149"/>
      <c r="D97" s="150" t="s">
        <v>89</v>
      </c>
      <c r="E97" s="151"/>
      <c r="F97" s="151"/>
      <c r="G97" s="151"/>
      <c r="H97" s="151"/>
      <c r="I97" s="151"/>
      <c r="J97" s="152">
        <f>J176</f>
        <v>0</v>
      </c>
      <c r="K97" s="149"/>
      <c r="L97" s="153"/>
    </row>
    <row r="98" spans="1:31" s="10" customFormat="1" ht="19.899999999999999" hidden="1" customHeight="1">
      <c r="B98" s="148"/>
      <c r="C98" s="149"/>
      <c r="D98" s="150" t="s">
        <v>90</v>
      </c>
      <c r="E98" s="151"/>
      <c r="F98" s="151"/>
      <c r="G98" s="151"/>
      <c r="H98" s="151"/>
      <c r="I98" s="151"/>
      <c r="J98" s="152">
        <f>J181</f>
        <v>0</v>
      </c>
      <c r="K98" s="149"/>
      <c r="L98" s="153"/>
    </row>
    <row r="99" spans="1:31" s="10" customFormat="1" ht="19.899999999999999" hidden="1" customHeight="1">
      <c r="B99" s="148"/>
      <c r="C99" s="149"/>
      <c r="D99" s="150" t="s">
        <v>91</v>
      </c>
      <c r="E99" s="151"/>
      <c r="F99" s="151"/>
      <c r="G99" s="151"/>
      <c r="H99" s="151"/>
      <c r="I99" s="151"/>
      <c r="J99" s="152">
        <f>J215</f>
        <v>0</v>
      </c>
      <c r="K99" s="149"/>
      <c r="L99" s="153"/>
    </row>
    <row r="100" spans="1:31" s="10" customFormat="1" ht="19.899999999999999" hidden="1" customHeight="1">
      <c r="B100" s="148"/>
      <c r="C100" s="149"/>
      <c r="D100" s="150" t="s">
        <v>92</v>
      </c>
      <c r="E100" s="151"/>
      <c r="F100" s="151"/>
      <c r="G100" s="151"/>
      <c r="H100" s="151"/>
      <c r="I100" s="151"/>
      <c r="J100" s="152">
        <f>J218</f>
        <v>0</v>
      </c>
      <c r="K100" s="149"/>
      <c r="L100" s="153"/>
    </row>
    <row r="101" spans="1:31" s="10" customFormat="1" ht="19.899999999999999" hidden="1" customHeight="1">
      <c r="B101" s="148"/>
      <c r="C101" s="149"/>
      <c r="D101" s="150" t="s">
        <v>93</v>
      </c>
      <c r="E101" s="151"/>
      <c r="F101" s="151"/>
      <c r="G101" s="151"/>
      <c r="H101" s="151"/>
      <c r="I101" s="151"/>
      <c r="J101" s="152">
        <f>J262</f>
        <v>0</v>
      </c>
      <c r="K101" s="149"/>
      <c r="L101" s="153"/>
    </row>
    <row r="102" spans="1:31" s="10" customFormat="1" ht="19.899999999999999" hidden="1" customHeight="1">
      <c r="B102" s="148"/>
      <c r="C102" s="149"/>
      <c r="D102" s="150" t="s">
        <v>94</v>
      </c>
      <c r="E102" s="151"/>
      <c r="F102" s="151"/>
      <c r="G102" s="151"/>
      <c r="H102" s="151"/>
      <c r="I102" s="151"/>
      <c r="J102" s="152">
        <f>J277</f>
        <v>0</v>
      </c>
      <c r="K102" s="149"/>
      <c r="L102" s="153"/>
    </row>
    <row r="103" spans="1:31" s="9" customFormat="1" ht="24.95" hidden="1" customHeight="1">
      <c r="B103" s="142"/>
      <c r="C103" s="143"/>
      <c r="D103" s="144" t="s">
        <v>95</v>
      </c>
      <c r="E103" s="145"/>
      <c r="F103" s="145"/>
      <c r="G103" s="145"/>
      <c r="H103" s="145"/>
      <c r="I103" s="145"/>
      <c r="J103" s="146">
        <f>J279</f>
        <v>0</v>
      </c>
      <c r="K103" s="143"/>
      <c r="L103" s="147"/>
    </row>
    <row r="104" spans="1:31" s="10" customFormat="1" ht="19.899999999999999" hidden="1" customHeight="1">
      <c r="B104" s="148"/>
      <c r="C104" s="149"/>
      <c r="D104" s="150" t="s">
        <v>96</v>
      </c>
      <c r="E104" s="151"/>
      <c r="F104" s="151"/>
      <c r="G104" s="151"/>
      <c r="H104" s="151"/>
      <c r="I104" s="151"/>
      <c r="J104" s="152">
        <f>J280</f>
        <v>0</v>
      </c>
      <c r="K104" s="149"/>
      <c r="L104" s="153"/>
    </row>
    <row r="105" spans="1:31" s="9" customFormat="1" ht="24.95" hidden="1" customHeight="1">
      <c r="B105" s="142"/>
      <c r="C105" s="143"/>
      <c r="D105" s="144" t="s">
        <v>97</v>
      </c>
      <c r="E105" s="145"/>
      <c r="F105" s="145"/>
      <c r="G105" s="145"/>
      <c r="H105" s="145"/>
      <c r="I105" s="145"/>
      <c r="J105" s="146">
        <f>J284</f>
        <v>0</v>
      </c>
      <c r="K105" s="143"/>
      <c r="L105" s="147"/>
    </row>
    <row r="106" spans="1:31" s="2" customFormat="1" ht="21.75" hidden="1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hidden="1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hidden="1"/>
    <row r="109" spans="1:31" hidden="1"/>
    <row r="110" spans="1:31" hidden="1"/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98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30" customHeight="1">
      <c r="A115" s="34"/>
      <c r="B115" s="35"/>
      <c r="C115" s="36"/>
      <c r="D115" s="36"/>
      <c r="E115" s="256" t="str">
        <f>E7</f>
        <v>Benešov, ul. Pod Brankou - obnova povrchu odstavné plochy a chobnílků</v>
      </c>
      <c r="F115" s="291"/>
      <c r="G115" s="291"/>
      <c r="H115" s="29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F10</f>
        <v xml:space="preserve"> </v>
      </c>
      <c r="G117" s="36"/>
      <c r="H117" s="36"/>
      <c r="I117" s="29" t="s">
        <v>22</v>
      </c>
      <c r="J117" s="66" t="str">
        <f>IF(J10="","",J10)</f>
        <v>19. 6. 2024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E13</f>
        <v xml:space="preserve"> </v>
      </c>
      <c r="G119" s="36"/>
      <c r="H119" s="36"/>
      <c r="I119" s="29" t="s">
        <v>29</v>
      </c>
      <c r="J119" s="32" t="str">
        <f>E19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IF(E16="","",E16)</f>
        <v>Vyplň údaj</v>
      </c>
      <c r="G120" s="36"/>
      <c r="H120" s="36"/>
      <c r="I120" s="29" t="s">
        <v>31</v>
      </c>
      <c r="J120" s="32" t="str">
        <f>E22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4"/>
      <c r="B122" s="155"/>
      <c r="C122" s="156" t="s">
        <v>99</v>
      </c>
      <c r="D122" s="157" t="s">
        <v>58</v>
      </c>
      <c r="E122" s="157" t="s">
        <v>54</v>
      </c>
      <c r="F122" s="157" t="s">
        <v>55</v>
      </c>
      <c r="G122" s="157" t="s">
        <v>100</v>
      </c>
      <c r="H122" s="157" t="s">
        <v>101</v>
      </c>
      <c r="I122" s="157" t="s">
        <v>102</v>
      </c>
      <c r="J122" s="158" t="s">
        <v>84</v>
      </c>
      <c r="K122" s="159" t="s">
        <v>103</v>
      </c>
      <c r="L122" s="160"/>
      <c r="M122" s="75" t="s">
        <v>1</v>
      </c>
      <c r="N122" s="76" t="s">
        <v>37</v>
      </c>
      <c r="O122" s="76" t="s">
        <v>104</v>
      </c>
      <c r="P122" s="76" t="s">
        <v>105</v>
      </c>
      <c r="Q122" s="76" t="s">
        <v>106</v>
      </c>
      <c r="R122" s="76" t="s">
        <v>107</v>
      </c>
      <c r="S122" s="76" t="s">
        <v>108</v>
      </c>
      <c r="T122" s="77" t="s">
        <v>109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65" s="2" customFormat="1" ht="22.9" customHeight="1">
      <c r="A123" s="34"/>
      <c r="B123" s="35"/>
      <c r="C123" s="82" t="s">
        <v>110</v>
      </c>
      <c r="D123" s="36"/>
      <c r="E123" s="36"/>
      <c r="F123" s="36"/>
      <c r="G123" s="36"/>
      <c r="H123" s="36"/>
      <c r="I123" s="36"/>
      <c r="J123" s="161">
        <f>BK123</f>
        <v>0</v>
      </c>
      <c r="K123" s="36"/>
      <c r="L123" s="39"/>
      <c r="M123" s="78"/>
      <c r="N123" s="162"/>
      <c r="O123" s="79"/>
      <c r="P123" s="163">
        <f>P124+P279+P284</f>
        <v>0</v>
      </c>
      <c r="Q123" s="79"/>
      <c r="R123" s="163">
        <f>R124+R279+R284</f>
        <v>305.40386331999997</v>
      </c>
      <c r="S123" s="79"/>
      <c r="T123" s="164">
        <f>T124+T279+T284</f>
        <v>324.18299999999999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86</v>
      </c>
      <c r="BK123" s="165">
        <f>BK124+BK279+BK284</f>
        <v>0</v>
      </c>
    </row>
    <row r="124" spans="1:65" s="12" customFormat="1" ht="25.9" customHeight="1">
      <c r="B124" s="166"/>
      <c r="C124" s="167"/>
      <c r="D124" s="168" t="s">
        <v>72</v>
      </c>
      <c r="E124" s="169" t="s">
        <v>111</v>
      </c>
      <c r="F124" s="169" t="s">
        <v>112</v>
      </c>
      <c r="G124" s="167"/>
      <c r="H124" s="167"/>
      <c r="I124" s="170"/>
      <c r="J124" s="171">
        <f>BK124</f>
        <v>0</v>
      </c>
      <c r="K124" s="167"/>
      <c r="L124" s="172"/>
      <c r="M124" s="173"/>
      <c r="N124" s="174"/>
      <c r="O124" s="174"/>
      <c r="P124" s="175">
        <f>P125+P176+P181+P215+P218+P262+P277</f>
        <v>0</v>
      </c>
      <c r="Q124" s="174"/>
      <c r="R124" s="175">
        <f>R125+R176+R181+R215+R218+R262+R277</f>
        <v>305.34994331999997</v>
      </c>
      <c r="S124" s="174"/>
      <c r="T124" s="176">
        <f>T125+T176+T181+T215+T218+T262+T277</f>
        <v>324.18299999999999</v>
      </c>
      <c r="AR124" s="177" t="s">
        <v>78</v>
      </c>
      <c r="AT124" s="178" t="s">
        <v>72</v>
      </c>
      <c r="AU124" s="178" t="s">
        <v>73</v>
      </c>
      <c r="AY124" s="177" t="s">
        <v>113</v>
      </c>
      <c r="BK124" s="179">
        <f>BK125+BK176+BK181+BK215+BK218+BK262+BK277</f>
        <v>0</v>
      </c>
    </row>
    <row r="125" spans="1:65" s="12" customFormat="1" ht="22.9" customHeight="1">
      <c r="B125" s="166"/>
      <c r="C125" s="167"/>
      <c r="D125" s="168" t="s">
        <v>72</v>
      </c>
      <c r="E125" s="180" t="s">
        <v>78</v>
      </c>
      <c r="F125" s="180" t="s">
        <v>114</v>
      </c>
      <c r="G125" s="167"/>
      <c r="H125" s="167"/>
      <c r="I125" s="170"/>
      <c r="J125" s="181">
        <f>BK125</f>
        <v>0</v>
      </c>
      <c r="K125" s="167"/>
      <c r="L125" s="172"/>
      <c r="M125" s="173"/>
      <c r="N125" s="174"/>
      <c r="O125" s="174"/>
      <c r="P125" s="175">
        <f>SUM(P126:P175)</f>
        <v>0</v>
      </c>
      <c r="Q125" s="174"/>
      <c r="R125" s="175">
        <f>SUM(R126:R175)</f>
        <v>27</v>
      </c>
      <c r="S125" s="174"/>
      <c r="T125" s="176">
        <f>SUM(T126:T175)</f>
        <v>322.863</v>
      </c>
      <c r="AR125" s="177" t="s">
        <v>78</v>
      </c>
      <c r="AT125" s="178" t="s">
        <v>72</v>
      </c>
      <c r="AU125" s="178" t="s">
        <v>78</v>
      </c>
      <c r="AY125" s="177" t="s">
        <v>113</v>
      </c>
      <c r="BK125" s="179">
        <f>SUM(BK126:BK175)</f>
        <v>0</v>
      </c>
    </row>
    <row r="126" spans="1:65" s="2" customFormat="1" ht="24.2" customHeight="1">
      <c r="A126" s="34"/>
      <c r="B126" s="35"/>
      <c r="C126" s="182" t="s">
        <v>78</v>
      </c>
      <c r="D126" s="182" t="s">
        <v>115</v>
      </c>
      <c r="E126" s="183" t="s">
        <v>116</v>
      </c>
      <c r="F126" s="184" t="s">
        <v>117</v>
      </c>
      <c r="G126" s="185" t="s">
        <v>118</v>
      </c>
      <c r="H126" s="186">
        <v>85.8</v>
      </c>
      <c r="I126" s="187"/>
      <c r="J126" s="188">
        <f>ROUND(I126*H126,2)</f>
        <v>0</v>
      </c>
      <c r="K126" s="189"/>
      <c r="L126" s="39"/>
      <c r="M126" s="190" t="s">
        <v>1</v>
      </c>
      <c r="N126" s="191" t="s">
        <v>38</v>
      </c>
      <c r="O126" s="71"/>
      <c r="P126" s="192">
        <f>O126*H126</f>
        <v>0</v>
      </c>
      <c r="Q126" s="192">
        <v>0</v>
      </c>
      <c r="R126" s="192">
        <f>Q126*H126</f>
        <v>0</v>
      </c>
      <c r="S126" s="192">
        <v>0.29499999999999998</v>
      </c>
      <c r="T126" s="193">
        <f>S126*H126</f>
        <v>25.310999999999996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4" t="s">
        <v>119</v>
      </c>
      <c r="AT126" s="194" t="s">
        <v>115</v>
      </c>
      <c r="AU126" s="194" t="s">
        <v>80</v>
      </c>
      <c r="AY126" s="17" t="s">
        <v>113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78</v>
      </c>
      <c r="BK126" s="195">
        <f>ROUND(I126*H126,2)</f>
        <v>0</v>
      </c>
      <c r="BL126" s="17" t="s">
        <v>119</v>
      </c>
      <c r="BM126" s="194" t="s">
        <v>120</v>
      </c>
    </row>
    <row r="127" spans="1:65" s="13" customFormat="1">
      <c r="B127" s="196"/>
      <c r="C127" s="197"/>
      <c r="D127" s="198" t="s">
        <v>121</v>
      </c>
      <c r="E127" s="199" t="s">
        <v>1</v>
      </c>
      <c r="F127" s="200" t="s">
        <v>122</v>
      </c>
      <c r="G127" s="197"/>
      <c r="H127" s="201">
        <v>79</v>
      </c>
      <c r="I127" s="202"/>
      <c r="J127" s="197"/>
      <c r="K127" s="197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121</v>
      </c>
      <c r="AU127" s="207" t="s">
        <v>80</v>
      </c>
      <c r="AV127" s="13" t="s">
        <v>80</v>
      </c>
      <c r="AW127" s="13" t="s">
        <v>30</v>
      </c>
      <c r="AX127" s="13" t="s">
        <v>73</v>
      </c>
      <c r="AY127" s="207" t="s">
        <v>113</v>
      </c>
    </row>
    <row r="128" spans="1:65" s="13" customFormat="1">
      <c r="B128" s="196"/>
      <c r="C128" s="197"/>
      <c r="D128" s="198" t="s">
        <v>121</v>
      </c>
      <c r="E128" s="199" t="s">
        <v>1</v>
      </c>
      <c r="F128" s="200" t="s">
        <v>123</v>
      </c>
      <c r="G128" s="197"/>
      <c r="H128" s="201">
        <v>6.8</v>
      </c>
      <c r="I128" s="202"/>
      <c r="J128" s="197"/>
      <c r="K128" s="197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121</v>
      </c>
      <c r="AU128" s="207" t="s">
        <v>80</v>
      </c>
      <c r="AV128" s="13" t="s">
        <v>80</v>
      </c>
      <c r="AW128" s="13" t="s">
        <v>30</v>
      </c>
      <c r="AX128" s="13" t="s">
        <v>73</v>
      </c>
      <c r="AY128" s="207" t="s">
        <v>113</v>
      </c>
    </row>
    <row r="129" spans="1:65" s="14" customFormat="1">
      <c r="B129" s="208"/>
      <c r="C129" s="209"/>
      <c r="D129" s="198" t="s">
        <v>121</v>
      </c>
      <c r="E129" s="210" t="s">
        <v>1</v>
      </c>
      <c r="F129" s="211" t="s">
        <v>124</v>
      </c>
      <c r="G129" s="209"/>
      <c r="H129" s="212">
        <v>85.8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121</v>
      </c>
      <c r="AU129" s="218" t="s">
        <v>80</v>
      </c>
      <c r="AV129" s="14" t="s">
        <v>119</v>
      </c>
      <c r="AW129" s="14" t="s">
        <v>30</v>
      </c>
      <c r="AX129" s="14" t="s">
        <v>78</v>
      </c>
      <c r="AY129" s="218" t="s">
        <v>113</v>
      </c>
    </row>
    <row r="130" spans="1:65" s="2" customFormat="1" ht="24.2" customHeight="1">
      <c r="A130" s="34"/>
      <c r="B130" s="35"/>
      <c r="C130" s="182" t="s">
        <v>80</v>
      </c>
      <c r="D130" s="182" t="s">
        <v>115</v>
      </c>
      <c r="E130" s="183" t="s">
        <v>125</v>
      </c>
      <c r="F130" s="184" t="s">
        <v>126</v>
      </c>
      <c r="G130" s="185" t="s">
        <v>118</v>
      </c>
      <c r="H130" s="186">
        <v>4</v>
      </c>
      <c r="I130" s="187"/>
      <c r="J130" s="188">
        <f>ROUND(I130*H130,2)</f>
        <v>0</v>
      </c>
      <c r="K130" s="189"/>
      <c r="L130" s="39"/>
      <c r="M130" s="190" t="s">
        <v>1</v>
      </c>
      <c r="N130" s="191" t="s">
        <v>38</v>
      </c>
      <c r="O130" s="71"/>
      <c r="P130" s="192">
        <f>O130*H130</f>
        <v>0</v>
      </c>
      <c r="Q130" s="192">
        <v>0</v>
      </c>
      <c r="R130" s="192">
        <f>Q130*H130</f>
        <v>0</v>
      </c>
      <c r="S130" s="192">
        <v>0.22</v>
      </c>
      <c r="T130" s="193">
        <f>S130*H130</f>
        <v>0.88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4" t="s">
        <v>119</v>
      </c>
      <c r="AT130" s="194" t="s">
        <v>115</v>
      </c>
      <c r="AU130" s="194" t="s">
        <v>80</v>
      </c>
      <c r="AY130" s="17" t="s">
        <v>113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7" t="s">
        <v>78</v>
      </c>
      <c r="BK130" s="195">
        <f>ROUND(I130*H130,2)</f>
        <v>0</v>
      </c>
      <c r="BL130" s="17" t="s">
        <v>119</v>
      </c>
      <c r="BM130" s="194" t="s">
        <v>127</v>
      </c>
    </row>
    <row r="131" spans="1:65" s="13" customFormat="1">
      <c r="B131" s="196"/>
      <c r="C131" s="197"/>
      <c r="D131" s="198" t="s">
        <v>121</v>
      </c>
      <c r="E131" s="199" t="s">
        <v>1</v>
      </c>
      <c r="F131" s="200" t="s">
        <v>128</v>
      </c>
      <c r="G131" s="197"/>
      <c r="H131" s="201">
        <v>1.5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121</v>
      </c>
      <c r="AU131" s="207" t="s">
        <v>80</v>
      </c>
      <c r="AV131" s="13" t="s">
        <v>80</v>
      </c>
      <c r="AW131" s="13" t="s">
        <v>30</v>
      </c>
      <c r="AX131" s="13" t="s">
        <v>73</v>
      </c>
      <c r="AY131" s="207" t="s">
        <v>113</v>
      </c>
    </row>
    <row r="132" spans="1:65" s="13" customFormat="1">
      <c r="B132" s="196"/>
      <c r="C132" s="197"/>
      <c r="D132" s="198" t="s">
        <v>121</v>
      </c>
      <c r="E132" s="199" t="s">
        <v>1</v>
      </c>
      <c r="F132" s="200" t="s">
        <v>129</v>
      </c>
      <c r="G132" s="197"/>
      <c r="H132" s="201">
        <v>2.5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121</v>
      </c>
      <c r="AU132" s="207" t="s">
        <v>80</v>
      </c>
      <c r="AV132" s="13" t="s">
        <v>80</v>
      </c>
      <c r="AW132" s="13" t="s">
        <v>30</v>
      </c>
      <c r="AX132" s="13" t="s">
        <v>73</v>
      </c>
      <c r="AY132" s="207" t="s">
        <v>113</v>
      </c>
    </row>
    <row r="133" spans="1:65" s="14" customFormat="1">
      <c r="B133" s="208"/>
      <c r="C133" s="209"/>
      <c r="D133" s="198" t="s">
        <v>121</v>
      </c>
      <c r="E133" s="210" t="s">
        <v>1</v>
      </c>
      <c r="F133" s="211" t="s">
        <v>124</v>
      </c>
      <c r="G133" s="209"/>
      <c r="H133" s="212">
        <v>4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121</v>
      </c>
      <c r="AU133" s="218" t="s">
        <v>80</v>
      </c>
      <c r="AV133" s="14" t="s">
        <v>119</v>
      </c>
      <c r="AW133" s="14" t="s">
        <v>30</v>
      </c>
      <c r="AX133" s="14" t="s">
        <v>78</v>
      </c>
      <c r="AY133" s="218" t="s">
        <v>113</v>
      </c>
    </row>
    <row r="134" spans="1:65" s="2" customFormat="1" ht="33" customHeight="1">
      <c r="A134" s="34"/>
      <c r="B134" s="35"/>
      <c r="C134" s="182" t="s">
        <v>130</v>
      </c>
      <c r="D134" s="182" t="s">
        <v>115</v>
      </c>
      <c r="E134" s="183" t="s">
        <v>131</v>
      </c>
      <c r="F134" s="184" t="s">
        <v>132</v>
      </c>
      <c r="G134" s="185" t="s">
        <v>118</v>
      </c>
      <c r="H134" s="186">
        <v>407</v>
      </c>
      <c r="I134" s="187"/>
      <c r="J134" s="188">
        <f>ROUND(I134*H134,2)</f>
        <v>0</v>
      </c>
      <c r="K134" s="189"/>
      <c r="L134" s="39"/>
      <c r="M134" s="190" t="s">
        <v>1</v>
      </c>
      <c r="N134" s="191" t="s">
        <v>38</v>
      </c>
      <c r="O134" s="71"/>
      <c r="P134" s="192">
        <f>O134*H134</f>
        <v>0</v>
      </c>
      <c r="Q134" s="192">
        <v>0</v>
      </c>
      <c r="R134" s="192">
        <f>Q134*H134</f>
        <v>0</v>
      </c>
      <c r="S134" s="192">
        <v>0.44</v>
      </c>
      <c r="T134" s="193">
        <f>S134*H134</f>
        <v>179.08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119</v>
      </c>
      <c r="AT134" s="194" t="s">
        <v>115</v>
      </c>
      <c r="AU134" s="194" t="s">
        <v>80</v>
      </c>
      <c r="AY134" s="17" t="s">
        <v>113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78</v>
      </c>
      <c r="BK134" s="195">
        <f>ROUND(I134*H134,2)</f>
        <v>0</v>
      </c>
      <c r="BL134" s="17" t="s">
        <v>119</v>
      </c>
      <c r="BM134" s="194" t="s">
        <v>133</v>
      </c>
    </row>
    <row r="135" spans="1:65" s="13" customFormat="1">
      <c r="B135" s="196"/>
      <c r="C135" s="197"/>
      <c r="D135" s="198" t="s">
        <v>121</v>
      </c>
      <c r="E135" s="199" t="s">
        <v>1</v>
      </c>
      <c r="F135" s="200" t="s">
        <v>134</v>
      </c>
      <c r="G135" s="197"/>
      <c r="H135" s="201">
        <v>407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121</v>
      </c>
      <c r="AU135" s="207" t="s">
        <v>80</v>
      </c>
      <c r="AV135" s="13" t="s">
        <v>80</v>
      </c>
      <c r="AW135" s="13" t="s">
        <v>30</v>
      </c>
      <c r="AX135" s="13" t="s">
        <v>78</v>
      </c>
      <c r="AY135" s="207" t="s">
        <v>113</v>
      </c>
    </row>
    <row r="136" spans="1:65" s="2" customFormat="1" ht="24.2" customHeight="1">
      <c r="A136" s="34"/>
      <c r="B136" s="35"/>
      <c r="C136" s="182" t="s">
        <v>119</v>
      </c>
      <c r="D136" s="182" t="s">
        <v>115</v>
      </c>
      <c r="E136" s="183" t="s">
        <v>135</v>
      </c>
      <c r="F136" s="184" t="s">
        <v>136</v>
      </c>
      <c r="G136" s="185" t="s">
        <v>118</v>
      </c>
      <c r="H136" s="186">
        <v>328</v>
      </c>
      <c r="I136" s="187"/>
      <c r="J136" s="188">
        <f>ROUND(I136*H136,2)</f>
        <v>0</v>
      </c>
      <c r="K136" s="189"/>
      <c r="L136" s="39"/>
      <c r="M136" s="190" t="s">
        <v>1</v>
      </c>
      <c r="N136" s="191" t="s">
        <v>38</v>
      </c>
      <c r="O136" s="71"/>
      <c r="P136" s="192">
        <f>O136*H136</f>
        <v>0</v>
      </c>
      <c r="Q136" s="192">
        <v>0</v>
      </c>
      <c r="R136" s="192">
        <f>Q136*H136</f>
        <v>0</v>
      </c>
      <c r="S136" s="192">
        <v>0.22</v>
      </c>
      <c r="T136" s="193">
        <f>S136*H136</f>
        <v>72.16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4" t="s">
        <v>119</v>
      </c>
      <c r="AT136" s="194" t="s">
        <v>115</v>
      </c>
      <c r="AU136" s="194" t="s">
        <v>80</v>
      </c>
      <c r="AY136" s="17" t="s">
        <v>113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7" t="s">
        <v>78</v>
      </c>
      <c r="BK136" s="195">
        <f>ROUND(I136*H136,2)</f>
        <v>0</v>
      </c>
      <c r="BL136" s="17" t="s">
        <v>119</v>
      </c>
      <c r="BM136" s="194" t="s">
        <v>137</v>
      </c>
    </row>
    <row r="137" spans="1:65" s="13" customFormat="1">
      <c r="B137" s="196"/>
      <c r="C137" s="197"/>
      <c r="D137" s="198" t="s">
        <v>121</v>
      </c>
      <c r="E137" s="199" t="s">
        <v>1</v>
      </c>
      <c r="F137" s="200" t="s">
        <v>138</v>
      </c>
      <c r="G137" s="197"/>
      <c r="H137" s="201">
        <v>328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121</v>
      </c>
      <c r="AU137" s="207" t="s">
        <v>80</v>
      </c>
      <c r="AV137" s="13" t="s">
        <v>80</v>
      </c>
      <c r="AW137" s="13" t="s">
        <v>30</v>
      </c>
      <c r="AX137" s="13" t="s">
        <v>78</v>
      </c>
      <c r="AY137" s="207" t="s">
        <v>113</v>
      </c>
    </row>
    <row r="138" spans="1:65" s="2" customFormat="1" ht="16.5" customHeight="1">
      <c r="A138" s="34"/>
      <c r="B138" s="35"/>
      <c r="C138" s="182" t="s">
        <v>139</v>
      </c>
      <c r="D138" s="182" t="s">
        <v>115</v>
      </c>
      <c r="E138" s="183" t="s">
        <v>140</v>
      </c>
      <c r="F138" s="184" t="s">
        <v>141</v>
      </c>
      <c r="G138" s="185" t="s">
        <v>142</v>
      </c>
      <c r="H138" s="186">
        <v>105.2</v>
      </c>
      <c r="I138" s="187"/>
      <c r="J138" s="188">
        <f>ROUND(I138*H138,2)</f>
        <v>0</v>
      </c>
      <c r="K138" s="189"/>
      <c r="L138" s="39"/>
      <c r="M138" s="190" t="s">
        <v>1</v>
      </c>
      <c r="N138" s="191" t="s">
        <v>38</v>
      </c>
      <c r="O138" s="71"/>
      <c r="P138" s="192">
        <f>O138*H138</f>
        <v>0</v>
      </c>
      <c r="Q138" s="192">
        <v>0</v>
      </c>
      <c r="R138" s="192">
        <f>Q138*H138</f>
        <v>0</v>
      </c>
      <c r="S138" s="192">
        <v>0.28999999999999998</v>
      </c>
      <c r="T138" s="193">
        <f>S138*H138</f>
        <v>30.507999999999999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4" t="s">
        <v>119</v>
      </c>
      <c r="AT138" s="194" t="s">
        <v>115</v>
      </c>
      <c r="AU138" s="194" t="s">
        <v>80</v>
      </c>
      <c r="AY138" s="17" t="s">
        <v>113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7" t="s">
        <v>78</v>
      </c>
      <c r="BK138" s="195">
        <f>ROUND(I138*H138,2)</f>
        <v>0</v>
      </c>
      <c r="BL138" s="17" t="s">
        <v>119</v>
      </c>
      <c r="BM138" s="194" t="s">
        <v>143</v>
      </c>
    </row>
    <row r="139" spans="1:65" s="13" customFormat="1">
      <c r="B139" s="196"/>
      <c r="C139" s="197"/>
      <c r="D139" s="198" t="s">
        <v>121</v>
      </c>
      <c r="E139" s="199" t="s">
        <v>1</v>
      </c>
      <c r="F139" s="200" t="s">
        <v>144</v>
      </c>
      <c r="G139" s="197"/>
      <c r="H139" s="201">
        <v>11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121</v>
      </c>
      <c r="AU139" s="207" t="s">
        <v>80</v>
      </c>
      <c r="AV139" s="13" t="s">
        <v>80</v>
      </c>
      <c r="AW139" s="13" t="s">
        <v>30</v>
      </c>
      <c r="AX139" s="13" t="s">
        <v>73</v>
      </c>
      <c r="AY139" s="207" t="s">
        <v>113</v>
      </c>
    </row>
    <row r="140" spans="1:65" s="13" customFormat="1">
      <c r="B140" s="196"/>
      <c r="C140" s="197"/>
      <c r="D140" s="198" t="s">
        <v>121</v>
      </c>
      <c r="E140" s="199" t="s">
        <v>1</v>
      </c>
      <c r="F140" s="200" t="s">
        <v>145</v>
      </c>
      <c r="G140" s="197"/>
      <c r="H140" s="201">
        <v>94.2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121</v>
      </c>
      <c r="AU140" s="207" t="s">
        <v>80</v>
      </c>
      <c r="AV140" s="13" t="s">
        <v>80</v>
      </c>
      <c r="AW140" s="13" t="s">
        <v>30</v>
      </c>
      <c r="AX140" s="13" t="s">
        <v>73</v>
      </c>
      <c r="AY140" s="207" t="s">
        <v>113</v>
      </c>
    </row>
    <row r="141" spans="1:65" s="14" customFormat="1">
      <c r="B141" s="208"/>
      <c r="C141" s="209"/>
      <c r="D141" s="198" t="s">
        <v>121</v>
      </c>
      <c r="E141" s="210" t="s">
        <v>1</v>
      </c>
      <c r="F141" s="211" t="s">
        <v>124</v>
      </c>
      <c r="G141" s="209"/>
      <c r="H141" s="212">
        <v>105.2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121</v>
      </c>
      <c r="AU141" s="218" t="s">
        <v>80</v>
      </c>
      <c r="AV141" s="14" t="s">
        <v>119</v>
      </c>
      <c r="AW141" s="14" t="s">
        <v>30</v>
      </c>
      <c r="AX141" s="14" t="s">
        <v>78</v>
      </c>
      <c r="AY141" s="218" t="s">
        <v>113</v>
      </c>
    </row>
    <row r="142" spans="1:65" s="2" customFormat="1" ht="16.5" customHeight="1">
      <c r="A142" s="34"/>
      <c r="B142" s="35"/>
      <c r="C142" s="182" t="s">
        <v>146</v>
      </c>
      <c r="D142" s="182" t="s">
        <v>115</v>
      </c>
      <c r="E142" s="183" t="s">
        <v>147</v>
      </c>
      <c r="F142" s="184" t="s">
        <v>148</v>
      </c>
      <c r="G142" s="185" t="s">
        <v>142</v>
      </c>
      <c r="H142" s="186">
        <v>72.8</v>
      </c>
      <c r="I142" s="187"/>
      <c r="J142" s="188">
        <f>ROUND(I142*H142,2)</f>
        <v>0</v>
      </c>
      <c r="K142" s="189"/>
      <c r="L142" s="39"/>
      <c r="M142" s="190" t="s">
        <v>1</v>
      </c>
      <c r="N142" s="191" t="s">
        <v>38</v>
      </c>
      <c r="O142" s="71"/>
      <c r="P142" s="192">
        <f>O142*H142</f>
        <v>0</v>
      </c>
      <c r="Q142" s="192">
        <v>0</v>
      </c>
      <c r="R142" s="192">
        <f>Q142*H142</f>
        <v>0</v>
      </c>
      <c r="S142" s="192">
        <v>0.20499999999999999</v>
      </c>
      <c r="T142" s="193">
        <f>S142*H142</f>
        <v>14.923999999999998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4" t="s">
        <v>119</v>
      </c>
      <c r="AT142" s="194" t="s">
        <v>115</v>
      </c>
      <c r="AU142" s="194" t="s">
        <v>80</v>
      </c>
      <c r="AY142" s="17" t="s">
        <v>113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78</v>
      </c>
      <c r="BK142" s="195">
        <f>ROUND(I142*H142,2)</f>
        <v>0</v>
      </c>
      <c r="BL142" s="17" t="s">
        <v>119</v>
      </c>
      <c r="BM142" s="194" t="s">
        <v>149</v>
      </c>
    </row>
    <row r="143" spans="1:65" s="13" customFormat="1">
      <c r="B143" s="196"/>
      <c r="C143" s="197"/>
      <c r="D143" s="198" t="s">
        <v>121</v>
      </c>
      <c r="E143" s="199" t="s">
        <v>1</v>
      </c>
      <c r="F143" s="200" t="s">
        <v>150</v>
      </c>
      <c r="G143" s="197"/>
      <c r="H143" s="201">
        <v>64.5</v>
      </c>
      <c r="I143" s="202"/>
      <c r="J143" s="197"/>
      <c r="K143" s="197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121</v>
      </c>
      <c r="AU143" s="207" t="s">
        <v>80</v>
      </c>
      <c r="AV143" s="13" t="s">
        <v>80</v>
      </c>
      <c r="AW143" s="13" t="s">
        <v>30</v>
      </c>
      <c r="AX143" s="13" t="s">
        <v>73</v>
      </c>
      <c r="AY143" s="207" t="s">
        <v>113</v>
      </c>
    </row>
    <row r="144" spans="1:65" s="13" customFormat="1">
      <c r="B144" s="196"/>
      <c r="C144" s="197"/>
      <c r="D144" s="198" t="s">
        <v>121</v>
      </c>
      <c r="E144" s="199" t="s">
        <v>1</v>
      </c>
      <c r="F144" s="200" t="s">
        <v>151</v>
      </c>
      <c r="G144" s="197"/>
      <c r="H144" s="201">
        <v>8.3000000000000007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121</v>
      </c>
      <c r="AU144" s="207" t="s">
        <v>80</v>
      </c>
      <c r="AV144" s="13" t="s">
        <v>80</v>
      </c>
      <c r="AW144" s="13" t="s">
        <v>30</v>
      </c>
      <c r="AX144" s="13" t="s">
        <v>73</v>
      </c>
      <c r="AY144" s="207" t="s">
        <v>113</v>
      </c>
    </row>
    <row r="145" spans="1:65" s="14" customFormat="1">
      <c r="B145" s="208"/>
      <c r="C145" s="209"/>
      <c r="D145" s="198" t="s">
        <v>121</v>
      </c>
      <c r="E145" s="210" t="s">
        <v>1</v>
      </c>
      <c r="F145" s="211" t="s">
        <v>124</v>
      </c>
      <c r="G145" s="209"/>
      <c r="H145" s="212">
        <v>72.8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121</v>
      </c>
      <c r="AU145" s="218" t="s">
        <v>80</v>
      </c>
      <c r="AV145" s="14" t="s">
        <v>119</v>
      </c>
      <c r="AW145" s="14" t="s">
        <v>30</v>
      </c>
      <c r="AX145" s="14" t="s">
        <v>78</v>
      </c>
      <c r="AY145" s="218" t="s">
        <v>113</v>
      </c>
    </row>
    <row r="146" spans="1:65" s="2" customFormat="1" ht="24.2" customHeight="1">
      <c r="A146" s="34"/>
      <c r="B146" s="35"/>
      <c r="C146" s="182" t="s">
        <v>152</v>
      </c>
      <c r="D146" s="182" t="s">
        <v>115</v>
      </c>
      <c r="E146" s="183" t="s">
        <v>153</v>
      </c>
      <c r="F146" s="184" t="s">
        <v>154</v>
      </c>
      <c r="G146" s="185" t="s">
        <v>155</v>
      </c>
      <c r="H146" s="186">
        <v>28.134</v>
      </c>
      <c r="I146" s="187"/>
      <c r="J146" s="188">
        <f>ROUND(I146*H146,2)</f>
        <v>0</v>
      </c>
      <c r="K146" s="189"/>
      <c r="L146" s="39"/>
      <c r="M146" s="190" t="s">
        <v>1</v>
      </c>
      <c r="N146" s="191" t="s">
        <v>38</v>
      </c>
      <c r="O146" s="7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4" t="s">
        <v>119</v>
      </c>
      <c r="AT146" s="194" t="s">
        <v>115</v>
      </c>
      <c r="AU146" s="194" t="s">
        <v>80</v>
      </c>
      <c r="AY146" s="17" t="s">
        <v>113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78</v>
      </c>
      <c r="BK146" s="195">
        <f>ROUND(I146*H146,2)</f>
        <v>0</v>
      </c>
      <c r="BL146" s="17" t="s">
        <v>119</v>
      </c>
      <c r="BM146" s="194" t="s">
        <v>156</v>
      </c>
    </row>
    <row r="147" spans="1:65" s="13" customFormat="1">
      <c r="B147" s="196"/>
      <c r="C147" s="197"/>
      <c r="D147" s="198" t="s">
        <v>121</v>
      </c>
      <c r="E147" s="199" t="s">
        <v>1</v>
      </c>
      <c r="F147" s="200" t="s">
        <v>157</v>
      </c>
      <c r="G147" s="197"/>
      <c r="H147" s="201">
        <v>28.134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121</v>
      </c>
      <c r="AU147" s="207" t="s">
        <v>80</v>
      </c>
      <c r="AV147" s="13" t="s">
        <v>80</v>
      </c>
      <c r="AW147" s="13" t="s">
        <v>30</v>
      </c>
      <c r="AX147" s="13" t="s">
        <v>78</v>
      </c>
      <c r="AY147" s="207" t="s">
        <v>113</v>
      </c>
    </row>
    <row r="148" spans="1:65" s="2" customFormat="1" ht="24.2" customHeight="1">
      <c r="A148" s="34"/>
      <c r="B148" s="35"/>
      <c r="C148" s="182" t="s">
        <v>158</v>
      </c>
      <c r="D148" s="182" t="s">
        <v>115</v>
      </c>
      <c r="E148" s="183" t="s">
        <v>159</v>
      </c>
      <c r="F148" s="184" t="s">
        <v>160</v>
      </c>
      <c r="G148" s="185" t="s">
        <v>155</v>
      </c>
      <c r="H148" s="186">
        <v>14.538</v>
      </c>
      <c r="I148" s="187"/>
      <c r="J148" s="188">
        <f>ROUND(I148*H148,2)</f>
        <v>0</v>
      </c>
      <c r="K148" s="189"/>
      <c r="L148" s="39"/>
      <c r="M148" s="190" t="s">
        <v>1</v>
      </c>
      <c r="N148" s="191" t="s">
        <v>38</v>
      </c>
      <c r="O148" s="71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4" t="s">
        <v>119</v>
      </c>
      <c r="AT148" s="194" t="s">
        <v>115</v>
      </c>
      <c r="AU148" s="194" t="s">
        <v>80</v>
      </c>
      <c r="AY148" s="17" t="s">
        <v>113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78</v>
      </c>
      <c r="BK148" s="195">
        <f>ROUND(I148*H148,2)</f>
        <v>0</v>
      </c>
      <c r="BL148" s="17" t="s">
        <v>119</v>
      </c>
      <c r="BM148" s="194" t="s">
        <v>161</v>
      </c>
    </row>
    <row r="149" spans="1:65" s="13" customFormat="1">
      <c r="B149" s="196"/>
      <c r="C149" s="197"/>
      <c r="D149" s="198" t="s">
        <v>121</v>
      </c>
      <c r="E149" s="199" t="s">
        <v>1</v>
      </c>
      <c r="F149" s="200" t="s">
        <v>162</v>
      </c>
      <c r="G149" s="197"/>
      <c r="H149" s="201">
        <v>13.35</v>
      </c>
      <c r="I149" s="202"/>
      <c r="J149" s="197"/>
      <c r="K149" s="197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121</v>
      </c>
      <c r="AU149" s="207" t="s">
        <v>80</v>
      </c>
      <c r="AV149" s="13" t="s">
        <v>80</v>
      </c>
      <c r="AW149" s="13" t="s">
        <v>30</v>
      </c>
      <c r="AX149" s="13" t="s">
        <v>73</v>
      </c>
      <c r="AY149" s="207" t="s">
        <v>113</v>
      </c>
    </row>
    <row r="150" spans="1:65" s="13" customFormat="1">
      <c r="B150" s="196"/>
      <c r="C150" s="197"/>
      <c r="D150" s="198" t="s">
        <v>121</v>
      </c>
      <c r="E150" s="199" t="s">
        <v>1</v>
      </c>
      <c r="F150" s="200" t="s">
        <v>163</v>
      </c>
      <c r="G150" s="197"/>
      <c r="H150" s="201">
        <v>1.1879999999999999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121</v>
      </c>
      <c r="AU150" s="207" t="s">
        <v>80</v>
      </c>
      <c r="AV150" s="13" t="s">
        <v>80</v>
      </c>
      <c r="AW150" s="13" t="s">
        <v>30</v>
      </c>
      <c r="AX150" s="13" t="s">
        <v>73</v>
      </c>
      <c r="AY150" s="207" t="s">
        <v>113</v>
      </c>
    </row>
    <row r="151" spans="1:65" s="14" customFormat="1">
      <c r="B151" s="208"/>
      <c r="C151" s="209"/>
      <c r="D151" s="198" t="s">
        <v>121</v>
      </c>
      <c r="E151" s="210" t="s">
        <v>1</v>
      </c>
      <c r="F151" s="211" t="s">
        <v>124</v>
      </c>
      <c r="G151" s="209"/>
      <c r="H151" s="212">
        <v>14.538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121</v>
      </c>
      <c r="AU151" s="218" t="s">
        <v>80</v>
      </c>
      <c r="AV151" s="14" t="s">
        <v>119</v>
      </c>
      <c r="AW151" s="14" t="s">
        <v>30</v>
      </c>
      <c r="AX151" s="14" t="s">
        <v>78</v>
      </c>
      <c r="AY151" s="218" t="s">
        <v>113</v>
      </c>
    </row>
    <row r="152" spans="1:65" s="2" customFormat="1" ht="33" customHeight="1">
      <c r="A152" s="34"/>
      <c r="B152" s="35"/>
      <c r="C152" s="182" t="s">
        <v>164</v>
      </c>
      <c r="D152" s="182" t="s">
        <v>115</v>
      </c>
      <c r="E152" s="183" t="s">
        <v>165</v>
      </c>
      <c r="F152" s="184" t="s">
        <v>166</v>
      </c>
      <c r="G152" s="185" t="s">
        <v>155</v>
      </c>
      <c r="H152" s="186">
        <v>30.48</v>
      </c>
      <c r="I152" s="187"/>
      <c r="J152" s="188">
        <f>ROUND(I152*H152,2)</f>
        <v>0</v>
      </c>
      <c r="K152" s="189"/>
      <c r="L152" s="39"/>
      <c r="M152" s="190" t="s">
        <v>1</v>
      </c>
      <c r="N152" s="191" t="s">
        <v>38</v>
      </c>
      <c r="O152" s="7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4" t="s">
        <v>119</v>
      </c>
      <c r="AT152" s="194" t="s">
        <v>115</v>
      </c>
      <c r="AU152" s="194" t="s">
        <v>80</v>
      </c>
      <c r="AY152" s="17" t="s">
        <v>113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78</v>
      </c>
      <c r="BK152" s="195">
        <f>ROUND(I152*H152,2)</f>
        <v>0</v>
      </c>
      <c r="BL152" s="17" t="s">
        <v>119</v>
      </c>
      <c r="BM152" s="194" t="s">
        <v>167</v>
      </c>
    </row>
    <row r="153" spans="1:65" s="13" customFormat="1">
      <c r="B153" s="196"/>
      <c r="C153" s="197"/>
      <c r="D153" s="198" t="s">
        <v>121</v>
      </c>
      <c r="E153" s="199" t="s">
        <v>1</v>
      </c>
      <c r="F153" s="200" t="s">
        <v>168</v>
      </c>
      <c r="G153" s="197"/>
      <c r="H153" s="201">
        <v>24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121</v>
      </c>
      <c r="AU153" s="207" t="s">
        <v>80</v>
      </c>
      <c r="AV153" s="13" t="s">
        <v>80</v>
      </c>
      <c r="AW153" s="13" t="s">
        <v>30</v>
      </c>
      <c r="AX153" s="13" t="s">
        <v>73</v>
      </c>
      <c r="AY153" s="207" t="s">
        <v>113</v>
      </c>
    </row>
    <row r="154" spans="1:65" s="13" customFormat="1">
      <c r="B154" s="196"/>
      <c r="C154" s="197"/>
      <c r="D154" s="198" t="s">
        <v>121</v>
      </c>
      <c r="E154" s="199" t="s">
        <v>1</v>
      </c>
      <c r="F154" s="200" t="s">
        <v>169</v>
      </c>
      <c r="G154" s="197"/>
      <c r="H154" s="201">
        <v>1.36</v>
      </c>
      <c r="I154" s="202"/>
      <c r="J154" s="197"/>
      <c r="K154" s="197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121</v>
      </c>
      <c r="AU154" s="207" t="s">
        <v>80</v>
      </c>
      <c r="AV154" s="13" t="s">
        <v>80</v>
      </c>
      <c r="AW154" s="13" t="s">
        <v>30</v>
      </c>
      <c r="AX154" s="13" t="s">
        <v>73</v>
      </c>
      <c r="AY154" s="207" t="s">
        <v>113</v>
      </c>
    </row>
    <row r="155" spans="1:65" s="13" customFormat="1">
      <c r="B155" s="196"/>
      <c r="C155" s="197"/>
      <c r="D155" s="198" t="s">
        <v>121</v>
      </c>
      <c r="E155" s="199" t="s">
        <v>1</v>
      </c>
      <c r="F155" s="200" t="s">
        <v>170</v>
      </c>
      <c r="G155" s="197"/>
      <c r="H155" s="201">
        <v>5.12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121</v>
      </c>
      <c r="AU155" s="207" t="s">
        <v>80</v>
      </c>
      <c r="AV155" s="13" t="s">
        <v>80</v>
      </c>
      <c r="AW155" s="13" t="s">
        <v>30</v>
      </c>
      <c r="AX155" s="13" t="s">
        <v>73</v>
      </c>
      <c r="AY155" s="207" t="s">
        <v>113</v>
      </c>
    </row>
    <row r="156" spans="1:65" s="14" customFormat="1">
      <c r="B156" s="208"/>
      <c r="C156" s="209"/>
      <c r="D156" s="198" t="s">
        <v>121</v>
      </c>
      <c r="E156" s="210" t="s">
        <v>1</v>
      </c>
      <c r="F156" s="211" t="s">
        <v>124</v>
      </c>
      <c r="G156" s="209"/>
      <c r="H156" s="212">
        <v>30.48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121</v>
      </c>
      <c r="AU156" s="218" t="s">
        <v>80</v>
      </c>
      <c r="AV156" s="14" t="s">
        <v>119</v>
      </c>
      <c r="AW156" s="14" t="s">
        <v>30</v>
      </c>
      <c r="AX156" s="14" t="s">
        <v>78</v>
      </c>
      <c r="AY156" s="218" t="s">
        <v>113</v>
      </c>
    </row>
    <row r="157" spans="1:65" s="2" customFormat="1" ht="37.9" customHeight="1">
      <c r="A157" s="34"/>
      <c r="B157" s="35"/>
      <c r="C157" s="182" t="s">
        <v>171</v>
      </c>
      <c r="D157" s="182" t="s">
        <v>115</v>
      </c>
      <c r="E157" s="183" t="s">
        <v>172</v>
      </c>
      <c r="F157" s="184" t="s">
        <v>173</v>
      </c>
      <c r="G157" s="185" t="s">
        <v>155</v>
      </c>
      <c r="H157" s="186">
        <v>45.018000000000001</v>
      </c>
      <c r="I157" s="187"/>
      <c r="J157" s="188">
        <f>ROUND(I157*H157,2)</f>
        <v>0</v>
      </c>
      <c r="K157" s="189"/>
      <c r="L157" s="39"/>
      <c r="M157" s="190" t="s">
        <v>1</v>
      </c>
      <c r="N157" s="191" t="s">
        <v>38</v>
      </c>
      <c r="O157" s="7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119</v>
      </c>
      <c r="AT157" s="194" t="s">
        <v>115</v>
      </c>
      <c r="AU157" s="194" t="s">
        <v>80</v>
      </c>
      <c r="AY157" s="17" t="s">
        <v>113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78</v>
      </c>
      <c r="BK157" s="195">
        <f>ROUND(I157*H157,2)</f>
        <v>0</v>
      </c>
      <c r="BL157" s="17" t="s">
        <v>119</v>
      </c>
      <c r="BM157" s="194" t="s">
        <v>174</v>
      </c>
    </row>
    <row r="158" spans="1:65" s="2" customFormat="1" ht="37.9" customHeight="1">
      <c r="A158" s="34"/>
      <c r="B158" s="35"/>
      <c r="C158" s="182" t="s">
        <v>175</v>
      </c>
      <c r="D158" s="182" t="s">
        <v>115</v>
      </c>
      <c r="E158" s="183" t="s">
        <v>176</v>
      </c>
      <c r="F158" s="184" t="s">
        <v>177</v>
      </c>
      <c r="G158" s="185" t="s">
        <v>155</v>
      </c>
      <c r="H158" s="186">
        <v>450.18</v>
      </c>
      <c r="I158" s="187"/>
      <c r="J158" s="188">
        <f>ROUND(I158*H158,2)</f>
        <v>0</v>
      </c>
      <c r="K158" s="189"/>
      <c r="L158" s="39"/>
      <c r="M158" s="190" t="s">
        <v>1</v>
      </c>
      <c r="N158" s="191" t="s">
        <v>38</v>
      </c>
      <c r="O158" s="7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119</v>
      </c>
      <c r="AT158" s="194" t="s">
        <v>115</v>
      </c>
      <c r="AU158" s="194" t="s">
        <v>80</v>
      </c>
      <c r="AY158" s="17" t="s">
        <v>113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78</v>
      </c>
      <c r="BK158" s="195">
        <f>ROUND(I158*H158,2)</f>
        <v>0</v>
      </c>
      <c r="BL158" s="17" t="s">
        <v>119</v>
      </c>
      <c r="BM158" s="194" t="s">
        <v>178</v>
      </c>
    </row>
    <row r="159" spans="1:65" s="13" customFormat="1">
      <c r="B159" s="196"/>
      <c r="C159" s="197"/>
      <c r="D159" s="198" t="s">
        <v>121</v>
      </c>
      <c r="E159" s="199" t="s">
        <v>1</v>
      </c>
      <c r="F159" s="200" t="s">
        <v>179</v>
      </c>
      <c r="G159" s="197"/>
      <c r="H159" s="201">
        <v>450.18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121</v>
      </c>
      <c r="AU159" s="207" t="s">
        <v>80</v>
      </c>
      <c r="AV159" s="13" t="s">
        <v>80</v>
      </c>
      <c r="AW159" s="13" t="s">
        <v>30</v>
      </c>
      <c r="AX159" s="13" t="s">
        <v>78</v>
      </c>
      <c r="AY159" s="207" t="s">
        <v>113</v>
      </c>
    </row>
    <row r="160" spans="1:65" s="2" customFormat="1" ht="33" customHeight="1">
      <c r="A160" s="34"/>
      <c r="B160" s="35"/>
      <c r="C160" s="182" t="s">
        <v>8</v>
      </c>
      <c r="D160" s="182" t="s">
        <v>115</v>
      </c>
      <c r="E160" s="183" t="s">
        <v>180</v>
      </c>
      <c r="F160" s="184" t="s">
        <v>181</v>
      </c>
      <c r="G160" s="185" t="s">
        <v>182</v>
      </c>
      <c r="H160" s="186">
        <v>97.305000000000007</v>
      </c>
      <c r="I160" s="187"/>
      <c r="J160" s="188">
        <f>ROUND(I160*H160,2)</f>
        <v>0</v>
      </c>
      <c r="K160" s="189"/>
      <c r="L160" s="39"/>
      <c r="M160" s="190" t="s">
        <v>1</v>
      </c>
      <c r="N160" s="191" t="s">
        <v>38</v>
      </c>
      <c r="O160" s="71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4" t="s">
        <v>119</v>
      </c>
      <c r="AT160" s="194" t="s">
        <v>115</v>
      </c>
      <c r="AU160" s="194" t="s">
        <v>80</v>
      </c>
      <c r="AY160" s="17" t="s">
        <v>113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78</v>
      </c>
      <c r="BK160" s="195">
        <f>ROUND(I160*H160,2)</f>
        <v>0</v>
      </c>
      <c r="BL160" s="17" t="s">
        <v>119</v>
      </c>
      <c r="BM160" s="194" t="s">
        <v>183</v>
      </c>
    </row>
    <row r="161" spans="1:65" s="13" customFormat="1">
      <c r="B161" s="196"/>
      <c r="C161" s="197"/>
      <c r="D161" s="198" t="s">
        <v>121</v>
      </c>
      <c r="E161" s="199" t="s">
        <v>1</v>
      </c>
      <c r="F161" s="200" t="s">
        <v>184</v>
      </c>
      <c r="G161" s="197"/>
      <c r="H161" s="201">
        <v>36.344999999999999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121</v>
      </c>
      <c r="AU161" s="207" t="s">
        <v>80</v>
      </c>
      <c r="AV161" s="13" t="s">
        <v>80</v>
      </c>
      <c r="AW161" s="13" t="s">
        <v>30</v>
      </c>
      <c r="AX161" s="13" t="s">
        <v>73</v>
      </c>
      <c r="AY161" s="207" t="s">
        <v>113</v>
      </c>
    </row>
    <row r="162" spans="1:65" s="13" customFormat="1">
      <c r="B162" s="196"/>
      <c r="C162" s="197"/>
      <c r="D162" s="198" t="s">
        <v>121</v>
      </c>
      <c r="E162" s="199" t="s">
        <v>1</v>
      </c>
      <c r="F162" s="200" t="s">
        <v>185</v>
      </c>
      <c r="G162" s="197"/>
      <c r="H162" s="201">
        <v>60.96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121</v>
      </c>
      <c r="AU162" s="207" t="s">
        <v>80</v>
      </c>
      <c r="AV162" s="13" t="s">
        <v>80</v>
      </c>
      <c r="AW162" s="13" t="s">
        <v>30</v>
      </c>
      <c r="AX162" s="13" t="s">
        <v>73</v>
      </c>
      <c r="AY162" s="207" t="s">
        <v>113</v>
      </c>
    </row>
    <row r="163" spans="1:65" s="14" customFormat="1">
      <c r="B163" s="208"/>
      <c r="C163" s="209"/>
      <c r="D163" s="198" t="s">
        <v>121</v>
      </c>
      <c r="E163" s="210" t="s">
        <v>1</v>
      </c>
      <c r="F163" s="211" t="s">
        <v>124</v>
      </c>
      <c r="G163" s="209"/>
      <c r="H163" s="212">
        <v>97.305000000000007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121</v>
      </c>
      <c r="AU163" s="218" t="s">
        <v>80</v>
      </c>
      <c r="AV163" s="14" t="s">
        <v>119</v>
      </c>
      <c r="AW163" s="14" t="s">
        <v>30</v>
      </c>
      <c r="AX163" s="14" t="s">
        <v>78</v>
      </c>
      <c r="AY163" s="218" t="s">
        <v>113</v>
      </c>
    </row>
    <row r="164" spans="1:65" s="2" customFormat="1" ht="16.5" customHeight="1">
      <c r="A164" s="34"/>
      <c r="B164" s="35"/>
      <c r="C164" s="182" t="s">
        <v>186</v>
      </c>
      <c r="D164" s="182" t="s">
        <v>115</v>
      </c>
      <c r="E164" s="183" t="s">
        <v>187</v>
      </c>
      <c r="F164" s="184" t="s">
        <v>188</v>
      </c>
      <c r="G164" s="185" t="s">
        <v>155</v>
      </c>
      <c r="H164" s="186">
        <v>48.018000000000001</v>
      </c>
      <c r="I164" s="187"/>
      <c r="J164" s="188">
        <f>ROUND(I164*H164,2)</f>
        <v>0</v>
      </c>
      <c r="K164" s="189"/>
      <c r="L164" s="39"/>
      <c r="M164" s="190" t="s">
        <v>1</v>
      </c>
      <c r="N164" s="191" t="s">
        <v>38</v>
      </c>
      <c r="O164" s="71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119</v>
      </c>
      <c r="AT164" s="194" t="s">
        <v>115</v>
      </c>
      <c r="AU164" s="194" t="s">
        <v>80</v>
      </c>
      <c r="AY164" s="17" t="s">
        <v>113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7" t="s">
        <v>78</v>
      </c>
      <c r="BK164" s="195">
        <f>ROUND(I164*H164,2)</f>
        <v>0</v>
      </c>
      <c r="BL164" s="17" t="s">
        <v>119</v>
      </c>
      <c r="BM164" s="194" t="s">
        <v>189</v>
      </c>
    </row>
    <row r="165" spans="1:65" s="2" customFormat="1" ht="24.2" customHeight="1">
      <c r="A165" s="34"/>
      <c r="B165" s="35"/>
      <c r="C165" s="182" t="s">
        <v>190</v>
      </c>
      <c r="D165" s="182" t="s">
        <v>115</v>
      </c>
      <c r="E165" s="183" t="s">
        <v>191</v>
      </c>
      <c r="F165" s="184" t="s">
        <v>192</v>
      </c>
      <c r="G165" s="185" t="s">
        <v>118</v>
      </c>
      <c r="H165" s="186">
        <v>482.1</v>
      </c>
      <c r="I165" s="187"/>
      <c r="J165" s="188">
        <f>ROUND(I165*H165,2)</f>
        <v>0</v>
      </c>
      <c r="K165" s="189"/>
      <c r="L165" s="39"/>
      <c r="M165" s="190" t="s">
        <v>1</v>
      </c>
      <c r="N165" s="191" t="s">
        <v>38</v>
      </c>
      <c r="O165" s="71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4" t="s">
        <v>119</v>
      </c>
      <c r="AT165" s="194" t="s">
        <v>115</v>
      </c>
      <c r="AU165" s="194" t="s">
        <v>80</v>
      </c>
      <c r="AY165" s="17" t="s">
        <v>113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7" t="s">
        <v>78</v>
      </c>
      <c r="BK165" s="195">
        <f>ROUND(I165*H165,2)</f>
        <v>0</v>
      </c>
      <c r="BL165" s="17" t="s">
        <v>119</v>
      </c>
      <c r="BM165" s="194" t="s">
        <v>193</v>
      </c>
    </row>
    <row r="166" spans="1:65" s="13" customFormat="1">
      <c r="B166" s="196"/>
      <c r="C166" s="197"/>
      <c r="D166" s="198" t="s">
        <v>121</v>
      </c>
      <c r="E166" s="199" t="s">
        <v>1</v>
      </c>
      <c r="F166" s="200" t="s">
        <v>194</v>
      </c>
      <c r="G166" s="197"/>
      <c r="H166" s="201">
        <v>407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121</v>
      </c>
      <c r="AU166" s="207" t="s">
        <v>80</v>
      </c>
      <c r="AV166" s="13" t="s">
        <v>80</v>
      </c>
      <c r="AW166" s="13" t="s">
        <v>30</v>
      </c>
      <c r="AX166" s="13" t="s">
        <v>73</v>
      </c>
      <c r="AY166" s="207" t="s">
        <v>113</v>
      </c>
    </row>
    <row r="167" spans="1:65" s="13" customFormat="1">
      <c r="B167" s="196"/>
      <c r="C167" s="197"/>
      <c r="D167" s="198" t="s">
        <v>121</v>
      </c>
      <c r="E167" s="199" t="s">
        <v>1</v>
      </c>
      <c r="F167" s="200" t="s">
        <v>195</v>
      </c>
      <c r="G167" s="197"/>
      <c r="H167" s="201">
        <v>70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121</v>
      </c>
      <c r="AU167" s="207" t="s">
        <v>80</v>
      </c>
      <c r="AV167" s="13" t="s">
        <v>80</v>
      </c>
      <c r="AW167" s="13" t="s">
        <v>30</v>
      </c>
      <c r="AX167" s="13" t="s">
        <v>73</v>
      </c>
      <c r="AY167" s="207" t="s">
        <v>113</v>
      </c>
    </row>
    <row r="168" spans="1:65" s="13" customFormat="1">
      <c r="B168" s="196"/>
      <c r="C168" s="197"/>
      <c r="D168" s="198" t="s">
        <v>121</v>
      </c>
      <c r="E168" s="199" t="s">
        <v>1</v>
      </c>
      <c r="F168" s="200" t="s">
        <v>196</v>
      </c>
      <c r="G168" s="197"/>
      <c r="H168" s="201">
        <v>5.0999999999999996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121</v>
      </c>
      <c r="AU168" s="207" t="s">
        <v>80</v>
      </c>
      <c r="AV168" s="13" t="s">
        <v>80</v>
      </c>
      <c r="AW168" s="13" t="s">
        <v>30</v>
      </c>
      <c r="AX168" s="13" t="s">
        <v>73</v>
      </c>
      <c r="AY168" s="207" t="s">
        <v>113</v>
      </c>
    </row>
    <row r="169" spans="1:65" s="14" customFormat="1">
      <c r="B169" s="208"/>
      <c r="C169" s="209"/>
      <c r="D169" s="198" t="s">
        <v>121</v>
      </c>
      <c r="E169" s="210" t="s">
        <v>1</v>
      </c>
      <c r="F169" s="211" t="s">
        <v>124</v>
      </c>
      <c r="G169" s="209"/>
      <c r="H169" s="212">
        <v>482.1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121</v>
      </c>
      <c r="AU169" s="218" t="s">
        <v>80</v>
      </c>
      <c r="AV169" s="14" t="s">
        <v>119</v>
      </c>
      <c r="AW169" s="14" t="s">
        <v>30</v>
      </c>
      <c r="AX169" s="14" t="s">
        <v>78</v>
      </c>
      <c r="AY169" s="218" t="s">
        <v>113</v>
      </c>
    </row>
    <row r="170" spans="1:65" s="2" customFormat="1" ht="24.2" customHeight="1">
      <c r="A170" s="34"/>
      <c r="B170" s="35"/>
      <c r="C170" s="182" t="s">
        <v>197</v>
      </c>
      <c r="D170" s="182" t="s">
        <v>115</v>
      </c>
      <c r="E170" s="183" t="s">
        <v>198</v>
      </c>
      <c r="F170" s="184" t="s">
        <v>199</v>
      </c>
      <c r="G170" s="185" t="s">
        <v>118</v>
      </c>
      <c r="H170" s="186">
        <v>90</v>
      </c>
      <c r="I170" s="187"/>
      <c r="J170" s="188">
        <f>ROUND(I170*H170,2)</f>
        <v>0</v>
      </c>
      <c r="K170" s="189"/>
      <c r="L170" s="39"/>
      <c r="M170" s="190" t="s">
        <v>1</v>
      </c>
      <c r="N170" s="191" t="s">
        <v>38</v>
      </c>
      <c r="O170" s="71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4" t="s">
        <v>119</v>
      </c>
      <c r="AT170" s="194" t="s">
        <v>115</v>
      </c>
      <c r="AU170" s="194" t="s">
        <v>80</v>
      </c>
      <c r="AY170" s="17" t="s">
        <v>113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7" t="s">
        <v>78</v>
      </c>
      <c r="BK170" s="195">
        <f>ROUND(I170*H170,2)</f>
        <v>0</v>
      </c>
      <c r="BL170" s="17" t="s">
        <v>119</v>
      </c>
      <c r="BM170" s="194" t="s">
        <v>200</v>
      </c>
    </row>
    <row r="171" spans="1:65" s="13" customFormat="1">
      <c r="B171" s="196"/>
      <c r="C171" s="197"/>
      <c r="D171" s="198" t="s">
        <v>121</v>
      </c>
      <c r="E171" s="199" t="s">
        <v>1</v>
      </c>
      <c r="F171" s="200" t="s">
        <v>201</v>
      </c>
      <c r="G171" s="197"/>
      <c r="H171" s="201">
        <v>90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121</v>
      </c>
      <c r="AU171" s="207" t="s">
        <v>80</v>
      </c>
      <c r="AV171" s="13" t="s">
        <v>80</v>
      </c>
      <c r="AW171" s="13" t="s">
        <v>30</v>
      </c>
      <c r="AX171" s="13" t="s">
        <v>78</v>
      </c>
      <c r="AY171" s="207" t="s">
        <v>113</v>
      </c>
    </row>
    <row r="172" spans="1:65" s="2" customFormat="1" ht="16.5" customHeight="1">
      <c r="A172" s="34"/>
      <c r="B172" s="35"/>
      <c r="C172" s="219" t="s">
        <v>202</v>
      </c>
      <c r="D172" s="219" t="s">
        <v>203</v>
      </c>
      <c r="E172" s="220" t="s">
        <v>204</v>
      </c>
      <c r="F172" s="221" t="s">
        <v>205</v>
      </c>
      <c r="G172" s="222" t="s">
        <v>182</v>
      </c>
      <c r="H172" s="223">
        <v>27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38</v>
      </c>
      <c r="O172" s="71"/>
      <c r="P172" s="192">
        <f>O172*H172</f>
        <v>0</v>
      </c>
      <c r="Q172" s="192">
        <v>1</v>
      </c>
      <c r="R172" s="192">
        <f>Q172*H172</f>
        <v>27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158</v>
      </c>
      <c r="AT172" s="194" t="s">
        <v>203</v>
      </c>
      <c r="AU172" s="194" t="s">
        <v>80</v>
      </c>
      <c r="AY172" s="17" t="s">
        <v>113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7" t="s">
        <v>78</v>
      </c>
      <c r="BK172" s="195">
        <f>ROUND(I172*H172,2)</f>
        <v>0</v>
      </c>
      <c r="BL172" s="17" t="s">
        <v>119</v>
      </c>
      <c r="BM172" s="194" t="s">
        <v>206</v>
      </c>
    </row>
    <row r="173" spans="1:65" s="13" customFormat="1">
      <c r="B173" s="196"/>
      <c r="C173" s="197"/>
      <c r="D173" s="198" t="s">
        <v>121</v>
      </c>
      <c r="E173" s="199" t="s">
        <v>1</v>
      </c>
      <c r="F173" s="200" t="s">
        <v>207</v>
      </c>
      <c r="G173" s="197"/>
      <c r="H173" s="201">
        <v>27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121</v>
      </c>
      <c r="AU173" s="207" t="s">
        <v>80</v>
      </c>
      <c r="AV173" s="13" t="s">
        <v>80</v>
      </c>
      <c r="AW173" s="13" t="s">
        <v>30</v>
      </c>
      <c r="AX173" s="13" t="s">
        <v>78</v>
      </c>
      <c r="AY173" s="207" t="s">
        <v>113</v>
      </c>
    </row>
    <row r="174" spans="1:65" s="2" customFormat="1" ht="24.2" customHeight="1">
      <c r="A174" s="34"/>
      <c r="B174" s="35"/>
      <c r="C174" s="182" t="s">
        <v>208</v>
      </c>
      <c r="D174" s="182" t="s">
        <v>115</v>
      </c>
      <c r="E174" s="183" t="s">
        <v>209</v>
      </c>
      <c r="F174" s="184" t="s">
        <v>210</v>
      </c>
      <c r="G174" s="185" t="s">
        <v>118</v>
      </c>
      <c r="H174" s="186">
        <v>60</v>
      </c>
      <c r="I174" s="187"/>
      <c r="J174" s="188">
        <f>ROUND(I174*H174,2)</f>
        <v>0</v>
      </c>
      <c r="K174" s="189"/>
      <c r="L174" s="39"/>
      <c r="M174" s="190" t="s">
        <v>1</v>
      </c>
      <c r="N174" s="191" t="s">
        <v>38</v>
      </c>
      <c r="O174" s="71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4" t="s">
        <v>119</v>
      </c>
      <c r="AT174" s="194" t="s">
        <v>115</v>
      </c>
      <c r="AU174" s="194" t="s">
        <v>80</v>
      </c>
      <c r="AY174" s="17" t="s">
        <v>113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7" t="s">
        <v>78</v>
      </c>
      <c r="BK174" s="195">
        <f>ROUND(I174*H174,2)</f>
        <v>0</v>
      </c>
      <c r="BL174" s="17" t="s">
        <v>119</v>
      </c>
      <c r="BM174" s="194" t="s">
        <v>211</v>
      </c>
    </row>
    <row r="175" spans="1:65" s="13" customFormat="1">
      <c r="B175" s="196"/>
      <c r="C175" s="197"/>
      <c r="D175" s="198" t="s">
        <v>121</v>
      </c>
      <c r="E175" s="199" t="s">
        <v>1</v>
      </c>
      <c r="F175" s="200" t="s">
        <v>212</v>
      </c>
      <c r="G175" s="197"/>
      <c r="H175" s="201">
        <v>60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121</v>
      </c>
      <c r="AU175" s="207" t="s">
        <v>80</v>
      </c>
      <c r="AV175" s="13" t="s">
        <v>80</v>
      </c>
      <c r="AW175" s="13" t="s">
        <v>30</v>
      </c>
      <c r="AX175" s="13" t="s">
        <v>78</v>
      </c>
      <c r="AY175" s="207" t="s">
        <v>113</v>
      </c>
    </row>
    <row r="176" spans="1:65" s="12" customFormat="1" ht="22.9" customHeight="1">
      <c r="B176" s="166"/>
      <c r="C176" s="167"/>
      <c r="D176" s="168" t="s">
        <v>72</v>
      </c>
      <c r="E176" s="180" t="s">
        <v>80</v>
      </c>
      <c r="F176" s="180" t="s">
        <v>213</v>
      </c>
      <c r="G176" s="167"/>
      <c r="H176" s="167"/>
      <c r="I176" s="170"/>
      <c r="J176" s="181">
        <f>BK176</f>
        <v>0</v>
      </c>
      <c r="K176" s="167"/>
      <c r="L176" s="172"/>
      <c r="M176" s="173"/>
      <c r="N176" s="174"/>
      <c r="O176" s="174"/>
      <c r="P176" s="175">
        <f>SUM(P177:P180)</f>
        <v>0</v>
      </c>
      <c r="Q176" s="174"/>
      <c r="R176" s="175">
        <f>SUM(R177:R180)</f>
        <v>4.9173230399999994</v>
      </c>
      <c r="S176" s="174"/>
      <c r="T176" s="176">
        <f>SUM(T177:T180)</f>
        <v>0</v>
      </c>
      <c r="AR176" s="177" t="s">
        <v>78</v>
      </c>
      <c r="AT176" s="178" t="s">
        <v>72</v>
      </c>
      <c r="AU176" s="178" t="s">
        <v>78</v>
      </c>
      <c r="AY176" s="177" t="s">
        <v>113</v>
      </c>
      <c r="BK176" s="179">
        <f>SUM(BK177:BK180)</f>
        <v>0</v>
      </c>
    </row>
    <row r="177" spans="1:65" s="2" customFormat="1" ht="24.2" customHeight="1">
      <c r="A177" s="34"/>
      <c r="B177" s="35"/>
      <c r="C177" s="182" t="s">
        <v>214</v>
      </c>
      <c r="D177" s="182" t="s">
        <v>115</v>
      </c>
      <c r="E177" s="183" t="s">
        <v>215</v>
      </c>
      <c r="F177" s="184" t="s">
        <v>216</v>
      </c>
      <c r="G177" s="185" t="s">
        <v>155</v>
      </c>
      <c r="H177" s="186">
        <v>1.68</v>
      </c>
      <c r="I177" s="187"/>
      <c r="J177" s="188">
        <f>ROUND(I177*H177,2)</f>
        <v>0</v>
      </c>
      <c r="K177" s="189"/>
      <c r="L177" s="39"/>
      <c r="M177" s="190" t="s">
        <v>1</v>
      </c>
      <c r="N177" s="191" t="s">
        <v>38</v>
      </c>
      <c r="O177" s="71"/>
      <c r="P177" s="192">
        <f>O177*H177</f>
        <v>0</v>
      </c>
      <c r="Q177" s="192">
        <v>2.5018699999999998</v>
      </c>
      <c r="R177" s="192">
        <f>Q177*H177</f>
        <v>4.2031415999999995</v>
      </c>
      <c r="S177" s="192">
        <v>0</v>
      </c>
      <c r="T177" s="19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4" t="s">
        <v>119</v>
      </c>
      <c r="AT177" s="194" t="s">
        <v>115</v>
      </c>
      <c r="AU177" s="194" t="s">
        <v>80</v>
      </c>
      <c r="AY177" s="17" t="s">
        <v>113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78</v>
      </c>
      <c r="BK177" s="195">
        <f>ROUND(I177*H177,2)</f>
        <v>0</v>
      </c>
      <c r="BL177" s="17" t="s">
        <v>119</v>
      </c>
      <c r="BM177" s="194" t="s">
        <v>217</v>
      </c>
    </row>
    <row r="178" spans="1:65" s="13" customFormat="1">
      <c r="B178" s="196"/>
      <c r="C178" s="197"/>
      <c r="D178" s="198" t="s">
        <v>121</v>
      </c>
      <c r="E178" s="199" t="s">
        <v>1</v>
      </c>
      <c r="F178" s="200" t="s">
        <v>218</v>
      </c>
      <c r="G178" s="197"/>
      <c r="H178" s="201">
        <v>1.68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121</v>
      </c>
      <c r="AU178" s="207" t="s">
        <v>80</v>
      </c>
      <c r="AV178" s="13" t="s">
        <v>80</v>
      </c>
      <c r="AW178" s="13" t="s">
        <v>30</v>
      </c>
      <c r="AX178" s="13" t="s">
        <v>78</v>
      </c>
      <c r="AY178" s="207" t="s">
        <v>113</v>
      </c>
    </row>
    <row r="179" spans="1:65" s="2" customFormat="1" ht="16.5" customHeight="1">
      <c r="A179" s="34"/>
      <c r="B179" s="35"/>
      <c r="C179" s="182" t="s">
        <v>219</v>
      </c>
      <c r="D179" s="182" t="s">
        <v>115</v>
      </c>
      <c r="E179" s="183" t="s">
        <v>220</v>
      </c>
      <c r="F179" s="184" t="s">
        <v>221</v>
      </c>
      <c r="G179" s="185" t="s">
        <v>182</v>
      </c>
      <c r="H179" s="186">
        <v>0.67200000000000004</v>
      </c>
      <c r="I179" s="187"/>
      <c r="J179" s="188">
        <f>ROUND(I179*H179,2)</f>
        <v>0</v>
      </c>
      <c r="K179" s="189"/>
      <c r="L179" s="39"/>
      <c r="M179" s="190" t="s">
        <v>1</v>
      </c>
      <c r="N179" s="191" t="s">
        <v>38</v>
      </c>
      <c r="O179" s="71"/>
      <c r="P179" s="192">
        <f>O179*H179</f>
        <v>0</v>
      </c>
      <c r="Q179" s="192">
        <v>1.06277</v>
      </c>
      <c r="R179" s="192">
        <f>Q179*H179</f>
        <v>0.71418144000000006</v>
      </c>
      <c r="S179" s="192">
        <v>0</v>
      </c>
      <c r="T179" s="19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4" t="s">
        <v>119</v>
      </c>
      <c r="AT179" s="194" t="s">
        <v>115</v>
      </c>
      <c r="AU179" s="194" t="s">
        <v>80</v>
      </c>
      <c r="AY179" s="17" t="s">
        <v>113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7" t="s">
        <v>78</v>
      </c>
      <c r="BK179" s="195">
        <f>ROUND(I179*H179,2)</f>
        <v>0</v>
      </c>
      <c r="BL179" s="17" t="s">
        <v>119</v>
      </c>
      <c r="BM179" s="194" t="s">
        <v>222</v>
      </c>
    </row>
    <row r="180" spans="1:65" s="13" customFormat="1">
      <c r="B180" s="196"/>
      <c r="C180" s="197"/>
      <c r="D180" s="198" t="s">
        <v>121</v>
      </c>
      <c r="E180" s="199" t="s">
        <v>1</v>
      </c>
      <c r="F180" s="200" t="s">
        <v>223</v>
      </c>
      <c r="G180" s="197"/>
      <c r="H180" s="201">
        <v>0.67200000000000004</v>
      </c>
      <c r="I180" s="202"/>
      <c r="J180" s="197"/>
      <c r="K180" s="197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121</v>
      </c>
      <c r="AU180" s="207" t="s">
        <v>80</v>
      </c>
      <c r="AV180" s="13" t="s">
        <v>80</v>
      </c>
      <c r="AW180" s="13" t="s">
        <v>30</v>
      </c>
      <c r="AX180" s="13" t="s">
        <v>78</v>
      </c>
      <c r="AY180" s="207" t="s">
        <v>113</v>
      </c>
    </row>
    <row r="181" spans="1:65" s="12" customFormat="1" ht="22.9" customHeight="1">
      <c r="B181" s="166"/>
      <c r="C181" s="167"/>
      <c r="D181" s="168" t="s">
        <v>72</v>
      </c>
      <c r="E181" s="180" t="s">
        <v>139</v>
      </c>
      <c r="F181" s="180" t="s">
        <v>224</v>
      </c>
      <c r="G181" s="167"/>
      <c r="H181" s="167"/>
      <c r="I181" s="170"/>
      <c r="J181" s="181">
        <f>BK181</f>
        <v>0</v>
      </c>
      <c r="K181" s="167"/>
      <c r="L181" s="172"/>
      <c r="M181" s="173"/>
      <c r="N181" s="174"/>
      <c r="O181" s="174"/>
      <c r="P181" s="175">
        <f>SUM(P182:P214)</f>
        <v>0</v>
      </c>
      <c r="Q181" s="174"/>
      <c r="R181" s="175">
        <f>SUM(R182:R214)</f>
        <v>152.03577000000001</v>
      </c>
      <c r="S181" s="174"/>
      <c r="T181" s="176">
        <f>SUM(T182:T214)</f>
        <v>0</v>
      </c>
      <c r="AR181" s="177" t="s">
        <v>78</v>
      </c>
      <c r="AT181" s="178" t="s">
        <v>72</v>
      </c>
      <c r="AU181" s="178" t="s">
        <v>78</v>
      </c>
      <c r="AY181" s="177" t="s">
        <v>113</v>
      </c>
      <c r="BK181" s="179">
        <f>SUM(BK182:BK214)</f>
        <v>0</v>
      </c>
    </row>
    <row r="182" spans="1:65" s="2" customFormat="1" ht="24.2" customHeight="1">
      <c r="A182" s="34"/>
      <c r="B182" s="35"/>
      <c r="C182" s="182" t="s">
        <v>225</v>
      </c>
      <c r="D182" s="182" t="s">
        <v>115</v>
      </c>
      <c r="E182" s="183" t="s">
        <v>226</v>
      </c>
      <c r="F182" s="184" t="s">
        <v>227</v>
      </c>
      <c r="G182" s="185" t="s">
        <v>118</v>
      </c>
      <c r="H182" s="186">
        <v>482.1</v>
      </c>
      <c r="I182" s="187"/>
      <c r="J182" s="188">
        <f>ROUND(I182*H182,2)</f>
        <v>0</v>
      </c>
      <c r="K182" s="189"/>
      <c r="L182" s="39"/>
      <c r="M182" s="190" t="s">
        <v>1</v>
      </c>
      <c r="N182" s="191" t="s">
        <v>38</v>
      </c>
      <c r="O182" s="71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4" t="s">
        <v>119</v>
      </c>
      <c r="AT182" s="194" t="s">
        <v>115</v>
      </c>
      <c r="AU182" s="194" t="s">
        <v>80</v>
      </c>
      <c r="AY182" s="17" t="s">
        <v>113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78</v>
      </c>
      <c r="BK182" s="195">
        <f>ROUND(I182*H182,2)</f>
        <v>0</v>
      </c>
      <c r="BL182" s="17" t="s">
        <v>119</v>
      </c>
      <c r="BM182" s="194" t="s">
        <v>228</v>
      </c>
    </row>
    <row r="183" spans="1:65" s="2" customFormat="1" ht="24.2" customHeight="1">
      <c r="A183" s="34"/>
      <c r="B183" s="35"/>
      <c r="C183" s="182" t="s">
        <v>7</v>
      </c>
      <c r="D183" s="182" t="s">
        <v>115</v>
      </c>
      <c r="E183" s="183" t="s">
        <v>229</v>
      </c>
      <c r="F183" s="184" t="s">
        <v>230</v>
      </c>
      <c r="G183" s="185" t="s">
        <v>118</v>
      </c>
      <c r="H183" s="186">
        <v>107</v>
      </c>
      <c r="I183" s="187"/>
      <c r="J183" s="188">
        <f>ROUND(I183*H183,2)</f>
        <v>0</v>
      </c>
      <c r="K183" s="189"/>
      <c r="L183" s="39"/>
      <c r="M183" s="190" t="s">
        <v>1</v>
      </c>
      <c r="N183" s="191" t="s">
        <v>38</v>
      </c>
      <c r="O183" s="71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4" t="s">
        <v>119</v>
      </c>
      <c r="AT183" s="194" t="s">
        <v>115</v>
      </c>
      <c r="AU183" s="194" t="s">
        <v>80</v>
      </c>
      <c r="AY183" s="17" t="s">
        <v>113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7" t="s">
        <v>78</v>
      </c>
      <c r="BK183" s="195">
        <f>ROUND(I183*H183,2)</f>
        <v>0</v>
      </c>
      <c r="BL183" s="17" t="s">
        <v>119</v>
      </c>
      <c r="BM183" s="194" t="s">
        <v>231</v>
      </c>
    </row>
    <row r="184" spans="1:65" s="13" customFormat="1">
      <c r="B184" s="196"/>
      <c r="C184" s="197"/>
      <c r="D184" s="198" t="s">
        <v>121</v>
      </c>
      <c r="E184" s="199" t="s">
        <v>1</v>
      </c>
      <c r="F184" s="200" t="s">
        <v>232</v>
      </c>
      <c r="G184" s="197"/>
      <c r="H184" s="201">
        <v>79</v>
      </c>
      <c r="I184" s="202"/>
      <c r="J184" s="197"/>
      <c r="K184" s="197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121</v>
      </c>
      <c r="AU184" s="207" t="s">
        <v>80</v>
      </c>
      <c r="AV184" s="13" t="s">
        <v>80</v>
      </c>
      <c r="AW184" s="13" t="s">
        <v>30</v>
      </c>
      <c r="AX184" s="13" t="s">
        <v>73</v>
      </c>
      <c r="AY184" s="207" t="s">
        <v>113</v>
      </c>
    </row>
    <row r="185" spans="1:65" s="13" customFormat="1">
      <c r="B185" s="196"/>
      <c r="C185" s="197"/>
      <c r="D185" s="198" t="s">
        <v>121</v>
      </c>
      <c r="E185" s="199" t="s">
        <v>1</v>
      </c>
      <c r="F185" s="200" t="s">
        <v>233</v>
      </c>
      <c r="G185" s="197"/>
      <c r="H185" s="201">
        <v>28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121</v>
      </c>
      <c r="AU185" s="207" t="s">
        <v>80</v>
      </c>
      <c r="AV185" s="13" t="s">
        <v>80</v>
      </c>
      <c r="AW185" s="13" t="s">
        <v>30</v>
      </c>
      <c r="AX185" s="13" t="s">
        <v>73</v>
      </c>
      <c r="AY185" s="207" t="s">
        <v>113</v>
      </c>
    </row>
    <row r="186" spans="1:65" s="14" customFormat="1">
      <c r="B186" s="208"/>
      <c r="C186" s="209"/>
      <c r="D186" s="198" t="s">
        <v>121</v>
      </c>
      <c r="E186" s="210" t="s">
        <v>1</v>
      </c>
      <c r="F186" s="211" t="s">
        <v>124</v>
      </c>
      <c r="G186" s="209"/>
      <c r="H186" s="212">
        <v>107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121</v>
      </c>
      <c r="AU186" s="218" t="s">
        <v>80</v>
      </c>
      <c r="AV186" s="14" t="s">
        <v>119</v>
      </c>
      <c r="AW186" s="14" t="s">
        <v>30</v>
      </c>
      <c r="AX186" s="14" t="s">
        <v>78</v>
      </c>
      <c r="AY186" s="218" t="s">
        <v>113</v>
      </c>
    </row>
    <row r="187" spans="1:65" s="2" customFormat="1" ht="33" customHeight="1">
      <c r="A187" s="34"/>
      <c r="B187" s="35"/>
      <c r="C187" s="182" t="s">
        <v>234</v>
      </c>
      <c r="D187" s="182" t="s">
        <v>115</v>
      </c>
      <c r="E187" s="183" t="s">
        <v>235</v>
      </c>
      <c r="F187" s="184" t="s">
        <v>236</v>
      </c>
      <c r="G187" s="185" t="s">
        <v>118</v>
      </c>
      <c r="H187" s="186">
        <v>7</v>
      </c>
      <c r="I187" s="187"/>
      <c r="J187" s="188">
        <f>ROUND(I187*H187,2)</f>
        <v>0</v>
      </c>
      <c r="K187" s="189"/>
      <c r="L187" s="39"/>
      <c r="M187" s="190" t="s">
        <v>1</v>
      </c>
      <c r="N187" s="191" t="s">
        <v>38</v>
      </c>
      <c r="O187" s="71"/>
      <c r="P187" s="192">
        <f>O187*H187</f>
        <v>0</v>
      </c>
      <c r="Q187" s="192">
        <v>0.20745</v>
      </c>
      <c r="R187" s="192">
        <f>Q187*H187</f>
        <v>1.4521500000000001</v>
      </c>
      <c r="S187" s="192">
        <v>0</v>
      </c>
      <c r="T187" s="19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4" t="s">
        <v>119</v>
      </c>
      <c r="AT187" s="194" t="s">
        <v>115</v>
      </c>
      <c r="AU187" s="194" t="s">
        <v>80</v>
      </c>
      <c r="AY187" s="17" t="s">
        <v>113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78</v>
      </c>
      <c r="BK187" s="195">
        <f>ROUND(I187*H187,2)</f>
        <v>0</v>
      </c>
      <c r="BL187" s="17" t="s">
        <v>119</v>
      </c>
      <c r="BM187" s="194" t="s">
        <v>237</v>
      </c>
    </row>
    <row r="188" spans="1:65" s="13" customFormat="1">
      <c r="B188" s="196"/>
      <c r="C188" s="197"/>
      <c r="D188" s="198" t="s">
        <v>121</v>
      </c>
      <c r="E188" s="199" t="s">
        <v>1</v>
      </c>
      <c r="F188" s="200" t="s">
        <v>238</v>
      </c>
      <c r="G188" s="197"/>
      <c r="H188" s="201">
        <v>7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121</v>
      </c>
      <c r="AU188" s="207" t="s">
        <v>80</v>
      </c>
      <c r="AV188" s="13" t="s">
        <v>80</v>
      </c>
      <c r="AW188" s="13" t="s">
        <v>30</v>
      </c>
      <c r="AX188" s="13" t="s">
        <v>78</v>
      </c>
      <c r="AY188" s="207" t="s">
        <v>113</v>
      </c>
    </row>
    <row r="189" spans="1:65" s="2" customFormat="1" ht="24.2" customHeight="1">
      <c r="A189" s="34"/>
      <c r="B189" s="35"/>
      <c r="C189" s="182" t="s">
        <v>239</v>
      </c>
      <c r="D189" s="182" t="s">
        <v>115</v>
      </c>
      <c r="E189" s="183" t="s">
        <v>240</v>
      </c>
      <c r="F189" s="184" t="s">
        <v>241</v>
      </c>
      <c r="G189" s="185" t="s">
        <v>118</v>
      </c>
      <c r="H189" s="186">
        <v>7</v>
      </c>
      <c r="I189" s="187"/>
      <c r="J189" s="188">
        <f>ROUND(I189*H189,2)</f>
        <v>0</v>
      </c>
      <c r="K189" s="189"/>
      <c r="L189" s="39"/>
      <c r="M189" s="190" t="s">
        <v>1</v>
      </c>
      <c r="N189" s="191" t="s">
        <v>38</v>
      </c>
      <c r="O189" s="71"/>
      <c r="P189" s="192">
        <f>O189*H189</f>
        <v>0</v>
      </c>
      <c r="Q189" s="192">
        <v>3.4000000000000002E-4</v>
      </c>
      <c r="R189" s="192">
        <f>Q189*H189</f>
        <v>2.3800000000000002E-3</v>
      </c>
      <c r="S189" s="192">
        <v>0</v>
      </c>
      <c r="T189" s="19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4" t="s">
        <v>119</v>
      </c>
      <c r="AT189" s="194" t="s">
        <v>115</v>
      </c>
      <c r="AU189" s="194" t="s">
        <v>80</v>
      </c>
      <c r="AY189" s="17" t="s">
        <v>113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7" t="s">
        <v>78</v>
      </c>
      <c r="BK189" s="195">
        <f>ROUND(I189*H189,2)</f>
        <v>0</v>
      </c>
      <c r="BL189" s="17" t="s">
        <v>119</v>
      </c>
      <c r="BM189" s="194" t="s">
        <v>242</v>
      </c>
    </row>
    <row r="190" spans="1:65" s="2" customFormat="1" ht="24.2" customHeight="1">
      <c r="A190" s="34"/>
      <c r="B190" s="35"/>
      <c r="C190" s="182" t="s">
        <v>243</v>
      </c>
      <c r="D190" s="182" t="s">
        <v>115</v>
      </c>
      <c r="E190" s="183" t="s">
        <v>244</v>
      </c>
      <c r="F190" s="184" t="s">
        <v>245</v>
      </c>
      <c r="G190" s="185" t="s">
        <v>118</v>
      </c>
      <c r="H190" s="186">
        <v>79</v>
      </c>
      <c r="I190" s="187"/>
      <c r="J190" s="188">
        <f>ROUND(I190*H190,2)</f>
        <v>0</v>
      </c>
      <c r="K190" s="189"/>
      <c r="L190" s="39"/>
      <c r="M190" s="190" t="s">
        <v>1</v>
      </c>
      <c r="N190" s="191" t="s">
        <v>38</v>
      </c>
      <c r="O190" s="71"/>
      <c r="P190" s="192">
        <f>O190*H190</f>
        <v>0</v>
      </c>
      <c r="Q190" s="192">
        <v>0.1837</v>
      </c>
      <c r="R190" s="192">
        <f>Q190*H190</f>
        <v>14.5123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119</v>
      </c>
      <c r="AT190" s="194" t="s">
        <v>115</v>
      </c>
      <c r="AU190" s="194" t="s">
        <v>80</v>
      </c>
      <c r="AY190" s="17" t="s">
        <v>113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78</v>
      </c>
      <c r="BK190" s="195">
        <f>ROUND(I190*H190,2)</f>
        <v>0</v>
      </c>
      <c r="BL190" s="17" t="s">
        <v>119</v>
      </c>
      <c r="BM190" s="194" t="s">
        <v>246</v>
      </c>
    </row>
    <row r="191" spans="1:65" s="13" customFormat="1">
      <c r="B191" s="196"/>
      <c r="C191" s="197"/>
      <c r="D191" s="198" t="s">
        <v>121</v>
      </c>
      <c r="E191" s="199" t="s">
        <v>1</v>
      </c>
      <c r="F191" s="200" t="s">
        <v>247</v>
      </c>
      <c r="G191" s="197"/>
      <c r="H191" s="201">
        <v>79</v>
      </c>
      <c r="I191" s="202"/>
      <c r="J191" s="197"/>
      <c r="K191" s="197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121</v>
      </c>
      <c r="AU191" s="207" t="s">
        <v>80</v>
      </c>
      <c r="AV191" s="13" t="s">
        <v>80</v>
      </c>
      <c r="AW191" s="13" t="s">
        <v>30</v>
      </c>
      <c r="AX191" s="13" t="s">
        <v>78</v>
      </c>
      <c r="AY191" s="207" t="s">
        <v>113</v>
      </c>
    </row>
    <row r="192" spans="1:65" s="2" customFormat="1" ht="16.5" customHeight="1">
      <c r="A192" s="34"/>
      <c r="B192" s="35"/>
      <c r="C192" s="219" t="s">
        <v>248</v>
      </c>
      <c r="D192" s="219" t="s">
        <v>203</v>
      </c>
      <c r="E192" s="220" t="s">
        <v>249</v>
      </c>
      <c r="F192" s="221" t="s">
        <v>250</v>
      </c>
      <c r="G192" s="222" t="s">
        <v>118</v>
      </c>
      <c r="H192" s="223">
        <v>80.58</v>
      </c>
      <c r="I192" s="224"/>
      <c r="J192" s="225">
        <f>ROUND(I192*H192,2)</f>
        <v>0</v>
      </c>
      <c r="K192" s="226"/>
      <c r="L192" s="227"/>
      <c r="M192" s="228" t="s">
        <v>1</v>
      </c>
      <c r="N192" s="229" t="s">
        <v>38</v>
      </c>
      <c r="O192" s="71"/>
      <c r="P192" s="192">
        <f>O192*H192</f>
        <v>0</v>
      </c>
      <c r="Q192" s="192">
        <v>0.222</v>
      </c>
      <c r="R192" s="192">
        <f>Q192*H192</f>
        <v>17.888760000000001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158</v>
      </c>
      <c r="AT192" s="194" t="s">
        <v>203</v>
      </c>
      <c r="AU192" s="194" t="s">
        <v>80</v>
      </c>
      <c r="AY192" s="17" t="s">
        <v>113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7" t="s">
        <v>78</v>
      </c>
      <c r="BK192" s="195">
        <f>ROUND(I192*H192,2)</f>
        <v>0</v>
      </c>
      <c r="BL192" s="17" t="s">
        <v>119</v>
      </c>
      <c r="BM192" s="194" t="s">
        <v>251</v>
      </c>
    </row>
    <row r="193" spans="1:65" s="13" customFormat="1">
      <c r="B193" s="196"/>
      <c r="C193" s="197"/>
      <c r="D193" s="198" t="s">
        <v>121</v>
      </c>
      <c r="E193" s="197"/>
      <c r="F193" s="200" t="s">
        <v>252</v>
      </c>
      <c r="G193" s="197"/>
      <c r="H193" s="201">
        <v>80.58</v>
      </c>
      <c r="I193" s="202"/>
      <c r="J193" s="197"/>
      <c r="K193" s="197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121</v>
      </c>
      <c r="AU193" s="207" t="s">
        <v>80</v>
      </c>
      <c r="AV193" s="13" t="s">
        <v>80</v>
      </c>
      <c r="AW193" s="13" t="s">
        <v>4</v>
      </c>
      <c r="AX193" s="13" t="s">
        <v>78</v>
      </c>
      <c r="AY193" s="207" t="s">
        <v>113</v>
      </c>
    </row>
    <row r="194" spans="1:65" s="2" customFormat="1" ht="24.2" customHeight="1">
      <c r="A194" s="34"/>
      <c r="B194" s="35"/>
      <c r="C194" s="182" t="s">
        <v>253</v>
      </c>
      <c r="D194" s="182" t="s">
        <v>115</v>
      </c>
      <c r="E194" s="183" t="s">
        <v>254</v>
      </c>
      <c r="F194" s="184" t="s">
        <v>255</v>
      </c>
      <c r="G194" s="185" t="s">
        <v>118</v>
      </c>
      <c r="H194" s="186">
        <v>300</v>
      </c>
      <c r="I194" s="187"/>
      <c r="J194" s="188">
        <f>ROUND(I194*H194,2)</f>
        <v>0</v>
      </c>
      <c r="K194" s="189"/>
      <c r="L194" s="39"/>
      <c r="M194" s="190" t="s">
        <v>1</v>
      </c>
      <c r="N194" s="191" t="s">
        <v>38</v>
      </c>
      <c r="O194" s="71"/>
      <c r="P194" s="192">
        <f>O194*H194</f>
        <v>0</v>
      </c>
      <c r="Q194" s="192">
        <v>0.16703000000000001</v>
      </c>
      <c r="R194" s="192">
        <f>Q194*H194</f>
        <v>50.109000000000002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119</v>
      </c>
      <c r="AT194" s="194" t="s">
        <v>115</v>
      </c>
      <c r="AU194" s="194" t="s">
        <v>80</v>
      </c>
      <c r="AY194" s="17" t="s">
        <v>113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78</v>
      </c>
      <c r="BK194" s="195">
        <f>ROUND(I194*H194,2)</f>
        <v>0</v>
      </c>
      <c r="BL194" s="17" t="s">
        <v>119</v>
      </c>
      <c r="BM194" s="194" t="s">
        <v>256</v>
      </c>
    </row>
    <row r="195" spans="1:65" s="13" customFormat="1">
      <c r="B195" s="196"/>
      <c r="C195" s="197"/>
      <c r="D195" s="198" t="s">
        <v>121</v>
      </c>
      <c r="E195" s="199" t="s">
        <v>1</v>
      </c>
      <c r="F195" s="200" t="s">
        <v>257</v>
      </c>
      <c r="G195" s="197"/>
      <c r="H195" s="201">
        <v>267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121</v>
      </c>
      <c r="AU195" s="207" t="s">
        <v>80</v>
      </c>
      <c r="AV195" s="13" t="s">
        <v>80</v>
      </c>
      <c r="AW195" s="13" t="s">
        <v>30</v>
      </c>
      <c r="AX195" s="13" t="s">
        <v>73</v>
      </c>
      <c r="AY195" s="207" t="s">
        <v>113</v>
      </c>
    </row>
    <row r="196" spans="1:65" s="13" customFormat="1">
      <c r="B196" s="196"/>
      <c r="C196" s="197"/>
      <c r="D196" s="198" t="s">
        <v>121</v>
      </c>
      <c r="E196" s="199" t="s">
        <v>1</v>
      </c>
      <c r="F196" s="200" t="s">
        <v>258</v>
      </c>
      <c r="G196" s="197"/>
      <c r="H196" s="201">
        <v>33</v>
      </c>
      <c r="I196" s="202"/>
      <c r="J196" s="197"/>
      <c r="K196" s="197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121</v>
      </c>
      <c r="AU196" s="207" t="s">
        <v>80</v>
      </c>
      <c r="AV196" s="13" t="s">
        <v>80</v>
      </c>
      <c r="AW196" s="13" t="s">
        <v>30</v>
      </c>
      <c r="AX196" s="13" t="s">
        <v>73</v>
      </c>
      <c r="AY196" s="207" t="s">
        <v>113</v>
      </c>
    </row>
    <row r="197" spans="1:65" s="14" customFormat="1">
      <c r="B197" s="208"/>
      <c r="C197" s="209"/>
      <c r="D197" s="198" t="s">
        <v>121</v>
      </c>
      <c r="E197" s="210" t="s">
        <v>1</v>
      </c>
      <c r="F197" s="211" t="s">
        <v>124</v>
      </c>
      <c r="G197" s="209"/>
      <c r="H197" s="212">
        <v>300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121</v>
      </c>
      <c r="AU197" s="218" t="s">
        <v>80</v>
      </c>
      <c r="AV197" s="14" t="s">
        <v>119</v>
      </c>
      <c r="AW197" s="14" t="s">
        <v>30</v>
      </c>
      <c r="AX197" s="14" t="s">
        <v>78</v>
      </c>
      <c r="AY197" s="218" t="s">
        <v>113</v>
      </c>
    </row>
    <row r="198" spans="1:65" s="2" customFormat="1" ht="16.5" customHeight="1">
      <c r="A198" s="34"/>
      <c r="B198" s="35"/>
      <c r="C198" s="219" t="s">
        <v>259</v>
      </c>
      <c r="D198" s="219" t="s">
        <v>203</v>
      </c>
      <c r="E198" s="220" t="s">
        <v>260</v>
      </c>
      <c r="F198" s="221" t="s">
        <v>261</v>
      </c>
      <c r="G198" s="222" t="s">
        <v>118</v>
      </c>
      <c r="H198" s="223">
        <v>272.33999999999997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38</v>
      </c>
      <c r="O198" s="71"/>
      <c r="P198" s="192">
        <f>O198*H198</f>
        <v>0</v>
      </c>
      <c r="Q198" s="192">
        <v>0.11799999999999999</v>
      </c>
      <c r="R198" s="192">
        <f>Q198*H198</f>
        <v>32.136119999999998</v>
      </c>
      <c r="S198" s="192">
        <v>0</v>
      </c>
      <c r="T198" s="19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4" t="s">
        <v>158</v>
      </c>
      <c r="AT198" s="194" t="s">
        <v>203</v>
      </c>
      <c r="AU198" s="194" t="s">
        <v>80</v>
      </c>
      <c r="AY198" s="17" t="s">
        <v>113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7" t="s">
        <v>78</v>
      </c>
      <c r="BK198" s="195">
        <f>ROUND(I198*H198,2)</f>
        <v>0</v>
      </c>
      <c r="BL198" s="17" t="s">
        <v>119</v>
      </c>
      <c r="BM198" s="194" t="s">
        <v>262</v>
      </c>
    </row>
    <row r="199" spans="1:65" s="13" customFormat="1">
      <c r="B199" s="196"/>
      <c r="C199" s="197"/>
      <c r="D199" s="198" t="s">
        <v>121</v>
      </c>
      <c r="E199" s="199" t="s">
        <v>1</v>
      </c>
      <c r="F199" s="200" t="s">
        <v>263</v>
      </c>
      <c r="G199" s="197"/>
      <c r="H199" s="201">
        <v>267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121</v>
      </c>
      <c r="AU199" s="207" t="s">
        <v>80</v>
      </c>
      <c r="AV199" s="13" t="s">
        <v>80</v>
      </c>
      <c r="AW199" s="13" t="s">
        <v>30</v>
      </c>
      <c r="AX199" s="13" t="s">
        <v>78</v>
      </c>
      <c r="AY199" s="207" t="s">
        <v>113</v>
      </c>
    </row>
    <row r="200" spans="1:65" s="13" customFormat="1">
      <c r="B200" s="196"/>
      <c r="C200" s="197"/>
      <c r="D200" s="198" t="s">
        <v>121</v>
      </c>
      <c r="E200" s="197"/>
      <c r="F200" s="200" t="s">
        <v>264</v>
      </c>
      <c r="G200" s="197"/>
      <c r="H200" s="201">
        <v>272.33999999999997</v>
      </c>
      <c r="I200" s="202"/>
      <c r="J200" s="197"/>
      <c r="K200" s="197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121</v>
      </c>
      <c r="AU200" s="207" t="s">
        <v>80</v>
      </c>
      <c r="AV200" s="13" t="s">
        <v>80</v>
      </c>
      <c r="AW200" s="13" t="s">
        <v>4</v>
      </c>
      <c r="AX200" s="13" t="s">
        <v>78</v>
      </c>
      <c r="AY200" s="207" t="s">
        <v>113</v>
      </c>
    </row>
    <row r="201" spans="1:65" s="2" customFormat="1" ht="16.5" customHeight="1">
      <c r="A201" s="34"/>
      <c r="B201" s="35"/>
      <c r="C201" s="219" t="s">
        <v>265</v>
      </c>
      <c r="D201" s="219" t="s">
        <v>203</v>
      </c>
      <c r="E201" s="220" t="s">
        <v>266</v>
      </c>
      <c r="F201" s="221" t="s">
        <v>267</v>
      </c>
      <c r="G201" s="222" t="s">
        <v>118</v>
      </c>
      <c r="H201" s="223">
        <v>33.659999999999997</v>
      </c>
      <c r="I201" s="224"/>
      <c r="J201" s="225">
        <f>ROUND(I201*H201,2)</f>
        <v>0</v>
      </c>
      <c r="K201" s="226"/>
      <c r="L201" s="227"/>
      <c r="M201" s="228" t="s">
        <v>1</v>
      </c>
      <c r="N201" s="229" t="s">
        <v>38</v>
      </c>
      <c r="O201" s="71"/>
      <c r="P201" s="192">
        <f>O201*H201</f>
        <v>0</v>
      </c>
      <c r="Q201" s="192">
        <v>0.11799999999999999</v>
      </c>
      <c r="R201" s="192">
        <f>Q201*H201</f>
        <v>3.9718799999999992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158</v>
      </c>
      <c r="AT201" s="194" t="s">
        <v>203</v>
      </c>
      <c r="AU201" s="194" t="s">
        <v>80</v>
      </c>
      <c r="AY201" s="17" t="s">
        <v>113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7" t="s">
        <v>78</v>
      </c>
      <c r="BK201" s="195">
        <f>ROUND(I201*H201,2)</f>
        <v>0</v>
      </c>
      <c r="BL201" s="17" t="s">
        <v>119</v>
      </c>
      <c r="BM201" s="194" t="s">
        <v>268</v>
      </c>
    </row>
    <row r="202" spans="1:65" s="13" customFormat="1">
      <c r="B202" s="196"/>
      <c r="C202" s="197"/>
      <c r="D202" s="198" t="s">
        <v>121</v>
      </c>
      <c r="E202" s="199" t="s">
        <v>1</v>
      </c>
      <c r="F202" s="200" t="s">
        <v>269</v>
      </c>
      <c r="G202" s="197"/>
      <c r="H202" s="201">
        <v>33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121</v>
      </c>
      <c r="AU202" s="207" t="s">
        <v>80</v>
      </c>
      <c r="AV202" s="13" t="s">
        <v>80</v>
      </c>
      <c r="AW202" s="13" t="s">
        <v>30</v>
      </c>
      <c r="AX202" s="13" t="s">
        <v>78</v>
      </c>
      <c r="AY202" s="207" t="s">
        <v>113</v>
      </c>
    </row>
    <row r="203" spans="1:65" s="13" customFormat="1">
      <c r="B203" s="196"/>
      <c r="C203" s="197"/>
      <c r="D203" s="198" t="s">
        <v>121</v>
      </c>
      <c r="E203" s="197"/>
      <c r="F203" s="200" t="s">
        <v>270</v>
      </c>
      <c r="G203" s="197"/>
      <c r="H203" s="201">
        <v>33.659999999999997</v>
      </c>
      <c r="I203" s="202"/>
      <c r="J203" s="197"/>
      <c r="K203" s="197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121</v>
      </c>
      <c r="AU203" s="207" t="s">
        <v>80</v>
      </c>
      <c r="AV203" s="13" t="s">
        <v>80</v>
      </c>
      <c r="AW203" s="13" t="s">
        <v>4</v>
      </c>
      <c r="AX203" s="13" t="s">
        <v>78</v>
      </c>
      <c r="AY203" s="207" t="s">
        <v>113</v>
      </c>
    </row>
    <row r="204" spans="1:65" s="2" customFormat="1" ht="33" customHeight="1">
      <c r="A204" s="34"/>
      <c r="B204" s="35"/>
      <c r="C204" s="182" t="s">
        <v>271</v>
      </c>
      <c r="D204" s="182" t="s">
        <v>115</v>
      </c>
      <c r="E204" s="183" t="s">
        <v>272</v>
      </c>
      <c r="F204" s="184" t="s">
        <v>273</v>
      </c>
      <c r="G204" s="185" t="s">
        <v>118</v>
      </c>
      <c r="H204" s="186">
        <v>26</v>
      </c>
      <c r="I204" s="187"/>
      <c r="J204" s="188">
        <f>ROUND(I204*H204,2)</f>
        <v>0</v>
      </c>
      <c r="K204" s="189"/>
      <c r="L204" s="39"/>
      <c r="M204" s="190" t="s">
        <v>1</v>
      </c>
      <c r="N204" s="191" t="s">
        <v>38</v>
      </c>
      <c r="O204" s="71"/>
      <c r="P204" s="192">
        <f>O204*H204</f>
        <v>0</v>
      </c>
      <c r="Q204" s="192">
        <v>0.13403999999999999</v>
      </c>
      <c r="R204" s="192">
        <f>Q204*H204</f>
        <v>3.4850399999999997</v>
      </c>
      <c r="S204" s="192">
        <v>0</v>
      </c>
      <c r="T204" s="19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4" t="s">
        <v>119</v>
      </c>
      <c r="AT204" s="194" t="s">
        <v>115</v>
      </c>
      <c r="AU204" s="194" t="s">
        <v>80</v>
      </c>
      <c r="AY204" s="17" t="s">
        <v>113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7" t="s">
        <v>78</v>
      </c>
      <c r="BK204" s="195">
        <f>ROUND(I204*H204,2)</f>
        <v>0</v>
      </c>
      <c r="BL204" s="17" t="s">
        <v>119</v>
      </c>
      <c r="BM204" s="194" t="s">
        <v>274</v>
      </c>
    </row>
    <row r="205" spans="1:65" s="2" customFormat="1" ht="16.5" customHeight="1">
      <c r="A205" s="34"/>
      <c r="B205" s="35"/>
      <c r="C205" s="219" t="s">
        <v>275</v>
      </c>
      <c r="D205" s="219" t="s">
        <v>203</v>
      </c>
      <c r="E205" s="220" t="s">
        <v>276</v>
      </c>
      <c r="F205" s="221" t="s">
        <v>277</v>
      </c>
      <c r="G205" s="222" t="s">
        <v>118</v>
      </c>
      <c r="H205" s="223">
        <v>26</v>
      </c>
      <c r="I205" s="224"/>
      <c r="J205" s="225">
        <f>ROUND(I205*H205,2)</f>
        <v>0</v>
      </c>
      <c r="K205" s="226"/>
      <c r="L205" s="227"/>
      <c r="M205" s="228" t="s">
        <v>1</v>
      </c>
      <c r="N205" s="229" t="s">
        <v>38</v>
      </c>
      <c r="O205" s="71"/>
      <c r="P205" s="192">
        <f>O205*H205</f>
        <v>0</v>
      </c>
      <c r="Q205" s="192">
        <v>1</v>
      </c>
      <c r="R205" s="192">
        <f>Q205*H205</f>
        <v>26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158</v>
      </c>
      <c r="AT205" s="194" t="s">
        <v>203</v>
      </c>
      <c r="AU205" s="194" t="s">
        <v>80</v>
      </c>
      <c r="AY205" s="17" t="s">
        <v>113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78</v>
      </c>
      <c r="BK205" s="195">
        <f>ROUND(I205*H205,2)</f>
        <v>0</v>
      </c>
      <c r="BL205" s="17" t="s">
        <v>119</v>
      </c>
      <c r="BM205" s="194" t="s">
        <v>278</v>
      </c>
    </row>
    <row r="206" spans="1:65" s="2" customFormat="1" ht="24.2" customHeight="1">
      <c r="A206" s="34"/>
      <c r="B206" s="35"/>
      <c r="C206" s="182" t="s">
        <v>279</v>
      </c>
      <c r="D206" s="182" t="s">
        <v>115</v>
      </c>
      <c r="E206" s="183" t="s">
        <v>280</v>
      </c>
      <c r="F206" s="184" t="s">
        <v>281</v>
      </c>
      <c r="G206" s="185" t="s">
        <v>118</v>
      </c>
      <c r="H206" s="186">
        <v>2</v>
      </c>
      <c r="I206" s="187"/>
      <c r="J206" s="188">
        <f>ROUND(I206*H206,2)</f>
        <v>0</v>
      </c>
      <c r="K206" s="189"/>
      <c r="L206" s="39"/>
      <c r="M206" s="190" t="s">
        <v>1</v>
      </c>
      <c r="N206" s="191" t="s">
        <v>38</v>
      </c>
      <c r="O206" s="71"/>
      <c r="P206" s="192">
        <f>O206*H206</f>
        <v>0</v>
      </c>
      <c r="Q206" s="192">
        <v>0.11162</v>
      </c>
      <c r="R206" s="192">
        <f>Q206*H206</f>
        <v>0.22323999999999999</v>
      </c>
      <c r="S206" s="192">
        <v>0</v>
      </c>
      <c r="T206" s="19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4" t="s">
        <v>119</v>
      </c>
      <c r="AT206" s="194" t="s">
        <v>115</v>
      </c>
      <c r="AU206" s="194" t="s">
        <v>80</v>
      </c>
      <c r="AY206" s="17" t="s">
        <v>113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7" t="s">
        <v>78</v>
      </c>
      <c r="BK206" s="195">
        <f>ROUND(I206*H206,2)</f>
        <v>0</v>
      </c>
      <c r="BL206" s="17" t="s">
        <v>119</v>
      </c>
      <c r="BM206" s="194" t="s">
        <v>282</v>
      </c>
    </row>
    <row r="207" spans="1:65" s="13" customFormat="1">
      <c r="B207" s="196"/>
      <c r="C207" s="197"/>
      <c r="D207" s="198" t="s">
        <v>121</v>
      </c>
      <c r="E207" s="199" t="s">
        <v>1</v>
      </c>
      <c r="F207" s="200" t="s">
        <v>283</v>
      </c>
      <c r="G207" s="197"/>
      <c r="H207" s="201">
        <v>2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121</v>
      </c>
      <c r="AU207" s="207" t="s">
        <v>80</v>
      </c>
      <c r="AV207" s="13" t="s">
        <v>80</v>
      </c>
      <c r="AW207" s="13" t="s">
        <v>30</v>
      </c>
      <c r="AX207" s="13" t="s">
        <v>78</v>
      </c>
      <c r="AY207" s="207" t="s">
        <v>113</v>
      </c>
    </row>
    <row r="208" spans="1:65" s="2" customFormat="1" ht="21.75" customHeight="1">
      <c r="A208" s="34"/>
      <c r="B208" s="35"/>
      <c r="C208" s="219" t="s">
        <v>284</v>
      </c>
      <c r="D208" s="219" t="s">
        <v>203</v>
      </c>
      <c r="E208" s="220" t="s">
        <v>285</v>
      </c>
      <c r="F208" s="221" t="s">
        <v>286</v>
      </c>
      <c r="G208" s="222" t="s">
        <v>118</v>
      </c>
      <c r="H208" s="223">
        <v>2.06</v>
      </c>
      <c r="I208" s="224"/>
      <c r="J208" s="225">
        <f>ROUND(I208*H208,2)</f>
        <v>0</v>
      </c>
      <c r="K208" s="226"/>
      <c r="L208" s="227"/>
      <c r="M208" s="228" t="s">
        <v>1</v>
      </c>
      <c r="N208" s="229" t="s">
        <v>38</v>
      </c>
      <c r="O208" s="71"/>
      <c r="P208" s="192">
        <f>O208*H208</f>
        <v>0</v>
      </c>
      <c r="Q208" s="192">
        <v>0.17</v>
      </c>
      <c r="R208" s="192">
        <f>Q208*H208</f>
        <v>0.35020000000000001</v>
      </c>
      <c r="S208" s="192">
        <v>0</v>
      </c>
      <c r="T208" s="19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4" t="s">
        <v>158</v>
      </c>
      <c r="AT208" s="194" t="s">
        <v>203</v>
      </c>
      <c r="AU208" s="194" t="s">
        <v>80</v>
      </c>
      <c r="AY208" s="17" t="s">
        <v>113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7" t="s">
        <v>78</v>
      </c>
      <c r="BK208" s="195">
        <f>ROUND(I208*H208,2)</f>
        <v>0</v>
      </c>
      <c r="BL208" s="17" t="s">
        <v>119</v>
      </c>
      <c r="BM208" s="194" t="s">
        <v>287</v>
      </c>
    </row>
    <row r="209" spans="1:65" s="13" customFormat="1">
      <c r="B209" s="196"/>
      <c r="C209" s="197"/>
      <c r="D209" s="198" t="s">
        <v>121</v>
      </c>
      <c r="E209" s="199" t="s">
        <v>1</v>
      </c>
      <c r="F209" s="200" t="s">
        <v>288</v>
      </c>
      <c r="G209" s="197"/>
      <c r="H209" s="201">
        <v>2</v>
      </c>
      <c r="I209" s="202"/>
      <c r="J209" s="197"/>
      <c r="K209" s="197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121</v>
      </c>
      <c r="AU209" s="207" t="s">
        <v>80</v>
      </c>
      <c r="AV209" s="13" t="s">
        <v>80</v>
      </c>
      <c r="AW209" s="13" t="s">
        <v>30</v>
      </c>
      <c r="AX209" s="13" t="s">
        <v>78</v>
      </c>
      <c r="AY209" s="207" t="s">
        <v>113</v>
      </c>
    </row>
    <row r="210" spans="1:65" s="13" customFormat="1">
      <c r="B210" s="196"/>
      <c r="C210" s="197"/>
      <c r="D210" s="198" t="s">
        <v>121</v>
      </c>
      <c r="E210" s="197"/>
      <c r="F210" s="200" t="s">
        <v>289</v>
      </c>
      <c r="G210" s="197"/>
      <c r="H210" s="201">
        <v>2.06</v>
      </c>
      <c r="I210" s="202"/>
      <c r="J210" s="197"/>
      <c r="K210" s="197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121</v>
      </c>
      <c r="AU210" s="207" t="s">
        <v>80</v>
      </c>
      <c r="AV210" s="13" t="s">
        <v>80</v>
      </c>
      <c r="AW210" s="13" t="s">
        <v>4</v>
      </c>
      <c r="AX210" s="13" t="s">
        <v>78</v>
      </c>
      <c r="AY210" s="207" t="s">
        <v>113</v>
      </c>
    </row>
    <row r="211" spans="1:65" s="2" customFormat="1" ht="33" customHeight="1">
      <c r="A211" s="34"/>
      <c r="B211" s="35"/>
      <c r="C211" s="182" t="s">
        <v>290</v>
      </c>
      <c r="D211" s="182" t="s">
        <v>115</v>
      </c>
      <c r="E211" s="183" t="s">
        <v>291</v>
      </c>
      <c r="F211" s="184" t="s">
        <v>292</v>
      </c>
      <c r="G211" s="185" t="s">
        <v>118</v>
      </c>
      <c r="H211" s="186">
        <v>3.5</v>
      </c>
      <c r="I211" s="187"/>
      <c r="J211" s="188">
        <f>ROUND(I211*H211,2)</f>
        <v>0</v>
      </c>
      <c r="K211" s="189"/>
      <c r="L211" s="39"/>
      <c r="M211" s="190" t="s">
        <v>1</v>
      </c>
      <c r="N211" s="191" t="s">
        <v>38</v>
      </c>
      <c r="O211" s="71"/>
      <c r="P211" s="192">
        <f>O211*H211</f>
        <v>0</v>
      </c>
      <c r="Q211" s="192">
        <v>0.1116</v>
      </c>
      <c r="R211" s="192">
        <f>Q211*H211</f>
        <v>0.3906</v>
      </c>
      <c r="S211" s="192">
        <v>0</v>
      </c>
      <c r="T211" s="19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4" t="s">
        <v>119</v>
      </c>
      <c r="AT211" s="194" t="s">
        <v>115</v>
      </c>
      <c r="AU211" s="194" t="s">
        <v>80</v>
      </c>
      <c r="AY211" s="17" t="s">
        <v>113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78</v>
      </c>
      <c r="BK211" s="195">
        <f>ROUND(I211*H211,2)</f>
        <v>0</v>
      </c>
      <c r="BL211" s="17" t="s">
        <v>119</v>
      </c>
      <c r="BM211" s="194" t="s">
        <v>293</v>
      </c>
    </row>
    <row r="212" spans="1:65" s="13" customFormat="1">
      <c r="B212" s="196"/>
      <c r="C212" s="197"/>
      <c r="D212" s="198" t="s">
        <v>121</v>
      </c>
      <c r="E212" s="199" t="s">
        <v>1</v>
      </c>
      <c r="F212" s="200" t="s">
        <v>294</v>
      </c>
      <c r="G212" s="197"/>
      <c r="H212" s="201">
        <v>3.5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121</v>
      </c>
      <c r="AU212" s="207" t="s">
        <v>80</v>
      </c>
      <c r="AV212" s="13" t="s">
        <v>80</v>
      </c>
      <c r="AW212" s="13" t="s">
        <v>30</v>
      </c>
      <c r="AX212" s="13" t="s">
        <v>78</v>
      </c>
      <c r="AY212" s="207" t="s">
        <v>113</v>
      </c>
    </row>
    <row r="213" spans="1:65" s="2" customFormat="1" ht="16.5" customHeight="1">
      <c r="A213" s="34"/>
      <c r="B213" s="35"/>
      <c r="C213" s="219" t="s">
        <v>295</v>
      </c>
      <c r="D213" s="219" t="s">
        <v>203</v>
      </c>
      <c r="E213" s="220" t="s">
        <v>296</v>
      </c>
      <c r="F213" s="221" t="s">
        <v>297</v>
      </c>
      <c r="G213" s="222" t="s">
        <v>118</v>
      </c>
      <c r="H213" s="223">
        <v>3.605</v>
      </c>
      <c r="I213" s="224"/>
      <c r="J213" s="225">
        <f>ROUND(I213*H213,2)</f>
        <v>0</v>
      </c>
      <c r="K213" s="226"/>
      <c r="L213" s="227"/>
      <c r="M213" s="228" t="s">
        <v>1</v>
      </c>
      <c r="N213" s="229" t="s">
        <v>38</v>
      </c>
      <c r="O213" s="71"/>
      <c r="P213" s="192">
        <f>O213*H213</f>
        <v>0</v>
      </c>
      <c r="Q213" s="192">
        <v>0.42</v>
      </c>
      <c r="R213" s="192">
        <f>Q213*H213</f>
        <v>1.5141</v>
      </c>
      <c r="S213" s="192">
        <v>0</v>
      </c>
      <c r="T213" s="19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4" t="s">
        <v>158</v>
      </c>
      <c r="AT213" s="194" t="s">
        <v>203</v>
      </c>
      <c r="AU213" s="194" t="s">
        <v>80</v>
      </c>
      <c r="AY213" s="17" t="s">
        <v>113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78</v>
      </c>
      <c r="BK213" s="195">
        <f>ROUND(I213*H213,2)</f>
        <v>0</v>
      </c>
      <c r="BL213" s="17" t="s">
        <v>119</v>
      </c>
      <c r="BM213" s="194" t="s">
        <v>298</v>
      </c>
    </row>
    <row r="214" spans="1:65" s="13" customFormat="1">
      <c r="B214" s="196"/>
      <c r="C214" s="197"/>
      <c r="D214" s="198" t="s">
        <v>121</v>
      </c>
      <c r="E214" s="197"/>
      <c r="F214" s="200" t="s">
        <v>299</v>
      </c>
      <c r="G214" s="197"/>
      <c r="H214" s="201">
        <v>3.605</v>
      </c>
      <c r="I214" s="202"/>
      <c r="J214" s="197"/>
      <c r="K214" s="197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121</v>
      </c>
      <c r="AU214" s="207" t="s">
        <v>80</v>
      </c>
      <c r="AV214" s="13" t="s">
        <v>80</v>
      </c>
      <c r="AW214" s="13" t="s">
        <v>4</v>
      </c>
      <c r="AX214" s="13" t="s">
        <v>78</v>
      </c>
      <c r="AY214" s="207" t="s">
        <v>113</v>
      </c>
    </row>
    <row r="215" spans="1:65" s="12" customFormat="1" ht="22.9" customHeight="1">
      <c r="B215" s="166"/>
      <c r="C215" s="167"/>
      <c r="D215" s="168" t="s">
        <v>72</v>
      </c>
      <c r="E215" s="180" t="s">
        <v>158</v>
      </c>
      <c r="F215" s="180" t="s">
        <v>300</v>
      </c>
      <c r="G215" s="167"/>
      <c r="H215" s="167"/>
      <c r="I215" s="170"/>
      <c r="J215" s="181">
        <f>BK215</f>
        <v>0</v>
      </c>
      <c r="K215" s="167"/>
      <c r="L215" s="172"/>
      <c r="M215" s="173"/>
      <c r="N215" s="174"/>
      <c r="O215" s="174"/>
      <c r="P215" s="175">
        <f>SUM(P216:P217)</f>
        <v>0</v>
      </c>
      <c r="Q215" s="174"/>
      <c r="R215" s="175">
        <f>SUM(R216:R217)</f>
        <v>1.3169599999999999</v>
      </c>
      <c r="S215" s="174"/>
      <c r="T215" s="176">
        <f>SUM(T216:T217)</f>
        <v>1.32</v>
      </c>
      <c r="AR215" s="177" t="s">
        <v>78</v>
      </c>
      <c r="AT215" s="178" t="s">
        <v>72</v>
      </c>
      <c r="AU215" s="178" t="s">
        <v>78</v>
      </c>
      <c r="AY215" s="177" t="s">
        <v>113</v>
      </c>
      <c r="BK215" s="179">
        <f>SUM(BK216:BK217)</f>
        <v>0</v>
      </c>
    </row>
    <row r="216" spans="1:65" s="2" customFormat="1" ht="24.2" customHeight="1">
      <c r="A216" s="34"/>
      <c r="B216" s="35"/>
      <c r="C216" s="182" t="s">
        <v>301</v>
      </c>
      <c r="D216" s="182" t="s">
        <v>115</v>
      </c>
      <c r="E216" s="183" t="s">
        <v>302</v>
      </c>
      <c r="F216" s="184" t="s">
        <v>303</v>
      </c>
      <c r="G216" s="185" t="s">
        <v>304</v>
      </c>
      <c r="H216" s="186">
        <v>2</v>
      </c>
      <c r="I216" s="187"/>
      <c r="J216" s="188">
        <f>ROUND(I216*H216,2)</f>
        <v>0</v>
      </c>
      <c r="K216" s="189"/>
      <c r="L216" s="39"/>
      <c r="M216" s="190" t="s">
        <v>1</v>
      </c>
      <c r="N216" s="191" t="s">
        <v>38</v>
      </c>
      <c r="O216" s="71"/>
      <c r="P216" s="192">
        <f>O216*H216</f>
        <v>0</v>
      </c>
      <c r="Q216" s="192">
        <v>0.65847999999999995</v>
      </c>
      <c r="R216" s="192">
        <f>Q216*H216</f>
        <v>1.3169599999999999</v>
      </c>
      <c r="S216" s="192">
        <v>0.66</v>
      </c>
      <c r="T216" s="193">
        <f>S216*H216</f>
        <v>1.32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4" t="s">
        <v>119</v>
      </c>
      <c r="AT216" s="194" t="s">
        <v>115</v>
      </c>
      <c r="AU216" s="194" t="s">
        <v>80</v>
      </c>
      <c r="AY216" s="17" t="s">
        <v>113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7" t="s">
        <v>78</v>
      </c>
      <c r="BK216" s="195">
        <f>ROUND(I216*H216,2)</f>
        <v>0</v>
      </c>
      <c r="BL216" s="17" t="s">
        <v>119</v>
      </c>
      <c r="BM216" s="194" t="s">
        <v>305</v>
      </c>
    </row>
    <row r="217" spans="1:65" s="13" customFormat="1">
      <c r="B217" s="196"/>
      <c r="C217" s="197"/>
      <c r="D217" s="198" t="s">
        <v>121</v>
      </c>
      <c r="E217" s="199" t="s">
        <v>1</v>
      </c>
      <c r="F217" s="200" t="s">
        <v>306</v>
      </c>
      <c r="G217" s="197"/>
      <c r="H217" s="201">
        <v>2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121</v>
      </c>
      <c r="AU217" s="207" t="s">
        <v>80</v>
      </c>
      <c r="AV217" s="13" t="s">
        <v>80</v>
      </c>
      <c r="AW217" s="13" t="s">
        <v>30</v>
      </c>
      <c r="AX217" s="13" t="s">
        <v>78</v>
      </c>
      <c r="AY217" s="207" t="s">
        <v>113</v>
      </c>
    </row>
    <row r="218" spans="1:65" s="12" customFormat="1" ht="22.9" customHeight="1">
      <c r="B218" s="166"/>
      <c r="C218" s="167"/>
      <c r="D218" s="168" t="s">
        <v>72</v>
      </c>
      <c r="E218" s="180" t="s">
        <v>164</v>
      </c>
      <c r="F218" s="180" t="s">
        <v>307</v>
      </c>
      <c r="G218" s="167"/>
      <c r="H218" s="167"/>
      <c r="I218" s="170"/>
      <c r="J218" s="181">
        <f>BK218</f>
        <v>0</v>
      </c>
      <c r="K218" s="167"/>
      <c r="L218" s="172"/>
      <c r="M218" s="173"/>
      <c r="N218" s="174"/>
      <c r="O218" s="174"/>
      <c r="P218" s="175">
        <f>SUM(P219:P261)</f>
        <v>0</v>
      </c>
      <c r="Q218" s="174"/>
      <c r="R218" s="175">
        <f>SUM(R219:R261)</f>
        <v>120.07989027999999</v>
      </c>
      <c r="S218" s="174"/>
      <c r="T218" s="176">
        <f>SUM(T219:T261)</f>
        <v>0</v>
      </c>
      <c r="AR218" s="177" t="s">
        <v>78</v>
      </c>
      <c r="AT218" s="178" t="s">
        <v>72</v>
      </c>
      <c r="AU218" s="178" t="s">
        <v>78</v>
      </c>
      <c r="AY218" s="177" t="s">
        <v>113</v>
      </c>
      <c r="BK218" s="179">
        <f>SUM(BK219:BK261)</f>
        <v>0</v>
      </c>
    </row>
    <row r="219" spans="1:65" s="2" customFormat="1" ht="33" customHeight="1">
      <c r="A219" s="34"/>
      <c r="B219" s="35"/>
      <c r="C219" s="182" t="s">
        <v>308</v>
      </c>
      <c r="D219" s="182" t="s">
        <v>115</v>
      </c>
      <c r="E219" s="183" t="s">
        <v>309</v>
      </c>
      <c r="F219" s="184" t="s">
        <v>310</v>
      </c>
      <c r="G219" s="185" t="s">
        <v>304</v>
      </c>
      <c r="H219" s="186">
        <v>5</v>
      </c>
      <c r="I219" s="187"/>
      <c r="J219" s="188">
        <f>ROUND(I219*H219,2)</f>
        <v>0</v>
      </c>
      <c r="K219" s="189"/>
      <c r="L219" s="39"/>
      <c r="M219" s="190" t="s">
        <v>1</v>
      </c>
      <c r="N219" s="191" t="s">
        <v>38</v>
      </c>
      <c r="O219" s="71"/>
      <c r="P219" s="192">
        <f>O219*H219</f>
        <v>0</v>
      </c>
      <c r="Q219" s="192">
        <v>0.11171</v>
      </c>
      <c r="R219" s="192">
        <f>Q219*H219</f>
        <v>0.55854999999999999</v>
      </c>
      <c r="S219" s="192">
        <v>0</v>
      </c>
      <c r="T219" s="19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4" t="s">
        <v>119</v>
      </c>
      <c r="AT219" s="194" t="s">
        <v>115</v>
      </c>
      <c r="AU219" s="194" t="s">
        <v>80</v>
      </c>
      <c r="AY219" s="17" t="s">
        <v>113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78</v>
      </c>
      <c r="BK219" s="195">
        <f>ROUND(I219*H219,2)</f>
        <v>0</v>
      </c>
      <c r="BL219" s="17" t="s">
        <v>119</v>
      </c>
      <c r="BM219" s="194" t="s">
        <v>311</v>
      </c>
    </row>
    <row r="220" spans="1:65" s="2" customFormat="1" ht="16.5" customHeight="1">
      <c r="A220" s="34"/>
      <c r="B220" s="35"/>
      <c r="C220" s="182" t="s">
        <v>312</v>
      </c>
      <c r="D220" s="182" t="s">
        <v>115</v>
      </c>
      <c r="E220" s="183" t="s">
        <v>313</v>
      </c>
      <c r="F220" s="184" t="s">
        <v>314</v>
      </c>
      <c r="G220" s="185" t="s">
        <v>304</v>
      </c>
      <c r="H220" s="186">
        <v>1</v>
      </c>
      <c r="I220" s="187"/>
      <c r="J220" s="188">
        <f>ROUND(I220*H220,2)</f>
        <v>0</v>
      </c>
      <c r="K220" s="189"/>
      <c r="L220" s="39"/>
      <c r="M220" s="190" t="s">
        <v>1</v>
      </c>
      <c r="N220" s="191" t="s">
        <v>38</v>
      </c>
      <c r="O220" s="71"/>
      <c r="P220" s="192">
        <f>O220*H220</f>
        <v>0</v>
      </c>
      <c r="Q220" s="192">
        <v>6.0000000000000001E-3</v>
      </c>
      <c r="R220" s="192">
        <f>Q220*H220</f>
        <v>6.0000000000000001E-3</v>
      </c>
      <c r="S220" s="192">
        <v>0</v>
      </c>
      <c r="T220" s="19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4" t="s">
        <v>119</v>
      </c>
      <c r="AT220" s="194" t="s">
        <v>115</v>
      </c>
      <c r="AU220" s="194" t="s">
        <v>80</v>
      </c>
      <c r="AY220" s="17" t="s">
        <v>113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7" t="s">
        <v>78</v>
      </c>
      <c r="BK220" s="195">
        <f>ROUND(I220*H220,2)</f>
        <v>0</v>
      </c>
      <c r="BL220" s="17" t="s">
        <v>119</v>
      </c>
      <c r="BM220" s="194" t="s">
        <v>315</v>
      </c>
    </row>
    <row r="221" spans="1:65" s="2" customFormat="1" ht="24.2" customHeight="1">
      <c r="A221" s="34"/>
      <c r="B221" s="35"/>
      <c r="C221" s="182" t="s">
        <v>316</v>
      </c>
      <c r="D221" s="182" t="s">
        <v>115</v>
      </c>
      <c r="E221" s="183" t="s">
        <v>317</v>
      </c>
      <c r="F221" s="184" t="s">
        <v>318</v>
      </c>
      <c r="G221" s="185" t="s">
        <v>142</v>
      </c>
      <c r="H221" s="186">
        <v>16.75</v>
      </c>
      <c r="I221" s="187"/>
      <c r="J221" s="188">
        <f>ROUND(I221*H221,2)</f>
        <v>0</v>
      </c>
      <c r="K221" s="189"/>
      <c r="L221" s="39"/>
      <c r="M221" s="190" t="s">
        <v>1</v>
      </c>
      <c r="N221" s="191" t="s">
        <v>38</v>
      </c>
      <c r="O221" s="71"/>
      <c r="P221" s="192">
        <f>O221*H221</f>
        <v>0</v>
      </c>
      <c r="Q221" s="192">
        <v>3.3E-4</v>
      </c>
      <c r="R221" s="192">
        <f>Q221*H221</f>
        <v>5.5275000000000003E-3</v>
      </c>
      <c r="S221" s="192">
        <v>0</v>
      </c>
      <c r="T221" s="19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4" t="s">
        <v>119</v>
      </c>
      <c r="AT221" s="194" t="s">
        <v>115</v>
      </c>
      <c r="AU221" s="194" t="s">
        <v>80</v>
      </c>
      <c r="AY221" s="17" t="s">
        <v>113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78</v>
      </c>
      <c r="BK221" s="195">
        <f>ROUND(I221*H221,2)</f>
        <v>0</v>
      </c>
      <c r="BL221" s="17" t="s">
        <v>119</v>
      </c>
      <c r="BM221" s="194" t="s">
        <v>319</v>
      </c>
    </row>
    <row r="222" spans="1:65" s="13" customFormat="1">
      <c r="B222" s="196"/>
      <c r="C222" s="197"/>
      <c r="D222" s="198" t="s">
        <v>121</v>
      </c>
      <c r="E222" s="199" t="s">
        <v>1</v>
      </c>
      <c r="F222" s="200" t="s">
        <v>320</v>
      </c>
      <c r="G222" s="197"/>
      <c r="H222" s="201">
        <v>16.75</v>
      </c>
      <c r="I222" s="202"/>
      <c r="J222" s="197"/>
      <c r="K222" s="197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121</v>
      </c>
      <c r="AU222" s="207" t="s">
        <v>80</v>
      </c>
      <c r="AV222" s="13" t="s">
        <v>80</v>
      </c>
      <c r="AW222" s="13" t="s">
        <v>30</v>
      </c>
      <c r="AX222" s="13" t="s">
        <v>78</v>
      </c>
      <c r="AY222" s="207" t="s">
        <v>113</v>
      </c>
    </row>
    <row r="223" spans="1:65" s="2" customFormat="1" ht="24.2" customHeight="1">
      <c r="A223" s="34"/>
      <c r="B223" s="35"/>
      <c r="C223" s="182" t="s">
        <v>321</v>
      </c>
      <c r="D223" s="182" t="s">
        <v>115</v>
      </c>
      <c r="E223" s="183" t="s">
        <v>322</v>
      </c>
      <c r="F223" s="184" t="s">
        <v>323</v>
      </c>
      <c r="G223" s="185" t="s">
        <v>118</v>
      </c>
      <c r="H223" s="186">
        <v>22.4</v>
      </c>
      <c r="I223" s="187"/>
      <c r="J223" s="188">
        <f>ROUND(I223*H223,2)</f>
        <v>0</v>
      </c>
      <c r="K223" s="189"/>
      <c r="L223" s="39"/>
      <c r="M223" s="190" t="s">
        <v>1</v>
      </c>
      <c r="N223" s="191" t="s">
        <v>38</v>
      </c>
      <c r="O223" s="71"/>
      <c r="P223" s="192">
        <f>O223*H223</f>
        <v>0</v>
      </c>
      <c r="Q223" s="192">
        <v>2.5999999999999999E-3</v>
      </c>
      <c r="R223" s="192">
        <f>Q223*H223</f>
        <v>5.8239999999999993E-2</v>
      </c>
      <c r="S223" s="192">
        <v>0</v>
      </c>
      <c r="T223" s="19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4" t="s">
        <v>119</v>
      </c>
      <c r="AT223" s="194" t="s">
        <v>115</v>
      </c>
      <c r="AU223" s="194" t="s">
        <v>80</v>
      </c>
      <c r="AY223" s="17" t="s">
        <v>113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7" t="s">
        <v>78</v>
      </c>
      <c r="BK223" s="195">
        <f>ROUND(I223*H223,2)</f>
        <v>0</v>
      </c>
      <c r="BL223" s="17" t="s">
        <v>119</v>
      </c>
      <c r="BM223" s="194" t="s">
        <v>324</v>
      </c>
    </row>
    <row r="224" spans="1:65" s="13" customFormat="1">
      <c r="B224" s="196"/>
      <c r="C224" s="197"/>
      <c r="D224" s="198" t="s">
        <v>121</v>
      </c>
      <c r="E224" s="199" t="s">
        <v>1</v>
      </c>
      <c r="F224" s="200" t="s">
        <v>325</v>
      </c>
      <c r="G224" s="197"/>
      <c r="H224" s="201">
        <v>16.399999999999999</v>
      </c>
      <c r="I224" s="202"/>
      <c r="J224" s="197"/>
      <c r="K224" s="197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121</v>
      </c>
      <c r="AU224" s="207" t="s">
        <v>80</v>
      </c>
      <c r="AV224" s="13" t="s">
        <v>80</v>
      </c>
      <c r="AW224" s="13" t="s">
        <v>30</v>
      </c>
      <c r="AX224" s="13" t="s">
        <v>73</v>
      </c>
      <c r="AY224" s="207" t="s">
        <v>113</v>
      </c>
    </row>
    <row r="225" spans="1:65" s="13" customFormat="1">
      <c r="B225" s="196"/>
      <c r="C225" s="197"/>
      <c r="D225" s="198" t="s">
        <v>121</v>
      </c>
      <c r="E225" s="199" t="s">
        <v>1</v>
      </c>
      <c r="F225" s="200" t="s">
        <v>326</v>
      </c>
      <c r="G225" s="197"/>
      <c r="H225" s="201">
        <v>6</v>
      </c>
      <c r="I225" s="202"/>
      <c r="J225" s="197"/>
      <c r="K225" s="197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121</v>
      </c>
      <c r="AU225" s="207" t="s">
        <v>80</v>
      </c>
      <c r="AV225" s="13" t="s">
        <v>80</v>
      </c>
      <c r="AW225" s="13" t="s">
        <v>30</v>
      </c>
      <c r="AX225" s="13" t="s">
        <v>73</v>
      </c>
      <c r="AY225" s="207" t="s">
        <v>113</v>
      </c>
    </row>
    <row r="226" spans="1:65" s="15" customFormat="1">
      <c r="B226" s="230"/>
      <c r="C226" s="231"/>
      <c r="D226" s="198" t="s">
        <v>121</v>
      </c>
      <c r="E226" s="232" t="s">
        <v>1</v>
      </c>
      <c r="F226" s="233" t="s">
        <v>327</v>
      </c>
      <c r="G226" s="231"/>
      <c r="H226" s="232" t="s">
        <v>1</v>
      </c>
      <c r="I226" s="234"/>
      <c r="J226" s="231"/>
      <c r="K226" s="231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121</v>
      </c>
      <c r="AU226" s="239" t="s">
        <v>80</v>
      </c>
      <c r="AV226" s="15" t="s">
        <v>78</v>
      </c>
      <c r="AW226" s="15" t="s">
        <v>30</v>
      </c>
      <c r="AX226" s="15" t="s">
        <v>73</v>
      </c>
      <c r="AY226" s="239" t="s">
        <v>113</v>
      </c>
    </row>
    <row r="227" spans="1:65" s="14" customFormat="1">
      <c r="B227" s="208"/>
      <c r="C227" s="209"/>
      <c r="D227" s="198" t="s">
        <v>121</v>
      </c>
      <c r="E227" s="210" t="s">
        <v>1</v>
      </c>
      <c r="F227" s="211" t="s">
        <v>124</v>
      </c>
      <c r="G227" s="209"/>
      <c r="H227" s="212">
        <v>22.4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121</v>
      </c>
      <c r="AU227" s="218" t="s">
        <v>80</v>
      </c>
      <c r="AV227" s="14" t="s">
        <v>119</v>
      </c>
      <c r="AW227" s="14" t="s">
        <v>30</v>
      </c>
      <c r="AX227" s="14" t="s">
        <v>78</v>
      </c>
      <c r="AY227" s="218" t="s">
        <v>113</v>
      </c>
    </row>
    <row r="228" spans="1:65" s="2" customFormat="1" ht="24.2" customHeight="1">
      <c r="A228" s="34"/>
      <c r="B228" s="35"/>
      <c r="C228" s="182" t="s">
        <v>328</v>
      </c>
      <c r="D228" s="182" t="s">
        <v>115</v>
      </c>
      <c r="E228" s="183" t="s">
        <v>329</v>
      </c>
      <c r="F228" s="184" t="s">
        <v>330</v>
      </c>
      <c r="G228" s="185" t="s">
        <v>142</v>
      </c>
      <c r="H228" s="186">
        <v>8.1999999999999993</v>
      </c>
      <c r="I228" s="187"/>
      <c r="J228" s="188">
        <f>ROUND(I228*H228,2)</f>
        <v>0</v>
      </c>
      <c r="K228" s="189"/>
      <c r="L228" s="39"/>
      <c r="M228" s="190" t="s">
        <v>1</v>
      </c>
      <c r="N228" s="191" t="s">
        <v>38</v>
      </c>
      <c r="O228" s="71"/>
      <c r="P228" s="192">
        <f>O228*H228</f>
        <v>0</v>
      </c>
      <c r="Q228" s="192">
        <v>1.3999999999999999E-4</v>
      </c>
      <c r="R228" s="192">
        <f>Q228*H228</f>
        <v>1.1479999999999997E-3</v>
      </c>
      <c r="S228" s="192">
        <v>0</v>
      </c>
      <c r="T228" s="19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119</v>
      </c>
      <c r="AT228" s="194" t="s">
        <v>115</v>
      </c>
      <c r="AU228" s="194" t="s">
        <v>80</v>
      </c>
      <c r="AY228" s="17" t="s">
        <v>113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7" t="s">
        <v>78</v>
      </c>
      <c r="BK228" s="195">
        <f>ROUND(I228*H228,2)</f>
        <v>0</v>
      </c>
      <c r="BL228" s="17" t="s">
        <v>119</v>
      </c>
      <c r="BM228" s="194" t="s">
        <v>331</v>
      </c>
    </row>
    <row r="229" spans="1:65" s="13" customFormat="1">
      <c r="B229" s="196"/>
      <c r="C229" s="197"/>
      <c r="D229" s="198" t="s">
        <v>121</v>
      </c>
      <c r="E229" s="199" t="s">
        <v>1</v>
      </c>
      <c r="F229" s="200" t="s">
        <v>332</v>
      </c>
      <c r="G229" s="197"/>
      <c r="H229" s="201">
        <v>8.1999999999999993</v>
      </c>
      <c r="I229" s="202"/>
      <c r="J229" s="197"/>
      <c r="K229" s="197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121</v>
      </c>
      <c r="AU229" s="207" t="s">
        <v>80</v>
      </c>
      <c r="AV229" s="13" t="s">
        <v>80</v>
      </c>
      <c r="AW229" s="13" t="s">
        <v>30</v>
      </c>
      <c r="AX229" s="13" t="s">
        <v>78</v>
      </c>
      <c r="AY229" s="207" t="s">
        <v>113</v>
      </c>
    </row>
    <row r="230" spans="1:65" s="2" customFormat="1" ht="24.2" customHeight="1">
      <c r="A230" s="34"/>
      <c r="B230" s="35"/>
      <c r="C230" s="182" t="s">
        <v>333</v>
      </c>
      <c r="D230" s="182" t="s">
        <v>115</v>
      </c>
      <c r="E230" s="183" t="s">
        <v>334</v>
      </c>
      <c r="F230" s="184" t="s">
        <v>335</v>
      </c>
      <c r="G230" s="185" t="s">
        <v>142</v>
      </c>
      <c r="H230" s="186">
        <v>116.2</v>
      </c>
      <c r="I230" s="187"/>
      <c r="J230" s="188">
        <f>ROUND(I230*H230,2)</f>
        <v>0</v>
      </c>
      <c r="K230" s="189"/>
      <c r="L230" s="39"/>
      <c r="M230" s="190" t="s">
        <v>1</v>
      </c>
      <c r="N230" s="191" t="s">
        <v>38</v>
      </c>
      <c r="O230" s="71"/>
      <c r="P230" s="192">
        <f>O230*H230</f>
        <v>0</v>
      </c>
      <c r="Q230" s="192">
        <v>0.16849</v>
      </c>
      <c r="R230" s="192">
        <f>Q230*H230</f>
        <v>19.578538000000002</v>
      </c>
      <c r="S230" s="192">
        <v>0</v>
      </c>
      <c r="T230" s="19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119</v>
      </c>
      <c r="AT230" s="194" t="s">
        <v>115</v>
      </c>
      <c r="AU230" s="194" t="s">
        <v>80</v>
      </c>
      <c r="AY230" s="17" t="s">
        <v>113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78</v>
      </c>
      <c r="BK230" s="195">
        <f>ROUND(I230*H230,2)</f>
        <v>0</v>
      </c>
      <c r="BL230" s="17" t="s">
        <v>119</v>
      </c>
      <c r="BM230" s="194" t="s">
        <v>336</v>
      </c>
    </row>
    <row r="231" spans="1:65" s="13" customFormat="1">
      <c r="B231" s="196"/>
      <c r="C231" s="197"/>
      <c r="D231" s="198" t="s">
        <v>121</v>
      </c>
      <c r="E231" s="199" t="s">
        <v>1</v>
      </c>
      <c r="F231" s="200" t="s">
        <v>337</v>
      </c>
      <c r="G231" s="197"/>
      <c r="H231" s="201">
        <v>94.2</v>
      </c>
      <c r="I231" s="202"/>
      <c r="J231" s="197"/>
      <c r="K231" s="197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121</v>
      </c>
      <c r="AU231" s="207" t="s">
        <v>80</v>
      </c>
      <c r="AV231" s="13" t="s">
        <v>80</v>
      </c>
      <c r="AW231" s="13" t="s">
        <v>30</v>
      </c>
      <c r="AX231" s="13" t="s">
        <v>73</v>
      </c>
      <c r="AY231" s="207" t="s">
        <v>113</v>
      </c>
    </row>
    <row r="232" spans="1:65" s="13" customFormat="1">
      <c r="B232" s="196"/>
      <c r="C232" s="197"/>
      <c r="D232" s="198" t="s">
        <v>121</v>
      </c>
      <c r="E232" s="199" t="s">
        <v>1</v>
      </c>
      <c r="F232" s="200" t="s">
        <v>338</v>
      </c>
      <c r="G232" s="197"/>
      <c r="H232" s="201">
        <v>22</v>
      </c>
      <c r="I232" s="202"/>
      <c r="J232" s="197"/>
      <c r="K232" s="197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121</v>
      </c>
      <c r="AU232" s="207" t="s">
        <v>80</v>
      </c>
      <c r="AV232" s="13" t="s">
        <v>80</v>
      </c>
      <c r="AW232" s="13" t="s">
        <v>30</v>
      </c>
      <c r="AX232" s="13" t="s">
        <v>73</v>
      </c>
      <c r="AY232" s="207" t="s">
        <v>113</v>
      </c>
    </row>
    <row r="233" spans="1:65" s="14" customFormat="1">
      <c r="B233" s="208"/>
      <c r="C233" s="209"/>
      <c r="D233" s="198" t="s">
        <v>121</v>
      </c>
      <c r="E233" s="210" t="s">
        <v>1</v>
      </c>
      <c r="F233" s="211" t="s">
        <v>124</v>
      </c>
      <c r="G233" s="209"/>
      <c r="H233" s="212">
        <v>116.2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121</v>
      </c>
      <c r="AU233" s="218" t="s">
        <v>80</v>
      </c>
      <c r="AV233" s="14" t="s">
        <v>119</v>
      </c>
      <c r="AW233" s="14" t="s">
        <v>30</v>
      </c>
      <c r="AX233" s="14" t="s">
        <v>78</v>
      </c>
      <c r="AY233" s="218" t="s">
        <v>113</v>
      </c>
    </row>
    <row r="234" spans="1:65" s="2" customFormat="1" ht="16.5" customHeight="1">
      <c r="A234" s="34"/>
      <c r="B234" s="35"/>
      <c r="C234" s="219" t="s">
        <v>339</v>
      </c>
      <c r="D234" s="219" t="s">
        <v>203</v>
      </c>
      <c r="E234" s="220" t="s">
        <v>340</v>
      </c>
      <c r="F234" s="221" t="s">
        <v>341</v>
      </c>
      <c r="G234" s="222" t="s">
        <v>142</v>
      </c>
      <c r="H234" s="223">
        <v>95.88</v>
      </c>
      <c r="I234" s="224"/>
      <c r="J234" s="225">
        <f>ROUND(I234*H234,2)</f>
        <v>0</v>
      </c>
      <c r="K234" s="226"/>
      <c r="L234" s="227"/>
      <c r="M234" s="228" t="s">
        <v>1</v>
      </c>
      <c r="N234" s="229" t="s">
        <v>38</v>
      </c>
      <c r="O234" s="71"/>
      <c r="P234" s="192">
        <f>O234*H234</f>
        <v>0</v>
      </c>
      <c r="Q234" s="192">
        <v>0.2</v>
      </c>
      <c r="R234" s="192">
        <f>Q234*H234</f>
        <v>19.175999999999998</v>
      </c>
      <c r="S234" s="192">
        <v>0</v>
      </c>
      <c r="T234" s="19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158</v>
      </c>
      <c r="AT234" s="194" t="s">
        <v>203</v>
      </c>
      <c r="AU234" s="194" t="s">
        <v>80</v>
      </c>
      <c r="AY234" s="17" t="s">
        <v>113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78</v>
      </c>
      <c r="BK234" s="195">
        <f>ROUND(I234*H234,2)</f>
        <v>0</v>
      </c>
      <c r="BL234" s="17" t="s">
        <v>119</v>
      </c>
      <c r="BM234" s="194" t="s">
        <v>342</v>
      </c>
    </row>
    <row r="235" spans="1:65" s="13" customFormat="1">
      <c r="B235" s="196"/>
      <c r="C235" s="197"/>
      <c r="D235" s="198" t="s">
        <v>121</v>
      </c>
      <c r="E235" s="199" t="s">
        <v>1</v>
      </c>
      <c r="F235" s="200" t="s">
        <v>343</v>
      </c>
      <c r="G235" s="197"/>
      <c r="H235" s="201">
        <v>72</v>
      </c>
      <c r="I235" s="202"/>
      <c r="J235" s="197"/>
      <c r="K235" s="197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121</v>
      </c>
      <c r="AU235" s="207" t="s">
        <v>80</v>
      </c>
      <c r="AV235" s="13" t="s">
        <v>80</v>
      </c>
      <c r="AW235" s="13" t="s">
        <v>30</v>
      </c>
      <c r="AX235" s="13" t="s">
        <v>73</v>
      </c>
      <c r="AY235" s="207" t="s">
        <v>113</v>
      </c>
    </row>
    <row r="236" spans="1:65" s="13" customFormat="1">
      <c r="B236" s="196"/>
      <c r="C236" s="197"/>
      <c r="D236" s="198" t="s">
        <v>121</v>
      </c>
      <c r="E236" s="199" t="s">
        <v>1</v>
      </c>
      <c r="F236" s="200" t="s">
        <v>338</v>
      </c>
      <c r="G236" s="197"/>
      <c r="H236" s="201">
        <v>22</v>
      </c>
      <c r="I236" s="202"/>
      <c r="J236" s="197"/>
      <c r="K236" s="197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121</v>
      </c>
      <c r="AU236" s="207" t="s">
        <v>80</v>
      </c>
      <c r="AV236" s="13" t="s">
        <v>80</v>
      </c>
      <c r="AW236" s="13" t="s">
        <v>30</v>
      </c>
      <c r="AX236" s="13" t="s">
        <v>73</v>
      </c>
      <c r="AY236" s="207" t="s">
        <v>113</v>
      </c>
    </row>
    <row r="237" spans="1:65" s="14" customFormat="1">
      <c r="B237" s="208"/>
      <c r="C237" s="209"/>
      <c r="D237" s="198" t="s">
        <v>121</v>
      </c>
      <c r="E237" s="210" t="s">
        <v>1</v>
      </c>
      <c r="F237" s="211" t="s">
        <v>124</v>
      </c>
      <c r="G237" s="209"/>
      <c r="H237" s="212">
        <v>94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121</v>
      </c>
      <c r="AU237" s="218" t="s">
        <v>80</v>
      </c>
      <c r="AV237" s="14" t="s">
        <v>119</v>
      </c>
      <c r="AW237" s="14" t="s">
        <v>30</v>
      </c>
      <c r="AX237" s="14" t="s">
        <v>78</v>
      </c>
      <c r="AY237" s="218" t="s">
        <v>113</v>
      </c>
    </row>
    <row r="238" spans="1:65" s="13" customFormat="1">
      <c r="B238" s="196"/>
      <c r="C238" s="197"/>
      <c r="D238" s="198" t="s">
        <v>121</v>
      </c>
      <c r="E238" s="197"/>
      <c r="F238" s="200" t="s">
        <v>344</v>
      </c>
      <c r="G238" s="197"/>
      <c r="H238" s="201">
        <v>95.88</v>
      </c>
      <c r="I238" s="202"/>
      <c r="J238" s="197"/>
      <c r="K238" s="197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121</v>
      </c>
      <c r="AU238" s="207" t="s">
        <v>80</v>
      </c>
      <c r="AV238" s="13" t="s">
        <v>80</v>
      </c>
      <c r="AW238" s="13" t="s">
        <v>4</v>
      </c>
      <c r="AX238" s="13" t="s">
        <v>78</v>
      </c>
      <c r="AY238" s="207" t="s">
        <v>113</v>
      </c>
    </row>
    <row r="239" spans="1:65" s="2" customFormat="1" ht="24.2" customHeight="1">
      <c r="A239" s="34"/>
      <c r="B239" s="35"/>
      <c r="C239" s="219" t="s">
        <v>345</v>
      </c>
      <c r="D239" s="219" t="s">
        <v>203</v>
      </c>
      <c r="E239" s="220" t="s">
        <v>346</v>
      </c>
      <c r="F239" s="221" t="s">
        <v>347</v>
      </c>
      <c r="G239" s="222" t="s">
        <v>142</v>
      </c>
      <c r="H239" s="223">
        <v>3.5</v>
      </c>
      <c r="I239" s="224"/>
      <c r="J239" s="225">
        <f>ROUND(I239*H239,2)</f>
        <v>0</v>
      </c>
      <c r="K239" s="226"/>
      <c r="L239" s="227"/>
      <c r="M239" s="228" t="s">
        <v>1</v>
      </c>
      <c r="N239" s="229" t="s">
        <v>38</v>
      </c>
      <c r="O239" s="71"/>
      <c r="P239" s="192">
        <f>O239*H239</f>
        <v>0</v>
      </c>
      <c r="Q239" s="192">
        <v>0.125</v>
      </c>
      <c r="R239" s="192">
        <f>Q239*H239</f>
        <v>0.4375</v>
      </c>
      <c r="S239" s="192">
        <v>0</v>
      </c>
      <c r="T239" s="19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158</v>
      </c>
      <c r="AT239" s="194" t="s">
        <v>203</v>
      </c>
      <c r="AU239" s="194" t="s">
        <v>80</v>
      </c>
      <c r="AY239" s="17" t="s">
        <v>113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7" t="s">
        <v>78</v>
      </c>
      <c r="BK239" s="195">
        <f>ROUND(I239*H239,2)</f>
        <v>0</v>
      </c>
      <c r="BL239" s="17" t="s">
        <v>119</v>
      </c>
      <c r="BM239" s="194" t="s">
        <v>348</v>
      </c>
    </row>
    <row r="240" spans="1:65" s="2" customFormat="1" ht="24.2" customHeight="1">
      <c r="A240" s="34"/>
      <c r="B240" s="35"/>
      <c r="C240" s="219" t="s">
        <v>349</v>
      </c>
      <c r="D240" s="219" t="s">
        <v>203</v>
      </c>
      <c r="E240" s="220" t="s">
        <v>350</v>
      </c>
      <c r="F240" s="221" t="s">
        <v>351</v>
      </c>
      <c r="G240" s="222" t="s">
        <v>142</v>
      </c>
      <c r="H240" s="223">
        <v>13.5</v>
      </c>
      <c r="I240" s="224"/>
      <c r="J240" s="225">
        <f>ROUND(I240*H240,2)</f>
        <v>0</v>
      </c>
      <c r="K240" s="226"/>
      <c r="L240" s="227"/>
      <c r="M240" s="228" t="s">
        <v>1</v>
      </c>
      <c r="N240" s="229" t="s">
        <v>38</v>
      </c>
      <c r="O240" s="71"/>
      <c r="P240" s="192">
        <f>O240*H240</f>
        <v>0</v>
      </c>
      <c r="Q240" s="192">
        <v>0.125</v>
      </c>
      <c r="R240" s="192">
        <f>Q240*H240</f>
        <v>1.6875</v>
      </c>
      <c r="S240" s="192">
        <v>0</v>
      </c>
      <c r="T240" s="19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4" t="s">
        <v>158</v>
      </c>
      <c r="AT240" s="194" t="s">
        <v>203</v>
      </c>
      <c r="AU240" s="194" t="s">
        <v>80</v>
      </c>
      <c r="AY240" s="17" t="s">
        <v>113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7" t="s">
        <v>78</v>
      </c>
      <c r="BK240" s="195">
        <f>ROUND(I240*H240,2)</f>
        <v>0</v>
      </c>
      <c r="BL240" s="17" t="s">
        <v>119</v>
      </c>
      <c r="BM240" s="194" t="s">
        <v>352</v>
      </c>
    </row>
    <row r="241" spans="1:65" s="13" customFormat="1">
      <c r="B241" s="196"/>
      <c r="C241" s="197"/>
      <c r="D241" s="198" t="s">
        <v>121</v>
      </c>
      <c r="E241" s="199" t="s">
        <v>1</v>
      </c>
      <c r="F241" s="200" t="s">
        <v>353</v>
      </c>
      <c r="G241" s="197"/>
      <c r="H241" s="201">
        <v>13.5</v>
      </c>
      <c r="I241" s="202"/>
      <c r="J241" s="197"/>
      <c r="K241" s="197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121</v>
      </c>
      <c r="AU241" s="207" t="s">
        <v>80</v>
      </c>
      <c r="AV241" s="13" t="s">
        <v>80</v>
      </c>
      <c r="AW241" s="13" t="s">
        <v>30</v>
      </c>
      <c r="AX241" s="13" t="s">
        <v>78</v>
      </c>
      <c r="AY241" s="207" t="s">
        <v>113</v>
      </c>
    </row>
    <row r="242" spans="1:65" s="2" customFormat="1" ht="24.2" customHeight="1">
      <c r="A242" s="34"/>
      <c r="B242" s="35"/>
      <c r="C242" s="219" t="s">
        <v>354</v>
      </c>
      <c r="D242" s="219" t="s">
        <v>203</v>
      </c>
      <c r="E242" s="220" t="s">
        <v>355</v>
      </c>
      <c r="F242" s="221" t="s">
        <v>356</v>
      </c>
      <c r="G242" s="222" t="s">
        <v>142</v>
      </c>
      <c r="H242" s="223">
        <v>5.2</v>
      </c>
      <c r="I242" s="224"/>
      <c r="J242" s="225">
        <f>ROUND(I242*H242,2)</f>
        <v>0</v>
      </c>
      <c r="K242" s="226"/>
      <c r="L242" s="227"/>
      <c r="M242" s="228" t="s">
        <v>1</v>
      </c>
      <c r="N242" s="229" t="s">
        <v>38</v>
      </c>
      <c r="O242" s="71"/>
      <c r="P242" s="192">
        <f>O242*H242</f>
        <v>0</v>
      </c>
      <c r="Q242" s="192">
        <v>0.125</v>
      </c>
      <c r="R242" s="192">
        <f>Q242*H242</f>
        <v>0.65</v>
      </c>
      <c r="S242" s="192">
        <v>0</v>
      </c>
      <c r="T242" s="19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158</v>
      </c>
      <c r="AT242" s="194" t="s">
        <v>203</v>
      </c>
      <c r="AU242" s="194" t="s">
        <v>80</v>
      </c>
      <c r="AY242" s="17" t="s">
        <v>113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78</v>
      </c>
      <c r="BK242" s="195">
        <f>ROUND(I242*H242,2)</f>
        <v>0</v>
      </c>
      <c r="BL242" s="17" t="s">
        <v>119</v>
      </c>
      <c r="BM242" s="194" t="s">
        <v>357</v>
      </c>
    </row>
    <row r="243" spans="1:65" s="13" customFormat="1">
      <c r="B243" s="196"/>
      <c r="C243" s="197"/>
      <c r="D243" s="198" t="s">
        <v>121</v>
      </c>
      <c r="E243" s="199" t="s">
        <v>1</v>
      </c>
      <c r="F243" s="200" t="s">
        <v>358</v>
      </c>
      <c r="G243" s="197"/>
      <c r="H243" s="201">
        <v>5.2</v>
      </c>
      <c r="I243" s="202"/>
      <c r="J243" s="197"/>
      <c r="K243" s="197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121</v>
      </c>
      <c r="AU243" s="207" t="s">
        <v>80</v>
      </c>
      <c r="AV243" s="13" t="s">
        <v>80</v>
      </c>
      <c r="AW243" s="13" t="s">
        <v>30</v>
      </c>
      <c r="AX243" s="13" t="s">
        <v>78</v>
      </c>
      <c r="AY243" s="207" t="s">
        <v>113</v>
      </c>
    </row>
    <row r="244" spans="1:65" s="2" customFormat="1" ht="24.2" customHeight="1">
      <c r="A244" s="34"/>
      <c r="B244" s="35"/>
      <c r="C244" s="182" t="s">
        <v>359</v>
      </c>
      <c r="D244" s="182" t="s">
        <v>115</v>
      </c>
      <c r="E244" s="183" t="s">
        <v>360</v>
      </c>
      <c r="F244" s="184" t="s">
        <v>361</v>
      </c>
      <c r="G244" s="185" t="s">
        <v>142</v>
      </c>
      <c r="H244" s="186">
        <v>83.8</v>
      </c>
      <c r="I244" s="187"/>
      <c r="J244" s="188">
        <f>ROUND(I244*H244,2)</f>
        <v>0</v>
      </c>
      <c r="K244" s="189"/>
      <c r="L244" s="39"/>
      <c r="M244" s="190" t="s">
        <v>1</v>
      </c>
      <c r="N244" s="191" t="s">
        <v>38</v>
      </c>
      <c r="O244" s="71"/>
      <c r="P244" s="192">
        <f>O244*H244</f>
        <v>0</v>
      </c>
      <c r="Q244" s="192">
        <v>0.14066999999999999</v>
      </c>
      <c r="R244" s="192">
        <f>Q244*H244</f>
        <v>11.788145999999999</v>
      </c>
      <c r="S244" s="192">
        <v>0</v>
      </c>
      <c r="T244" s="19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4" t="s">
        <v>119</v>
      </c>
      <c r="AT244" s="194" t="s">
        <v>115</v>
      </c>
      <c r="AU244" s="194" t="s">
        <v>80</v>
      </c>
      <c r="AY244" s="17" t="s">
        <v>113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78</v>
      </c>
      <c r="BK244" s="195">
        <f>ROUND(I244*H244,2)</f>
        <v>0</v>
      </c>
      <c r="BL244" s="17" t="s">
        <v>119</v>
      </c>
      <c r="BM244" s="194" t="s">
        <v>362</v>
      </c>
    </row>
    <row r="245" spans="1:65" s="13" customFormat="1">
      <c r="B245" s="196"/>
      <c r="C245" s="197"/>
      <c r="D245" s="198" t="s">
        <v>121</v>
      </c>
      <c r="E245" s="199" t="s">
        <v>1</v>
      </c>
      <c r="F245" s="200" t="s">
        <v>363</v>
      </c>
      <c r="G245" s="197"/>
      <c r="H245" s="201">
        <v>75.5</v>
      </c>
      <c r="I245" s="202"/>
      <c r="J245" s="197"/>
      <c r="K245" s="197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121</v>
      </c>
      <c r="AU245" s="207" t="s">
        <v>80</v>
      </c>
      <c r="AV245" s="13" t="s">
        <v>80</v>
      </c>
      <c r="AW245" s="13" t="s">
        <v>30</v>
      </c>
      <c r="AX245" s="13" t="s">
        <v>73</v>
      </c>
      <c r="AY245" s="207" t="s">
        <v>113</v>
      </c>
    </row>
    <row r="246" spans="1:65" s="13" customFormat="1">
      <c r="B246" s="196"/>
      <c r="C246" s="197"/>
      <c r="D246" s="198" t="s">
        <v>121</v>
      </c>
      <c r="E246" s="199" t="s">
        <v>1</v>
      </c>
      <c r="F246" s="200" t="s">
        <v>151</v>
      </c>
      <c r="G246" s="197"/>
      <c r="H246" s="201">
        <v>8.3000000000000007</v>
      </c>
      <c r="I246" s="202"/>
      <c r="J246" s="197"/>
      <c r="K246" s="197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121</v>
      </c>
      <c r="AU246" s="207" t="s">
        <v>80</v>
      </c>
      <c r="AV246" s="13" t="s">
        <v>80</v>
      </c>
      <c r="AW246" s="13" t="s">
        <v>30</v>
      </c>
      <c r="AX246" s="13" t="s">
        <v>73</v>
      </c>
      <c r="AY246" s="207" t="s">
        <v>113</v>
      </c>
    </row>
    <row r="247" spans="1:65" s="14" customFormat="1">
      <c r="B247" s="208"/>
      <c r="C247" s="209"/>
      <c r="D247" s="198" t="s">
        <v>121</v>
      </c>
      <c r="E247" s="210" t="s">
        <v>1</v>
      </c>
      <c r="F247" s="211" t="s">
        <v>124</v>
      </c>
      <c r="G247" s="209"/>
      <c r="H247" s="212">
        <v>83.8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121</v>
      </c>
      <c r="AU247" s="218" t="s">
        <v>80</v>
      </c>
      <c r="AV247" s="14" t="s">
        <v>119</v>
      </c>
      <c r="AW247" s="14" t="s">
        <v>30</v>
      </c>
      <c r="AX247" s="14" t="s">
        <v>78</v>
      </c>
      <c r="AY247" s="218" t="s">
        <v>113</v>
      </c>
    </row>
    <row r="248" spans="1:65" s="2" customFormat="1" ht="21.75" customHeight="1">
      <c r="A248" s="34"/>
      <c r="B248" s="35"/>
      <c r="C248" s="219" t="s">
        <v>364</v>
      </c>
      <c r="D248" s="219" t="s">
        <v>203</v>
      </c>
      <c r="E248" s="220" t="s">
        <v>365</v>
      </c>
      <c r="F248" s="221" t="s">
        <v>366</v>
      </c>
      <c r="G248" s="222" t="s">
        <v>142</v>
      </c>
      <c r="H248" s="223">
        <v>85.475999999999999</v>
      </c>
      <c r="I248" s="224"/>
      <c r="J248" s="225">
        <f>ROUND(I248*H248,2)</f>
        <v>0</v>
      </c>
      <c r="K248" s="226"/>
      <c r="L248" s="227"/>
      <c r="M248" s="228" t="s">
        <v>1</v>
      </c>
      <c r="N248" s="229" t="s">
        <v>38</v>
      </c>
      <c r="O248" s="71"/>
      <c r="P248" s="192">
        <f>O248*H248</f>
        <v>0</v>
      </c>
      <c r="Q248" s="192">
        <v>0.09</v>
      </c>
      <c r="R248" s="192">
        <f>Q248*H248</f>
        <v>7.6928399999999995</v>
      </c>
      <c r="S248" s="192">
        <v>0</v>
      </c>
      <c r="T248" s="19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4" t="s">
        <v>158</v>
      </c>
      <c r="AT248" s="194" t="s">
        <v>203</v>
      </c>
      <c r="AU248" s="194" t="s">
        <v>80</v>
      </c>
      <c r="AY248" s="17" t="s">
        <v>113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7" t="s">
        <v>78</v>
      </c>
      <c r="BK248" s="195">
        <f>ROUND(I248*H248,2)</f>
        <v>0</v>
      </c>
      <c r="BL248" s="17" t="s">
        <v>119</v>
      </c>
      <c r="BM248" s="194" t="s">
        <v>367</v>
      </c>
    </row>
    <row r="249" spans="1:65" s="13" customFormat="1">
      <c r="B249" s="196"/>
      <c r="C249" s="197"/>
      <c r="D249" s="198" t="s">
        <v>121</v>
      </c>
      <c r="E249" s="197"/>
      <c r="F249" s="200" t="s">
        <v>368</v>
      </c>
      <c r="G249" s="197"/>
      <c r="H249" s="201">
        <v>85.475999999999999</v>
      </c>
      <c r="I249" s="202"/>
      <c r="J249" s="197"/>
      <c r="K249" s="197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121</v>
      </c>
      <c r="AU249" s="207" t="s">
        <v>80</v>
      </c>
      <c r="AV249" s="13" t="s">
        <v>80</v>
      </c>
      <c r="AW249" s="13" t="s">
        <v>4</v>
      </c>
      <c r="AX249" s="13" t="s">
        <v>78</v>
      </c>
      <c r="AY249" s="207" t="s">
        <v>113</v>
      </c>
    </row>
    <row r="250" spans="1:65" s="2" customFormat="1" ht="24.2" customHeight="1">
      <c r="A250" s="34"/>
      <c r="B250" s="35"/>
      <c r="C250" s="182" t="s">
        <v>369</v>
      </c>
      <c r="D250" s="182" t="s">
        <v>115</v>
      </c>
      <c r="E250" s="183" t="s">
        <v>370</v>
      </c>
      <c r="F250" s="184" t="s">
        <v>371</v>
      </c>
      <c r="G250" s="185" t="s">
        <v>155</v>
      </c>
      <c r="H250" s="186">
        <v>24.466999999999999</v>
      </c>
      <c r="I250" s="187"/>
      <c r="J250" s="188">
        <f>ROUND(I250*H250,2)</f>
        <v>0</v>
      </c>
      <c r="K250" s="189"/>
      <c r="L250" s="39"/>
      <c r="M250" s="190" t="s">
        <v>1</v>
      </c>
      <c r="N250" s="191" t="s">
        <v>38</v>
      </c>
      <c r="O250" s="71"/>
      <c r="P250" s="192">
        <f>O250*H250</f>
        <v>0</v>
      </c>
      <c r="Q250" s="192">
        <v>2.2563399999999998</v>
      </c>
      <c r="R250" s="192">
        <f>Q250*H250</f>
        <v>55.205870779999991</v>
      </c>
      <c r="S250" s="192">
        <v>0</v>
      </c>
      <c r="T250" s="19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119</v>
      </c>
      <c r="AT250" s="194" t="s">
        <v>115</v>
      </c>
      <c r="AU250" s="194" t="s">
        <v>80</v>
      </c>
      <c r="AY250" s="17" t="s">
        <v>113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78</v>
      </c>
      <c r="BK250" s="195">
        <f>ROUND(I250*H250,2)</f>
        <v>0</v>
      </c>
      <c r="BL250" s="17" t="s">
        <v>119</v>
      </c>
      <c r="BM250" s="194" t="s">
        <v>372</v>
      </c>
    </row>
    <row r="251" spans="1:65" s="13" customFormat="1">
      <c r="B251" s="196"/>
      <c r="C251" s="197"/>
      <c r="D251" s="198" t="s">
        <v>121</v>
      </c>
      <c r="E251" s="199" t="s">
        <v>1</v>
      </c>
      <c r="F251" s="200" t="s">
        <v>373</v>
      </c>
      <c r="G251" s="197"/>
      <c r="H251" s="201">
        <v>14.525</v>
      </c>
      <c r="I251" s="202"/>
      <c r="J251" s="197"/>
      <c r="K251" s="197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121</v>
      </c>
      <c r="AU251" s="207" t="s">
        <v>80</v>
      </c>
      <c r="AV251" s="13" t="s">
        <v>80</v>
      </c>
      <c r="AW251" s="13" t="s">
        <v>30</v>
      </c>
      <c r="AX251" s="13" t="s">
        <v>73</v>
      </c>
      <c r="AY251" s="207" t="s">
        <v>113</v>
      </c>
    </row>
    <row r="252" spans="1:65" s="13" customFormat="1">
      <c r="B252" s="196"/>
      <c r="C252" s="197"/>
      <c r="D252" s="198" t="s">
        <v>121</v>
      </c>
      <c r="E252" s="199" t="s">
        <v>1</v>
      </c>
      <c r="F252" s="200" t="s">
        <v>374</v>
      </c>
      <c r="G252" s="197"/>
      <c r="H252" s="201">
        <v>7.5419999999999998</v>
      </c>
      <c r="I252" s="202"/>
      <c r="J252" s="197"/>
      <c r="K252" s="197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121</v>
      </c>
      <c r="AU252" s="207" t="s">
        <v>80</v>
      </c>
      <c r="AV252" s="13" t="s">
        <v>80</v>
      </c>
      <c r="AW252" s="13" t="s">
        <v>30</v>
      </c>
      <c r="AX252" s="13" t="s">
        <v>73</v>
      </c>
      <c r="AY252" s="207" t="s">
        <v>113</v>
      </c>
    </row>
    <row r="253" spans="1:65" s="13" customFormat="1">
      <c r="B253" s="196"/>
      <c r="C253" s="197"/>
      <c r="D253" s="198" t="s">
        <v>121</v>
      </c>
      <c r="E253" s="199" t="s">
        <v>1</v>
      </c>
      <c r="F253" s="200" t="s">
        <v>375</v>
      </c>
      <c r="G253" s="197"/>
      <c r="H253" s="201">
        <v>2.4</v>
      </c>
      <c r="I253" s="202"/>
      <c r="J253" s="197"/>
      <c r="K253" s="197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121</v>
      </c>
      <c r="AU253" s="207" t="s">
        <v>80</v>
      </c>
      <c r="AV253" s="13" t="s">
        <v>80</v>
      </c>
      <c r="AW253" s="13" t="s">
        <v>30</v>
      </c>
      <c r="AX253" s="13" t="s">
        <v>73</v>
      </c>
      <c r="AY253" s="207" t="s">
        <v>113</v>
      </c>
    </row>
    <row r="254" spans="1:65" s="14" customFormat="1">
      <c r="B254" s="208"/>
      <c r="C254" s="209"/>
      <c r="D254" s="198" t="s">
        <v>121</v>
      </c>
      <c r="E254" s="210" t="s">
        <v>1</v>
      </c>
      <c r="F254" s="211" t="s">
        <v>124</v>
      </c>
      <c r="G254" s="209"/>
      <c r="H254" s="212">
        <v>24.466999999999999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121</v>
      </c>
      <c r="AU254" s="218" t="s">
        <v>80</v>
      </c>
      <c r="AV254" s="14" t="s">
        <v>119</v>
      </c>
      <c r="AW254" s="14" t="s">
        <v>30</v>
      </c>
      <c r="AX254" s="14" t="s">
        <v>78</v>
      </c>
      <c r="AY254" s="218" t="s">
        <v>113</v>
      </c>
    </row>
    <row r="255" spans="1:65" s="2" customFormat="1" ht="24.2" customHeight="1">
      <c r="A255" s="34"/>
      <c r="B255" s="35"/>
      <c r="C255" s="182" t="s">
        <v>376</v>
      </c>
      <c r="D255" s="182" t="s">
        <v>115</v>
      </c>
      <c r="E255" s="183" t="s">
        <v>377</v>
      </c>
      <c r="F255" s="184" t="s">
        <v>378</v>
      </c>
      <c r="G255" s="185" t="s">
        <v>142</v>
      </c>
      <c r="H255" s="186">
        <v>9</v>
      </c>
      <c r="I255" s="187"/>
      <c r="J255" s="188">
        <f>ROUND(I255*H255,2)</f>
        <v>0</v>
      </c>
      <c r="K255" s="189"/>
      <c r="L255" s="39"/>
      <c r="M255" s="190" t="s">
        <v>1</v>
      </c>
      <c r="N255" s="191" t="s">
        <v>38</v>
      </c>
      <c r="O255" s="71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4" t="s">
        <v>119</v>
      </c>
      <c r="AT255" s="194" t="s">
        <v>115</v>
      </c>
      <c r="AU255" s="194" t="s">
        <v>80</v>
      </c>
      <c r="AY255" s="17" t="s">
        <v>113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7" t="s">
        <v>78</v>
      </c>
      <c r="BK255" s="195">
        <f>ROUND(I255*H255,2)</f>
        <v>0</v>
      </c>
      <c r="BL255" s="17" t="s">
        <v>119</v>
      </c>
      <c r="BM255" s="194" t="s">
        <v>379</v>
      </c>
    </row>
    <row r="256" spans="1:65" s="13" customFormat="1">
      <c r="B256" s="196"/>
      <c r="C256" s="197"/>
      <c r="D256" s="198" t="s">
        <v>121</v>
      </c>
      <c r="E256" s="199" t="s">
        <v>1</v>
      </c>
      <c r="F256" s="200" t="s">
        <v>380</v>
      </c>
      <c r="G256" s="197"/>
      <c r="H256" s="201">
        <v>9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121</v>
      </c>
      <c r="AU256" s="207" t="s">
        <v>80</v>
      </c>
      <c r="AV256" s="13" t="s">
        <v>80</v>
      </c>
      <c r="AW256" s="13" t="s">
        <v>30</v>
      </c>
      <c r="AX256" s="13" t="s">
        <v>78</v>
      </c>
      <c r="AY256" s="207" t="s">
        <v>113</v>
      </c>
    </row>
    <row r="257" spans="1:65" s="2" customFormat="1" ht="24.2" customHeight="1">
      <c r="A257" s="34"/>
      <c r="B257" s="35"/>
      <c r="C257" s="182" t="s">
        <v>381</v>
      </c>
      <c r="D257" s="182" t="s">
        <v>115</v>
      </c>
      <c r="E257" s="183" t="s">
        <v>382</v>
      </c>
      <c r="F257" s="184" t="s">
        <v>383</v>
      </c>
      <c r="G257" s="185" t="s">
        <v>142</v>
      </c>
      <c r="H257" s="186">
        <v>9</v>
      </c>
      <c r="I257" s="187"/>
      <c r="J257" s="188">
        <f>ROUND(I257*H257,2)</f>
        <v>0</v>
      </c>
      <c r="K257" s="189"/>
      <c r="L257" s="39"/>
      <c r="M257" s="190" t="s">
        <v>1</v>
      </c>
      <c r="N257" s="191" t="s">
        <v>38</v>
      </c>
      <c r="O257" s="71"/>
      <c r="P257" s="192">
        <f>O257*H257</f>
        <v>0</v>
      </c>
      <c r="Q257" s="192">
        <v>5.0000000000000002E-5</v>
      </c>
      <c r="R257" s="192">
        <f>Q257*H257</f>
        <v>4.5000000000000004E-4</v>
      </c>
      <c r="S257" s="192">
        <v>0</v>
      </c>
      <c r="T257" s="19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4" t="s">
        <v>119</v>
      </c>
      <c r="AT257" s="194" t="s">
        <v>115</v>
      </c>
      <c r="AU257" s="194" t="s">
        <v>80</v>
      </c>
      <c r="AY257" s="17" t="s">
        <v>113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78</v>
      </c>
      <c r="BK257" s="195">
        <f>ROUND(I257*H257,2)</f>
        <v>0</v>
      </c>
      <c r="BL257" s="17" t="s">
        <v>119</v>
      </c>
      <c r="BM257" s="194" t="s">
        <v>384</v>
      </c>
    </row>
    <row r="258" spans="1:65" s="2" customFormat="1" ht="24.2" customHeight="1">
      <c r="A258" s="34"/>
      <c r="B258" s="35"/>
      <c r="C258" s="182" t="s">
        <v>385</v>
      </c>
      <c r="D258" s="182" t="s">
        <v>115</v>
      </c>
      <c r="E258" s="183" t="s">
        <v>386</v>
      </c>
      <c r="F258" s="184" t="s">
        <v>387</v>
      </c>
      <c r="G258" s="185" t="s">
        <v>142</v>
      </c>
      <c r="H258" s="186">
        <v>9</v>
      </c>
      <c r="I258" s="187"/>
      <c r="J258" s="188">
        <f>ROUND(I258*H258,2)</f>
        <v>0</v>
      </c>
      <c r="K258" s="189"/>
      <c r="L258" s="39"/>
      <c r="M258" s="190" t="s">
        <v>1</v>
      </c>
      <c r="N258" s="191" t="s">
        <v>38</v>
      </c>
      <c r="O258" s="71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4" t="s">
        <v>119</v>
      </c>
      <c r="AT258" s="194" t="s">
        <v>115</v>
      </c>
      <c r="AU258" s="194" t="s">
        <v>80</v>
      </c>
      <c r="AY258" s="17" t="s">
        <v>113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78</v>
      </c>
      <c r="BK258" s="195">
        <f>ROUND(I258*H258,2)</f>
        <v>0</v>
      </c>
      <c r="BL258" s="17" t="s">
        <v>119</v>
      </c>
      <c r="BM258" s="194" t="s">
        <v>388</v>
      </c>
    </row>
    <row r="259" spans="1:65" s="2" customFormat="1" ht="33" customHeight="1">
      <c r="A259" s="34"/>
      <c r="B259" s="35"/>
      <c r="C259" s="182" t="s">
        <v>389</v>
      </c>
      <c r="D259" s="182" t="s">
        <v>115</v>
      </c>
      <c r="E259" s="183" t="s">
        <v>390</v>
      </c>
      <c r="F259" s="184" t="s">
        <v>391</v>
      </c>
      <c r="G259" s="185" t="s">
        <v>304</v>
      </c>
      <c r="H259" s="186">
        <v>2</v>
      </c>
      <c r="I259" s="187"/>
      <c r="J259" s="188">
        <f>ROUND(I259*H259,2)</f>
        <v>0</v>
      </c>
      <c r="K259" s="189"/>
      <c r="L259" s="39"/>
      <c r="M259" s="190" t="s">
        <v>1</v>
      </c>
      <c r="N259" s="191" t="s">
        <v>38</v>
      </c>
      <c r="O259" s="71"/>
      <c r="P259" s="192">
        <f>O259*H259</f>
        <v>0</v>
      </c>
      <c r="Q259" s="192">
        <v>1.6167899999999999</v>
      </c>
      <c r="R259" s="192">
        <f>Q259*H259</f>
        <v>3.2335799999999999</v>
      </c>
      <c r="S259" s="192">
        <v>0</v>
      </c>
      <c r="T259" s="19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4" t="s">
        <v>119</v>
      </c>
      <c r="AT259" s="194" t="s">
        <v>115</v>
      </c>
      <c r="AU259" s="194" t="s">
        <v>80</v>
      </c>
      <c r="AY259" s="17" t="s">
        <v>113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7" t="s">
        <v>78</v>
      </c>
      <c r="BK259" s="195">
        <f>ROUND(I259*H259,2)</f>
        <v>0</v>
      </c>
      <c r="BL259" s="17" t="s">
        <v>119</v>
      </c>
      <c r="BM259" s="194" t="s">
        <v>392</v>
      </c>
    </row>
    <row r="260" spans="1:65" s="2" customFormat="1" ht="24.2" customHeight="1">
      <c r="A260" s="34"/>
      <c r="B260" s="35"/>
      <c r="C260" s="182" t="s">
        <v>393</v>
      </c>
      <c r="D260" s="182" t="s">
        <v>115</v>
      </c>
      <c r="E260" s="183" t="s">
        <v>394</v>
      </c>
      <c r="F260" s="184" t="s">
        <v>395</v>
      </c>
      <c r="G260" s="185" t="s">
        <v>142</v>
      </c>
      <c r="H260" s="186">
        <v>85.8</v>
      </c>
      <c r="I260" s="187"/>
      <c r="J260" s="188">
        <f>ROUND(I260*H260,2)</f>
        <v>0</v>
      </c>
      <c r="K260" s="189"/>
      <c r="L260" s="39"/>
      <c r="M260" s="190" t="s">
        <v>1</v>
      </c>
      <c r="N260" s="191" t="s">
        <v>38</v>
      </c>
      <c r="O260" s="71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4" t="s">
        <v>119</v>
      </c>
      <c r="AT260" s="194" t="s">
        <v>115</v>
      </c>
      <c r="AU260" s="194" t="s">
        <v>80</v>
      </c>
      <c r="AY260" s="17" t="s">
        <v>113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7" t="s">
        <v>78</v>
      </c>
      <c r="BK260" s="195">
        <f>ROUND(I260*H260,2)</f>
        <v>0</v>
      </c>
      <c r="BL260" s="17" t="s">
        <v>119</v>
      </c>
      <c r="BM260" s="194" t="s">
        <v>396</v>
      </c>
    </row>
    <row r="261" spans="1:65" s="2" customFormat="1" ht="24.2" customHeight="1">
      <c r="A261" s="34"/>
      <c r="B261" s="35"/>
      <c r="C261" s="182" t="s">
        <v>397</v>
      </c>
      <c r="D261" s="182" t="s">
        <v>115</v>
      </c>
      <c r="E261" s="183" t="s">
        <v>398</v>
      </c>
      <c r="F261" s="184" t="s">
        <v>399</v>
      </c>
      <c r="G261" s="185" t="s">
        <v>118</v>
      </c>
      <c r="H261" s="186">
        <v>79</v>
      </c>
      <c r="I261" s="187"/>
      <c r="J261" s="188">
        <f>ROUND(I261*H261,2)</f>
        <v>0</v>
      </c>
      <c r="K261" s="189"/>
      <c r="L261" s="39"/>
      <c r="M261" s="190" t="s">
        <v>1</v>
      </c>
      <c r="N261" s="191" t="s">
        <v>38</v>
      </c>
      <c r="O261" s="71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4" t="s">
        <v>119</v>
      </c>
      <c r="AT261" s="194" t="s">
        <v>115</v>
      </c>
      <c r="AU261" s="194" t="s">
        <v>80</v>
      </c>
      <c r="AY261" s="17" t="s">
        <v>113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7" t="s">
        <v>78</v>
      </c>
      <c r="BK261" s="195">
        <f>ROUND(I261*H261,2)</f>
        <v>0</v>
      </c>
      <c r="BL261" s="17" t="s">
        <v>119</v>
      </c>
      <c r="BM261" s="194" t="s">
        <v>400</v>
      </c>
    </row>
    <row r="262" spans="1:65" s="12" customFormat="1" ht="22.9" customHeight="1">
      <c r="B262" s="166"/>
      <c r="C262" s="167"/>
      <c r="D262" s="168" t="s">
        <v>72</v>
      </c>
      <c r="E262" s="180" t="s">
        <v>401</v>
      </c>
      <c r="F262" s="180" t="s">
        <v>402</v>
      </c>
      <c r="G262" s="167"/>
      <c r="H262" s="167"/>
      <c r="I262" s="170"/>
      <c r="J262" s="181">
        <f>BK262</f>
        <v>0</v>
      </c>
      <c r="K262" s="167"/>
      <c r="L262" s="172"/>
      <c r="M262" s="173"/>
      <c r="N262" s="174"/>
      <c r="O262" s="174"/>
      <c r="P262" s="175">
        <f>SUM(P263:P276)</f>
        <v>0</v>
      </c>
      <c r="Q262" s="174"/>
      <c r="R262" s="175">
        <f>SUM(R263:R276)</f>
        <v>0</v>
      </c>
      <c r="S262" s="174"/>
      <c r="T262" s="176">
        <f>SUM(T263:T276)</f>
        <v>0</v>
      </c>
      <c r="AR262" s="177" t="s">
        <v>78</v>
      </c>
      <c r="AT262" s="178" t="s">
        <v>72</v>
      </c>
      <c r="AU262" s="178" t="s">
        <v>78</v>
      </c>
      <c r="AY262" s="177" t="s">
        <v>113</v>
      </c>
      <c r="BK262" s="179">
        <f>SUM(BK263:BK276)</f>
        <v>0</v>
      </c>
    </row>
    <row r="263" spans="1:65" s="2" customFormat="1" ht="21.75" customHeight="1">
      <c r="A263" s="34"/>
      <c r="B263" s="35"/>
      <c r="C263" s="182" t="s">
        <v>403</v>
      </c>
      <c r="D263" s="182" t="s">
        <v>115</v>
      </c>
      <c r="E263" s="183" t="s">
        <v>404</v>
      </c>
      <c r="F263" s="184" t="s">
        <v>405</v>
      </c>
      <c r="G263" s="185" t="s">
        <v>182</v>
      </c>
      <c r="H263" s="186">
        <v>253.44</v>
      </c>
      <c r="I263" s="187"/>
      <c r="J263" s="188">
        <f>ROUND(I263*H263,2)</f>
        <v>0</v>
      </c>
      <c r="K263" s="189"/>
      <c r="L263" s="39"/>
      <c r="M263" s="190" t="s">
        <v>1</v>
      </c>
      <c r="N263" s="191" t="s">
        <v>38</v>
      </c>
      <c r="O263" s="71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4" t="s">
        <v>119</v>
      </c>
      <c r="AT263" s="194" t="s">
        <v>115</v>
      </c>
      <c r="AU263" s="194" t="s">
        <v>80</v>
      </c>
      <c r="AY263" s="17" t="s">
        <v>113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78</v>
      </c>
      <c r="BK263" s="195">
        <f>ROUND(I263*H263,2)</f>
        <v>0</v>
      </c>
      <c r="BL263" s="17" t="s">
        <v>119</v>
      </c>
      <c r="BM263" s="194" t="s">
        <v>406</v>
      </c>
    </row>
    <row r="264" spans="1:65" s="13" customFormat="1">
      <c r="B264" s="196"/>
      <c r="C264" s="197"/>
      <c r="D264" s="198" t="s">
        <v>121</v>
      </c>
      <c r="E264" s="199" t="s">
        <v>1</v>
      </c>
      <c r="F264" s="200" t="s">
        <v>407</v>
      </c>
      <c r="G264" s="197"/>
      <c r="H264" s="201">
        <v>253.44</v>
      </c>
      <c r="I264" s="202"/>
      <c r="J264" s="197"/>
      <c r="K264" s="197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121</v>
      </c>
      <c r="AU264" s="207" t="s">
        <v>80</v>
      </c>
      <c r="AV264" s="13" t="s">
        <v>80</v>
      </c>
      <c r="AW264" s="13" t="s">
        <v>30</v>
      </c>
      <c r="AX264" s="13" t="s">
        <v>78</v>
      </c>
      <c r="AY264" s="207" t="s">
        <v>113</v>
      </c>
    </row>
    <row r="265" spans="1:65" s="2" customFormat="1" ht="24.2" customHeight="1">
      <c r="A265" s="34"/>
      <c r="B265" s="35"/>
      <c r="C265" s="182" t="s">
        <v>408</v>
      </c>
      <c r="D265" s="182" t="s">
        <v>115</v>
      </c>
      <c r="E265" s="183" t="s">
        <v>409</v>
      </c>
      <c r="F265" s="184" t="s">
        <v>410</v>
      </c>
      <c r="G265" s="185" t="s">
        <v>182</v>
      </c>
      <c r="H265" s="186">
        <v>4815.3599999999997</v>
      </c>
      <c r="I265" s="187"/>
      <c r="J265" s="188">
        <f>ROUND(I265*H265,2)</f>
        <v>0</v>
      </c>
      <c r="K265" s="189"/>
      <c r="L265" s="39"/>
      <c r="M265" s="190" t="s">
        <v>1</v>
      </c>
      <c r="N265" s="191" t="s">
        <v>38</v>
      </c>
      <c r="O265" s="71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4" t="s">
        <v>119</v>
      </c>
      <c r="AT265" s="194" t="s">
        <v>115</v>
      </c>
      <c r="AU265" s="194" t="s">
        <v>80</v>
      </c>
      <c r="AY265" s="17" t="s">
        <v>113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7" t="s">
        <v>78</v>
      </c>
      <c r="BK265" s="195">
        <f>ROUND(I265*H265,2)</f>
        <v>0</v>
      </c>
      <c r="BL265" s="17" t="s">
        <v>119</v>
      </c>
      <c r="BM265" s="194" t="s">
        <v>411</v>
      </c>
    </row>
    <row r="266" spans="1:65" s="13" customFormat="1">
      <c r="B266" s="196"/>
      <c r="C266" s="197"/>
      <c r="D266" s="198" t="s">
        <v>121</v>
      </c>
      <c r="E266" s="199" t="s">
        <v>1</v>
      </c>
      <c r="F266" s="200" t="s">
        <v>412</v>
      </c>
      <c r="G266" s="197"/>
      <c r="H266" s="201">
        <v>4815.3599999999997</v>
      </c>
      <c r="I266" s="202"/>
      <c r="J266" s="197"/>
      <c r="K266" s="197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121</v>
      </c>
      <c r="AU266" s="207" t="s">
        <v>80</v>
      </c>
      <c r="AV266" s="13" t="s">
        <v>80</v>
      </c>
      <c r="AW266" s="13" t="s">
        <v>30</v>
      </c>
      <c r="AX266" s="13" t="s">
        <v>78</v>
      </c>
      <c r="AY266" s="207" t="s">
        <v>113</v>
      </c>
    </row>
    <row r="267" spans="1:65" s="2" customFormat="1" ht="21.75" customHeight="1">
      <c r="A267" s="34"/>
      <c r="B267" s="35"/>
      <c r="C267" s="182" t="s">
        <v>413</v>
      </c>
      <c r="D267" s="182" t="s">
        <v>115</v>
      </c>
      <c r="E267" s="183" t="s">
        <v>414</v>
      </c>
      <c r="F267" s="184" t="s">
        <v>415</v>
      </c>
      <c r="G267" s="185" t="s">
        <v>182</v>
      </c>
      <c r="H267" s="186">
        <v>70.742999999999995</v>
      </c>
      <c r="I267" s="187"/>
      <c r="J267" s="188">
        <f>ROUND(I267*H267,2)</f>
        <v>0</v>
      </c>
      <c r="K267" s="189"/>
      <c r="L267" s="39"/>
      <c r="M267" s="190" t="s">
        <v>1</v>
      </c>
      <c r="N267" s="191" t="s">
        <v>38</v>
      </c>
      <c r="O267" s="71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4" t="s">
        <v>119</v>
      </c>
      <c r="AT267" s="194" t="s">
        <v>115</v>
      </c>
      <c r="AU267" s="194" t="s">
        <v>80</v>
      </c>
      <c r="AY267" s="17" t="s">
        <v>113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7" t="s">
        <v>78</v>
      </c>
      <c r="BK267" s="195">
        <f>ROUND(I267*H267,2)</f>
        <v>0</v>
      </c>
      <c r="BL267" s="17" t="s">
        <v>119</v>
      </c>
      <c r="BM267" s="194" t="s">
        <v>416</v>
      </c>
    </row>
    <row r="268" spans="1:65" s="13" customFormat="1">
      <c r="B268" s="196"/>
      <c r="C268" s="197"/>
      <c r="D268" s="198" t="s">
        <v>121</v>
      </c>
      <c r="E268" s="199" t="s">
        <v>1</v>
      </c>
      <c r="F268" s="200" t="s">
        <v>417</v>
      </c>
      <c r="G268" s="197"/>
      <c r="H268" s="201">
        <v>70.742999999999995</v>
      </c>
      <c r="I268" s="202"/>
      <c r="J268" s="197"/>
      <c r="K268" s="197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121</v>
      </c>
      <c r="AU268" s="207" t="s">
        <v>80</v>
      </c>
      <c r="AV268" s="13" t="s">
        <v>80</v>
      </c>
      <c r="AW268" s="13" t="s">
        <v>30</v>
      </c>
      <c r="AX268" s="13" t="s">
        <v>78</v>
      </c>
      <c r="AY268" s="207" t="s">
        <v>113</v>
      </c>
    </row>
    <row r="269" spans="1:65" s="2" customFormat="1" ht="24.2" customHeight="1">
      <c r="A269" s="34"/>
      <c r="B269" s="35"/>
      <c r="C269" s="182" t="s">
        <v>418</v>
      </c>
      <c r="D269" s="182" t="s">
        <v>115</v>
      </c>
      <c r="E269" s="183" t="s">
        <v>419</v>
      </c>
      <c r="F269" s="184" t="s">
        <v>420</v>
      </c>
      <c r="G269" s="185" t="s">
        <v>182</v>
      </c>
      <c r="H269" s="186">
        <v>1344.117</v>
      </c>
      <c r="I269" s="187"/>
      <c r="J269" s="188">
        <f>ROUND(I269*H269,2)</f>
        <v>0</v>
      </c>
      <c r="K269" s="189"/>
      <c r="L269" s="39"/>
      <c r="M269" s="190" t="s">
        <v>1</v>
      </c>
      <c r="N269" s="191" t="s">
        <v>38</v>
      </c>
      <c r="O269" s="71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4" t="s">
        <v>119</v>
      </c>
      <c r="AT269" s="194" t="s">
        <v>115</v>
      </c>
      <c r="AU269" s="194" t="s">
        <v>80</v>
      </c>
      <c r="AY269" s="17" t="s">
        <v>113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7" t="s">
        <v>78</v>
      </c>
      <c r="BK269" s="195">
        <f>ROUND(I269*H269,2)</f>
        <v>0</v>
      </c>
      <c r="BL269" s="17" t="s">
        <v>119</v>
      </c>
      <c r="BM269" s="194" t="s">
        <v>421</v>
      </c>
    </row>
    <row r="270" spans="1:65" s="13" customFormat="1">
      <c r="B270" s="196"/>
      <c r="C270" s="197"/>
      <c r="D270" s="198" t="s">
        <v>121</v>
      </c>
      <c r="E270" s="199" t="s">
        <v>1</v>
      </c>
      <c r="F270" s="200" t="s">
        <v>422</v>
      </c>
      <c r="G270" s="197"/>
      <c r="H270" s="201">
        <v>1344.117</v>
      </c>
      <c r="I270" s="202"/>
      <c r="J270" s="197"/>
      <c r="K270" s="197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121</v>
      </c>
      <c r="AU270" s="207" t="s">
        <v>80</v>
      </c>
      <c r="AV270" s="13" t="s">
        <v>80</v>
      </c>
      <c r="AW270" s="13" t="s">
        <v>30</v>
      </c>
      <c r="AX270" s="13" t="s">
        <v>78</v>
      </c>
      <c r="AY270" s="207" t="s">
        <v>113</v>
      </c>
    </row>
    <row r="271" spans="1:65" s="2" customFormat="1" ht="37.9" customHeight="1">
      <c r="A271" s="34"/>
      <c r="B271" s="35"/>
      <c r="C271" s="182" t="s">
        <v>423</v>
      </c>
      <c r="D271" s="182" t="s">
        <v>115</v>
      </c>
      <c r="E271" s="183" t="s">
        <v>424</v>
      </c>
      <c r="F271" s="184" t="s">
        <v>425</v>
      </c>
      <c r="G271" s="185" t="s">
        <v>182</v>
      </c>
      <c r="H271" s="186">
        <v>70.742999999999995</v>
      </c>
      <c r="I271" s="187"/>
      <c r="J271" s="188">
        <f>ROUND(I271*H271,2)</f>
        <v>0</v>
      </c>
      <c r="K271" s="189"/>
      <c r="L271" s="39"/>
      <c r="M271" s="190" t="s">
        <v>1</v>
      </c>
      <c r="N271" s="191" t="s">
        <v>38</v>
      </c>
      <c r="O271" s="71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4" t="s">
        <v>119</v>
      </c>
      <c r="AT271" s="194" t="s">
        <v>115</v>
      </c>
      <c r="AU271" s="194" t="s">
        <v>80</v>
      </c>
      <c r="AY271" s="17" t="s">
        <v>113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7" t="s">
        <v>78</v>
      </c>
      <c r="BK271" s="195">
        <f>ROUND(I271*H271,2)</f>
        <v>0</v>
      </c>
      <c r="BL271" s="17" t="s">
        <v>119</v>
      </c>
      <c r="BM271" s="194" t="s">
        <v>426</v>
      </c>
    </row>
    <row r="272" spans="1:65" s="13" customFormat="1">
      <c r="B272" s="196"/>
      <c r="C272" s="197"/>
      <c r="D272" s="198" t="s">
        <v>121</v>
      </c>
      <c r="E272" s="199" t="s">
        <v>1</v>
      </c>
      <c r="F272" s="200" t="s">
        <v>427</v>
      </c>
      <c r="G272" s="197"/>
      <c r="H272" s="201">
        <v>70.742999999999995</v>
      </c>
      <c r="I272" s="202"/>
      <c r="J272" s="197"/>
      <c r="K272" s="197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121</v>
      </c>
      <c r="AU272" s="207" t="s">
        <v>80</v>
      </c>
      <c r="AV272" s="13" t="s">
        <v>80</v>
      </c>
      <c r="AW272" s="13" t="s">
        <v>30</v>
      </c>
      <c r="AX272" s="13" t="s">
        <v>78</v>
      </c>
      <c r="AY272" s="207" t="s">
        <v>113</v>
      </c>
    </row>
    <row r="273" spans="1:65" s="2" customFormat="1" ht="44.25" customHeight="1">
      <c r="A273" s="34"/>
      <c r="B273" s="35"/>
      <c r="C273" s="182" t="s">
        <v>428</v>
      </c>
      <c r="D273" s="182" t="s">
        <v>115</v>
      </c>
      <c r="E273" s="183" t="s">
        <v>429</v>
      </c>
      <c r="F273" s="184" t="s">
        <v>430</v>
      </c>
      <c r="G273" s="185" t="s">
        <v>182</v>
      </c>
      <c r="H273" s="186">
        <v>180.4</v>
      </c>
      <c r="I273" s="187"/>
      <c r="J273" s="188">
        <f>ROUND(I273*H273,2)</f>
        <v>0</v>
      </c>
      <c r="K273" s="189"/>
      <c r="L273" s="39"/>
      <c r="M273" s="190" t="s">
        <v>1</v>
      </c>
      <c r="N273" s="191" t="s">
        <v>38</v>
      </c>
      <c r="O273" s="71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4" t="s">
        <v>119</v>
      </c>
      <c r="AT273" s="194" t="s">
        <v>115</v>
      </c>
      <c r="AU273" s="194" t="s">
        <v>80</v>
      </c>
      <c r="AY273" s="17" t="s">
        <v>113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7" t="s">
        <v>78</v>
      </c>
      <c r="BK273" s="195">
        <f>ROUND(I273*H273,2)</f>
        <v>0</v>
      </c>
      <c r="BL273" s="17" t="s">
        <v>119</v>
      </c>
      <c r="BM273" s="194" t="s">
        <v>431</v>
      </c>
    </row>
    <row r="274" spans="1:65" s="13" customFormat="1">
      <c r="B274" s="196"/>
      <c r="C274" s="197"/>
      <c r="D274" s="198" t="s">
        <v>121</v>
      </c>
      <c r="E274" s="199" t="s">
        <v>1</v>
      </c>
      <c r="F274" s="200" t="s">
        <v>432</v>
      </c>
      <c r="G274" s="197"/>
      <c r="H274" s="201">
        <v>180.4</v>
      </c>
      <c r="I274" s="202"/>
      <c r="J274" s="197"/>
      <c r="K274" s="197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121</v>
      </c>
      <c r="AU274" s="207" t="s">
        <v>80</v>
      </c>
      <c r="AV274" s="13" t="s">
        <v>80</v>
      </c>
      <c r="AW274" s="13" t="s">
        <v>30</v>
      </c>
      <c r="AX274" s="13" t="s">
        <v>78</v>
      </c>
      <c r="AY274" s="207" t="s">
        <v>113</v>
      </c>
    </row>
    <row r="275" spans="1:65" s="2" customFormat="1" ht="44.25" customHeight="1">
      <c r="A275" s="34"/>
      <c r="B275" s="35"/>
      <c r="C275" s="182" t="s">
        <v>433</v>
      </c>
      <c r="D275" s="182" t="s">
        <v>115</v>
      </c>
      <c r="E275" s="183" t="s">
        <v>434</v>
      </c>
      <c r="F275" s="184" t="s">
        <v>435</v>
      </c>
      <c r="G275" s="185" t="s">
        <v>182</v>
      </c>
      <c r="H275" s="186">
        <v>73.040000000000006</v>
      </c>
      <c r="I275" s="187"/>
      <c r="J275" s="188">
        <f>ROUND(I275*H275,2)</f>
        <v>0</v>
      </c>
      <c r="K275" s="189"/>
      <c r="L275" s="39"/>
      <c r="M275" s="190" t="s">
        <v>1</v>
      </c>
      <c r="N275" s="191" t="s">
        <v>38</v>
      </c>
      <c r="O275" s="71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4" t="s">
        <v>119</v>
      </c>
      <c r="AT275" s="194" t="s">
        <v>115</v>
      </c>
      <c r="AU275" s="194" t="s">
        <v>80</v>
      </c>
      <c r="AY275" s="17" t="s">
        <v>113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7" t="s">
        <v>78</v>
      </c>
      <c r="BK275" s="195">
        <f>ROUND(I275*H275,2)</f>
        <v>0</v>
      </c>
      <c r="BL275" s="17" t="s">
        <v>119</v>
      </c>
      <c r="BM275" s="194" t="s">
        <v>436</v>
      </c>
    </row>
    <row r="276" spans="1:65" s="13" customFormat="1">
      <c r="B276" s="196"/>
      <c r="C276" s="197"/>
      <c r="D276" s="198" t="s">
        <v>121</v>
      </c>
      <c r="E276" s="199" t="s">
        <v>1</v>
      </c>
      <c r="F276" s="200" t="s">
        <v>437</v>
      </c>
      <c r="G276" s="197"/>
      <c r="H276" s="201">
        <v>73.040000000000006</v>
      </c>
      <c r="I276" s="202"/>
      <c r="J276" s="197"/>
      <c r="K276" s="197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121</v>
      </c>
      <c r="AU276" s="207" t="s">
        <v>80</v>
      </c>
      <c r="AV276" s="13" t="s">
        <v>80</v>
      </c>
      <c r="AW276" s="13" t="s">
        <v>30</v>
      </c>
      <c r="AX276" s="13" t="s">
        <v>78</v>
      </c>
      <c r="AY276" s="207" t="s">
        <v>113</v>
      </c>
    </row>
    <row r="277" spans="1:65" s="12" customFormat="1" ht="22.9" customHeight="1">
      <c r="B277" s="166"/>
      <c r="C277" s="167"/>
      <c r="D277" s="168" t="s">
        <v>72</v>
      </c>
      <c r="E277" s="180" t="s">
        <v>438</v>
      </c>
      <c r="F277" s="180" t="s">
        <v>439</v>
      </c>
      <c r="G277" s="167"/>
      <c r="H277" s="167"/>
      <c r="I277" s="170"/>
      <c r="J277" s="181">
        <f>BK277</f>
        <v>0</v>
      </c>
      <c r="K277" s="167"/>
      <c r="L277" s="172"/>
      <c r="M277" s="173"/>
      <c r="N277" s="174"/>
      <c r="O277" s="174"/>
      <c r="P277" s="175">
        <f>P278</f>
        <v>0</v>
      </c>
      <c r="Q277" s="174"/>
      <c r="R277" s="175">
        <f>R278</f>
        <v>0</v>
      </c>
      <c r="S277" s="174"/>
      <c r="T277" s="176">
        <f>T278</f>
        <v>0</v>
      </c>
      <c r="AR277" s="177" t="s">
        <v>78</v>
      </c>
      <c r="AT277" s="178" t="s">
        <v>72</v>
      </c>
      <c r="AU277" s="178" t="s">
        <v>78</v>
      </c>
      <c r="AY277" s="177" t="s">
        <v>113</v>
      </c>
      <c r="BK277" s="179">
        <f>BK278</f>
        <v>0</v>
      </c>
    </row>
    <row r="278" spans="1:65" s="2" customFormat="1" ht="24.2" customHeight="1">
      <c r="A278" s="34"/>
      <c r="B278" s="35"/>
      <c r="C278" s="182" t="s">
        <v>440</v>
      </c>
      <c r="D278" s="182" t="s">
        <v>115</v>
      </c>
      <c r="E278" s="183" t="s">
        <v>441</v>
      </c>
      <c r="F278" s="184" t="s">
        <v>442</v>
      </c>
      <c r="G278" s="185" t="s">
        <v>182</v>
      </c>
      <c r="H278" s="186">
        <v>305.35000000000002</v>
      </c>
      <c r="I278" s="187"/>
      <c r="J278" s="188">
        <f>ROUND(I278*H278,2)</f>
        <v>0</v>
      </c>
      <c r="K278" s="189"/>
      <c r="L278" s="39"/>
      <c r="M278" s="190" t="s">
        <v>1</v>
      </c>
      <c r="N278" s="191" t="s">
        <v>38</v>
      </c>
      <c r="O278" s="71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4" t="s">
        <v>119</v>
      </c>
      <c r="AT278" s="194" t="s">
        <v>115</v>
      </c>
      <c r="AU278" s="194" t="s">
        <v>80</v>
      </c>
      <c r="AY278" s="17" t="s">
        <v>113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7" t="s">
        <v>78</v>
      </c>
      <c r="BK278" s="195">
        <f>ROUND(I278*H278,2)</f>
        <v>0</v>
      </c>
      <c r="BL278" s="17" t="s">
        <v>119</v>
      </c>
      <c r="BM278" s="194" t="s">
        <v>443</v>
      </c>
    </row>
    <row r="279" spans="1:65" s="12" customFormat="1" ht="25.9" customHeight="1">
      <c r="B279" s="166"/>
      <c r="C279" s="167"/>
      <c r="D279" s="168" t="s">
        <v>72</v>
      </c>
      <c r="E279" s="169" t="s">
        <v>203</v>
      </c>
      <c r="F279" s="169" t="s">
        <v>444</v>
      </c>
      <c r="G279" s="167"/>
      <c r="H279" s="167"/>
      <c r="I279" s="170"/>
      <c r="J279" s="171">
        <f>BK279</f>
        <v>0</v>
      </c>
      <c r="K279" s="167"/>
      <c r="L279" s="172"/>
      <c r="M279" s="173"/>
      <c r="N279" s="174"/>
      <c r="O279" s="174"/>
      <c r="P279" s="175">
        <f>P280</f>
        <v>0</v>
      </c>
      <c r="Q279" s="174"/>
      <c r="R279" s="175">
        <f>R280</f>
        <v>5.3920000000000003E-2</v>
      </c>
      <c r="S279" s="174"/>
      <c r="T279" s="176">
        <f>T280</f>
        <v>0</v>
      </c>
      <c r="AR279" s="177" t="s">
        <v>130</v>
      </c>
      <c r="AT279" s="178" t="s">
        <v>72</v>
      </c>
      <c r="AU279" s="178" t="s">
        <v>73</v>
      </c>
      <c r="AY279" s="177" t="s">
        <v>113</v>
      </c>
      <c r="BK279" s="179">
        <f>BK280</f>
        <v>0</v>
      </c>
    </row>
    <row r="280" spans="1:65" s="12" customFormat="1" ht="22.9" customHeight="1">
      <c r="B280" s="166"/>
      <c r="C280" s="167"/>
      <c r="D280" s="168" t="s">
        <v>72</v>
      </c>
      <c r="E280" s="180" t="s">
        <v>445</v>
      </c>
      <c r="F280" s="180" t="s">
        <v>446</v>
      </c>
      <c r="G280" s="167"/>
      <c r="H280" s="167"/>
      <c r="I280" s="170"/>
      <c r="J280" s="181">
        <f>BK280</f>
        <v>0</v>
      </c>
      <c r="K280" s="167"/>
      <c r="L280" s="172"/>
      <c r="M280" s="173"/>
      <c r="N280" s="174"/>
      <c r="O280" s="174"/>
      <c r="P280" s="175">
        <f>SUM(P281:P283)</f>
        <v>0</v>
      </c>
      <c r="Q280" s="174"/>
      <c r="R280" s="175">
        <f>SUM(R281:R283)</f>
        <v>5.3920000000000003E-2</v>
      </c>
      <c r="S280" s="174"/>
      <c r="T280" s="176">
        <f>SUM(T281:T283)</f>
        <v>0</v>
      </c>
      <c r="AR280" s="177" t="s">
        <v>130</v>
      </c>
      <c r="AT280" s="178" t="s">
        <v>72</v>
      </c>
      <c r="AU280" s="178" t="s">
        <v>78</v>
      </c>
      <c r="AY280" s="177" t="s">
        <v>113</v>
      </c>
      <c r="BK280" s="179">
        <f>SUM(BK281:BK283)</f>
        <v>0</v>
      </c>
    </row>
    <row r="281" spans="1:65" s="2" customFormat="1" ht="24.2" customHeight="1">
      <c r="A281" s="34"/>
      <c r="B281" s="35"/>
      <c r="C281" s="182" t="s">
        <v>447</v>
      </c>
      <c r="D281" s="182" t="s">
        <v>115</v>
      </c>
      <c r="E281" s="183" t="s">
        <v>448</v>
      </c>
      <c r="F281" s="184" t="s">
        <v>449</v>
      </c>
      <c r="G281" s="185" t="s">
        <v>142</v>
      </c>
      <c r="H281" s="186">
        <v>8</v>
      </c>
      <c r="I281" s="187"/>
      <c r="J281" s="188">
        <f>ROUND(I281*H281,2)</f>
        <v>0</v>
      </c>
      <c r="K281" s="189"/>
      <c r="L281" s="39"/>
      <c r="M281" s="190" t="s">
        <v>1</v>
      </c>
      <c r="N281" s="191" t="s">
        <v>38</v>
      </c>
      <c r="O281" s="71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4" t="s">
        <v>450</v>
      </c>
      <c r="AT281" s="194" t="s">
        <v>115</v>
      </c>
      <c r="AU281" s="194" t="s">
        <v>80</v>
      </c>
      <c r="AY281" s="17" t="s">
        <v>113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7" t="s">
        <v>78</v>
      </c>
      <c r="BK281" s="195">
        <f>ROUND(I281*H281,2)</f>
        <v>0</v>
      </c>
      <c r="BL281" s="17" t="s">
        <v>450</v>
      </c>
      <c r="BM281" s="194" t="s">
        <v>451</v>
      </c>
    </row>
    <row r="282" spans="1:65" s="13" customFormat="1">
      <c r="B282" s="196"/>
      <c r="C282" s="197"/>
      <c r="D282" s="198" t="s">
        <v>121</v>
      </c>
      <c r="E282" s="199" t="s">
        <v>1</v>
      </c>
      <c r="F282" s="200" t="s">
        <v>452</v>
      </c>
      <c r="G282" s="197"/>
      <c r="H282" s="201">
        <v>8</v>
      </c>
      <c r="I282" s="202"/>
      <c r="J282" s="197"/>
      <c r="K282" s="197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121</v>
      </c>
      <c r="AU282" s="207" t="s">
        <v>80</v>
      </c>
      <c r="AV282" s="13" t="s">
        <v>80</v>
      </c>
      <c r="AW282" s="13" t="s">
        <v>30</v>
      </c>
      <c r="AX282" s="13" t="s">
        <v>78</v>
      </c>
      <c r="AY282" s="207" t="s">
        <v>113</v>
      </c>
    </row>
    <row r="283" spans="1:65" s="2" customFormat="1" ht="21.75" customHeight="1">
      <c r="A283" s="34"/>
      <c r="B283" s="35"/>
      <c r="C283" s="219" t="s">
        <v>450</v>
      </c>
      <c r="D283" s="219" t="s">
        <v>203</v>
      </c>
      <c r="E283" s="220" t="s">
        <v>453</v>
      </c>
      <c r="F283" s="221" t="s">
        <v>454</v>
      </c>
      <c r="G283" s="222" t="s">
        <v>142</v>
      </c>
      <c r="H283" s="223">
        <v>8</v>
      </c>
      <c r="I283" s="224"/>
      <c r="J283" s="225">
        <f>ROUND(I283*H283,2)</f>
        <v>0</v>
      </c>
      <c r="K283" s="226"/>
      <c r="L283" s="227"/>
      <c r="M283" s="228" t="s">
        <v>1</v>
      </c>
      <c r="N283" s="229" t="s">
        <v>38</v>
      </c>
      <c r="O283" s="71"/>
      <c r="P283" s="192">
        <f>O283*H283</f>
        <v>0</v>
      </c>
      <c r="Q283" s="192">
        <v>6.7400000000000003E-3</v>
      </c>
      <c r="R283" s="192">
        <f>Q283*H283</f>
        <v>5.3920000000000003E-2</v>
      </c>
      <c r="S283" s="192">
        <v>0</v>
      </c>
      <c r="T283" s="19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455</v>
      </c>
      <c r="AT283" s="194" t="s">
        <v>203</v>
      </c>
      <c r="AU283" s="194" t="s">
        <v>80</v>
      </c>
      <c r="AY283" s="17" t="s">
        <v>113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7" t="s">
        <v>78</v>
      </c>
      <c r="BK283" s="195">
        <f>ROUND(I283*H283,2)</f>
        <v>0</v>
      </c>
      <c r="BL283" s="17" t="s">
        <v>450</v>
      </c>
      <c r="BM283" s="194" t="s">
        <v>456</v>
      </c>
    </row>
    <row r="284" spans="1:65" s="12" customFormat="1" ht="25.9" customHeight="1">
      <c r="B284" s="166"/>
      <c r="C284" s="167"/>
      <c r="D284" s="168" t="s">
        <v>72</v>
      </c>
      <c r="E284" s="169" t="s">
        <v>457</v>
      </c>
      <c r="F284" s="169" t="s">
        <v>458</v>
      </c>
      <c r="G284" s="167"/>
      <c r="H284" s="167"/>
      <c r="I284" s="170"/>
      <c r="J284" s="171">
        <f>BK284</f>
        <v>0</v>
      </c>
      <c r="K284" s="167"/>
      <c r="L284" s="172"/>
      <c r="M284" s="173"/>
      <c r="N284" s="174"/>
      <c r="O284" s="174"/>
      <c r="P284" s="175">
        <f>SUM(P285:P287)</f>
        <v>0</v>
      </c>
      <c r="Q284" s="174"/>
      <c r="R284" s="175">
        <f>SUM(R285:R287)</f>
        <v>0</v>
      </c>
      <c r="S284" s="174"/>
      <c r="T284" s="176">
        <f>SUM(T285:T287)</f>
        <v>0</v>
      </c>
      <c r="AR284" s="177" t="s">
        <v>139</v>
      </c>
      <c r="AT284" s="178" t="s">
        <v>72</v>
      </c>
      <c r="AU284" s="178" t="s">
        <v>73</v>
      </c>
      <c r="AY284" s="177" t="s">
        <v>113</v>
      </c>
      <c r="BK284" s="179">
        <f>SUM(BK285:BK287)</f>
        <v>0</v>
      </c>
    </row>
    <row r="285" spans="1:65" s="2" customFormat="1" ht="16.5" customHeight="1">
      <c r="A285" s="34"/>
      <c r="B285" s="35"/>
      <c r="C285" s="182" t="s">
        <v>459</v>
      </c>
      <c r="D285" s="182" t="s">
        <v>115</v>
      </c>
      <c r="E285" s="183" t="s">
        <v>460</v>
      </c>
      <c r="F285" s="184" t="s">
        <v>461</v>
      </c>
      <c r="G285" s="185" t="s">
        <v>462</v>
      </c>
      <c r="H285" s="186">
        <v>1</v>
      </c>
      <c r="I285" s="187"/>
      <c r="J285" s="188">
        <f>ROUND(I285*H285,2)</f>
        <v>0</v>
      </c>
      <c r="K285" s="189"/>
      <c r="L285" s="39"/>
      <c r="M285" s="190" t="s">
        <v>1</v>
      </c>
      <c r="N285" s="191" t="s">
        <v>38</v>
      </c>
      <c r="O285" s="71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463</v>
      </c>
      <c r="AT285" s="194" t="s">
        <v>115</v>
      </c>
      <c r="AU285" s="194" t="s">
        <v>78</v>
      </c>
      <c r="AY285" s="17" t="s">
        <v>113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7" t="s">
        <v>78</v>
      </c>
      <c r="BK285" s="195">
        <f>ROUND(I285*H285,2)</f>
        <v>0</v>
      </c>
      <c r="BL285" s="17" t="s">
        <v>463</v>
      </c>
      <c r="BM285" s="194" t="s">
        <v>464</v>
      </c>
    </row>
    <row r="286" spans="1:65" s="2" customFormat="1" ht="24.2" customHeight="1">
      <c r="A286" s="34"/>
      <c r="B286" s="35"/>
      <c r="C286" s="182" t="s">
        <v>465</v>
      </c>
      <c r="D286" s="182" t="s">
        <v>115</v>
      </c>
      <c r="E286" s="183" t="s">
        <v>466</v>
      </c>
      <c r="F286" s="184" t="s">
        <v>467</v>
      </c>
      <c r="G286" s="185" t="s">
        <v>462</v>
      </c>
      <c r="H286" s="186">
        <v>1</v>
      </c>
      <c r="I286" s="187"/>
      <c r="J286" s="188">
        <f>ROUND(I286*H286,2)</f>
        <v>0</v>
      </c>
      <c r="K286" s="189"/>
      <c r="L286" s="39"/>
      <c r="M286" s="190" t="s">
        <v>1</v>
      </c>
      <c r="N286" s="191" t="s">
        <v>38</v>
      </c>
      <c r="O286" s="71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4" t="s">
        <v>463</v>
      </c>
      <c r="AT286" s="194" t="s">
        <v>115</v>
      </c>
      <c r="AU286" s="194" t="s">
        <v>78</v>
      </c>
      <c r="AY286" s="17" t="s">
        <v>113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7" t="s">
        <v>78</v>
      </c>
      <c r="BK286" s="195">
        <f>ROUND(I286*H286,2)</f>
        <v>0</v>
      </c>
      <c r="BL286" s="17" t="s">
        <v>463</v>
      </c>
      <c r="BM286" s="194" t="s">
        <v>468</v>
      </c>
    </row>
    <row r="287" spans="1:65" s="2" customFormat="1" ht="16.5" customHeight="1">
      <c r="A287" s="34"/>
      <c r="B287" s="35"/>
      <c r="C287" s="182" t="s">
        <v>469</v>
      </c>
      <c r="D287" s="182" t="s">
        <v>115</v>
      </c>
      <c r="E287" s="183" t="s">
        <v>470</v>
      </c>
      <c r="F287" s="184" t="s">
        <v>471</v>
      </c>
      <c r="G287" s="185" t="s">
        <v>462</v>
      </c>
      <c r="H287" s="186">
        <v>1</v>
      </c>
      <c r="I287" s="187"/>
      <c r="J287" s="188">
        <f>ROUND(I287*H287,2)</f>
        <v>0</v>
      </c>
      <c r="K287" s="189"/>
      <c r="L287" s="39"/>
      <c r="M287" s="240" t="s">
        <v>1</v>
      </c>
      <c r="N287" s="241" t="s">
        <v>38</v>
      </c>
      <c r="O287" s="242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463</v>
      </c>
      <c r="AT287" s="194" t="s">
        <v>115</v>
      </c>
      <c r="AU287" s="194" t="s">
        <v>78</v>
      </c>
      <c r="AY287" s="17" t="s">
        <v>113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7" t="s">
        <v>78</v>
      </c>
      <c r="BK287" s="195">
        <f>ROUND(I287*H287,2)</f>
        <v>0</v>
      </c>
      <c r="BL287" s="17" t="s">
        <v>463</v>
      </c>
      <c r="BM287" s="194" t="s">
        <v>472</v>
      </c>
    </row>
    <row r="288" spans="1:65" s="2" customFormat="1" ht="6.95" customHeight="1">
      <c r="A288" s="34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39"/>
      <c r="M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</sheetData>
  <sheetProtection algorithmName="SHA-512" hashValue="cyTlB7kkJOf1nPYUUCX0Pt6gN7miycxva4aHJ5B90qx71DajtWQw2iH2hqE2HHpKbiP+HEgasqMECTg+w+MYwA==" saltValue="I8HKoPGSjrff9/8M7pGRnj7c+6gSuWiBui5+XqBXGBwoNR0qR9n2dYk9PAY+Y8R1WL4rmk196a46bl7RYZXsTA==" spinCount="100000" sheet="1" objects="1" scenarios="1" formatColumns="0" formatRows="0" autoFilter="0"/>
  <autoFilter ref="C122:K287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N2 - Benešov, ul. Pod...</vt:lpstr>
      <vt:lpstr>'N2 - Benešov, ul. Pod...'!Názvy_tisku</vt:lpstr>
      <vt:lpstr>'Rekapitulace stavby'!Názvy_tisku</vt:lpstr>
      <vt:lpstr>'N2 - Benešov, ul. Pod...'!Oblast_tisku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2024-06-19T14:24:16Z</dcterms:created>
  <dcterms:modified xsi:type="dcterms:W3CDTF">2024-06-20T08:24:31Z</dcterms:modified>
</cp:coreProperties>
</file>