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ayer\Desktop\Disk D\Dok May\Bedrč Hasičská Zbrojnice 2023\Soutěž 01 2025\"/>
    </mc:Choice>
  </mc:AlternateContent>
  <xr:revisionPtr revIDLastSave="0" documentId="8_{34DDE97A-3879-480E-A860-CBCF955BB41D}" xr6:coauthVersionLast="36" xr6:coauthVersionMax="36" xr10:uidLastSave="{00000000-0000-0000-0000-000000000000}"/>
  <bookViews>
    <workbookView xWindow="3120" yWindow="3120" windowWidth="21600" windowHeight="11295" activeTab="1" xr2:uid="{00000000-000D-0000-FFFF-FFFF00000000}"/>
  </bookViews>
  <sheets>
    <sheet name="Rekapitulace stavby" sheetId="1" r:id="rId1"/>
    <sheet name="Objekt0 - NOVOSTAVBA HASI..." sheetId="2" r:id="rId2"/>
    <sheet name="Pokyny pro vyplnění" sheetId="4" r:id="rId3"/>
  </sheets>
  <definedNames>
    <definedName name="_xlnm._FilterDatabase" localSheetId="1" hidden="1">'Objekt0 - NOVOSTAVBA HASI...'!$C$119:$L$1589</definedName>
    <definedName name="_xlnm.Print_Titles" localSheetId="1">'Objekt0 - NOVOSTAVBA HASI...'!$119:$119</definedName>
    <definedName name="_xlnm.Print_Titles" localSheetId="0">'Rekapitulace stavby'!$52:$52</definedName>
    <definedName name="_xlnm.Print_Area" localSheetId="1">'Objekt0 - NOVOSTAVBA HASI...'!$C$4:$K$41,'Objekt0 - NOVOSTAVBA HASI...'!$C$47:$K$101,'Objekt0 - NOVOSTAVBA HASI...'!$C$107:$K$1589</definedName>
    <definedName name="_xlnm.Print_Area" localSheetId="2">'Pokyny pro vyplnění'!$B$2:$K$71,'Pokyny pro vyplnění'!$B$74:$K$118,'Pokyny pro vyplnění'!$B$121:$K$161,'Pokyny pro vyplnění'!$B$164:$K$219</definedName>
    <definedName name="_xlnm.Print_Area" localSheetId="0">'Rekapitulace stavby'!$D$4:$AO$36,'Rekapitulace stavby'!$C$42:$AQ$56</definedName>
  </definedNames>
  <calcPr calcId="191029"/>
</workbook>
</file>

<file path=xl/calcChain.xml><?xml version="1.0" encoding="utf-8"?>
<calcChain xmlns="http://schemas.openxmlformats.org/spreadsheetml/2006/main">
  <c r="K39" i="2" l="1"/>
  <c r="K38" i="2"/>
  <c r="BA55" i="1" s="1"/>
  <c r="K37" i="2"/>
  <c r="AZ55" i="1" s="1"/>
  <c r="BI1588" i="2"/>
  <c r="BH1588" i="2"/>
  <c r="BG1588" i="2"/>
  <c r="BF1588" i="2"/>
  <c r="X1588" i="2"/>
  <c r="V1588" i="2"/>
  <c r="T1588" i="2"/>
  <c r="P1588" i="2"/>
  <c r="BI1581" i="2"/>
  <c r="BH1581" i="2"/>
  <c r="BG1581" i="2"/>
  <c r="BF1581" i="2"/>
  <c r="X1581" i="2"/>
  <c r="V1581" i="2"/>
  <c r="T1581" i="2"/>
  <c r="P1581" i="2"/>
  <c r="BI1578" i="2"/>
  <c r="BH1578" i="2"/>
  <c r="BG1578" i="2"/>
  <c r="BF1578" i="2"/>
  <c r="X1578" i="2"/>
  <c r="V1578" i="2"/>
  <c r="T1578" i="2"/>
  <c r="P1578" i="2"/>
  <c r="BI1576" i="2"/>
  <c r="BH1576" i="2"/>
  <c r="BG1576" i="2"/>
  <c r="BF1576" i="2"/>
  <c r="X1576" i="2"/>
  <c r="V1576" i="2"/>
  <c r="T1576" i="2"/>
  <c r="P1576" i="2"/>
  <c r="BI1574" i="2"/>
  <c r="BH1574" i="2"/>
  <c r="BG1574" i="2"/>
  <c r="BF1574" i="2"/>
  <c r="X1574" i="2"/>
  <c r="V1574" i="2"/>
  <c r="T1574" i="2"/>
  <c r="P1574" i="2"/>
  <c r="BI1572" i="2"/>
  <c r="BH1572" i="2"/>
  <c r="BG1572" i="2"/>
  <c r="BF1572" i="2"/>
  <c r="X1572" i="2"/>
  <c r="V1572" i="2"/>
  <c r="T1572" i="2"/>
  <c r="P1572" i="2"/>
  <c r="BI1570" i="2"/>
  <c r="BH1570" i="2"/>
  <c r="BG1570" i="2"/>
  <c r="BF1570" i="2"/>
  <c r="X1570" i="2"/>
  <c r="V1570" i="2"/>
  <c r="T1570" i="2"/>
  <c r="P1570" i="2"/>
  <c r="BI1568" i="2"/>
  <c r="BH1568" i="2"/>
  <c r="BG1568" i="2"/>
  <c r="BF1568" i="2"/>
  <c r="X1568" i="2"/>
  <c r="V1568" i="2"/>
  <c r="T1568" i="2"/>
  <c r="P1568" i="2"/>
  <c r="BI1567" i="2"/>
  <c r="BH1567" i="2"/>
  <c r="BG1567" i="2"/>
  <c r="BF1567" i="2"/>
  <c r="X1567" i="2"/>
  <c r="V1567" i="2"/>
  <c r="T1567" i="2"/>
  <c r="P1567" i="2"/>
  <c r="BI1565" i="2"/>
  <c r="BH1565" i="2"/>
  <c r="BG1565" i="2"/>
  <c r="BF1565" i="2"/>
  <c r="X1565" i="2"/>
  <c r="V1565" i="2"/>
  <c r="T1565" i="2"/>
  <c r="P1565" i="2"/>
  <c r="BI1561" i="2"/>
  <c r="BH1561" i="2"/>
  <c r="BG1561" i="2"/>
  <c r="BF1561" i="2"/>
  <c r="X1561" i="2"/>
  <c r="V1561" i="2"/>
  <c r="T1561" i="2"/>
  <c r="P1561" i="2"/>
  <c r="BI1560" i="2"/>
  <c r="BH1560" i="2"/>
  <c r="BG1560" i="2"/>
  <c r="BF1560" i="2"/>
  <c r="X1560" i="2"/>
  <c r="V1560" i="2"/>
  <c r="T1560" i="2"/>
  <c r="P1560" i="2"/>
  <c r="BI1559" i="2"/>
  <c r="BH1559" i="2"/>
  <c r="BG1559" i="2"/>
  <c r="BF1559" i="2"/>
  <c r="X1559" i="2"/>
  <c r="V1559" i="2"/>
  <c r="T1559" i="2"/>
  <c r="P1559" i="2"/>
  <c r="BI1558" i="2"/>
  <c r="BH1558" i="2"/>
  <c r="BG1558" i="2"/>
  <c r="BF1558" i="2"/>
  <c r="X1558" i="2"/>
  <c r="V1558" i="2"/>
  <c r="T1558" i="2"/>
  <c r="P1558" i="2"/>
  <c r="BI1556" i="2"/>
  <c r="BH1556" i="2"/>
  <c r="BG1556" i="2"/>
  <c r="BF1556" i="2"/>
  <c r="X1556" i="2"/>
  <c r="V1556" i="2"/>
  <c r="T1556" i="2"/>
  <c r="P1556" i="2"/>
  <c r="BI1555" i="2"/>
  <c r="BH1555" i="2"/>
  <c r="BG1555" i="2"/>
  <c r="BF1555" i="2"/>
  <c r="X1555" i="2"/>
  <c r="V1555" i="2"/>
  <c r="T1555" i="2"/>
  <c r="P1555" i="2"/>
  <c r="BI1553" i="2"/>
  <c r="BH1553" i="2"/>
  <c r="BG1553" i="2"/>
  <c r="BF1553" i="2"/>
  <c r="X1553" i="2"/>
  <c r="V1553" i="2"/>
  <c r="T1553" i="2"/>
  <c r="P1553" i="2"/>
  <c r="BI1550" i="2"/>
  <c r="BH1550" i="2"/>
  <c r="BG1550" i="2"/>
  <c r="BF1550" i="2"/>
  <c r="X1550" i="2"/>
  <c r="V1550" i="2"/>
  <c r="T1550" i="2"/>
  <c r="P1550" i="2"/>
  <c r="BI1547" i="2"/>
  <c r="BH1547" i="2"/>
  <c r="BG1547" i="2"/>
  <c r="BF1547" i="2"/>
  <c r="X1547" i="2"/>
  <c r="V1547" i="2"/>
  <c r="T1547" i="2"/>
  <c r="P1547" i="2"/>
  <c r="BI1544" i="2"/>
  <c r="BH1544" i="2"/>
  <c r="BG1544" i="2"/>
  <c r="BF1544" i="2"/>
  <c r="X1544" i="2"/>
  <c r="V1544" i="2"/>
  <c r="T1544" i="2"/>
  <c r="P1544" i="2"/>
  <c r="BI1542" i="2"/>
  <c r="BH1542" i="2"/>
  <c r="BG1542" i="2"/>
  <c r="BF1542" i="2"/>
  <c r="X1542" i="2"/>
  <c r="V1542" i="2"/>
  <c r="T1542" i="2"/>
  <c r="P1542" i="2"/>
  <c r="BI1540" i="2"/>
  <c r="BH1540" i="2"/>
  <c r="BG1540" i="2"/>
  <c r="BF1540" i="2"/>
  <c r="X1540" i="2"/>
  <c r="V1540" i="2"/>
  <c r="T1540" i="2"/>
  <c r="P1540" i="2"/>
  <c r="BI1538" i="2"/>
  <c r="BH1538" i="2"/>
  <c r="BG1538" i="2"/>
  <c r="BF1538" i="2"/>
  <c r="X1538" i="2"/>
  <c r="V1538" i="2"/>
  <c r="T1538" i="2"/>
  <c r="P1538" i="2"/>
  <c r="BI1532" i="2"/>
  <c r="BH1532" i="2"/>
  <c r="BG1532" i="2"/>
  <c r="BF1532" i="2"/>
  <c r="X1532" i="2"/>
  <c r="V1532" i="2"/>
  <c r="T1532" i="2"/>
  <c r="P1532" i="2"/>
  <c r="BI1529" i="2"/>
  <c r="BH1529" i="2"/>
  <c r="BG1529" i="2"/>
  <c r="BF1529" i="2"/>
  <c r="X1529" i="2"/>
  <c r="V1529" i="2"/>
  <c r="T1529" i="2"/>
  <c r="P1529" i="2"/>
  <c r="BI1527" i="2"/>
  <c r="BH1527" i="2"/>
  <c r="BG1527" i="2"/>
  <c r="BF1527" i="2"/>
  <c r="X1527" i="2"/>
  <c r="V1527" i="2"/>
  <c r="T1527" i="2"/>
  <c r="P1527" i="2"/>
  <c r="BI1524" i="2"/>
  <c r="BH1524" i="2"/>
  <c r="BG1524" i="2"/>
  <c r="BF1524" i="2"/>
  <c r="X1524" i="2"/>
  <c r="V1524" i="2"/>
  <c r="T1524" i="2"/>
  <c r="P1524" i="2"/>
  <c r="BI1520" i="2"/>
  <c r="BH1520" i="2"/>
  <c r="BG1520" i="2"/>
  <c r="BF1520" i="2"/>
  <c r="X1520" i="2"/>
  <c r="V1520" i="2"/>
  <c r="T1520" i="2"/>
  <c r="P1520" i="2"/>
  <c r="BI1518" i="2"/>
  <c r="BH1518" i="2"/>
  <c r="BG1518" i="2"/>
  <c r="BF1518" i="2"/>
  <c r="X1518" i="2"/>
  <c r="V1518" i="2"/>
  <c r="T1518" i="2"/>
  <c r="P1518" i="2"/>
  <c r="BI1516" i="2"/>
  <c r="BH1516" i="2"/>
  <c r="BG1516" i="2"/>
  <c r="BF1516" i="2"/>
  <c r="X1516" i="2"/>
  <c r="V1516" i="2"/>
  <c r="T1516" i="2"/>
  <c r="P1516" i="2"/>
  <c r="BI1514" i="2"/>
  <c r="BH1514" i="2"/>
  <c r="BG1514" i="2"/>
  <c r="BF1514" i="2"/>
  <c r="X1514" i="2"/>
  <c r="V1514" i="2"/>
  <c r="T1514" i="2"/>
  <c r="P1514" i="2"/>
  <c r="BI1512" i="2"/>
  <c r="BH1512" i="2"/>
  <c r="BG1512" i="2"/>
  <c r="BF1512" i="2"/>
  <c r="X1512" i="2"/>
  <c r="V1512" i="2"/>
  <c r="T1512" i="2"/>
  <c r="P1512" i="2"/>
  <c r="BI1510" i="2"/>
  <c r="BH1510" i="2"/>
  <c r="BG1510" i="2"/>
  <c r="BF1510" i="2"/>
  <c r="X1510" i="2"/>
  <c r="V1510" i="2"/>
  <c r="T1510" i="2"/>
  <c r="P1510" i="2"/>
  <c r="BI1507" i="2"/>
  <c r="BH1507" i="2"/>
  <c r="BG1507" i="2"/>
  <c r="BF1507" i="2"/>
  <c r="X1507" i="2"/>
  <c r="V1507" i="2"/>
  <c r="T1507" i="2"/>
  <c r="P1507" i="2"/>
  <c r="BI1505" i="2"/>
  <c r="BH1505" i="2"/>
  <c r="BG1505" i="2"/>
  <c r="BF1505" i="2"/>
  <c r="X1505" i="2"/>
  <c r="V1505" i="2"/>
  <c r="T1505" i="2"/>
  <c r="P1505" i="2"/>
  <c r="BI1498" i="2"/>
  <c r="BH1498" i="2"/>
  <c r="BG1498" i="2"/>
  <c r="BF1498" i="2"/>
  <c r="X1498" i="2"/>
  <c r="V1498" i="2"/>
  <c r="T1498" i="2"/>
  <c r="P1498" i="2"/>
  <c r="BI1495" i="2"/>
  <c r="BH1495" i="2"/>
  <c r="BG1495" i="2"/>
  <c r="BF1495" i="2"/>
  <c r="X1495" i="2"/>
  <c r="V1495" i="2"/>
  <c r="T1495" i="2"/>
  <c r="P1495" i="2"/>
  <c r="BI1494" i="2"/>
  <c r="BH1494" i="2"/>
  <c r="BG1494" i="2"/>
  <c r="BF1494" i="2"/>
  <c r="X1494" i="2"/>
  <c r="V1494" i="2"/>
  <c r="T1494" i="2"/>
  <c r="P1494" i="2"/>
  <c r="BI1493" i="2"/>
  <c r="BH1493" i="2"/>
  <c r="BG1493" i="2"/>
  <c r="BF1493" i="2"/>
  <c r="X1493" i="2"/>
  <c r="V1493" i="2"/>
  <c r="T1493" i="2"/>
  <c r="P1493" i="2"/>
  <c r="BI1491" i="2"/>
  <c r="BH1491" i="2"/>
  <c r="BG1491" i="2"/>
  <c r="BF1491" i="2"/>
  <c r="X1491" i="2"/>
  <c r="V1491" i="2"/>
  <c r="T1491" i="2"/>
  <c r="P1491" i="2"/>
  <c r="BI1488" i="2"/>
  <c r="BH1488" i="2"/>
  <c r="BG1488" i="2"/>
  <c r="BF1488" i="2"/>
  <c r="X1488" i="2"/>
  <c r="V1488" i="2"/>
  <c r="T1488" i="2"/>
  <c r="P1488" i="2"/>
  <c r="BI1486" i="2"/>
  <c r="BH1486" i="2"/>
  <c r="BG1486" i="2"/>
  <c r="BF1486" i="2"/>
  <c r="X1486" i="2"/>
  <c r="V1486" i="2"/>
  <c r="T1486" i="2"/>
  <c r="P1486" i="2"/>
  <c r="BI1484" i="2"/>
  <c r="BH1484" i="2"/>
  <c r="BG1484" i="2"/>
  <c r="BF1484" i="2"/>
  <c r="X1484" i="2"/>
  <c r="V1484" i="2"/>
  <c r="T1484" i="2"/>
  <c r="P1484" i="2"/>
  <c r="BI1479" i="2"/>
  <c r="BH1479" i="2"/>
  <c r="BG1479" i="2"/>
  <c r="BF1479" i="2"/>
  <c r="X1479" i="2"/>
  <c r="V1479" i="2"/>
  <c r="T1479" i="2"/>
  <c r="P1479" i="2"/>
  <c r="BI1478" i="2"/>
  <c r="BH1478" i="2"/>
  <c r="BG1478" i="2"/>
  <c r="BF1478" i="2"/>
  <c r="X1478" i="2"/>
  <c r="V1478" i="2"/>
  <c r="T1478" i="2"/>
  <c r="P1478" i="2"/>
  <c r="BI1476" i="2"/>
  <c r="BH1476" i="2"/>
  <c r="BG1476" i="2"/>
  <c r="BF1476" i="2"/>
  <c r="X1476" i="2"/>
  <c r="V1476" i="2"/>
  <c r="T1476" i="2"/>
  <c r="P1476" i="2"/>
  <c r="BI1474" i="2"/>
  <c r="BH1474" i="2"/>
  <c r="BG1474" i="2"/>
  <c r="BF1474" i="2"/>
  <c r="X1474" i="2"/>
  <c r="V1474" i="2"/>
  <c r="T1474" i="2"/>
  <c r="P1474" i="2"/>
  <c r="BI1473" i="2"/>
  <c r="BH1473" i="2"/>
  <c r="BG1473" i="2"/>
  <c r="BF1473" i="2"/>
  <c r="X1473" i="2"/>
  <c r="V1473" i="2"/>
  <c r="T1473" i="2"/>
  <c r="P1473" i="2"/>
  <c r="BI1471" i="2"/>
  <c r="BH1471" i="2"/>
  <c r="BG1471" i="2"/>
  <c r="BF1471" i="2"/>
  <c r="X1471" i="2"/>
  <c r="V1471" i="2"/>
  <c r="T1471" i="2"/>
  <c r="P1471" i="2"/>
  <c r="BI1470" i="2"/>
  <c r="BH1470" i="2"/>
  <c r="BG1470" i="2"/>
  <c r="BF1470" i="2"/>
  <c r="X1470" i="2"/>
  <c r="V1470" i="2"/>
  <c r="T1470" i="2"/>
  <c r="P1470" i="2"/>
  <c r="BI1468" i="2"/>
  <c r="BH1468" i="2"/>
  <c r="BG1468" i="2"/>
  <c r="BF1468" i="2"/>
  <c r="X1468" i="2"/>
  <c r="V1468" i="2"/>
  <c r="T1468" i="2"/>
  <c r="P1468" i="2"/>
  <c r="BI1467" i="2"/>
  <c r="BH1467" i="2"/>
  <c r="BG1467" i="2"/>
  <c r="BF1467" i="2"/>
  <c r="X1467" i="2"/>
  <c r="V1467" i="2"/>
  <c r="T1467" i="2"/>
  <c r="P1467" i="2"/>
  <c r="BI1465" i="2"/>
  <c r="BH1465" i="2"/>
  <c r="BG1465" i="2"/>
  <c r="BF1465" i="2"/>
  <c r="X1465" i="2"/>
  <c r="V1465" i="2"/>
  <c r="T1465" i="2"/>
  <c r="P1465" i="2"/>
  <c r="BI1464" i="2"/>
  <c r="BH1464" i="2"/>
  <c r="BG1464" i="2"/>
  <c r="BF1464" i="2"/>
  <c r="X1464" i="2"/>
  <c r="V1464" i="2"/>
  <c r="T1464" i="2"/>
  <c r="P1464" i="2"/>
  <c r="BI1462" i="2"/>
  <c r="BH1462" i="2"/>
  <c r="BG1462" i="2"/>
  <c r="BF1462" i="2"/>
  <c r="X1462" i="2"/>
  <c r="V1462" i="2"/>
  <c r="T1462" i="2"/>
  <c r="P1462" i="2"/>
  <c r="BI1461" i="2"/>
  <c r="BH1461" i="2"/>
  <c r="BG1461" i="2"/>
  <c r="BF1461" i="2"/>
  <c r="X1461" i="2"/>
  <c r="V1461" i="2"/>
  <c r="T1461" i="2"/>
  <c r="P1461" i="2"/>
  <c r="BI1459" i="2"/>
  <c r="BH1459" i="2"/>
  <c r="BG1459" i="2"/>
  <c r="BF1459" i="2"/>
  <c r="X1459" i="2"/>
  <c r="V1459" i="2"/>
  <c r="T1459" i="2"/>
  <c r="P1459" i="2"/>
  <c r="BI1458" i="2"/>
  <c r="BH1458" i="2"/>
  <c r="BG1458" i="2"/>
  <c r="BF1458" i="2"/>
  <c r="X1458" i="2"/>
  <c r="V1458" i="2"/>
  <c r="T1458" i="2"/>
  <c r="P1458" i="2"/>
  <c r="BI1456" i="2"/>
  <c r="BH1456" i="2"/>
  <c r="BG1456" i="2"/>
  <c r="BF1456" i="2"/>
  <c r="X1456" i="2"/>
  <c r="V1456" i="2"/>
  <c r="T1456" i="2"/>
  <c r="P1456" i="2"/>
  <c r="BI1455" i="2"/>
  <c r="BH1455" i="2"/>
  <c r="BG1455" i="2"/>
  <c r="BF1455" i="2"/>
  <c r="X1455" i="2"/>
  <c r="V1455" i="2"/>
  <c r="T1455" i="2"/>
  <c r="P1455" i="2"/>
  <c r="BI1453" i="2"/>
  <c r="BH1453" i="2"/>
  <c r="BG1453" i="2"/>
  <c r="BF1453" i="2"/>
  <c r="X1453" i="2"/>
  <c r="V1453" i="2"/>
  <c r="T1453" i="2"/>
  <c r="P1453" i="2"/>
  <c r="BI1447" i="2"/>
  <c r="BH1447" i="2"/>
  <c r="BG1447" i="2"/>
  <c r="BF1447" i="2"/>
  <c r="X1447" i="2"/>
  <c r="V1447" i="2"/>
  <c r="T1447" i="2"/>
  <c r="P1447" i="2"/>
  <c r="BI1445" i="2"/>
  <c r="BH1445" i="2"/>
  <c r="BG1445" i="2"/>
  <c r="BF1445" i="2"/>
  <c r="X1445" i="2"/>
  <c r="V1445" i="2"/>
  <c r="T1445" i="2"/>
  <c r="P1445" i="2"/>
  <c r="BI1443" i="2"/>
  <c r="BH1443" i="2"/>
  <c r="BG1443" i="2"/>
  <c r="BF1443" i="2"/>
  <c r="X1443" i="2"/>
  <c r="V1443" i="2"/>
  <c r="T1443" i="2"/>
  <c r="P1443" i="2"/>
  <c r="BI1441" i="2"/>
  <c r="BH1441" i="2"/>
  <c r="BG1441" i="2"/>
  <c r="BF1441" i="2"/>
  <c r="X1441" i="2"/>
  <c r="V1441" i="2"/>
  <c r="T1441" i="2"/>
  <c r="P1441" i="2"/>
  <c r="BI1439" i="2"/>
  <c r="BH1439" i="2"/>
  <c r="BG1439" i="2"/>
  <c r="BF1439" i="2"/>
  <c r="X1439" i="2"/>
  <c r="V1439" i="2"/>
  <c r="T1439" i="2"/>
  <c r="P1439" i="2"/>
  <c r="BI1437" i="2"/>
  <c r="BH1437" i="2"/>
  <c r="BG1437" i="2"/>
  <c r="BF1437" i="2"/>
  <c r="X1437" i="2"/>
  <c r="V1437" i="2"/>
  <c r="T1437" i="2"/>
  <c r="P1437" i="2"/>
  <c r="BI1436" i="2"/>
  <c r="BH1436" i="2"/>
  <c r="BG1436" i="2"/>
  <c r="BF1436" i="2"/>
  <c r="X1436" i="2"/>
  <c r="V1436" i="2"/>
  <c r="T1436" i="2"/>
  <c r="P1436" i="2"/>
  <c r="BI1434" i="2"/>
  <c r="BH1434" i="2"/>
  <c r="BG1434" i="2"/>
  <c r="BF1434" i="2"/>
  <c r="X1434" i="2"/>
  <c r="V1434" i="2"/>
  <c r="T1434" i="2"/>
  <c r="P1434" i="2"/>
  <c r="BI1433" i="2"/>
  <c r="BH1433" i="2"/>
  <c r="BG1433" i="2"/>
  <c r="BF1433" i="2"/>
  <c r="X1433" i="2"/>
  <c r="V1433" i="2"/>
  <c r="T1433" i="2"/>
  <c r="P1433" i="2"/>
  <c r="BI1427" i="2"/>
  <c r="BH1427" i="2"/>
  <c r="BG1427" i="2"/>
  <c r="BF1427" i="2"/>
  <c r="X1427" i="2"/>
  <c r="V1427" i="2"/>
  <c r="T1427" i="2"/>
  <c r="P1427" i="2"/>
  <c r="BI1425" i="2"/>
  <c r="BH1425" i="2"/>
  <c r="BG1425" i="2"/>
  <c r="BF1425" i="2"/>
  <c r="X1425" i="2"/>
  <c r="V1425" i="2"/>
  <c r="T1425" i="2"/>
  <c r="P1425" i="2"/>
  <c r="BI1419" i="2"/>
  <c r="BH1419" i="2"/>
  <c r="BG1419" i="2"/>
  <c r="BF1419" i="2"/>
  <c r="X1419" i="2"/>
  <c r="V1419" i="2"/>
  <c r="T1419" i="2"/>
  <c r="P1419" i="2"/>
  <c r="BI1413" i="2"/>
  <c r="BH1413" i="2"/>
  <c r="BG1413" i="2"/>
  <c r="BF1413" i="2"/>
  <c r="X1413" i="2"/>
  <c r="V1413" i="2"/>
  <c r="T1413" i="2"/>
  <c r="P1413" i="2"/>
  <c r="BI1411" i="2"/>
  <c r="BH1411" i="2"/>
  <c r="BG1411" i="2"/>
  <c r="BF1411" i="2"/>
  <c r="X1411" i="2"/>
  <c r="V1411" i="2"/>
  <c r="T1411" i="2"/>
  <c r="P1411" i="2"/>
  <c r="BI1410" i="2"/>
  <c r="BH1410" i="2"/>
  <c r="BG1410" i="2"/>
  <c r="BF1410" i="2"/>
  <c r="X1410" i="2"/>
  <c r="V1410" i="2"/>
  <c r="T1410" i="2"/>
  <c r="P1410" i="2"/>
  <c r="BI1407" i="2"/>
  <c r="BH1407" i="2"/>
  <c r="BG1407" i="2"/>
  <c r="BF1407" i="2"/>
  <c r="X1407" i="2"/>
  <c r="V1407" i="2"/>
  <c r="T1407" i="2"/>
  <c r="P1407" i="2"/>
  <c r="BI1406" i="2"/>
  <c r="BH1406" i="2"/>
  <c r="BG1406" i="2"/>
  <c r="BF1406" i="2"/>
  <c r="X1406" i="2"/>
  <c r="V1406" i="2"/>
  <c r="T1406" i="2"/>
  <c r="P1406" i="2"/>
  <c r="BI1403" i="2"/>
  <c r="BH1403" i="2"/>
  <c r="BG1403" i="2"/>
  <c r="BF1403" i="2"/>
  <c r="X1403" i="2"/>
  <c r="V1403" i="2"/>
  <c r="T1403" i="2"/>
  <c r="P1403" i="2"/>
  <c r="BI1402" i="2"/>
  <c r="BH1402" i="2"/>
  <c r="BG1402" i="2"/>
  <c r="BF1402" i="2"/>
  <c r="X1402" i="2"/>
  <c r="V1402" i="2"/>
  <c r="T1402" i="2"/>
  <c r="P1402" i="2"/>
  <c r="BI1399" i="2"/>
  <c r="BH1399" i="2"/>
  <c r="BG1399" i="2"/>
  <c r="BF1399" i="2"/>
  <c r="X1399" i="2"/>
  <c r="V1399" i="2"/>
  <c r="T1399" i="2"/>
  <c r="P1399" i="2"/>
  <c r="BI1398" i="2"/>
  <c r="BH1398" i="2"/>
  <c r="BG1398" i="2"/>
  <c r="BF1398" i="2"/>
  <c r="X1398" i="2"/>
  <c r="V1398" i="2"/>
  <c r="T1398" i="2"/>
  <c r="P1398" i="2"/>
  <c r="BI1396" i="2"/>
  <c r="BH1396" i="2"/>
  <c r="BG1396" i="2"/>
  <c r="BF1396" i="2"/>
  <c r="X1396" i="2"/>
  <c r="V1396" i="2"/>
  <c r="T1396" i="2"/>
  <c r="P1396" i="2"/>
  <c r="BI1394" i="2"/>
  <c r="BH1394" i="2"/>
  <c r="BG1394" i="2"/>
  <c r="BF1394" i="2"/>
  <c r="X1394" i="2"/>
  <c r="V1394" i="2"/>
  <c r="T1394" i="2"/>
  <c r="P1394" i="2"/>
  <c r="BI1391" i="2"/>
  <c r="BH1391" i="2"/>
  <c r="BG1391" i="2"/>
  <c r="BF1391" i="2"/>
  <c r="X1391" i="2"/>
  <c r="V1391" i="2"/>
  <c r="T1391" i="2"/>
  <c r="P1391" i="2"/>
  <c r="BI1388" i="2"/>
  <c r="BH1388" i="2"/>
  <c r="BG1388" i="2"/>
  <c r="BF1388" i="2"/>
  <c r="X1388" i="2"/>
  <c r="V1388" i="2"/>
  <c r="T1388" i="2"/>
  <c r="P1388" i="2"/>
  <c r="BI1387" i="2"/>
  <c r="BH1387" i="2"/>
  <c r="BG1387" i="2"/>
  <c r="BF1387" i="2"/>
  <c r="X1387" i="2"/>
  <c r="V1387" i="2"/>
  <c r="T1387" i="2"/>
  <c r="P1387" i="2"/>
  <c r="BI1385" i="2"/>
  <c r="BH1385" i="2"/>
  <c r="BG1385" i="2"/>
  <c r="BF1385" i="2"/>
  <c r="X1385" i="2"/>
  <c r="V1385" i="2"/>
  <c r="T1385" i="2"/>
  <c r="P1385" i="2"/>
  <c r="BI1384" i="2"/>
  <c r="BH1384" i="2"/>
  <c r="BG1384" i="2"/>
  <c r="BF1384" i="2"/>
  <c r="X1384" i="2"/>
  <c r="V1384" i="2"/>
  <c r="T1384" i="2"/>
  <c r="P1384" i="2"/>
  <c r="BI1382" i="2"/>
  <c r="BH1382" i="2"/>
  <c r="BG1382" i="2"/>
  <c r="BF1382" i="2"/>
  <c r="X1382" i="2"/>
  <c r="V1382" i="2"/>
  <c r="T1382" i="2"/>
  <c r="P1382" i="2"/>
  <c r="BI1381" i="2"/>
  <c r="BH1381" i="2"/>
  <c r="BG1381" i="2"/>
  <c r="BF1381" i="2"/>
  <c r="X1381" i="2"/>
  <c r="V1381" i="2"/>
  <c r="T1381" i="2"/>
  <c r="P1381" i="2"/>
  <c r="BI1378" i="2"/>
  <c r="BH1378" i="2"/>
  <c r="BG1378" i="2"/>
  <c r="BF1378" i="2"/>
  <c r="X1378" i="2"/>
  <c r="V1378" i="2"/>
  <c r="T1378" i="2"/>
  <c r="P1378" i="2"/>
  <c r="BI1377" i="2"/>
  <c r="BH1377" i="2"/>
  <c r="BG1377" i="2"/>
  <c r="BF1377" i="2"/>
  <c r="X1377" i="2"/>
  <c r="V1377" i="2"/>
  <c r="T1377" i="2"/>
  <c r="P1377" i="2"/>
  <c r="BI1375" i="2"/>
  <c r="BH1375" i="2"/>
  <c r="BG1375" i="2"/>
  <c r="BF1375" i="2"/>
  <c r="X1375" i="2"/>
  <c r="V1375" i="2"/>
  <c r="T1375" i="2"/>
  <c r="P1375" i="2"/>
  <c r="BI1374" i="2"/>
  <c r="BH1374" i="2"/>
  <c r="BG1374" i="2"/>
  <c r="BF1374" i="2"/>
  <c r="X1374" i="2"/>
  <c r="V1374" i="2"/>
  <c r="T1374" i="2"/>
  <c r="P1374" i="2"/>
  <c r="BI1372" i="2"/>
  <c r="BH1372" i="2"/>
  <c r="BG1372" i="2"/>
  <c r="BF1372" i="2"/>
  <c r="X1372" i="2"/>
  <c r="V1372" i="2"/>
  <c r="T1372" i="2"/>
  <c r="P1372" i="2"/>
  <c r="BI1371" i="2"/>
  <c r="BH1371" i="2"/>
  <c r="BG1371" i="2"/>
  <c r="BF1371" i="2"/>
  <c r="X1371" i="2"/>
  <c r="V1371" i="2"/>
  <c r="T1371" i="2"/>
  <c r="P1371" i="2"/>
  <c r="BI1369" i="2"/>
  <c r="BH1369" i="2"/>
  <c r="BG1369" i="2"/>
  <c r="BF1369" i="2"/>
  <c r="X1369" i="2"/>
  <c r="V1369" i="2"/>
  <c r="T1369" i="2"/>
  <c r="P1369" i="2"/>
  <c r="BI1367" i="2"/>
  <c r="BH1367" i="2"/>
  <c r="BG1367" i="2"/>
  <c r="BF1367" i="2"/>
  <c r="X1367" i="2"/>
  <c r="V1367" i="2"/>
  <c r="T1367" i="2"/>
  <c r="P1367" i="2"/>
  <c r="BI1365" i="2"/>
  <c r="BH1365" i="2"/>
  <c r="BG1365" i="2"/>
  <c r="BF1365" i="2"/>
  <c r="X1365" i="2"/>
  <c r="V1365" i="2"/>
  <c r="T1365" i="2"/>
  <c r="P1365" i="2"/>
  <c r="BI1363" i="2"/>
  <c r="BH1363" i="2"/>
  <c r="BG1363" i="2"/>
  <c r="BF1363" i="2"/>
  <c r="X1363" i="2"/>
  <c r="V1363" i="2"/>
  <c r="T1363" i="2"/>
  <c r="P1363" i="2"/>
  <c r="BI1360" i="2"/>
  <c r="BH1360" i="2"/>
  <c r="BG1360" i="2"/>
  <c r="BF1360" i="2"/>
  <c r="X1360" i="2"/>
  <c r="V1360" i="2"/>
  <c r="T1360" i="2"/>
  <c r="P1360" i="2"/>
  <c r="BI1354" i="2"/>
  <c r="BH1354" i="2"/>
  <c r="BG1354" i="2"/>
  <c r="BF1354" i="2"/>
  <c r="X1354" i="2"/>
  <c r="V1354" i="2"/>
  <c r="T1354" i="2"/>
  <c r="P1354" i="2"/>
  <c r="BI1352" i="2"/>
  <c r="BH1352" i="2"/>
  <c r="BG1352" i="2"/>
  <c r="BF1352" i="2"/>
  <c r="X1352" i="2"/>
  <c r="V1352" i="2"/>
  <c r="T1352" i="2"/>
  <c r="P1352" i="2"/>
  <c r="BI1350" i="2"/>
  <c r="BH1350" i="2"/>
  <c r="BG1350" i="2"/>
  <c r="BF1350" i="2"/>
  <c r="X1350" i="2"/>
  <c r="V1350" i="2"/>
  <c r="T1350" i="2"/>
  <c r="P1350" i="2"/>
  <c r="BI1347" i="2"/>
  <c r="BH1347" i="2"/>
  <c r="BG1347" i="2"/>
  <c r="BF1347" i="2"/>
  <c r="X1347" i="2"/>
  <c r="V1347" i="2"/>
  <c r="T1347" i="2"/>
  <c r="P1347" i="2"/>
  <c r="BI1345" i="2"/>
  <c r="BH1345" i="2"/>
  <c r="BG1345" i="2"/>
  <c r="BF1345" i="2"/>
  <c r="X1345" i="2"/>
  <c r="V1345" i="2"/>
  <c r="T1345" i="2"/>
  <c r="P1345" i="2"/>
  <c r="BI1341" i="2"/>
  <c r="BH1341" i="2"/>
  <c r="BG1341" i="2"/>
  <c r="BF1341" i="2"/>
  <c r="X1341" i="2"/>
  <c r="V1341" i="2"/>
  <c r="T1341" i="2"/>
  <c r="P1341" i="2"/>
  <c r="BI1339" i="2"/>
  <c r="BH1339" i="2"/>
  <c r="BG1339" i="2"/>
  <c r="BF1339" i="2"/>
  <c r="X1339" i="2"/>
  <c r="V1339" i="2"/>
  <c r="T1339" i="2"/>
  <c r="P1339" i="2"/>
  <c r="BI1335" i="2"/>
  <c r="BH1335" i="2"/>
  <c r="BG1335" i="2"/>
  <c r="BF1335" i="2"/>
  <c r="X1335" i="2"/>
  <c r="V1335" i="2"/>
  <c r="T1335" i="2"/>
  <c r="P1335" i="2"/>
  <c r="BI1332" i="2"/>
  <c r="BH1332" i="2"/>
  <c r="BG1332" i="2"/>
  <c r="BF1332" i="2"/>
  <c r="X1332" i="2"/>
  <c r="V1332" i="2"/>
  <c r="T1332" i="2"/>
  <c r="P1332" i="2"/>
  <c r="BI1324" i="2"/>
  <c r="BH1324" i="2"/>
  <c r="BG1324" i="2"/>
  <c r="BF1324" i="2"/>
  <c r="X1324" i="2"/>
  <c r="V1324" i="2"/>
  <c r="T1324" i="2"/>
  <c r="P1324" i="2"/>
  <c r="BI1321" i="2"/>
  <c r="BH1321" i="2"/>
  <c r="BG1321" i="2"/>
  <c r="BF1321" i="2"/>
  <c r="X1321" i="2"/>
  <c r="V1321" i="2"/>
  <c r="T1321" i="2"/>
  <c r="P1321" i="2"/>
  <c r="BI1315" i="2"/>
  <c r="BH1315" i="2"/>
  <c r="BG1315" i="2"/>
  <c r="BF1315" i="2"/>
  <c r="X1315" i="2"/>
  <c r="V1315" i="2"/>
  <c r="T1315" i="2"/>
  <c r="P1315" i="2"/>
  <c r="BI1314" i="2"/>
  <c r="BH1314" i="2"/>
  <c r="BG1314" i="2"/>
  <c r="BF1314" i="2"/>
  <c r="X1314" i="2"/>
  <c r="V1314" i="2"/>
  <c r="T1314" i="2"/>
  <c r="P1314" i="2"/>
  <c r="BI1310" i="2"/>
  <c r="BH1310" i="2"/>
  <c r="BG1310" i="2"/>
  <c r="BF1310" i="2"/>
  <c r="X1310" i="2"/>
  <c r="V1310" i="2"/>
  <c r="T1310" i="2"/>
  <c r="P1310" i="2"/>
  <c r="BI1306" i="2"/>
  <c r="BH1306" i="2"/>
  <c r="BG1306" i="2"/>
  <c r="BF1306" i="2"/>
  <c r="X1306" i="2"/>
  <c r="V1306" i="2"/>
  <c r="T1306" i="2"/>
  <c r="P1306" i="2"/>
  <c r="BI1301" i="2"/>
  <c r="BH1301" i="2"/>
  <c r="BG1301" i="2"/>
  <c r="BF1301" i="2"/>
  <c r="X1301" i="2"/>
  <c r="V1301" i="2"/>
  <c r="T1301" i="2"/>
  <c r="P1301" i="2"/>
  <c r="BI1296" i="2"/>
  <c r="BH1296" i="2"/>
  <c r="BG1296" i="2"/>
  <c r="BF1296" i="2"/>
  <c r="X1296" i="2"/>
  <c r="V1296" i="2"/>
  <c r="T1296" i="2"/>
  <c r="P1296" i="2"/>
  <c r="BI1293" i="2"/>
  <c r="BH1293" i="2"/>
  <c r="BG1293" i="2"/>
  <c r="BF1293" i="2"/>
  <c r="X1293" i="2"/>
  <c r="V1293" i="2"/>
  <c r="T1293" i="2"/>
  <c r="P1293" i="2"/>
  <c r="BI1290" i="2"/>
  <c r="BH1290" i="2"/>
  <c r="BG1290" i="2"/>
  <c r="BF1290" i="2"/>
  <c r="X1290" i="2"/>
  <c r="V1290" i="2"/>
  <c r="T1290" i="2"/>
  <c r="P1290" i="2"/>
  <c r="BI1287" i="2"/>
  <c r="BH1287" i="2"/>
  <c r="BG1287" i="2"/>
  <c r="BF1287" i="2"/>
  <c r="X1287" i="2"/>
  <c r="V1287" i="2"/>
  <c r="T1287" i="2"/>
  <c r="P1287" i="2"/>
  <c r="BI1284" i="2"/>
  <c r="BH1284" i="2"/>
  <c r="BG1284" i="2"/>
  <c r="BF1284" i="2"/>
  <c r="X1284" i="2"/>
  <c r="V1284" i="2"/>
  <c r="T1284" i="2"/>
  <c r="P1284" i="2"/>
  <c r="BI1280" i="2"/>
  <c r="BH1280" i="2"/>
  <c r="BG1280" i="2"/>
  <c r="BF1280" i="2"/>
  <c r="X1280" i="2"/>
  <c r="V1280" i="2"/>
  <c r="T1280" i="2"/>
  <c r="P1280" i="2"/>
  <c r="BI1278" i="2"/>
  <c r="BH1278" i="2"/>
  <c r="BG1278" i="2"/>
  <c r="BF1278" i="2"/>
  <c r="X1278" i="2"/>
  <c r="V1278" i="2"/>
  <c r="T1278" i="2"/>
  <c r="P1278" i="2"/>
  <c r="BI1273" i="2"/>
  <c r="BH1273" i="2"/>
  <c r="BG1273" i="2"/>
  <c r="BF1273" i="2"/>
  <c r="X1273" i="2"/>
  <c r="V1273" i="2"/>
  <c r="T1273" i="2"/>
  <c r="P1273" i="2"/>
  <c r="BI1269" i="2"/>
  <c r="BH1269" i="2"/>
  <c r="BG1269" i="2"/>
  <c r="BF1269" i="2"/>
  <c r="X1269" i="2"/>
  <c r="V1269" i="2"/>
  <c r="T1269" i="2"/>
  <c r="P1269" i="2"/>
  <c r="BI1267" i="2"/>
  <c r="BH1267" i="2"/>
  <c r="BG1267" i="2"/>
  <c r="BF1267" i="2"/>
  <c r="X1267" i="2"/>
  <c r="V1267" i="2"/>
  <c r="T1267" i="2"/>
  <c r="P1267" i="2"/>
  <c r="BI1264" i="2"/>
  <c r="BH1264" i="2"/>
  <c r="BG1264" i="2"/>
  <c r="BF1264" i="2"/>
  <c r="X1264" i="2"/>
  <c r="V1264" i="2"/>
  <c r="T1264" i="2"/>
  <c r="P1264" i="2"/>
  <c r="BI1258" i="2"/>
  <c r="BH1258" i="2"/>
  <c r="BG1258" i="2"/>
  <c r="BF1258" i="2"/>
  <c r="X1258" i="2"/>
  <c r="V1258" i="2"/>
  <c r="T1258" i="2"/>
  <c r="P1258" i="2"/>
  <c r="BI1251" i="2"/>
  <c r="BH1251" i="2"/>
  <c r="BG1251" i="2"/>
  <c r="BF1251" i="2"/>
  <c r="X1251" i="2"/>
  <c r="V1251" i="2"/>
  <c r="T1251" i="2"/>
  <c r="P1251" i="2"/>
  <c r="BI1238" i="2"/>
  <c r="BH1238" i="2"/>
  <c r="BG1238" i="2"/>
  <c r="BF1238" i="2"/>
  <c r="X1238" i="2"/>
  <c r="V1238" i="2"/>
  <c r="T1238" i="2"/>
  <c r="P1238" i="2"/>
  <c r="BI1235" i="2"/>
  <c r="BH1235" i="2"/>
  <c r="BG1235" i="2"/>
  <c r="BF1235" i="2"/>
  <c r="X1235" i="2"/>
  <c r="V1235" i="2"/>
  <c r="T1235" i="2"/>
  <c r="P1235" i="2"/>
  <c r="BI1232" i="2"/>
  <c r="BH1232" i="2"/>
  <c r="BG1232" i="2"/>
  <c r="BF1232" i="2"/>
  <c r="X1232" i="2"/>
  <c r="V1232" i="2"/>
  <c r="T1232" i="2"/>
  <c r="P1232" i="2"/>
  <c r="BI1231" i="2"/>
  <c r="BH1231" i="2"/>
  <c r="BG1231" i="2"/>
  <c r="BF1231" i="2"/>
  <c r="X1231" i="2"/>
  <c r="V1231" i="2"/>
  <c r="T1231" i="2"/>
  <c r="P1231" i="2"/>
  <c r="BI1229" i="2"/>
  <c r="BH1229" i="2"/>
  <c r="BG1229" i="2"/>
  <c r="BF1229" i="2"/>
  <c r="X1229" i="2"/>
  <c r="V1229" i="2"/>
  <c r="T1229" i="2"/>
  <c r="P1229" i="2"/>
  <c r="BI1227" i="2"/>
  <c r="BH1227" i="2"/>
  <c r="BG1227" i="2"/>
  <c r="BF1227" i="2"/>
  <c r="X1227" i="2"/>
  <c r="V1227" i="2"/>
  <c r="T1227" i="2"/>
  <c r="P1227" i="2"/>
  <c r="BI1225" i="2"/>
  <c r="BH1225" i="2"/>
  <c r="BG1225" i="2"/>
  <c r="BF1225" i="2"/>
  <c r="X1225" i="2"/>
  <c r="V1225" i="2"/>
  <c r="T1225" i="2"/>
  <c r="P1225" i="2"/>
  <c r="BI1223" i="2"/>
  <c r="BH1223" i="2"/>
  <c r="BG1223" i="2"/>
  <c r="BF1223" i="2"/>
  <c r="X1223" i="2"/>
  <c r="V1223" i="2"/>
  <c r="T1223" i="2"/>
  <c r="P1223" i="2"/>
  <c r="BI1221" i="2"/>
  <c r="BH1221" i="2"/>
  <c r="BG1221" i="2"/>
  <c r="BF1221" i="2"/>
  <c r="X1221" i="2"/>
  <c r="V1221" i="2"/>
  <c r="T1221" i="2"/>
  <c r="P1221" i="2"/>
  <c r="BI1220" i="2"/>
  <c r="BH1220" i="2"/>
  <c r="BG1220" i="2"/>
  <c r="BF1220" i="2"/>
  <c r="X1220" i="2"/>
  <c r="V1220" i="2"/>
  <c r="T1220" i="2"/>
  <c r="P1220" i="2"/>
  <c r="BI1218" i="2"/>
  <c r="BH1218" i="2"/>
  <c r="BG1218" i="2"/>
  <c r="BF1218" i="2"/>
  <c r="X1218" i="2"/>
  <c r="V1218" i="2"/>
  <c r="T1218" i="2"/>
  <c r="P1218" i="2"/>
  <c r="BI1217" i="2"/>
  <c r="BH1217" i="2"/>
  <c r="BG1217" i="2"/>
  <c r="BF1217" i="2"/>
  <c r="X1217" i="2"/>
  <c r="V1217" i="2"/>
  <c r="T1217" i="2"/>
  <c r="P1217" i="2"/>
  <c r="BI1215" i="2"/>
  <c r="BH1215" i="2"/>
  <c r="BG1215" i="2"/>
  <c r="BF1215" i="2"/>
  <c r="X1215" i="2"/>
  <c r="V1215" i="2"/>
  <c r="T1215" i="2"/>
  <c r="P1215" i="2"/>
  <c r="BI1212" i="2"/>
  <c r="BH1212" i="2"/>
  <c r="BG1212" i="2"/>
  <c r="BF1212" i="2"/>
  <c r="X1212" i="2"/>
  <c r="V1212" i="2"/>
  <c r="T1212" i="2"/>
  <c r="P1212" i="2"/>
  <c r="BI1210" i="2"/>
  <c r="BH1210" i="2"/>
  <c r="BG1210" i="2"/>
  <c r="BF1210" i="2"/>
  <c r="X1210" i="2"/>
  <c r="V1210" i="2"/>
  <c r="T1210" i="2"/>
  <c r="P1210" i="2"/>
  <c r="BI1209" i="2"/>
  <c r="BH1209" i="2"/>
  <c r="BG1209" i="2"/>
  <c r="BF1209" i="2"/>
  <c r="X1209" i="2"/>
  <c r="V1209" i="2"/>
  <c r="T1209" i="2"/>
  <c r="P1209" i="2"/>
  <c r="BI1207" i="2"/>
  <c r="BH1207" i="2"/>
  <c r="BG1207" i="2"/>
  <c r="BF1207" i="2"/>
  <c r="X1207" i="2"/>
  <c r="V1207" i="2"/>
  <c r="T1207" i="2"/>
  <c r="P1207" i="2"/>
  <c r="BI1206" i="2"/>
  <c r="BH1206" i="2"/>
  <c r="BG1206" i="2"/>
  <c r="BF1206" i="2"/>
  <c r="X1206" i="2"/>
  <c r="V1206" i="2"/>
  <c r="T1206" i="2"/>
  <c r="P1206" i="2"/>
  <c r="BI1204" i="2"/>
  <c r="BH1204" i="2"/>
  <c r="BG1204" i="2"/>
  <c r="BF1204" i="2"/>
  <c r="X1204" i="2"/>
  <c r="V1204" i="2"/>
  <c r="T1204" i="2"/>
  <c r="P1204" i="2"/>
  <c r="BI1203" i="2"/>
  <c r="BH1203" i="2"/>
  <c r="BG1203" i="2"/>
  <c r="BF1203" i="2"/>
  <c r="X1203" i="2"/>
  <c r="V1203" i="2"/>
  <c r="T1203" i="2"/>
  <c r="P1203" i="2"/>
  <c r="BI1201" i="2"/>
  <c r="BH1201" i="2"/>
  <c r="BG1201" i="2"/>
  <c r="BF1201" i="2"/>
  <c r="X1201" i="2"/>
  <c r="V1201" i="2"/>
  <c r="T1201" i="2"/>
  <c r="P1201" i="2"/>
  <c r="BI1198" i="2"/>
  <c r="BH1198" i="2"/>
  <c r="BG1198" i="2"/>
  <c r="BF1198" i="2"/>
  <c r="X1198" i="2"/>
  <c r="V1198" i="2"/>
  <c r="T1198" i="2"/>
  <c r="P1198" i="2"/>
  <c r="BI1196" i="2"/>
  <c r="BH1196" i="2"/>
  <c r="BG1196" i="2"/>
  <c r="BF1196" i="2"/>
  <c r="X1196" i="2"/>
  <c r="V1196" i="2"/>
  <c r="T1196" i="2"/>
  <c r="P1196" i="2"/>
  <c r="BI1194" i="2"/>
  <c r="BH1194" i="2"/>
  <c r="BG1194" i="2"/>
  <c r="BF1194" i="2"/>
  <c r="X1194" i="2"/>
  <c r="V1194" i="2"/>
  <c r="T1194" i="2"/>
  <c r="P1194" i="2"/>
  <c r="BI1193" i="2"/>
  <c r="BH1193" i="2"/>
  <c r="BG1193" i="2"/>
  <c r="BF1193" i="2"/>
  <c r="X1193" i="2"/>
  <c r="V1193" i="2"/>
  <c r="T1193" i="2"/>
  <c r="P1193" i="2"/>
  <c r="BI1191" i="2"/>
  <c r="BH1191" i="2"/>
  <c r="BG1191" i="2"/>
  <c r="BF1191" i="2"/>
  <c r="X1191" i="2"/>
  <c r="V1191" i="2"/>
  <c r="T1191" i="2"/>
  <c r="P1191" i="2"/>
  <c r="BI1190" i="2"/>
  <c r="BH1190" i="2"/>
  <c r="BG1190" i="2"/>
  <c r="BF1190" i="2"/>
  <c r="X1190" i="2"/>
  <c r="V1190" i="2"/>
  <c r="T1190" i="2"/>
  <c r="P1190" i="2"/>
  <c r="BI1188" i="2"/>
  <c r="BH1188" i="2"/>
  <c r="BG1188" i="2"/>
  <c r="BF1188" i="2"/>
  <c r="X1188" i="2"/>
  <c r="V1188" i="2"/>
  <c r="T1188" i="2"/>
  <c r="P1188" i="2"/>
  <c r="BI1187" i="2"/>
  <c r="BH1187" i="2"/>
  <c r="BG1187" i="2"/>
  <c r="BF1187" i="2"/>
  <c r="X1187" i="2"/>
  <c r="V1187" i="2"/>
  <c r="T1187" i="2"/>
  <c r="P1187" i="2"/>
  <c r="BI1185" i="2"/>
  <c r="BH1185" i="2"/>
  <c r="BG1185" i="2"/>
  <c r="BF1185" i="2"/>
  <c r="X1185" i="2"/>
  <c r="V1185" i="2"/>
  <c r="T1185" i="2"/>
  <c r="P1185" i="2"/>
  <c r="BI1184" i="2"/>
  <c r="BH1184" i="2"/>
  <c r="BG1184" i="2"/>
  <c r="BF1184" i="2"/>
  <c r="X1184" i="2"/>
  <c r="V1184" i="2"/>
  <c r="T1184" i="2"/>
  <c r="P1184" i="2"/>
  <c r="BI1182" i="2"/>
  <c r="BH1182" i="2"/>
  <c r="BG1182" i="2"/>
  <c r="BF1182" i="2"/>
  <c r="X1182" i="2"/>
  <c r="V1182" i="2"/>
  <c r="T1182" i="2"/>
  <c r="P1182" i="2"/>
  <c r="BI1181" i="2"/>
  <c r="BH1181" i="2"/>
  <c r="BG1181" i="2"/>
  <c r="BF1181" i="2"/>
  <c r="X1181" i="2"/>
  <c r="V1181" i="2"/>
  <c r="T1181" i="2"/>
  <c r="P1181" i="2"/>
  <c r="BI1179" i="2"/>
  <c r="BH1179" i="2"/>
  <c r="BG1179" i="2"/>
  <c r="BF1179" i="2"/>
  <c r="X1179" i="2"/>
  <c r="V1179" i="2"/>
  <c r="T1179" i="2"/>
  <c r="P1179" i="2"/>
  <c r="BI1178" i="2"/>
  <c r="BH1178" i="2"/>
  <c r="BG1178" i="2"/>
  <c r="BF1178" i="2"/>
  <c r="X1178" i="2"/>
  <c r="V1178" i="2"/>
  <c r="T1178" i="2"/>
  <c r="P1178" i="2"/>
  <c r="BI1176" i="2"/>
  <c r="BH1176" i="2"/>
  <c r="BG1176" i="2"/>
  <c r="BF1176" i="2"/>
  <c r="X1176" i="2"/>
  <c r="V1176" i="2"/>
  <c r="T1176" i="2"/>
  <c r="P1176" i="2"/>
  <c r="BI1175" i="2"/>
  <c r="BH1175" i="2"/>
  <c r="BG1175" i="2"/>
  <c r="BF1175" i="2"/>
  <c r="X1175" i="2"/>
  <c r="V1175" i="2"/>
  <c r="T1175" i="2"/>
  <c r="P1175" i="2"/>
  <c r="BI1173" i="2"/>
  <c r="BH1173" i="2"/>
  <c r="BG1173" i="2"/>
  <c r="BF1173" i="2"/>
  <c r="X1173" i="2"/>
  <c r="V1173" i="2"/>
  <c r="T1173" i="2"/>
  <c r="P1173" i="2"/>
  <c r="BI1172" i="2"/>
  <c r="BH1172" i="2"/>
  <c r="BG1172" i="2"/>
  <c r="BF1172" i="2"/>
  <c r="X1172" i="2"/>
  <c r="V1172" i="2"/>
  <c r="T1172" i="2"/>
  <c r="P1172" i="2"/>
  <c r="BI1170" i="2"/>
  <c r="BH1170" i="2"/>
  <c r="BG1170" i="2"/>
  <c r="BF1170" i="2"/>
  <c r="X1170" i="2"/>
  <c r="V1170" i="2"/>
  <c r="T1170" i="2"/>
  <c r="P1170" i="2"/>
  <c r="BI1169" i="2"/>
  <c r="BH1169" i="2"/>
  <c r="BG1169" i="2"/>
  <c r="BF1169" i="2"/>
  <c r="X1169" i="2"/>
  <c r="V1169" i="2"/>
  <c r="T1169" i="2"/>
  <c r="P1169" i="2"/>
  <c r="BI1167" i="2"/>
  <c r="BH1167" i="2"/>
  <c r="BG1167" i="2"/>
  <c r="BF1167" i="2"/>
  <c r="X1167" i="2"/>
  <c r="V1167" i="2"/>
  <c r="T1167" i="2"/>
  <c r="P1167" i="2"/>
  <c r="BI1166" i="2"/>
  <c r="BH1166" i="2"/>
  <c r="BG1166" i="2"/>
  <c r="BF1166" i="2"/>
  <c r="X1166" i="2"/>
  <c r="V1166" i="2"/>
  <c r="T1166" i="2"/>
  <c r="P1166" i="2"/>
  <c r="BI1164" i="2"/>
  <c r="BH1164" i="2"/>
  <c r="BG1164" i="2"/>
  <c r="BF1164" i="2"/>
  <c r="X1164" i="2"/>
  <c r="V1164" i="2"/>
  <c r="T1164" i="2"/>
  <c r="P1164" i="2"/>
  <c r="BI1163" i="2"/>
  <c r="BH1163" i="2"/>
  <c r="BG1163" i="2"/>
  <c r="BF1163" i="2"/>
  <c r="X1163" i="2"/>
  <c r="V1163" i="2"/>
  <c r="T1163" i="2"/>
  <c r="P1163" i="2"/>
  <c r="BI1161" i="2"/>
  <c r="BH1161" i="2"/>
  <c r="BG1161" i="2"/>
  <c r="BF1161" i="2"/>
  <c r="X1161" i="2"/>
  <c r="V1161" i="2"/>
  <c r="T1161" i="2"/>
  <c r="P1161" i="2"/>
  <c r="BI1160" i="2"/>
  <c r="BH1160" i="2"/>
  <c r="BG1160" i="2"/>
  <c r="BF1160" i="2"/>
  <c r="X1160" i="2"/>
  <c r="V1160" i="2"/>
  <c r="T1160" i="2"/>
  <c r="P1160" i="2"/>
  <c r="BI1158" i="2"/>
  <c r="BH1158" i="2"/>
  <c r="BG1158" i="2"/>
  <c r="BF1158" i="2"/>
  <c r="X1158" i="2"/>
  <c r="V1158" i="2"/>
  <c r="T1158" i="2"/>
  <c r="P1158" i="2"/>
  <c r="BI1157" i="2"/>
  <c r="BH1157" i="2"/>
  <c r="BG1157" i="2"/>
  <c r="BF1157" i="2"/>
  <c r="X1157" i="2"/>
  <c r="V1157" i="2"/>
  <c r="T1157" i="2"/>
  <c r="P1157" i="2"/>
  <c r="BI1155" i="2"/>
  <c r="BH1155" i="2"/>
  <c r="BG1155" i="2"/>
  <c r="BF1155" i="2"/>
  <c r="X1155" i="2"/>
  <c r="V1155" i="2"/>
  <c r="T1155" i="2"/>
  <c r="P1155" i="2"/>
  <c r="BI1154" i="2"/>
  <c r="BH1154" i="2"/>
  <c r="BG1154" i="2"/>
  <c r="BF1154" i="2"/>
  <c r="X1154" i="2"/>
  <c r="V1154" i="2"/>
  <c r="T1154" i="2"/>
  <c r="P1154" i="2"/>
  <c r="BI1152" i="2"/>
  <c r="BH1152" i="2"/>
  <c r="BG1152" i="2"/>
  <c r="BF1152" i="2"/>
  <c r="X1152" i="2"/>
  <c r="V1152" i="2"/>
  <c r="T1152" i="2"/>
  <c r="P1152" i="2"/>
  <c r="BI1151" i="2"/>
  <c r="BH1151" i="2"/>
  <c r="BG1151" i="2"/>
  <c r="BF1151" i="2"/>
  <c r="X1151" i="2"/>
  <c r="V1151" i="2"/>
  <c r="T1151" i="2"/>
  <c r="P1151" i="2"/>
  <c r="BI1149" i="2"/>
  <c r="BH1149" i="2"/>
  <c r="BG1149" i="2"/>
  <c r="BF1149" i="2"/>
  <c r="X1149" i="2"/>
  <c r="V1149" i="2"/>
  <c r="T1149" i="2"/>
  <c r="P1149" i="2"/>
  <c r="BI1148" i="2"/>
  <c r="BH1148" i="2"/>
  <c r="BG1148" i="2"/>
  <c r="BF1148" i="2"/>
  <c r="X1148" i="2"/>
  <c r="V1148" i="2"/>
  <c r="T1148" i="2"/>
  <c r="P1148" i="2"/>
  <c r="BI1146" i="2"/>
  <c r="BH1146" i="2"/>
  <c r="BG1146" i="2"/>
  <c r="BF1146" i="2"/>
  <c r="X1146" i="2"/>
  <c r="V1146" i="2"/>
  <c r="T1146" i="2"/>
  <c r="P1146" i="2"/>
  <c r="BI1145" i="2"/>
  <c r="BH1145" i="2"/>
  <c r="BG1145" i="2"/>
  <c r="BF1145" i="2"/>
  <c r="X1145" i="2"/>
  <c r="V1145" i="2"/>
  <c r="T1145" i="2"/>
  <c r="P1145" i="2"/>
  <c r="BI1142" i="2"/>
  <c r="BH1142" i="2"/>
  <c r="BG1142" i="2"/>
  <c r="BF1142" i="2"/>
  <c r="X1142" i="2"/>
  <c r="V1142" i="2"/>
  <c r="T1142" i="2"/>
  <c r="P1142" i="2"/>
  <c r="BI1141" i="2"/>
  <c r="BH1141" i="2"/>
  <c r="BG1141" i="2"/>
  <c r="BF1141" i="2"/>
  <c r="X1141" i="2"/>
  <c r="V1141" i="2"/>
  <c r="T1141" i="2"/>
  <c r="P1141" i="2"/>
  <c r="BI1139" i="2"/>
  <c r="BH1139" i="2"/>
  <c r="BG1139" i="2"/>
  <c r="BF1139" i="2"/>
  <c r="X1139" i="2"/>
  <c r="V1139" i="2"/>
  <c r="T1139" i="2"/>
  <c r="P1139" i="2"/>
  <c r="BI1137" i="2"/>
  <c r="BH1137" i="2"/>
  <c r="BG1137" i="2"/>
  <c r="BF1137" i="2"/>
  <c r="X1137" i="2"/>
  <c r="V1137" i="2"/>
  <c r="T1137" i="2"/>
  <c r="P1137" i="2"/>
  <c r="BI1135" i="2"/>
  <c r="BH1135" i="2"/>
  <c r="BG1135" i="2"/>
  <c r="BF1135" i="2"/>
  <c r="X1135" i="2"/>
  <c r="V1135" i="2"/>
  <c r="T1135" i="2"/>
  <c r="P1135" i="2"/>
  <c r="BI1133" i="2"/>
  <c r="BH1133" i="2"/>
  <c r="BG1133" i="2"/>
  <c r="BF1133" i="2"/>
  <c r="X1133" i="2"/>
  <c r="V1133" i="2"/>
  <c r="T1133" i="2"/>
  <c r="P1133" i="2"/>
  <c r="BI1131" i="2"/>
  <c r="BH1131" i="2"/>
  <c r="BG1131" i="2"/>
  <c r="BF1131" i="2"/>
  <c r="X1131" i="2"/>
  <c r="V1131" i="2"/>
  <c r="T1131" i="2"/>
  <c r="P1131" i="2"/>
  <c r="BI1128" i="2"/>
  <c r="BH1128" i="2"/>
  <c r="BG1128" i="2"/>
  <c r="BF1128" i="2"/>
  <c r="X1128" i="2"/>
  <c r="V1128" i="2"/>
  <c r="T1128" i="2"/>
  <c r="P1128" i="2"/>
  <c r="BI1125" i="2"/>
  <c r="BH1125" i="2"/>
  <c r="BG1125" i="2"/>
  <c r="BF1125" i="2"/>
  <c r="X1125" i="2"/>
  <c r="V1125" i="2"/>
  <c r="T1125" i="2"/>
  <c r="P1125" i="2"/>
  <c r="BI1123" i="2"/>
  <c r="BH1123" i="2"/>
  <c r="BG1123" i="2"/>
  <c r="BF1123" i="2"/>
  <c r="X1123" i="2"/>
  <c r="V1123" i="2"/>
  <c r="T1123" i="2"/>
  <c r="P1123" i="2"/>
  <c r="BI1122" i="2"/>
  <c r="BH1122" i="2"/>
  <c r="BG1122" i="2"/>
  <c r="BF1122" i="2"/>
  <c r="X1122" i="2"/>
  <c r="V1122" i="2"/>
  <c r="T1122" i="2"/>
  <c r="P1122" i="2"/>
  <c r="BI1120" i="2"/>
  <c r="BH1120" i="2"/>
  <c r="BG1120" i="2"/>
  <c r="BF1120" i="2"/>
  <c r="X1120" i="2"/>
  <c r="V1120" i="2"/>
  <c r="T1120" i="2"/>
  <c r="P1120" i="2"/>
  <c r="BI1117" i="2"/>
  <c r="BH1117" i="2"/>
  <c r="BG1117" i="2"/>
  <c r="BF1117" i="2"/>
  <c r="X1117" i="2"/>
  <c r="V1117" i="2"/>
  <c r="T1117" i="2"/>
  <c r="P1117" i="2"/>
  <c r="BI1116" i="2"/>
  <c r="BH1116" i="2"/>
  <c r="BG1116" i="2"/>
  <c r="BF1116" i="2"/>
  <c r="X1116" i="2"/>
  <c r="V1116" i="2"/>
  <c r="T1116" i="2"/>
  <c r="P1116" i="2"/>
  <c r="BI1115" i="2"/>
  <c r="BH1115" i="2"/>
  <c r="BG1115" i="2"/>
  <c r="BF1115" i="2"/>
  <c r="X1115" i="2"/>
  <c r="V1115" i="2"/>
  <c r="T1115" i="2"/>
  <c r="P1115" i="2"/>
  <c r="BI1112" i="2"/>
  <c r="BH1112" i="2"/>
  <c r="BG1112" i="2"/>
  <c r="BF1112" i="2"/>
  <c r="X1112" i="2"/>
  <c r="V1112" i="2"/>
  <c r="T1112" i="2"/>
  <c r="P1112" i="2"/>
  <c r="BI1111" i="2"/>
  <c r="BH1111" i="2"/>
  <c r="BG1111" i="2"/>
  <c r="BF1111" i="2"/>
  <c r="X1111" i="2"/>
  <c r="V1111" i="2"/>
  <c r="T1111" i="2"/>
  <c r="P1111" i="2"/>
  <c r="BI1109" i="2"/>
  <c r="BH1109" i="2"/>
  <c r="BG1109" i="2"/>
  <c r="BF1109" i="2"/>
  <c r="X1109" i="2"/>
  <c r="V1109" i="2"/>
  <c r="T1109" i="2"/>
  <c r="P1109" i="2"/>
  <c r="BI1108" i="2"/>
  <c r="BH1108" i="2"/>
  <c r="BG1108" i="2"/>
  <c r="BF1108" i="2"/>
  <c r="X1108" i="2"/>
  <c r="V1108" i="2"/>
  <c r="T1108" i="2"/>
  <c r="P1108" i="2"/>
  <c r="BI1106" i="2"/>
  <c r="BH1106" i="2"/>
  <c r="BG1106" i="2"/>
  <c r="BF1106" i="2"/>
  <c r="X1106" i="2"/>
  <c r="V1106" i="2"/>
  <c r="T1106" i="2"/>
  <c r="P1106" i="2"/>
  <c r="BI1105" i="2"/>
  <c r="BH1105" i="2"/>
  <c r="BG1105" i="2"/>
  <c r="BF1105" i="2"/>
  <c r="X1105" i="2"/>
  <c r="V1105" i="2"/>
  <c r="T1105" i="2"/>
  <c r="P1105" i="2"/>
  <c r="BI1103" i="2"/>
  <c r="BH1103" i="2"/>
  <c r="BG1103" i="2"/>
  <c r="BF1103" i="2"/>
  <c r="X1103" i="2"/>
  <c r="V1103" i="2"/>
  <c r="T1103" i="2"/>
  <c r="P1103" i="2"/>
  <c r="BI1102" i="2"/>
  <c r="BH1102" i="2"/>
  <c r="BG1102" i="2"/>
  <c r="BF1102" i="2"/>
  <c r="X1102" i="2"/>
  <c r="V1102" i="2"/>
  <c r="T1102" i="2"/>
  <c r="P1102" i="2"/>
  <c r="BI1100" i="2"/>
  <c r="BH1100" i="2"/>
  <c r="BG1100" i="2"/>
  <c r="BF1100" i="2"/>
  <c r="X1100" i="2"/>
  <c r="V1100" i="2"/>
  <c r="T1100" i="2"/>
  <c r="P1100" i="2"/>
  <c r="BI1099" i="2"/>
  <c r="BH1099" i="2"/>
  <c r="BG1099" i="2"/>
  <c r="BF1099" i="2"/>
  <c r="X1099" i="2"/>
  <c r="V1099" i="2"/>
  <c r="T1099" i="2"/>
  <c r="P1099" i="2"/>
  <c r="BI1097" i="2"/>
  <c r="BH1097" i="2"/>
  <c r="BG1097" i="2"/>
  <c r="BF1097" i="2"/>
  <c r="X1097" i="2"/>
  <c r="V1097" i="2"/>
  <c r="T1097" i="2"/>
  <c r="P1097" i="2"/>
  <c r="BI1096" i="2"/>
  <c r="BH1096" i="2"/>
  <c r="BG1096" i="2"/>
  <c r="BF1096" i="2"/>
  <c r="X1096" i="2"/>
  <c r="V1096" i="2"/>
  <c r="T1096" i="2"/>
  <c r="P1096" i="2"/>
  <c r="BI1094" i="2"/>
  <c r="BH1094" i="2"/>
  <c r="BG1094" i="2"/>
  <c r="BF1094" i="2"/>
  <c r="X1094" i="2"/>
  <c r="V1094" i="2"/>
  <c r="T1094" i="2"/>
  <c r="P1094" i="2"/>
  <c r="BI1092" i="2"/>
  <c r="BH1092" i="2"/>
  <c r="BG1092" i="2"/>
  <c r="BF1092" i="2"/>
  <c r="X1092" i="2"/>
  <c r="V1092" i="2"/>
  <c r="T1092" i="2"/>
  <c r="P1092" i="2"/>
  <c r="BI1090" i="2"/>
  <c r="BH1090" i="2"/>
  <c r="BG1090" i="2"/>
  <c r="BF1090" i="2"/>
  <c r="X1090" i="2"/>
  <c r="V1090" i="2"/>
  <c r="T1090" i="2"/>
  <c r="P1090" i="2"/>
  <c r="BI1087" i="2"/>
  <c r="BH1087" i="2"/>
  <c r="BG1087" i="2"/>
  <c r="BF1087" i="2"/>
  <c r="X1087" i="2"/>
  <c r="V1087" i="2"/>
  <c r="T1087" i="2"/>
  <c r="P1087" i="2"/>
  <c r="BI1086" i="2"/>
  <c r="BH1086" i="2"/>
  <c r="BG1086" i="2"/>
  <c r="BF1086" i="2"/>
  <c r="X1086" i="2"/>
  <c r="V1086" i="2"/>
  <c r="T1086" i="2"/>
  <c r="P1086" i="2"/>
  <c r="BI1084" i="2"/>
  <c r="BH1084" i="2"/>
  <c r="BG1084" i="2"/>
  <c r="BF1084" i="2"/>
  <c r="X1084" i="2"/>
  <c r="V1084" i="2"/>
  <c r="T1084" i="2"/>
  <c r="P1084" i="2"/>
  <c r="BI1083" i="2"/>
  <c r="BH1083" i="2"/>
  <c r="BG1083" i="2"/>
  <c r="BF1083" i="2"/>
  <c r="X1083" i="2"/>
  <c r="V1083" i="2"/>
  <c r="T1083" i="2"/>
  <c r="P1083" i="2"/>
  <c r="BI1082" i="2"/>
  <c r="BH1082" i="2"/>
  <c r="BG1082" i="2"/>
  <c r="BF1082" i="2"/>
  <c r="X1082" i="2"/>
  <c r="V1082" i="2"/>
  <c r="T1082" i="2"/>
  <c r="P1082" i="2"/>
  <c r="BI1079" i="2"/>
  <c r="BH1079" i="2"/>
  <c r="BG1079" i="2"/>
  <c r="BF1079" i="2"/>
  <c r="X1079" i="2"/>
  <c r="V1079" i="2"/>
  <c r="T1079" i="2"/>
  <c r="P1079" i="2"/>
  <c r="BI1078" i="2"/>
  <c r="BH1078" i="2"/>
  <c r="BG1078" i="2"/>
  <c r="BF1078" i="2"/>
  <c r="X1078" i="2"/>
  <c r="V1078" i="2"/>
  <c r="T1078" i="2"/>
  <c r="P1078" i="2"/>
  <c r="BI1076" i="2"/>
  <c r="BH1076" i="2"/>
  <c r="BG1076" i="2"/>
  <c r="BF1076" i="2"/>
  <c r="X1076" i="2"/>
  <c r="V1076" i="2"/>
  <c r="T1076" i="2"/>
  <c r="P1076" i="2"/>
  <c r="BI1075" i="2"/>
  <c r="BH1075" i="2"/>
  <c r="BG1075" i="2"/>
  <c r="BF1075" i="2"/>
  <c r="X1075" i="2"/>
  <c r="V1075" i="2"/>
  <c r="T1075" i="2"/>
  <c r="P1075" i="2"/>
  <c r="BI1073" i="2"/>
  <c r="BH1073" i="2"/>
  <c r="BG1073" i="2"/>
  <c r="BF1073" i="2"/>
  <c r="X1073" i="2"/>
  <c r="V1073" i="2"/>
  <c r="T1073" i="2"/>
  <c r="P1073" i="2"/>
  <c r="BI1072" i="2"/>
  <c r="BH1072" i="2"/>
  <c r="BG1072" i="2"/>
  <c r="BF1072" i="2"/>
  <c r="X1072" i="2"/>
  <c r="V1072" i="2"/>
  <c r="T1072" i="2"/>
  <c r="P1072" i="2"/>
  <c r="BI1070" i="2"/>
  <c r="BH1070" i="2"/>
  <c r="BG1070" i="2"/>
  <c r="BF1070" i="2"/>
  <c r="X1070" i="2"/>
  <c r="V1070" i="2"/>
  <c r="T1070" i="2"/>
  <c r="P1070" i="2"/>
  <c r="BI1069" i="2"/>
  <c r="BH1069" i="2"/>
  <c r="BG1069" i="2"/>
  <c r="BF1069" i="2"/>
  <c r="X1069" i="2"/>
  <c r="V1069" i="2"/>
  <c r="T1069" i="2"/>
  <c r="P1069" i="2"/>
  <c r="BI1068" i="2"/>
  <c r="BH1068" i="2"/>
  <c r="BG1068" i="2"/>
  <c r="BF1068" i="2"/>
  <c r="X1068" i="2"/>
  <c r="V1068" i="2"/>
  <c r="T1068" i="2"/>
  <c r="P1068" i="2"/>
  <c r="BI1066" i="2"/>
  <c r="BH1066" i="2"/>
  <c r="BG1066" i="2"/>
  <c r="BF1066" i="2"/>
  <c r="X1066" i="2"/>
  <c r="V1066" i="2"/>
  <c r="T1066" i="2"/>
  <c r="P1066" i="2"/>
  <c r="BI1065" i="2"/>
  <c r="BH1065" i="2"/>
  <c r="BG1065" i="2"/>
  <c r="BF1065" i="2"/>
  <c r="X1065" i="2"/>
  <c r="V1065" i="2"/>
  <c r="T1065" i="2"/>
  <c r="P1065" i="2"/>
  <c r="BI1063" i="2"/>
  <c r="BH1063" i="2"/>
  <c r="BG1063" i="2"/>
  <c r="BF1063" i="2"/>
  <c r="X1063" i="2"/>
  <c r="V1063" i="2"/>
  <c r="T1063" i="2"/>
  <c r="P1063" i="2"/>
  <c r="BI1062" i="2"/>
  <c r="BH1062" i="2"/>
  <c r="BG1062" i="2"/>
  <c r="BF1062" i="2"/>
  <c r="X1062" i="2"/>
  <c r="V1062" i="2"/>
  <c r="T1062" i="2"/>
  <c r="P1062" i="2"/>
  <c r="BI1060" i="2"/>
  <c r="BH1060" i="2"/>
  <c r="BG1060" i="2"/>
  <c r="BF1060" i="2"/>
  <c r="X1060" i="2"/>
  <c r="V1060" i="2"/>
  <c r="T1060" i="2"/>
  <c r="P1060" i="2"/>
  <c r="BI1059" i="2"/>
  <c r="BH1059" i="2"/>
  <c r="BG1059" i="2"/>
  <c r="BF1059" i="2"/>
  <c r="X1059" i="2"/>
  <c r="V1059" i="2"/>
  <c r="T1059" i="2"/>
  <c r="P1059" i="2"/>
  <c r="BI1057" i="2"/>
  <c r="BH1057" i="2"/>
  <c r="BG1057" i="2"/>
  <c r="BF1057" i="2"/>
  <c r="X1057" i="2"/>
  <c r="V1057" i="2"/>
  <c r="T1057" i="2"/>
  <c r="P1057" i="2"/>
  <c r="BI1056" i="2"/>
  <c r="BH1056" i="2"/>
  <c r="BG1056" i="2"/>
  <c r="BF1056" i="2"/>
  <c r="X1056" i="2"/>
  <c r="V1056" i="2"/>
  <c r="T1056" i="2"/>
  <c r="P1056" i="2"/>
  <c r="BI1055" i="2"/>
  <c r="BH1055" i="2"/>
  <c r="BG1055" i="2"/>
  <c r="BF1055" i="2"/>
  <c r="X1055" i="2"/>
  <c r="V1055" i="2"/>
  <c r="T1055" i="2"/>
  <c r="P1055" i="2"/>
  <c r="BI1053" i="2"/>
  <c r="BH1053" i="2"/>
  <c r="BG1053" i="2"/>
  <c r="BF1053" i="2"/>
  <c r="X1053" i="2"/>
  <c r="V1053" i="2"/>
  <c r="T1053" i="2"/>
  <c r="P1053" i="2"/>
  <c r="BI1052" i="2"/>
  <c r="BH1052" i="2"/>
  <c r="BG1052" i="2"/>
  <c r="BF1052" i="2"/>
  <c r="X1052" i="2"/>
  <c r="V1052" i="2"/>
  <c r="T1052" i="2"/>
  <c r="P1052" i="2"/>
  <c r="BI1050" i="2"/>
  <c r="BH1050" i="2"/>
  <c r="BG1050" i="2"/>
  <c r="BF1050" i="2"/>
  <c r="X1050" i="2"/>
  <c r="V1050" i="2"/>
  <c r="T1050" i="2"/>
  <c r="P1050" i="2"/>
  <c r="BI1049" i="2"/>
  <c r="BH1049" i="2"/>
  <c r="BG1049" i="2"/>
  <c r="BF1049" i="2"/>
  <c r="X1049" i="2"/>
  <c r="V1049" i="2"/>
  <c r="T1049" i="2"/>
  <c r="P1049" i="2"/>
  <c r="BI1047" i="2"/>
  <c r="BH1047" i="2"/>
  <c r="BG1047" i="2"/>
  <c r="BF1047" i="2"/>
  <c r="X1047" i="2"/>
  <c r="V1047" i="2"/>
  <c r="T1047" i="2"/>
  <c r="P1047" i="2"/>
  <c r="BI1046" i="2"/>
  <c r="BH1046" i="2"/>
  <c r="BG1046" i="2"/>
  <c r="BF1046" i="2"/>
  <c r="X1046" i="2"/>
  <c r="V1046" i="2"/>
  <c r="T1046" i="2"/>
  <c r="P1046" i="2"/>
  <c r="BI1044" i="2"/>
  <c r="BH1044" i="2"/>
  <c r="BG1044" i="2"/>
  <c r="BF1044" i="2"/>
  <c r="X1044" i="2"/>
  <c r="V1044" i="2"/>
  <c r="T1044" i="2"/>
  <c r="P1044" i="2"/>
  <c r="BI1043" i="2"/>
  <c r="BH1043" i="2"/>
  <c r="BG1043" i="2"/>
  <c r="BF1043" i="2"/>
  <c r="X1043" i="2"/>
  <c r="V1043" i="2"/>
  <c r="T1043" i="2"/>
  <c r="P1043" i="2"/>
  <c r="BI1041" i="2"/>
  <c r="BH1041" i="2"/>
  <c r="BG1041" i="2"/>
  <c r="BF1041" i="2"/>
  <c r="X1041" i="2"/>
  <c r="V1041" i="2"/>
  <c r="T1041" i="2"/>
  <c r="P1041" i="2"/>
  <c r="BI1040" i="2"/>
  <c r="BH1040" i="2"/>
  <c r="BG1040" i="2"/>
  <c r="BF1040" i="2"/>
  <c r="X1040" i="2"/>
  <c r="V1040" i="2"/>
  <c r="T1040" i="2"/>
  <c r="P1040" i="2"/>
  <c r="BI1038" i="2"/>
  <c r="BH1038" i="2"/>
  <c r="BG1038" i="2"/>
  <c r="BF1038" i="2"/>
  <c r="X1038" i="2"/>
  <c r="V1038" i="2"/>
  <c r="T1038" i="2"/>
  <c r="P1038" i="2"/>
  <c r="BI1037" i="2"/>
  <c r="BH1037" i="2"/>
  <c r="BG1037" i="2"/>
  <c r="BF1037" i="2"/>
  <c r="X1037" i="2"/>
  <c r="V1037" i="2"/>
  <c r="T1037" i="2"/>
  <c r="P1037" i="2"/>
  <c r="BI1036" i="2"/>
  <c r="BH1036" i="2"/>
  <c r="BG1036" i="2"/>
  <c r="BF1036" i="2"/>
  <c r="X1036" i="2"/>
  <c r="V1036" i="2"/>
  <c r="T1036" i="2"/>
  <c r="P1036" i="2"/>
  <c r="BI1035" i="2"/>
  <c r="BH1035" i="2"/>
  <c r="BG1035" i="2"/>
  <c r="BF1035" i="2"/>
  <c r="X1035" i="2"/>
  <c r="V1035" i="2"/>
  <c r="T1035" i="2"/>
  <c r="P1035" i="2"/>
  <c r="BI1033" i="2"/>
  <c r="BH1033" i="2"/>
  <c r="BG1033" i="2"/>
  <c r="BF1033" i="2"/>
  <c r="X1033" i="2"/>
  <c r="V1033" i="2"/>
  <c r="T1033" i="2"/>
  <c r="P1033" i="2"/>
  <c r="BI1032" i="2"/>
  <c r="BH1032" i="2"/>
  <c r="BG1032" i="2"/>
  <c r="BF1032" i="2"/>
  <c r="X1032" i="2"/>
  <c r="V1032" i="2"/>
  <c r="T1032" i="2"/>
  <c r="P1032" i="2"/>
  <c r="BI1030" i="2"/>
  <c r="BH1030" i="2"/>
  <c r="BG1030" i="2"/>
  <c r="BF1030" i="2"/>
  <c r="X1030" i="2"/>
  <c r="V1030" i="2"/>
  <c r="T1030" i="2"/>
  <c r="P1030" i="2"/>
  <c r="BI1029" i="2"/>
  <c r="BH1029" i="2"/>
  <c r="BG1029" i="2"/>
  <c r="BF1029" i="2"/>
  <c r="X1029" i="2"/>
  <c r="V1029" i="2"/>
  <c r="T1029" i="2"/>
  <c r="P1029" i="2"/>
  <c r="BI1027" i="2"/>
  <c r="BH1027" i="2"/>
  <c r="BG1027" i="2"/>
  <c r="BF1027" i="2"/>
  <c r="X1027" i="2"/>
  <c r="V1027" i="2"/>
  <c r="T1027" i="2"/>
  <c r="P1027" i="2"/>
  <c r="BI1026" i="2"/>
  <c r="BH1026" i="2"/>
  <c r="BG1026" i="2"/>
  <c r="BF1026" i="2"/>
  <c r="X1026" i="2"/>
  <c r="V1026" i="2"/>
  <c r="T1026" i="2"/>
  <c r="P1026" i="2"/>
  <c r="BI1024" i="2"/>
  <c r="BH1024" i="2"/>
  <c r="BG1024" i="2"/>
  <c r="BF1024" i="2"/>
  <c r="X1024" i="2"/>
  <c r="V1024" i="2"/>
  <c r="T1024" i="2"/>
  <c r="P1024" i="2"/>
  <c r="BI1023" i="2"/>
  <c r="BH1023" i="2"/>
  <c r="BG1023" i="2"/>
  <c r="BF1023" i="2"/>
  <c r="X1023" i="2"/>
  <c r="V1023" i="2"/>
  <c r="T1023" i="2"/>
  <c r="P1023" i="2"/>
  <c r="BI1021" i="2"/>
  <c r="BH1021" i="2"/>
  <c r="BG1021" i="2"/>
  <c r="BF1021" i="2"/>
  <c r="X1021" i="2"/>
  <c r="V1021" i="2"/>
  <c r="T1021" i="2"/>
  <c r="P1021" i="2"/>
  <c r="BI1020" i="2"/>
  <c r="BH1020" i="2"/>
  <c r="BG1020" i="2"/>
  <c r="BF1020" i="2"/>
  <c r="X1020" i="2"/>
  <c r="V1020" i="2"/>
  <c r="T1020" i="2"/>
  <c r="P1020" i="2"/>
  <c r="BI1018" i="2"/>
  <c r="BH1018" i="2"/>
  <c r="BG1018" i="2"/>
  <c r="BF1018" i="2"/>
  <c r="X1018" i="2"/>
  <c r="V1018" i="2"/>
  <c r="T1018" i="2"/>
  <c r="P1018" i="2"/>
  <c r="BI1017" i="2"/>
  <c r="BH1017" i="2"/>
  <c r="BG1017" i="2"/>
  <c r="BF1017" i="2"/>
  <c r="X1017" i="2"/>
  <c r="V1017" i="2"/>
  <c r="T1017" i="2"/>
  <c r="P1017" i="2"/>
  <c r="BI1015" i="2"/>
  <c r="BH1015" i="2"/>
  <c r="BG1015" i="2"/>
  <c r="BF1015" i="2"/>
  <c r="X1015" i="2"/>
  <c r="V1015" i="2"/>
  <c r="T1015" i="2"/>
  <c r="P1015" i="2"/>
  <c r="BI1014" i="2"/>
  <c r="BH1014" i="2"/>
  <c r="BG1014" i="2"/>
  <c r="BF1014" i="2"/>
  <c r="X1014" i="2"/>
  <c r="V1014" i="2"/>
  <c r="T1014" i="2"/>
  <c r="P1014" i="2"/>
  <c r="BI1012" i="2"/>
  <c r="BH1012" i="2"/>
  <c r="BG1012" i="2"/>
  <c r="BF1012" i="2"/>
  <c r="X1012" i="2"/>
  <c r="V1012" i="2"/>
  <c r="T1012" i="2"/>
  <c r="P1012" i="2"/>
  <c r="BI1011" i="2"/>
  <c r="BH1011" i="2"/>
  <c r="BG1011" i="2"/>
  <c r="BF1011" i="2"/>
  <c r="X1011" i="2"/>
  <c r="V1011" i="2"/>
  <c r="T1011" i="2"/>
  <c r="P1011" i="2"/>
  <c r="BI1009" i="2"/>
  <c r="BH1009" i="2"/>
  <c r="BG1009" i="2"/>
  <c r="BF1009" i="2"/>
  <c r="X1009" i="2"/>
  <c r="V1009" i="2"/>
  <c r="T1009" i="2"/>
  <c r="P1009" i="2"/>
  <c r="BI1008" i="2"/>
  <c r="BH1008" i="2"/>
  <c r="BG1008" i="2"/>
  <c r="BF1008" i="2"/>
  <c r="X1008" i="2"/>
  <c r="V1008" i="2"/>
  <c r="T1008" i="2"/>
  <c r="P1008" i="2"/>
  <c r="BI1007" i="2"/>
  <c r="BH1007" i="2"/>
  <c r="BG1007" i="2"/>
  <c r="BF1007" i="2"/>
  <c r="X1007" i="2"/>
  <c r="V1007" i="2"/>
  <c r="T1007" i="2"/>
  <c r="P1007" i="2"/>
  <c r="BI1006" i="2"/>
  <c r="BH1006" i="2"/>
  <c r="BG1006" i="2"/>
  <c r="BF1006" i="2"/>
  <c r="X1006" i="2"/>
  <c r="V1006" i="2"/>
  <c r="T1006" i="2"/>
  <c r="P1006" i="2"/>
  <c r="BI1004" i="2"/>
  <c r="BH1004" i="2"/>
  <c r="BG1004" i="2"/>
  <c r="BF1004" i="2"/>
  <c r="X1004" i="2"/>
  <c r="V1004" i="2"/>
  <c r="T1004" i="2"/>
  <c r="P1004" i="2"/>
  <c r="BI1003" i="2"/>
  <c r="BH1003" i="2"/>
  <c r="BG1003" i="2"/>
  <c r="BF1003" i="2"/>
  <c r="X1003" i="2"/>
  <c r="V1003" i="2"/>
  <c r="T1003" i="2"/>
  <c r="P1003" i="2"/>
  <c r="BI1001" i="2"/>
  <c r="BH1001" i="2"/>
  <c r="BG1001" i="2"/>
  <c r="BF1001" i="2"/>
  <c r="X1001" i="2"/>
  <c r="V1001" i="2"/>
  <c r="T1001" i="2"/>
  <c r="P1001" i="2"/>
  <c r="BI998" i="2"/>
  <c r="BH998" i="2"/>
  <c r="BG998" i="2"/>
  <c r="BF998" i="2"/>
  <c r="X998" i="2"/>
  <c r="V998" i="2"/>
  <c r="T998" i="2"/>
  <c r="P998" i="2"/>
  <c r="BI996" i="2"/>
  <c r="BH996" i="2"/>
  <c r="BG996" i="2"/>
  <c r="BF996" i="2"/>
  <c r="X996" i="2"/>
  <c r="V996" i="2"/>
  <c r="T996" i="2"/>
  <c r="P996" i="2"/>
  <c r="BI994" i="2"/>
  <c r="BH994" i="2"/>
  <c r="BG994" i="2"/>
  <c r="BF994" i="2"/>
  <c r="X994" i="2"/>
  <c r="V994" i="2"/>
  <c r="T994" i="2"/>
  <c r="P994" i="2"/>
  <c r="BI992" i="2"/>
  <c r="BH992" i="2"/>
  <c r="BG992" i="2"/>
  <c r="BF992" i="2"/>
  <c r="X992" i="2"/>
  <c r="V992" i="2"/>
  <c r="T992" i="2"/>
  <c r="P992" i="2"/>
  <c r="BI990" i="2"/>
  <c r="BH990" i="2"/>
  <c r="BG990" i="2"/>
  <c r="BF990" i="2"/>
  <c r="X990" i="2"/>
  <c r="V990" i="2"/>
  <c r="T990" i="2"/>
  <c r="P990" i="2"/>
  <c r="BI988" i="2"/>
  <c r="BH988" i="2"/>
  <c r="BG988" i="2"/>
  <c r="BF988" i="2"/>
  <c r="X988" i="2"/>
  <c r="V988" i="2"/>
  <c r="T988" i="2"/>
  <c r="P988" i="2"/>
  <c r="BI986" i="2"/>
  <c r="BH986" i="2"/>
  <c r="BG986" i="2"/>
  <c r="BF986" i="2"/>
  <c r="X986" i="2"/>
  <c r="V986" i="2"/>
  <c r="T986" i="2"/>
  <c r="P986" i="2"/>
  <c r="BI984" i="2"/>
  <c r="BH984" i="2"/>
  <c r="BG984" i="2"/>
  <c r="BF984" i="2"/>
  <c r="X984" i="2"/>
  <c r="V984" i="2"/>
  <c r="T984" i="2"/>
  <c r="P984" i="2"/>
  <c r="BI981" i="2"/>
  <c r="BH981" i="2"/>
  <c r="BG981" i="2"/>
  <c r="BF981" i="2"/>
  <c r="X981" i="2"/>
  <c r="V981" i="2"/>
  <c r="T981" i="2"/>
  <c r="P981" i="2"/>
  <c r="BI978" i="2"/>
  <c r="BH978" i="2"/>
  <c r="BG978" i="2"/>
  <c r="BF978" i="2"/>
  <c r="X978" i="2"/>
  <c r="V978" i="2"/>
  <c r="T978" i="2"/>
  <c r="P978" i="2"/>
  <c r="BI975" i="2"/>
  <c r="BH975" i="2"/>
  <c r="BG975" i="2"/>
  <c r="BF975" i="2"/>
  <c r="X975" i="2"/>
  <c r="V975" i="2"/>
  <c r="T975" i="2"/>
  <c r="P975" i="2"/>
  <c r="BI973" i="2"/>
  <c r="BH973" i="2"/>
  <c r="BG973" i="2"/>
  <c r="BF973" i="2"/>
  <c r="X973" i="2"/>
  <c r="V973" i="2"/>
  <c r="T973" i="2"/>
  <c r="P973" i="2"/>
  <c r="BI971" i="2"/>
  <c r="BH971" i="2"/>
  <c r="BG971" i="2"/>
  <c r="BF971" i="2"/>
  <c r="X971" i="2"/>
  <c r="V971" i="2"/>
  <c r="T971" i="2"/>
  <c r="P971" i="2"/>
  <c r="BI969" i="2"/>
  <c r="BH969" i="2"/>
  <c r="BG969" i="2"/>
  <c r="BF969" i="2"/>
  <c r="X969" i="2"/>
  <c r="V969" i="2"/>
  <c r="T969" i="2"/>
  <c r="P969" i="2"/>
  <c r="BI967" i="2"/>
  <c r="BH967" i="2"/>
  <c r="BG967" i="2"/>
  <c r="BF967" i="2"/>
  <c r="X967" i="2"/>
  <c r="V967" i="2"/>
  <c r="T967" i="2"/>
  <c r="P967" i="2"/>
  <c r="BI965" i="2"/>
  <c r="BH965" i="2"/>
  <c r="BG965" i="2"/>
  <c r="BF965" i="2"/>
  <c r="X965" i="2"/>
  <c r="V965" i="2"/>
  <c r="T965" i="2"/>
  <c r="P965" i="2"/>
  <c r="BI963" i="2"/>
  <c r="BH963" i="2"/>
  <c r="BG963" i="2"/>
  <c r="BF963" i="2"/>
  <c r="X963" i="2"/>
  <c r="V963" i="2"/>
  <c r="T963" i="2"/>
  <c r="P963" i="2"/>
  <c r="BI961" i="2"/>
  <c r="BH961" i="2"/>
  <c r="BG961" i="2"/>
  <c r="BF961" i="2"/>
  <c r="X961" i="2"/>
  <c r="V961" i="2"/>
  <c r="T961" i="2"/>
  <c r="P961" i="2"/>
  <c r="BI959" i="2"/>
  <c r="BH959" i="2"/>
  <c r="BG959" i="2"/>
  <c r="BF959" i="2"/>
  <c r="X959" i="2"/>
  <c r="V959" i="2"/>
  <c r="T959" i="2"/>
  <c r="P959" i="2"/>
  <c r="BI957" i="2"/>
  <c r="BH957" i="2"/>
  <c r="BG957" i="2"/>
  <c r="BF957" i="2"/>
  <c r="X957" i="2"/>
  <c r="V957" i="2"/>
  <c r="T957" i="2"/>
  <c r="P957" i="2"/>
  <c r="BI955" i="2"/>
  <c r="BH955" i="2"/>
  <c r="BG955" i="2"/>
  <c r="BF955" i="2"/>
  <c r="X955" i="2"/>
  <c r="V955" i="2"/>
  <c r="T955" i="2"/>
  <c r="P955" i="2"/>
  <c r="BI953" i="2"/>
  <c r="BH953" i="2"/>
  <c r="BG953" i="2"/>
  <c r="BF953" i="2"/>
  <c r="X953" i="2"/>
  <c r="V953" i="2"/>
  <c r="T953" i="2"/>
  <c r="P953" i="2"/>
  <c r="BI951" i="2"/>
  <c r="BH951" i="2"/>
  <c r="BG951" i="2"/>
  <c r="BF951" i="2"/>
  <c r="X951" i="2"/>
  <c r="V951" i="2"/>
  <c r="T951" i="2"/>
  <c r="P951" i="2"/>
  <c r="BI949" i="2"/>
  <c r="BH949" i="2"/>
  <c r="BG949" i="2"/>
  <c r="BF949" i="2"/>
  <c r="X949" i="2"/>
  <c r="V949" i="2"/>
  <c r="T949" i="2"/>
  <c r="P949" i="2"/>
  <c r="BI947" i="2"/>
  <c r="BH947" i="2"/>
  <c r="BG947" i="2"/>
  <c r="BF947" i="2"/>
  <c r="X947" i="2"/>
  <c r="V947" i="2"/>
  <c r="T947" i="2"/>
  <c r="P947" i="2"/>
  <c r="BI946" i="2"/>
  <c r="BH946" i="2"/>
  <c r="BG946" i="2"/>
  <c r="BF946" i="2"/>
  <c r="X946" i="2"/>
  <c r="V946" i="2"/>
  <c r="T946" i="2"/>
  <c r="P946" i="2"/>
  <c r="BI945" i="2"/>
  <c r="BH945" i="2"/>
  <c r="BG945" i="2"/>
  <c r="BF945" i="2"/>
  <c r="X945" i="2"/>
  <c r="V945" i="2"/>
  <c r="T945" i="2"/>
  <c r="P945" i="2"/>
  <c r="BI943" i="2"/>
  <c r="BH943" i="2"/>
  <c r="BG943" i="2"/>
  <c r="BF943" i="2"/>
  <c r="X943" i="2"/>
  <c r="V943" i="2"/>
  <c r="T943" i="2"/>
  <c r="P943" i="2"/>
  <c r="BI942" i="2"/>
  <c r="BH942" i="2"/>
  <c r="BG942" i="2"/>
  <c r="BF942" i="2"/>
  <c r="X942" i="2"/>
  <c r="V942" i="2"/>
  <c r="T942" i="2"/>
  <c r="P942" i="2"/>
  <c r="BI940" i="2"/>
  <c r="BH940" i="2"/>
  <c r="BG940" i="2"/>
  <c r="BF940" i="2"/>
  <c r="X940" i="2"/>
  <c r="V940" i="2"/>
  <c r="T940" i="2"/>
  <c r="P940" i="2"/>
  <c r="BI938" i="2"/>
  <c r="BH938" i="2"/>
  <c r="BG938" i="2"/>
  <c r="BF938" i="2"/>
  <c r="X938" i="2"/>
  <c r="V938" i="2"/>
  <c r="T938" i="2"/>
  <c r="P938" i="2"/>
  <c r="BI936" i="2"/>
  <c r="BH936" i="2"/>
  <c r="BG936" i="2"/>
  <c r="BF936" i="2"/>
  <c r="X936" i="2"/>
  <c r="V936" i="2"/>
  <c r="T936" i="2"/>
  <c r="P936" i="2"/>
  <c r="BI935" i="2"/>
  <c r="BH935" i="2"/>
  <c r="BG935" i="2"/>
  <c r="BF935" i="2"/>
  <c r="X935" i="2"/>
  <c r="V935" i="2"/>
  <c r="T935" i="2"/>
  <c r="P935" i="2"/>
  <c r="BI934" i="2"/>
  <c r="BH934" i="2"/>
  <c r="BG934" i="2"/>
  <c r="BF934" i="2"/>
  <c r="X934" i="2"/>
  <c r="V934" i="2"/>
  <c r="T934" i="2"/>
  <c r="P934" i="2"/>
  <c r="BI932" i="2"/>
  <c r="BH932" i="2"/>
  <c r="BG932" i="2"/>
  <c r="BF932" i="2"/>
  <c r="X932" i="2"/>
  <c r="V932" i="2"/>
  <c r="T932" i="2"/>
  <c r="P932" i="2"/>
  <c r="BI930" i="2"/>
  <c r="BH930" i="2"/>
  <c r="BG930" i="2"/>
  <c r="BF930" i="2"/>
  <c r="X930" i="2"/>
  <c r="V930" i="2"/>
  <c r="T930" i="2"/>
  <c r="P930" i="2"/>
  <c r="BI929" i="2"/>
  <c r="BH929" i="2"/>
  <c r="BG929" i="2"/>
  <c r="BF929" i="2"/>
  <c r="X929" i="2"/>
  <c r="V929" i="2"/>
  <c r="T929" i="2"/>
  <c r="P929" i="2"/>
  <c r="BI927" i="2"/>
  <c r="BH927" i="2"/>
  <c r="BG927" i="2"/>
  <c r="BF927" i="2"/>
  <c r="X927" i="2"/>
  <c r="V927" i="2"/>
  <c r="T927" i="2"/>
  <c r="P927" i="2"/>
  <c r="BI925" i="2"/>
  <c r="BH925" i="2"/>
  <c r="BG925" i="2"/>
  <c r="BF925" i="2"/>
  <c r="X925" i="2"/>
  <c r="V925" i="2"/>
  <c r="T925" i="2"/>
  <c r="P925" i="2"/>
  <c r="BI923" i="2"/>
  <c r="BH923" i="2"/>
  <c r="BG923" i="2"/>
  <c r="BF923" i="2"/>
  <c r="X923" i="2"/>
  <c r="V923" i="2"/>
  <c r="T923" i="2"/>
  <c r="P923" i="2"/>
  <c r="BI921" i="2"/>
  <c r="BH921" i="2"/>
  <c r="BG921" i="2"/>
  <c r="BF921" i="2"/>
  <c r="X921" i="2"/>
  <c r="V921" i="2"/>
  <c r="T921" i="2"/>
  <c r="P921" i="2"/>
  <c r="BI919" i="2"/>
  <c r="BH919" i="2"/>
  <c r="BG919" i="2"/>
  <c r="BF919" i="2"/>
  <c r="X919" i="2"/>
  <c r="V919" i="2"/>
  <c r="T919" i="2"/>
  <c r="P919" i="2"/>
  <c r="BI917" i="2"/>
  <c r="BH917" i="2"/>
  <c r="BG917" i="2"/>
  <c r="BF917" i="2"/>
  <c r="X917" i="2"/>
  <c r="V917" i="2"/>
  <c r="T917" i="2"/>
  <c r="P917" i="2"/>
  <c r="BI915" i="2"/>
  <c r="BH915" i="2"/>
  <c r="BG915" i="2"/>
  <c r="BF915" i="2"/>
  <c r="X915" i="2"/>
  <c r="V915" i="2"/>
  <c r="T915" i="2"/>
  <c r="P915" i="2"/>
  <c r="BI913" i="2"/>
  <c r="BH913" i="2"/>
  <c r="BG913" i="2"/>
  <c r="BF913" i="2"/>
  <c r="X913" i="2"/>
  <c r="V913" i="2"/>
  <c r="T913" i="2"/>
  <c r="P913" i="2"/>
  <c r="BI911" i="2"/>
  <c r="BH911" i="2"/>
  <c r="BG911" i="2"/>
  <c r="BF911" i="2"/>
  <c r="X911" i="2"/>
  <c r="V911" i="2"/>
  <c r="T911" i="2"/>
  <c r="P911" i="2"/>
  <c r="BI908" i="2"/>
  <c r="BH908" i="2"/>
  <c r="BG908" i="2"/>
  <c r="BF908" i="2"/>
  <c r="X908" i="2"/>
  <c r="V908" i="2"/>
  <c r="T908" i="2"/>
  <c r="P908" i="2"/>
  <c r="BI906" i="2"/>
  <c r="BH906" i="2"/>
  <c r="BG906" i="2"/>
  <c r="BF906" i="2"/>
  <c r="X906" i="2"/>
  <c r="V906" i="2"/>
  <c r="T906" i="2"/>
  <c r="P906" i="2"/>
  <c r="BI904" i="2"/>
  <c r="BH904" i="2"/>
  <c r="BG904" i="2"/>
  <c r="BF904" i="2"/>
  <c r="X904" i="2"/>
  <c r="V904" i="2"/>
  <c r="T904" i="2"/>
  <c r="P904" i="2"/>
  <c r="BI903" i="2"/>
  <c r="BH903" i="2"/>
  <c r="BG903" i="2"/>
  <c r="BF903" i="2"/>
  <c r="X903" i="2"/>
  <c r="V903" i="2"/>
  <c r="T903" i="2"/>
  <c r="P903" i="2"/>
  <c r="BI901" i="2"/>
  <c r="BH901" i="2"/>
  <c r="BG901" i="2"/>
  <c r="BF901" i="2"/>
  <c r="X901" i="2"/>
  <c r="V901" i="2"/>
  <c r="T901" i="2"/>
  <c r="P901" i="2"/>
  <c r="BI900" i="2"/>
  <c r="BH900" i="2"/>
  <c r="BG900" i="2"/>
  <c r="BF900" i="2"/>
  <c r="X900" i="2"/>
  <c r="V900" i="2"/>
  <c r="T900" i="2"/>
  <c r="P900" i="2"/>
  <c r="BI899" i="2"/>
  <c r="BH899" i="2"/>
  <c r="BG899" i="2"/>
  <c r="BF899" i="2"/>
  <c r="X899" i="2"/>
  <c r="V899" i="2"/>
  <c r="T899" i="2"/>
  <c r="P899" i="2"/>
  <c r="BI897" i="2"/>
  <c r="BH897" i="2"/>
  <c r="BG897" i="2"/>
  <c r="BF897" i="2"/>
  <c r="X897" i="2"/>
  <c r="V897" i="2"/>
  <c r="T897" i="2"/>
  <c r="P897" i="2"/>
  <c r="BI896" i="2"/>
  <c r="BH896" i="2"/>
  <c r="BG896" i="2"/>
  <c r="BF896" i="2"/>
  <c r="X896" i="2"/>
  <c r="V896" i="2"/>
  <c r="T896" i="2"/>
  <c r="P896" i="2"/>
  <c r="BI894" i="2"/>
  <c r="BH894" i="2"/>
  <c r="BG894" i="2"/>
  <c r="BF894" i="2"/>
  <c r="X894" i="2"/>
  <c r="V894" i="2"/>
  <c r="T894" i="2"/>
  <c r="P894" i="2"/>
  <c r="BI891" i="2"/>
  <c r="BH891" i="2"/>
  <c r="BG891" i="2"/>
  <c r="BF891" i="2"/>
  <c r="X891" i="2"/>
  <c r="V891" i="2"/>
  <c r="T891" i="2"/>
  <c r="P891" i="2"/>
  <c r="BI887" i="2"/>
  <c r="BH887" i="2"/>
  <c r="BG887" i="2"/>
  <c r="BF887" i="2"/>
  <c r="X887" i="2"/>
  <c r="V887" i="2"/>
  <c r="T887" i="2"/>
  <c r="P887" i="2"/>
  <c r="BI884" i="2"/>
  <c r="BH884" i="2"/>
  <c r="BG884" i="2"/>
  <c r="BF884" i="2"/>
  <c r="X884" i="2"/>
  <c r="V884" i="2"/>
  <c r="T884" i="2"/>
  <c r="P884" i="2"/>
  <c r="BI883" i="2"/>
  <c r="BH883" i="2"/>
  <c r="BG883" i="2"/>
  <c r="BF883" i="2"/>
  <c r="X883" i="2"/>
  <c r="V883" i="2"/>
  <c r="T883" i="2"/>
  <c r="P883" i="2"/>
  <c r="BI881" i="2"/>
  <c r="BH881" i="2"/>
  <c r="BG881" i="2"/>
  <c r="BF881" i="2"/>
  <c r="X881" i="2"/>
  <c r="V881" i="2"/>
  <c r="T881" i="2"/>
  <c r="P881" i="2"/>
  <c r="BI880" i="2"/>
  <c r="BH880" i="2"/>
  <c r="BG880" i="2"/>
  <c r="BF880" i="2"/>
  <c r="X880" i="2"/>
  <c r="V880" i="2"/>
  <c r="T880" i="2"/>
  <c r="P880" i="2"/>
  <c r="BI878" i="2"/>
  <c r="BH878" i="2"/>
  <c r="BG878" i="2"/>
  <c r="BF878" i="2"/>
  <c r="X878" i="2"/>
  <c r="V878" i="2"/>
  <c r="T878" i="2"/>
  <c r="P878" i="2"/>
  <c r="BI875" i="2"/>
  <c r="BH875" i="2"/>
  <c r="BG875" i="2"/>
  <c r="BF875" i="2"/>
  <c r="X875" i="2"/>
  <c r="V875" i="2"/>
  <c r="T875" i="2"/>
  <c r="P875" i="2"/>
  <c r="BI874" i="2"/>
  <c r="BH874" i="2"/>
  <c r="BG874" i="2"/>
  <c r="BF874" i="2"/>
  <c r="X874" i="2"/>
  <c r="V874" i="2"/>
  <c r="T874" i="2"/>
  <c r="P874" i="2"/>
  <c r="BI872" i="2"/>
  <c r="BH872" i="2"/>
  <c r="BG872" i="2"/>
  <c r="BF872" i="2"/>
  <c r="X872" i="2"/>
  <c r="V872" i="2"/>
  <c r="T872" i="2"/>
  <c r="P872" i="2"/>
  <c r="BI870" i="2"/>
  <c r="BH870" i="2"/>
  <c r="BG870" i="2"/>
  <c r="BF870" i="2"/>
  <c r="X870" i="2"/>
  <c r="V870" i="2"/>
  <c r="T870" i="2"/>
  <c r="P870" i="2"/>
  <c r="BI868" i="2"/>
  <c r="BH868" i="2"/>
  <c r="BG868" i="2"/>
  <c r="BF868" i="2"/>
  <c r="X868" i="2"/>
  <c r="V868" i="2"/>
  <c r="T868" i="2"/>
  <c r="P868" i="2"/>
  <c r="BI866" i="2"/>
  <c r="BH866" i="2"/>
  <c r="BG866" i="2"/>
  <c r="BF866" i="2"/>
  <c r="X866" i="2"/>
  <c r="V866" i="2"/>
  <c r="T866" i="2"/>
  <c r="P866" i="2"/>
  <c r="BI863" i="2"/>
  <c r="BH863" i="2"/>
  <c r="BG863" i="2"/>
  <c r="BF863" i="2"/>
  <c r="X863" i="2"/>
  <c r="V863" i="2"/>
  <c r="T863" i="2"/>
  <c r="P863" i="2"/>
  <c r="BI862" i="2"/>
  <c r="BH862" i="2"/>
  <c r="BG862" i="2"/>
  <c r="BF862" i="2"/>
  <c r="X862" i="2"/>
  <c r="V862" i="2"/>
  <c r="T862" i="2"/>
  <c r="P862" i="2"/>
  <c r="BI860" i="2"/>
  <c r="BH860" i="2"/>
  <c r="BG860" i="2"/>
  <c r="BF860" i="2"/>
  <c r="X860" i="2"/>
  <c r="V860" i="2"/>
  <c r="T860" i="2"/>
  <c r="P860" i="2"/>
  <c r="BI858" i="2"/>
  <c r="BH858" i="2"/>
  <c r="BG858" i="2"/>
  <c r="BF858" i="2"/>
  <c r="X858" i="2"/>
  <c r="V858" i="2"/>
  <c r="T858" i="2"/>
  <c r="P858" i="2"/>
  <c r="BI857" i="2"/>
  <c r="BH857" i="2"/>
  <c r="BG857" i="2"/>
  <c r="BF857" i="2"/>
  <c r="X857" i="2"/>
  <c r="V857" i="2"/>
  <c r="T857" i="2"/>
  <c r="P857" i="2"/>
  <c r="BI855" i="2"/>
  <c r="BH855" i="2"/>
  <c r="BG855" i="2"/>
  <c r="BF855" i="2"/>
  <c r="X855" i="2"/>
  <c r="V855" i="2"/>
  <c r="T855" i="2"/>
  <c r="P855" i="2"/>
  <c r="BI853" i="2"/>
  <c r="BH853" i="2"/>
  <c r="BG853" i="2"/>
  <c r="BF853" i="2"/>
  <c r="X853" i="2"/>
  <c r="V853" i="2"/>
  <c r="T853" i="2"/>
  <c r="P853" i="2"/>
  <c r="BI852" i="2"/>
  <c r="BH852" i="2"/>
  <c r="BG852" i="2"/>
  <c r="BF852" i="2"/>
  <c r="X852" i="2"/>
  <c r="V852" i="2"/>
  <c r="T852" i="2"/>
  <c r="P852" i="2"/>
  <c r="BI850" i="2"/>
  <c r="BH850" i="2"/>
  <c r="BG850" i="2"/>
  <c r="BF850" i="2"/>
  <c r="X850" i="2"/>
  <c r="V850" i="2"/>
  <c r="T850" i="2"/>
  <c r="P850" i="2"/>
  <c r="BI848" i="2"/>
  <c r="BH848" i="2"/>
  <c r="BG848" i="2"/>
  <c r="BF848" i="2"/>
  <c r="X848" i="2"/>
  <c r="V848" i="2"/>
  <c r="T848" i="2"/>
  <c r="P848" i="2"/>
  <c r="BI847" i="2"/>
  <c r="BH847" i="2"/>
  <c r="BG847" i="2"/>
  <c r="BF847" i="2"/>
  <c r="X847" i="2"/>
  <c r="V847" i="2"/>
  <c r="T847" i="2"/>
  <c r="P847" i="2"/>
  <c r="BI845" i="2"/>
  <c r="BH845" i="2"/>
  <c r="BG845" i="2"/>
  <c r="BF845" i="2"/>
  <c r="X845" i="2"/>
  <c r="V845" i="2"/>
  <c r="T845" i="2"/>
  <c r="P845" i="2"/>
  <c r="BI843" i="2"/>
  <c r="BH843" i="2"/>
  <c r="BG843" i="2"/>
  <c r="BF843" i="2"/>
  <c r="X843" i="2"/>
  <c r="V843" i="2"/>
  <c r="T843" i="2"/>
  <c r="P843" i="2"/>
  <c r="BI842" i="2"/>
  <c r="BH842" i="2"/>
  <c r="BG842" i="2"/>
  <c r="BF842" i="2"/>
  <c r="X842" i="2"/>
  <c r="V842" i="2"/>
  <c r="T842" i="2"/>
  <c r="P842" i="2"/>
  <c r="BI841" i="2"/>
  <c r="BH841" i="2"/>
  <c r="BG841" i="2"/>
  <c r="BF841" i="2"/>
  <c r="X841" i="2"/>
  <c r="V841" i="2"/>
  <c r="T841" i="2"/>
  <c r="P841" i="2"/>
  <c r="BI839" i="2"/>
  <c r="BH839" i="2"/>
  <c r="BG839" i="2"/>
  <c r="BF839" i="2"/>
  <c r="X839" i="2"/>
  <c r="V839" i="2"/>
  <c r="T839" i="2"/>
  <c r="P839" i="2"/>
  <c r="BI837" i="2"/>
  <c r="BH837" i="2"/>
  <c r="BG837" i="2"/>
  <c r="BF837" i="2"/>
  <c r="X837" i="2"/>
  <c r="V837" i="2"/>
  <c r="T837" i="2"/>
  <c r="P837" i="2"/>
  <c r="BI835" i="2"/>
  <c r="BH835" i="2"/>
  <c r="BG835" i="2"/>
  <c r="BF835" i="2"/>
  <c r="X835" i="2"/>
  <c r="V835" i="2"/>
  <c r="T835" i="2"/>
  <c r="P835" i="2"/>
  <c r="BI834" i="2"/>
  <c r="BH834" i="2"/>
  <c r="BG834" i="2"/>
  <c r="BF834" i="2"/>
  <c r="X834" i="2"/>
  <c r="V834" i="2"/>
  <c r="T834" i="2"/>
  <c r="P834" i="2"/>
  <c r="BI832" i="2"/>
  <c r="BH832" i="2"/>
  <c r="BG832" i="2"/>
  <c r="BF832" i="2"/>
  <c r="X832" i="2"/>
  <c r="V832" i="2"/>
  <c r="T832" i="2"/>
  <c r="P832" i="2"/>
  <c r="BI830" i="2"/>
  <c r="BH830" i="2"/>
  <c r="BG830" i="2"/>
  <c r="BF830" i="2"/>
  <c r="X830" i="2"/>
  <c r="V830" i="2"/>
  <c r="T830" i="2"/>
  <c r="P830" i="2"/>
  <c r="BI829" i="2"/>
  <c r="BH829" i="2"/>
  <c r="BG829" i="2"/>
  <c r="BF829" i="2"/>
  <c r="X829" i="2"/>
  <c r="V829" i="2"/>
  <c r="T829" i="2"/>
  <c r="P829" i="2"/>
  <c r="BI827" i="2"/>
  <c r="BH827" i="2"/>
  <c r="BG827" i="2"/>
  <c r="BF827" i="2"/>
  <c r="X827" i="2"/>
  <c r="V827" i="2"/>
  <c r="T827" i="2"/>
  <c r="P827" i="2"/>
  <c r="BI825" i="2"/>
  <c r="BH825" i="2"/>
  <c r="BG825" i="2"/>
  <c r="BF825" i="2"/>
  <c r="X825" i="2"/>
  <c r="V825" i="2"/>
  <c r="T825" i="2"/>
  <c r="P825" i="2"/>
  <c r="BI824" i="2"/>
  <c r="BH824" i="2"/>
  <c r="BG824" i="2"/>
  <c r="BF824" i="2"/>
  <c r="X824" i="2"/>
  <c r="V824" i="2"/>
  <c r="T824" i="2"/>
  <c r="P824" i="2"/>
  <c r="BI822" i="2"/>
  <c r="BH822" i="2"/>
  <c r="BG822" i="2"/>
  <c r="BF822" i="2"/>
  <c r="X822" i="2"/>
  <c r="V822" i="2"/>
  <c r="T822" i="2"/>
  <c r="P822" i="2"/>
  <c r="BI820" i="2"/>
  <c r="BH820" i="2"/>
  <c r="BG820" i="2"/>
  <c r="BF820" i="2"/>
  <c r="X820" i="2"/>
  <c r="V820" i="2"/>
  <c r="T820" i="2"/>
  <c r="P820" i="2"/>
  <c r="BI819" i="2"/>
  <c r="BH819" i="2"/>
  <c r="BG819" i="2"/>
  <c r="BF819" i="2"/>
  <c r="X819" i="2"/>
  <c r="V819" i="2"/>
  <c r="T819" i="2"/>
  <c r="P819" i="2"/>
  <c r="BI817" i="2"/>
  <c r="BH817" i="2"/>
  <c r="BG817" i="2"/>
  <c r="BF817" i="2"/>
  <c r="X817" i="2"/>
  <c r="V817" i="2"/>
  <c r="T817" i="2"/>
  <c r="P817" i="2"/>
  <c r="BI816" i="2"/>
  <c r="BH816" i="2"/>
  <c r="BG816" i="2"/>
  <c r="BF816" i="2"/>
  <c r="X816" i="2"/>
  <c r="V816" i="2"/>
  <c r="T816" i="2"/>
  <c r="P816" i="2"/>
  <c r="BI814" i="2"/>
  <c r="BH814" i="2"/>
  <c r="BG814" i="2"/>
  <c r="BF814" i="2"/>
  <c r="X814" i="2"/>
  <c r="V814" i="2"/>
  <c r="T814" i="2"/>
  <c r="P814" i="2"/>
  <c r="BI813" i="2"/>
  <c r="BH813" i="2"/>
  <c r="BG813" i="2"/>
  <c r="BF813" i="2"/>
  <c r="X813" i="2"/>
  <c r="V813" i="2"/>
  <c r="T813" i="2"/>
  <c r="P813" i="2"/>
  <c r="BI811" i="2"/>
  <c r="BH811" i="2"/>
  <c r="BG811" i="2"/>
  <c r="BF811" i="2"/>
  <c r="X811" i="2"/>
  <c r="V811" i="2"/>
  <c r="T811" i="2"/>
  <c r="P811" i="2"/>
  <c r="BI810" i="2"/>
  <c r="BH810" i="2"/>
  <c r="BG810" i="2"/>
  <c r="BF810" i="2"/>
  <c r="X810" i="2"/>
  <c r="V810" i="2"/>
  <c r="T810" i="2"/>
  <c r="P810" i="2"/>
  <c r="BI808" i="2"/>
  <c r="BH808" i="2"/>
  <c r="BG808" i="2"/>
  <c r="BF808" i="2"/>
  <c r="X808" i="2"/>
  <c r="V808" i="2"/>
  <c r="T808" i="2"/>
  <c r="P808" i="2"/>
  <c r="BI806" i="2"/>
  <c r="BH806" i="2"/>
  <c r="BG806" i="2"/>
  <c r="BF806" i="2"/>
  <c r="X806" i="2"/>
  <c r="V806" i="2"/>
  <c r="T806" i="2"/>
  <c r="P806" i="2"/>
  <c r="BI804" i="2"/>
  <c r="BH804" i="2"/>
  <c r="BG804" i="2"/>
  <c r="BF804" i="2"/>
  <c r="X804" i="2"/>
  <c r="V804" i="2"/>
  <c r="T804" i="2"/>
  <c r="P804" i="2"/>
  <c r="BI803" i="2"/>
  <c r="BH803" i="2"/>
  <c r="BG803" i="2"/>
  <c r="BF803" i="2"/>
  <c r="X803" i="2"/>
  <c r="V803" i="2"/>
  <c r="T803" i="2"/>
  <c r="P803" i="2"/>
  <c r="BI801" i="2"/>
  <c r="BH801" i="2"/>
  <c r="BG801" i="2"/>
  <c r="BF801" i="2"/>
  <c r="X801" i="2"/>
  <c r="V801" i="2"/>
  <c r="T801" i="2"/>
  <c r="P801" i="2"/>
  <c r="BI800" i="2"/>
  <c r="BH800" i="2"/>
  <c r="BG800" i="2"/>
  <c r="BF800" i="2"/>
  <c r="X800" i="2"/>
  <c r="V800" i="2"/>
  <c r="T800" i="2"/>
  <c r="P800" i="2"/>
  <c r="BI798" i="2"/>
  <c r="BH798" i="2"/>
  <c r="BG798" i="2"/>
  <c r="BF798" i="2"/>
  <c r="X798" i="2"/>
  <c r="V798" i="2"/>
  <c r="T798" i="2"/>
  <c r="P798" i="2"/>
  <c r="BI796" i="2"/>
  <c r="BH796" i="2"/>
  <c r="BG796" i="2"/>
  <c r="BF796" i="2"/>
  <c r="X796" i="2"/>
  <c r="V796" i="2"/>
  <c r="T796" i="2"/>
  <c r="P796" i="2"/>
  <c r="BI794" i="2"/>
  <c r="BH794" i="2"/>
  <c r="BG794" i="2"/>
  <c r="BF794" i="2"/>
  <c r="X794" i="2"/>
  <c r="V794" i="2"/>
  <c r="T794" i="2"/>
  <c r="P794" i="2"/>
  <c r="BI792" i="2"/>
  <c r="BH792" i="2"/>
  <c r="BG792" i="2"/>
  <c r="BF792" i="2"/>
  <c r="X792" i="2"/>
  <c r="V792" i="2"/>
  <c r="T792" i="2"/>
  <c r="P792" i="2"/>
  <c r="BI790" i="2"/>
  <c r="BH790" i="2"/>
  <c r="BG790" i="2"/>
  <c r="BF790" i="2"/>
  <c r="X790" i="2"/>
  <c r="V790" i="2"/>
  <c r="T790" i="2"/>
  <c r="P790" i="2"/>
  <c r="BI787" i="2"/>
  <c r="BH787" i="2"/>
  <c r="BG787" i="2"/>
  <c r="BF787" i="2"/>
  <c r="X787" i="2"/>
  <c r="V787" i="2"/>
  <c r="T787" i="2"/>
  <c r="P787" i="2"/>
  <c r="BI786" i="2"/>
  <c r="BH786" i="2"/>
  <c r="BG786" i="2"/>
  <c r="BF786" i="2"/>
  <c r="X786" i="2"/>
  <c r="V786" i="2"/>
  <c r="T786" i="2"/>
  <c r="P786" i="2"/>
  <c r="BI784" i="2"/>
  <c r="BH784" i="2"/>
  <c r="BG784" i="2"/>
  <c r="BF784" i="2"/>
  <c r="X784" i="2"/>
  <c r="V784" i="2"/>
  <c r="T784" i="2"/>
  <c r="P784" i="2"/>
  <c r="BI782" i="2"/>
  <c r="BH782" i="2"/>
  <c r="BG782" i="2"/>
  <c r="BF782" i="2"/>
  <c r="X782" i="2"/>
  <c r="V782" i="2"/>
  <c r="T782" i="2"/>
  <c r="P782" i="2"/>
  <c r="BI780" i="2"/>
  <c r="BH780" i="2"/>
  <c r="BG780" i="2"/>
  <c r="BF780" i="2"/>
  <c r="X780" i="2"/>
  <c r="V780" i="2"/>
  <c r="T780" i="2"/>
  <c r="P780" i="2"/>
  <c r="BI778" i="2"/>
  <c r="BH778" i="2"/>
  <c r="BG778" i="2"/>
  <c r="BF778" i="2"/>
  <c r="X778" i="2"/>
  <c r="V778" i="2"/>
  <c r="T778" i="2"/>
  <c r="P778" i="2"/>
  <c r="BI776" i="2"/>
  <c r="BH776" i="2"/>
  <c r="BG776" i="2"/>
  <c r="BF776" i="2"/>
  <c r="X776" i="2"/>
  <c r="V776" i="2"/>
  <c r="T776" i="2"/>
  <c r="P776" i="2"/>
  <c r="BI774" i="2"/>
  <c r="BH774" i="2"/>
  <c r="BG774" i="2"/>
  <c r="BF774" i="2"/>
  <c r="X774" i="2"/>
  <c r="V774" i="2"/>
  <c r="T774" i="2"/>
  <c r="P774" i="2"/>
  <c r="BI771" i="2"/>
  <c r="BH771" i="2"/>
  <c r="BG771" i="2"/>
  <c r="BF771" i="2"/>
  <c r="X771" i="2"/>
  <c r="V771" i="2"/>
  <c r="T771" i="2"/>
  <c r="P771" i="2"/>
  <c r="BI768" i="2"/>
  <c r="BH768" i="2"/>
  <c r="BG768" i="2"/>
  <c r="BF768" i="2"/>
  <c r="X768" i="2"/>
  <c r="V768" i="2"/>
  <c r="T768" i="2"/>
  <c r="P768" i="2"/>
  <c r="BI766" i="2"/>
  <c r="BH766" i="2"/>
  <c r="BG766" i="2"/>
  <c r="BF766" i="2"/>
  <c r="X766" i="2"/>
  <c r="V766" i="2"/>
  <c r="T766" i="2"/>
  <c r="P766" i="2"/>
  <c r="BI764" i="2"/>
  <c r="BH764" i="2"/>
  <c r="BG764" i="2"/>
  <c r="BF764" i="2"/>
  <c r="X764" i="2"/>
  <c r="V764" i="2"/>
  <c r="T764" i="2"/>
  <c r="P764" i="2"/>
  <c r="BI762" i="2"/>
  <c r="BH762" i="2"/>
  <c r="BG762" i="2"/>
  <c r="BF762" i="2"/>
  <c r="X762" i="2"/>
  <c r="V762" i="2"/>
  <c r="T762" i="2"/>
  <c r="P762" i="2"/>
  <c r="BI758" i="2"/>
  <c r="BH758" i="2"/>
  <c r="BG758" i="2"/>
  <c r="BF758" i="2"/>
  <c r="X758" i="2"/>
  <c r="V758" i="2"/>
  <c r="T758" i="2"/>
  <c r="P758" i="2"/>
  <c r="BI754" i="2"/>
  <c r="BH754" i="2"/>
  <c r="BG754" i="2"/>
  <c r="BF754" i="2"/>
  <c r="X754" i="2"/>
  <c r="V754" i="2"/>
  <c r="T754" i="2"/>
  <c r="P754" i="2"/>
  <c r="BI750" i="2"/>
  <c r="BH750" i="2"/>
  <c r="BG750" i="2"/>
  <c r="BF750" i="2"/>
  <c r="X750" i="2"/>
  <c r="V750" i="2"/>
  <c r="T750" i="2"/>
  <c r="P750" i="2"/>
  <c r="BI746" i="2"/>
  <c r="BH746" i="2"/>
  <c r="BG746" i="2"/>
  <c r="BF746" i="2"/>
  <c r="X746" i="2"/>
  <c r="V746" i="2"/>
  <c r="T746" i="2"/>
  <c r="P746" i="2"/>
  <c r="BI743" i="2"/>
  <c r="BH743" i="2"/>
  <c r="BG743" i="2"/>
  <c r="BF743" i="2"/>
  <c r="X743" i="2"/>
  <c r="V743" i="2"/>
  <c r="T743" i="2"/>
  <c r="P743" i="2"/>
  <c r="BI741" i="2"/>
  <c r="BH741" i="2"/>
  <c r="BG741" i="2"/>
  <c r="BF741" i="2"/>
  <c r="X741" i="2"/>
  <c r="V741" i="2"/>
  <c r="T741" i="2"/>
  <c r="P741" i="2"/>
  <c r="BI739" i="2"/>
  <c r="BH739" i="2"/>
  <c r="BG739" i="2"/>
  <c r="BF739" i="2"/>
  <c r="X739" i="2"/>
  <c r="V739" i="2"/>
  <c r="T739" i="2"/>
  <c r="P739" i="2"/>
  <c r="BI737" i="2"/>
  <c r="BH737" i="2"/>
  <c r="BG737" i="2"/>
  <c r="BF737" i="2"/>
  <c r="X737" i="2"/>
  <c r="V737" i="2"/>
  <c r="T737" i="2"/>
  <c r="P737" i="2"/>
  <c r="BI735" i="2"/>
  <c r="BH735" i="2"/>
  <c r="BG735" i="2"/>
  <c r="BF735" i="2"/>
  <c r="X735" i="2"/>
  <c r="V735" i="2"/>
  <c r="T735" i="2"/>
  <c r="P735" i="2"/>
  <c r="BI731" i="2"/>
  <c r="BH731" i="2"/>
  <c r="BG731" i="2"/>
  <c r="BF731" i="2"/>
  <c r="X731" i="2"/>
  <c r="V731" i="2"/>
  <c r="T731" i="2"/>
  <c r="P731" i="2"/>
  <c r="BI727" i="2"/>
  <c r="BH727" i="2"/>
  <c r="BG727" i="2"/>
  <c r="BF727" i="2"/>
  <c r="X727" i="2"/>
  <c r="V727" i="2"/>
  <c r="T727" i="2"/>
  <c r="P727" i="2"/>
  <c r="BI723" i="2"/>
  <c r="BH723" i="2"/>
  <c r="BG723" i="2"/>
  <c r="BF723" i="2"/>
  <c r="X723" i="2"/>
  <c r="V723" i="2"/>
  <c r="T723" i="2"/>
  <c r="P723" i="2"/>
  <c r="BI719" i="2"/>
  <c r="BH719" i="2"/>
  <c r="BG719" i="2"/>
  <c r="BF719" i="2"/>
  <c r="X719" i="2"/>
  <c r="V719" i="2"/>
  <c r="T719" i="2"/>
  <c r="P719" i="2"/>
  <c r="BI715" i="2"/>
  <c r="BH715" i="2"/>
  <c r="BG715" i="2"/>
  <c r="BF715" i="2"/>
  <c r="X715" i="2"/>
  <c r="V715" i="2"/>
  <c r="T715" i="2"/>
  <c r="P715" i="2"/>
  <c r="BI711" i="2"/>
  <c r="BH711" i="2"/>
  <c r="BG711" i="2"/>
  <c r="BF711" i="2"/>
  <c r="X711" i="2"/>
  <c r="V711" i="2"/>
  <c r="T711" i="2"/>
  <c r="P711" i="2"/>
  <c r="BI707" i="2"/>
  <c r="BH707" i="2"/>
  <c r="BG707" i="2"/>
  <c r="BF707" i="2"/>
  <c r="X707" i="2"/>
  <c r="V707" i="2"/>
  <c r="T707" i="2"/>
  <c r="P707" i="2"/>
  <c r="BI703" i="2"/>
  <c r="BH703" i="2"/>
  <c r="BG703" i="2"/>
  <c r="BF703" i="2"/>
  <c r="X703" i="2"/>
  <c r="V703" i="2"/>
  <c r="T703" i="2"/>
  <c r="P703" i="2"/>
  <c r="BI700" i="2"/>
  <c r="BH700" i="2"/>
  <c r="BG700" i="2"/>
  <c r="BF700" i="2"/>
  <c r="X700" i="2"/>
  <c r="V700" i="2"/>
  <c r="T700" i="2"/>
  <c r="P700" i="2"/>
  <c r="BI697" i="2"/>
  <c r="BH697" i="2"/>
  <c r="BG697" i="2"/>
  <c r="BF697" i="2"/>
  <c r="X697" i="2"/>
  <c r="V697" i="2"/>
  <c r="T697" i="2"/>
  <c r="P697" i="2"/>
  <c r="BI694" i="2"/>
  <c r="BH694" i="2"/>
  <c r="BG694" i="2"/>
  <c r="BF694" i="2"/>
  <c r="X694" i="2"/>
  <c r="V694" i="2"/>
  <c r="T694" i="2"/>
  <c r="P694" i="2"/>
  <c r="BI693" i="2"/>
  <c r="BH693" i="2"/>
  <c r="BG693" i="2"/>
  <c r="BF693" i="2"/>
  <c r="X693" i="2"/>
  <c r="V693" i="2"/>
  <c r="T693" i="2"/>
  <c r="P693" i="2"/>
  <c r="BI690" i="2"/>
  <c r="BH690" i="2"/>
  <c r="BG690" i="2"/>
  <c r="BF690" i="2"/>
  <c r="X690" i="2"/>
  <c r="V690" i="2"/>
  <c r="T690" i="2"/>
  <c r="P690" i="2"/>
  <c r="BI687" i="2"/>
  <c r="BH687" i="2"/>
  <c r="BG687" i="2"/>
  <c r="BF687" i="2"/>
  <c r="X687" i="2"/>
  <c r="V687" i="2"/>
  <c r="T687" i="2"/>
  <c r="P687" i="2"/>
  <c r="BI685" i="2"/>
  <c r="BH685" i="2"/>
  <c r="BG685" i="2"/>
  <c r="BF685" i="2"/>
  <c r="X685" i="2"/>
  <c r="V685" i="2"/>
  <c r="T685" i="2"/>
  <c r="P685" i="2"/>
  <c r="BI683" i="2"/>
  <c r="BH683" i="2"/>
  <c r="BG683" i="2"/>
  <c r="BF683" i="2"/>
  <c r="X683" i="2"/>
  <c r="V683" i="2"/>
  <c r="T683" i="2"/>
  <c r="P683" i="2"/>
  <c r="BI681" i="2"/>
  <c r="BH681" i="2"/>
  <c r="BG681" i="2"/>
  <c r="BF681" i="2"/>
  <c r="X681" i="2"/>
  <c r="V681" i="2"/>
  <c r="T681" i="2"/>
  <c r="P681" i="2"/>
  <c r="BI678" i="2"/>
  <c r="BH678" i="2"/>
  <c r="BG678" i="2"/>
  <c r="BF678" i="2"/>
  <c r="X678" i="2"/>
  <c r="V678" i="2"/>
  <c r="T678" i="2"/>
  <c r="P678" i="2"/>
  <c r="BI676" i="2"/>
  <c r="BH676" i="2"/>
  <c r="BG676" i="2"/>
  <c r="BF676" i="2"/>
  <c r="X676" i="2"/>
  <c r="V676" i="2"/>
  <c r="T676" i="2"/>
  <c r="P676" i="2"/>
  <c r="BI672" i="2"/>
  <c r="BH672" i="2"/>
  <c r="BG672" i="2"/>
  <c r="BF672" i="2"/>
  <c r="X672" i="2"/>
  <c r="V672" i="2"/>
  <c r="T672" i="2"/>
  <c r="P672" i="2"/>
  <c r="BI670" i="2"/>
  <c r="BH670" i="2"/>
  <c r="BG670" i="2"/>
  <c r="BF670" i="2"/>
  <c r="X670" i="2"/>
  <c r="V670" i="2"/>
  <c r="T670" i="2"/>
  <c r="P670" i="2"/>
  <c r="BI665" i="2"/>
  <c r="BH665" i="2"/>
  <c r="BG665" i="2"/>
  <c r="BF665" i="2"/>
  <c r="X665" i="2"/>
  <c r="V665" i="2"/>
  <c r="T665" i="2"/>
  <c r="P665" i="2"/>
  <c r="BI663" i="2"/>
  <c r="BH663" i="2"/>
  <c r="BG663" i="2"/>
  <c r="BF663" i="2"/>
  <c r="X663" i="2"/>
  <c r="V663" i="2"/>
  <c r="T663" i="2"/>
  <c r="P663" i="2"/>
  <c r="BI661" i="2"/>
  <c r="BH661" i="2"/>
  <c r="BG661" i="2"/>
  <c r="BF661" i="2"/>
  <c r="X661" i="2"/>
  <c r="V661" i="2"/>
  <c r="T661" i="2"/>
  <c r="P661" i="2"/>
  <c r="BI658" i="2"/>
  <c r="BH658" i="2"/>
  <c r="BG658" i="2"/>
  <c r="BF658" i="2"/>
  <c r="X658" i="2"/>
  <c r="V658" i="2"/>
  <c r="T658" i="2"/>
  <c r="P658" i="2"/>
  <c r="BI656" i="2"/>
  <c r="BH656" i="2"/>
  <c r="BG656" i="2"/>
  <c r="BF656" i="2"/>
  <c r="X656" i="2"/>
  <c r="V656" i="2"/>
  <c r="T656" i="2"/>
  <c r="P656" i="2"/>
  <c r="BI651" i="2"/>
  <c r="BH651" i="2"/>
  <c r="BG651" i="2"/>
  <c r="BF651" i="2"/>
  <c r="X651" i="2"/>
  <c r="V651" i="2"/>
  <c r="T651" i="2"/>
  <c r="P651" i="2"/>
  <c r="BI649" i="2"/>
  <c r="BH649" i="2"/>
  <c r="BG649" i="2"/>
  <c r="BF649" i="2"/>
  <c r="X649" i="2"/>
  <c r="V649" i="2"/>
  <c r="T649" i="2"/>
  <c r="P649" i="2"/>
  <c r="BI647" i="2"/>
  <c r="BH647" i="2"/>
  <c r="BG647" i="2"/>
  <c r="BF647" i="2"/>
  <c r="X647" i="2"/>
  <c r="V647" i="2"/>
  <c r="T647" i="2"/>
  <c r="P647" i="2"/>
  <c r="BI645" i="2"/>
  <c r="BH645" i="2"/>
  <c r="BG645" i="2"/>
  <c r="BF645" i="2"/>
  <c r="X645" i="2"/>
  <c r="V645" i="2"/>
  <c r="T645" i="2"/>
  <c r="P645" i="2"/>
  <c r="BI640" i="2"/>
  <c r="BH640" i="2"/>
  <c r="BG640" i="2"/>
  <c r="BF640" i="2"/>
  <c r="X640" i="2"/>
  <c r="V640" i="2"/>
  <c r="T640" i="2"/>
  <c r="P640" i="2"/>
  <c r="BI638" i="2"/>
  <c r="BH638" i="2"/>
  <c r="BG638" i="2"/>
  <c r="BF638" i="2"/>
  <c r="X638" i="2"/>
  <c r="V638" i="2"/>
  <c r="T638" i="2"/>
  <c r="P638" i="2"/>
  <c r="BI636" i="2"/>
  <c r="BH636" i="2"/>
  <c r="BG636" i="2"/>
  <c r="BF636" i="2"/>
  <c r="X636" i="2"/>
  <c r="V636" i="2"/>
  <c r="T636" i="2"/>
  <c r="P636" i="2"/>
  <c r="BI634" i="2"/>
  <c r="BH634" i="2"/>
  <c r="BG634" i="2"/>
  <c r="BF634" i="2"/>
  <c r="X634" i="2"/>
  <c r="V634" i="2"/>
  <c r="T634" i="2"/>
  <c r="P634" i="2"/>
  <c r="BI632" i="2"/>
  <c r="BH632" i="2"/>
  <c r="BG632" i="2"/>
  <c r="BF632" i="2"/>
  <c r="X632" i="2"/>
  <c r="V632" i="2"/>
  <c r="T632" i="2"/>
  <c r="P632" i="2"/>
  <c r="BI630" i="2"/>
  <c r="BH630" i="2"/>
  <c r="BG630" i="2"/>
  <c r="BF630" i="2"/>
  <c r="X630" i="2"/>
  <c r="V630" i="2"/>
  <c r="T630" i="2"/>
  <c r="P630" i="2"/>
  <c r="BI625" i="2"/>
  <c r="BH625" i="2"/>
  <c r="BG625" i="2"/>
  <c r="BF625" i="2"/>
  <c r="X625" i="2"/>
  <c r="V625" i="2"/>
  <c r="T625" i="2"/>
  <c r="P625" i="2"/>
  <c r="BI623" i="2"/>
  <c r="BH623" i="2"/>
  <c r="BG623" i="2"/>
  <c r="BF623" i="2"/>
  <c r="X623" i="2"/>
  <c r="V623" i="2"/>
  <c r="T623" i="2"/>
  <c r="P623" i="2"/>
  <c r="BI621" i="2"/>
  <c r="BH621" i="2"/>
  <c r="BG621" i="2"/>
  <c r="BF621" i="2"/>
  <c r="X621" i="2"/>
  <c r="V621" i="2"/>
  <c r="T621" i="2"/>
  <c r="P621" i="2"/>
  <c r="BI619" i="2"/>
  <c r="BH619" i="2"/>
  <c r="BG619" i="2"/>
  <c r="BF619" i="2"/>
  <c r="X619" i="2"/>
  <c r="V619" i="2"/>
  <c r="T619" i="2"/>
  <c r="P619" i="2"/>
  <c r="BI614" i="2"/>
  <c r="BH614" i="2"/>
  <c r="BG614" i="2"/>
  <c r="BF614" i="2"/>
  <c r="X614" i="2"/>
  <c r="V614" i="2"/>
  <c r="T614" i="2"/>
  <c r="P614" i="2"/>
  <c r="BI609" i="2"/>
  <c r="BH609" i="2"/>
  <c r="BG609" i="2"/>
  <c r="BF609" i="2"/>
  <c r="X609" i="2"/>
  <c r="V609" i="2"/>
  <c r="T609" i="2"/>
  <c r="P609" i="2"/>
  <c r="BI607" i="2"/>
  <c r="BH607" i="2"/>
  <c r="BG607" i="2"/>
  <c r="BF607" i="2"/>
  <c r="X607" i="2"/>
  <c r="V607" i="2"/>
  <c r="T607" i="2"/>
  <c r="P607" i="2"/>
  <c r="BI605" i="2"/>
  <c r="BH605" i="2"/>
  <c r="BG605" i="2"/>
  <c r="BF605" i="2"/>
  <c r="X605" i="2"/>
  <c r="V605" i="2"/>
  <c r="T605" i="2"/>
  <c r="P605" i="2"/>
  <c r="BI602" i="2"/>
  <c r="BH602" i="2"/>
  <c r="BG602" i="2"/>
  <c r="BF602" i="2"/>
  <c r="X602" i="2"/>
  <c r="V602" i="2"/>
  <c r="T602" i="2"/>
  <c r="P602" i="2"/>
  <c r="BI599" i="2"/>
  <c r="BH599" i="2"/>
  <c r="BG599" i="2"/>
  <c r="BF599" i="2"/>
  <c r="X599" i="2"/>
  <c r="V599" i="2"/>
  <c r="T599" i="2"/>
  <c r="P599" i="2"/>
  <c r="BI596" i="2"/>
  <c r="BH596" i="2"/>
  <c r="BG596" i="2"/>
  <c r="BF596" i="2"/>
  <c r="X596" i="2"/>
  <c r="V596" i="2"/>
  <c r="T596" i="2"/>
  <c r="P596" i="2"/>
  <c r="BI591" i="2"/>
  <c r="BH591" i="2"/>
  <c r="BG591" i="2"/>
  <c r="BF591" i="2"/>
  <c r="X591" i="2"/>
  <c r="V591" i="2"/>
  <c r="T591" i="2"/>
  <c r="P591" i="2"/>
  <c r="BI586" i="2"/>
  <c r="BH586" i="2"/>
  <c r="BG586" i="2"/>
  <c r="BF586" i="2"/>
  <c r="X586" i="2"/>
  <c r="V586" i="2"/>
  <c r="T586" i="2"/>
  <c r="P586" i="2"/>
  <c r="BI584" i="2"/>
  <c r="BH584" i="2"/>
  <c r="BG584" i="2"/>
  <c r="BF584" i="2"/>
  <c r="X584" i="2"/>
  <c r="V584" i="2"/>
  <c r="T584" i="2"/>
  <c r="P584" i="2"/>
  <c r="BI579" i="2"/>
  <c r="BH579" i="2"/>
  <c r="BG579" i="2"/>
  <c r="BF579" i="2"/>
  <c r="X579" i="2"/>
  <c r="V579" i="2"/>
  <c r="T579" i="2"/>
  <c r="P579" i="2"/>
  <c r="BI574" i="2"/>
  <c r="BH574" i="2"/>
  <c r="BG574" i="2"/>
  <c r="BF574" i="2"/>
  <c r="X574" i="2"/>
  <c r="V574" i="2"/>
  <c r="T574" i="2"/>
  <c r="P574" i="2"/>
  <c r="BI571" i="2"/>
  <c r="BH571" i="2"/>
  <c r="BG571" i="2"/>
  <c r="BF571" i="2"/>
  <c r="X571" i="2"/>
  <c r="V571" i="2"/>
  <c r="T571" i="2"/>
  <c r="P571" i="2"/>
  <c r="BI570" i="2"/>
  <c r="BH570" i="2"/>
  <c r="BG570" i="2"/>
  <c r="BF570" i="2"/>
  <c r="X570" i="2"/>
  <c r="V570" i="2"/>
  <c r="T570" i="2"/>
  <c r="P570" i="2"/>
  <c r="BI569" i="2"/>
  <c r="BH569" i="2"/>
  <c r="BG569" i="2"/>
  <c r="BF569" i="2"/>
  <c r="X569" i="2"/>
  <c r="V569" i="2"/>
  <c r="T569" i="2"/>
  <c r="P569" i="2"/>
  <c r="BI568" i="2"/>
  <c r="BH568" i="2"/>
  <c r="BG568" i="2"/>
  <c r="BF568" i="2"/>
  <c r="X568" i="2"/>
  <c r="V568" i="2"/>
  <c r="T568" i="2"/>
  <c r="P568" i="2"/>
  <c r="BI566" i="2"/>
  <c r="BH566" i="2"/>
  <c r="BG566" i="2"/>
  <c r="BF566" i="2"/>
  <c r="X566" i="2"/>
  <c r="V566" i="2"/>
  <c r="T566" i="2"/>
  <c r="P566" i="2"/>
  <c r="BI563" i="2"/>
  <c r="BH563" i="2"/>
  <c r="BG563" i="2"/>
  <c r="BF563" i="2"/>
  <c r="X563" i="2"/>
  <c r="V563" i="2"/>
  <c r="T563" i="2"/>
  <c r="P563" i="2"/>
  <c r="BI561" i="2"/>
  <c r="BH561" i="2"/>
  <c r="BG561" i="2"/>
  <c r="BF561" i="2"/>
  <c r="X561" i="2"/>
  <c r="V561" i="2"/>
  <c r="T561" i="2"/>
  <c r="P561" i="2"/>
  <c r="BI560" i="2"/>
  <c r="BH560" i="2"/>
  <c r="BG560" i="2"/>
  <c r="BF560" i="2"/>
  <c r="X560" i="2"/>
  <c r="V560" i="2"/>
  <c r="T560" i="2"/>
  <c r="P560" i="2"/>
  <c r="BI558" i="2"/>
  <c r="BH558" i="2"/>
  <c r="BG558" i="2"/>
  <c r="BF558" i="2"/>
  <c r="X558" i="2"/>
  <c r="V558" i="2"/>
  <c r="T558" i="2"/>
  <c r="P558" i="2"/>
  <c r="BI557" i="2"/>
  <c r="BH557" i="2"/>
  <c r="BG557" i="2"/>
  <c r="BF557" i="2"/>
  <c r="X557" i="2"/>
  <c r="V557" i="2"/>
  <c r="T557" i="2"/>
  <c r="P557" i="2"/>
  <c r="BI555" i="2"/>
  <c r="BH555" i="2"/>
  <c r="BG555" i="2"/>
  <c r="BF555" i="2"/>
  <c r="X555" i="2"/>
  <c r="V555" i="2"/>
  <c r="T555" i="2"/>
  <c r="P555" i="2"/>
  <c r="BI554" i="2"/>
  <c r="BH554" i="2"/>
  <c r="BG554" i="2"/>
  <c r="BF554" i="2"/>
  <c r="X554" i="2"/>
  <c r="V554" i="2"/>
  <c r="T554" i="2"/>
  <c r="P554" i="2"/>
  <c r="BI553" i="2"/>
  <c r="BH553" i="2"/>
  <c r="BG553" i="2"/>
  <c r="BF553" i="2"/>
  <c r="X553" i="2"/>
  <c r="V553" i="2"/>
  <c r="T553" i="2"/>
  <c r="P553" i="2"/>
  <c r="BI551" i="2"/>
  <c r="BH551" i="2"/>
  <c r="BG551" i="2"/>
  <c r="BF551" i="2"/>
  <c r="X551" i="2"/>
  <c r="V551" i="2"/>
  <c r="T551" i="2"/>
  <c r="P551" i="2"/>
  <c r="BI549" i="2"/>
  <c r="BH549" i="2"/>
  <c r="BG549" i="2"/>
  <c r="BF549" i="2"/>
  <c r="X549" i="2"/>
  <c r="V549" i="2"/>
  <c r="T549" i="2"/>
  <c r="P549" i="2"/>
  <c r="BI544" i="2"/>
  <c r="BH544" i="2"/>
  <c r="BG544" i="2"/>
  <c r="BF544" i="2"/>
  <c r="X544" i="2"/>
  <c r="V544" i="2"/>
  <c r="T544" i="2"/>
  <c r="P544" i="2"/>
  <c r="BI538" i="2"/>
  <c r="BH538" i="2"/>
  <c r="BG538" i="2"/>
  <c r="BF538" i="2"/>
  <c r="X538" i="2"/>
  <c r="V538" i="2"/>
  <c r="T538" i="2"/>
  <c r="P538" i="2"/>
  <c r="BI531" i="2"/>
  <c r="BH531" i="2"/>
  <c r="BG531" i="2"/>
  <c r="BF531" i="2"/>
  <c r="X531" i="2"/>
  <c r="V531" i="2"/>
  <c r="T531" i="2"/>
  <c r="P531" i="2"/>
  <c r="BI530" i="2"/>
  <c r="BH530" i="2"/>
  <c r="BG530" i="2"/>
  <c r="BF530" i="2"/>
  <c r="X530" i="2"/>
  <c r="V530" i="2"/>
  <c r="T530" i="2"/>
  <c r="P530" i="2"/>
  <c r="BI529" i="2"/>
  <c r="BH529" i="2"/>
  <c r="BG529" i="2"/>
  <c r="BF529" i="2"/>
  <c r="X529" i="2"/>
  <c r="V529" i="2"/>
  <c r="T529" i="2"/>
  <c r="P529" i="2"/>
  <c r="BI527" i="2"/>
  <c r="BH527" i="2"/>
  <c r="BG527" i="2"/>
  <c r="BF527" i="2"/>
  <c r="X527" i="2"/>
  <c r="V527" i="2"/>
  <c r="T527" i="2"/>
  <c r="P527" i="2"/>
  <c r="BI519" i="2"/>
  <c r="BH519" i="2"/>
  <c r="BG519" i="2"/>
  <c r="BF519" i="2"/>
  <c r="X519" i="2"/>
  <c r="V519" i="2"/>
  <c r="T519" i="2"/>
  <c r="P519" i="2"/>
  <c r="BI513" i="2"/>
  <c r="BH513" i="2"/>
  <c r="BG513" i="2"/>
  <c r="BF513" i="2"/>
  <c r="X513" i="2"/>
  <c r="V513" i="2"/>
  <c r="T513" i="2"/>
  <c r="P513" i="2"/>
  <c r="BI508" i="2"/>
  <c r="BH508" i="2"/>
  <c r="BG508" i="2"/>
  <c r="BF508" i="2"/>
  <c r="X508" i="2"/>
  <c r="V508" i="2"/>
  <c r="T508" i="2"/>
  <c r="P508" i="2"/>
  <c r="BI497" i="2"/>
  <c r="BH497" i="2"/>
  <c r="BG497" i="2"/>
  <c r="BF497" i="2"/>
  <c r="X497" i="2"/>
  <c r="V497" i="2"/>
  <c r="T497" i="2"/>
  <c r="P497" i="2"/>
  <c r="BI491" i="2"/>
  <c r="BH491" i="2"/>
  <c r="BG491" i="2"/>
  <c r="BF491" i="2"/>
  <c r="X491" i="2"/>
  <c r="V491" i="2"/>
  <c r="T491" i="2"/>
  <c r="P491" i="2"/>
  <c r="BI486" i="2"/>
  <c r="BH486" i="2"/>
  <c r="BG486" i="2"/>
  <c r="BF486" i="2"/>
  <c r="X486" i="2"/>
  <c r="V486" i="2"/>
  <c r="T486" i="2"/>
  <c r="P486" i="2"/>
  <c r="BI482" i="2"/>
  <c r="BH482" i="2"/>
  <c r="BG482" i="2"/>
  <c r="BF482" i="2"/>
  <c r="X482" i="2"/>
  <c r="V482" i="2"/>
  <c r="T482" i="2"/>
  <c r="P482" i="2"/>
  <c r="BI479" i="2"/>
  <c r="BH479" i="2"/>
  <c r="BG479" i="2"/>
  <c r="BF479" i="2"/>
  <c r="X479" i="2"/>
  <c r="V479" i="2"/>
  <c r="T479" i="2"/>
  <c r="P479" i="2"/>
  <c r="BI477" i="2"/>
  <c r="BH477" i="2"/>
  <c r="BG477" i="2"/>
  <c r="BF477" i="2"/>
  <c r="X477" i="2"/>
  <c r="V477" i="2"/>
  <c r="T477" i="2"/>
  <c r="P477" i="2"/>
  <c r="BI473" i="2"/>
  <c r="BH473" i="2"/>
  <c r="BG473" i="2"/>
  <c r="BF473" i="2"/>
  <c r="X473" i="2"/>
  <c r="V473" i="2"/>
  <c r="T473" i="2"/>
  <c r="P473" i="2"/>
  <c r="BI469" i="2"/>
  <c r="BH469" i="2"/>
  <c r="BG469" i="2"/>
  <c r="BF469" i="2"/>
  <c r="X469" i="2"/>
  <c r="V469" i="2"/>
  <c r="T469" i="2"/>
  <c r="P469" i="2"/>
  <c r="BI468" i="2"/>
  <c r="BH468" i="2"/>
  <c r="BG468" i="2"/>
  <c r="BF468" i="2"/>
  <c r="X468" i="2"/>
  <c r="V468" i="2"/>
  <c r="T468" i="2"/>
  <c r="P468" i="2"/>
  <c r="BI465" i="2"/>
  <c r="BH465" i="2"/>
  <c r="BG465" i="2"/>
  <c r="BF465" i="2"/>
  <c r="X465" i="2"/>
  <c r="V465" i="2"/>
  <c r="T465" i="2"/>
  <c r="P465" i="2"/>
  <c r="BI463" i="2"/>
  <c r="BH463" i="2"/>
  <c r="BG463" i="2"/>
  <c r="BF463" i="2"/>
  <c r="X463" i="2"/>
  <c r="V463" i="2"/>
  <c r="T463" i="2"/>
  <c r="P463" i="2"/>
  <c r="BI458" i="2"/>
  <c r="BH458" i="2"/>
  <c r="BG458" i="2"/>
  <c r="BF458" i="2"/>
  <c r="X458" i="2"/>
  <c r="V458" i="2"/>
  <c r="T458" i="2"/>
  <c r="P458" i="2"/>
  <c r="BI456" i="2"/>
  <c r="BH456" i="2"/>
  <c r="BG456" i="2"/>
  <c r="BF456" i="2"/>
  <c r="X456" i="2"/>
  <c r="V456" i="2"/>
  <c r="T456" i="2"/>
  <c r="P456" i="2"/>
  <c r="BI454" i="2"/>
  <c r="BH454" i="2"/>
  <c r="BG454" i="2"/>
  <c r="BF454" i="2"/>
  <c r="X454" i="2"/>
  <c r="V454" i="2"/>
  <c r="T454" i="2"/>
  <c r="P454" i="2"/>
  <c r="BI452" i="2"/>
  <c r="BH452" i="2"/>
  <c r="BG452" i="2"/>
  <c r="BF452" i="2"/>
  <c r="X452" i="2"/>
  <c r="V452" i="2"/>
  <c r="T452" i="2"/>
  <c r="P452" i="2"/>
  <c r="BI450" i="2"/>
  <c r="BH450" i="2"/>
  <c r="BG450" i="2"/>
  <c r="BF450" i="2"/>
  <c r="X450" i="2"/>
  <c r="V450" i="2"/>
  <c r="T450" i="2"/>
  <c r="P450" i="2"/>
  <c r="BI448" i="2"/>
  <c r="BH448" i="2"/>
  <c r="BG448" i="2"/>
  <c r="BF448" i="2"/>
  <c r="X448" i="2"/>
  <c r="V448" i="2"/>
  <c r="T448" i="2"/>
  <c r="P448" i="2"/>
  <c r="BI446" i="2"/>
  <c r="BH446" i="2"/>
  <c r="BG446" i="2"/>
  <c r="BF446" i="2"/>
  <c r="X446" i="2"/>
  <c r="V446" i="2"/>
  <c r="T446" i="2"/>
  <c r="P446" i="2"/>
  <c r="BI441" i="2"/>
  <c r="BH441" i="2"/>
  <c r="BG441" i="2"/>
  <c r="BF441" i="2"/>
  <c r="X441" i="2"/>
  <c r="V441" i="2"/>
  <c r="T441" i="2"/>
  <c r="P441" i="2"/>
  <c r="BI437" i="2"/>
  <c r="BH437" i="2"/>
  <c r="BG437" i="2"/>
  <c r="BF437" i="2"/>
  <c r="X437" i="2"/>
  <c r="V437" i="2"/>
  <c r="T437" i="2"/>
  <c r="P437" i="2"/>
  <c r="BI432" i="2"/>
  <c r="BH432" i="2"/>
  <c r="BG432" i="2"/>
  <c r="BF432" i="2"/>
  <c r="X432" i="2"/>
  <c r="V432" i="2"/>
  <c r="T432" i="2"/>
  <c r="P432" i="2"/>
  <c r="BI428" i="2"/>
  <c r="BH428" i="2"/>
  <c r="BG428" i="2"/>
  <c r="BF428" i="2"/>
  <c r="X428" i="2"/>
  <c r="V428" i="2"/>
  <c r="T428" i="2"/>
  <c r="P428" i="2"/>
  <c r="BI425" i="2"/>
  <c r="BH425" i="2"/>
  <c r="BG425" i="2"/>
  <c r="BF425" i="2"/>
  <c r="X425" i="2"/>
  <c r="V425" i="2"/>
  <c r="T425" i="2"/>
  <c r="P425" i="2"/>
  <c r="BI421" i="2"/>
  <c r="BH421" i="2"/>
  <c r="BG421" i="2"/>
  <c r="BF421" i="2"/>
  <c r="X421" i="2"/>
  <c r="V421" i="2"/>
  <c r="T421" i="2"/>
  <c r="P421" i="2"/>
  <c r="BI415" i="2"/>
  <c r="BH415" i="2"/>
  <c r="BG415" i="2"/>
  <c r="BF415" i="2"/>
  <c r="X415" i="2"/>
  <c r="V415" i="2"/>
  <c r="T415" i="2"/>
  <c r="P415" i="2"/>
  <c r="BI411" i="2"/>
  <c r="BH411" i="2"/>
  <c r="BG411" i="2"/>
  <c r="BF411" i="2"/>
  <c r="X411" i="2"/>
  <c r="V411" i="2"/>
  <c r="T411" i="2"/>
  <c r="P411" i="2"/>
  <c r="BI407" i="2"/>
  <c r="BH407" i="2"/>
  <c r="BG407" i="2"/>
  <c r="BF407" i="2"/>
  <c r="X407" i="2"/>
  <c r="V407" i="2"/>
  <c r="T407" i="2"/>
  <c r="P407" i="2"/>
  <c r="BI403" i="2"/>
  <c r="BH403" i="2"/>
  <c r="BG403" i="2"/>
  <c r="BF403" i="2"/>
  <c r="X403" i="2"/>
  <c r="V403" i="2"/>
  <c r="T403" i="2"/>
  <c r="P403" i="2"/>
  <c r="BI399" i="2"/>
  <c r="BH399" i="2"/>
  <c r="BG399" i="2"/>
  <c r="BF399" i="2"/>
  <c r="X399" i="2"/>
  <c r="V399" i="2"/>
  <c r="T399" i="2"/>
  <c r="P399" i="2"/>
  <c r="BI395" i="2"/>
  <c r="BH395" i="2"/>
  <c r="BG395" i="2"/>
  <c r="BF395" i="2"/>
  <c r="X395" i="2"/>
  <c r="V395" i="2"/>
  <c r="T395" i="2"/>
  <c r="P395" i="2"/>
  <c r="BI393" i="2"/>
  <c r="BH393" i="2"/>
  <c r="BG393" i="2"/>
  <c r="BF393" i="2"/>
  <c r="X393" i="2"/>
  <c r="V393" i="2"/>
  <c r="T393" i="2"/>
  <c r="P393" i="2"/>
  <c r="BI391" i="2"/>
  <c r="BH391" i="2"/>
  <c r="BG391" i="2"/>
  <c r="BF391" i="2"/>
  <c r="X391" i="2"/>
  <c r="V391" i="2"/>
  <c r="T391" i="2"/>
  <c r="P391" i="2"/>
  <c r="BI389" i="2"/>
  <c r="BH389" i="2"/>
  <c r="BG389" i="2"/>
  <c r="BF389" i="2"/>
  <c r="X389" i="2"/>
  <c r="V389" i="2"/>
  <c r="T389" i="2"/>
  <c r="P389" i="2"/>
  <c r="BI387" i="2"/>
  <c r="BH387" i="2"/>
  <c r="BG387" i="2"/>
  <c r="BF387" i="2"/>
  <c r="X387" i="2"/>
  <c r="V387" i="2"/>
  <c r="T387" i="2"/>
  <c r="P387" i="2"/>
  <c r="BI385" i="2"/>
  <c r="BH385" i="2"/>
  <c r="BG385" i="2"/>
  <c r="BF385" i="2"/>
  <c r="X385" i="2"/>
  <c r="V385" i="2"/>
  <c r="T385" i="2"/>
  <c r="P385" i="2"/>
  <c r="BI382" i="2"/>
  <c r="BH382" i="2"/>
  <c r="BG382" i="2"/>
  <c r="BF382" i="2"/>
  <c r="X382" i="2"/>
  <c r="V382" i="2"/>
  <c r="T382" i="2"/>
  <c r="P382" i="2"/>
  <c r="BI379" i="2"/>
  <c r="BH379" i="2"/>
  <c r="BG379" i="2"/>
  <c r="BF379" i="2"/>
  <c r="X379" i="2"/>
  <c r="V379" i="2"/>
  <c r="T379" i="2"/>
  <c r="P379" i="2"/>
  <c r="BI377" i="2"/>
  <c r="BH377" i="2"/>
  <c r="BG377" i="2"/>
  <c r="BF377" i="2"/>
  <c r="X377" i="2"/>
  <c r="V377" i="2"/>
  <c r="T377" i="2"/>
  <c r="P377" i="2"/>
  <c r="BI375" i="2"/>
  <c r="BH375" i="2"/>
  <c r="BG375" i="2"/>
  <c r="BF375" i="2"/>
  <c r="X375" i="2"/>
  <c r="V375" i="2"/>
  <c r="T375" i="2"/>
  <c r="P375" i="2"/>
  <c r="BI373" i="2"/>
  <c r="BH373" i="2"/>
  <c r="BG373" i="2"/>
  <c r="BF373" i="2"/>
  <c r="X373" i="2"/>
  <c r="V373" i="2"/>
  <c r="T373" i="2"/>
  <c r="P373" i="2"/>
  <c r="BI371" i="2"/>
  <c r="BH371" i="2"/>
  <c r="BG371" i="2"/>
  <c r="BF371" i="2"/>
  <c r="X371" i="2"/>
  <c r="V371" i="2"/>
  <c r="T371" i="2"/>
  <c r="P371" i="2"/>
  <c r="BI369" i="2"/>
  <c r="BH369" i="2"/>
  <c r="BG369" i="2"/>
  <c r="BF369" i="2"/>
  <c r="X369" i="2"/>
  <c r="V369" i="2"/>
  <c r="T369" i="2"/>
  <c r="P369" i="2"/>
  <c r="BI367" i="2"/>
  <c r="BH367" i="2"/>
  <c r="BG367" i="2"/>
  <c r="BF367" i="2"/>
  <c r="X367" i="2"/>
  <c r="V367" i="2"/>
  <c r="T367" i="2"/>
  <c r="P367" i="2"/>
  <c r="BI365" i="2"/>
  <c r="BH365" i="2"/>
  <c r="BG365" i="2"/>
  <c r="BF365" i="2"/>
  <c r="X365" i="2"/>
  <c r="V365" i="2"/>
  <c r="T365" i="2"/>
  <c r="P365" i="2"/>
  <c r="BI362" i="2"/>
  <c r="BH362" i="2"/>
  <c r="BG362" i="2"/>
  <c r="BF362" i="2"/>
  <c r="X362" i="2"/>
  <c r="V362" i="2"/>
  <c r="T362" i="2"/>
  <c r="P362" i="2"/>
  <c r="BI359" i="2"/>
  <c r="BH359" i="2"/>
  <c r="BG359" i="2"/>
  <c r="BF359" i="2"/>
  <c r="X359" i="2"/>
  <c r="V359" i="2"/>
  <c r="T359" i="2"/>
  <c r="P359" i="2"/>
  <c r="BI357" i="2"/>
  <c r="BH357" i="2"/>
  <c r="BG357" i="2"/>
  <c r="BF357" i="2"/>
  <c r="X357" i="2"/>
  <c r="V357" i="2"/>
  <c r="T357" i="2"/>
  <c r="P357" i="2"/>
  <c r="BI355" i="2"/>
  <c r="BH355" i="2"/>
  <c r="BG355" i="2"/>
  <c r="BF355" i="2"/>
  <c r="X355" i="2"/>
  <c r="V355" i="2"/>
  <c r="T355" i="2"/>
  <c r="P355" i="2"/>
  <c r="BI353" i="2"/>
  <c r="BH353" i="2"/>
  <c r="BG353" i="2"/>
  <c r="BF353" i="2"/>
  <c r="X353" i="2"/>
  <c r="V353" i="2"/>
  <c r="T353" i="2"/>
  <c r="P353" i="2"/>
  <c r="BI351" i="2"/>
  <c r="BH351" i="2"/>
  <c r="BG351" i="2"/>
  <c r="BF351" i="2"/>
  <c r="X351" i="2"/>
  <c r="V351" i="2"/>
  <c r="T351" i="2"/>
  <c r="P351" i="2"/>
  <c r="BI349" i="2"/>
  <c r="BH349" i="2"/>
  <c r="BG349" i="2"/>
  <c r="BF349" i="2"/>
  <c r="X349" i="2"/>
  <c r="V349" i="2"/>
  <c r="T349" i="2"/>
  <c r="P349" i="2"/>
  <c r="BI347" i="2"/>
  <c r="BH347" i="2"/>
  <c r="BG347" i="2"/>
  <c r="BF347" i="2"/>
  <c r="X347" i="2"/>
  <c r="V347" i="2"/>
  <c r="T347" i="2"/>
  <c r="P347" i="2"/>
  <c r="BI345" i="2"/>
  <c r="BH345" i="2"/>
  <c r="BG345" i="2"/>
  <c r="BF345" i="2"/>
  <c r="X345" i="2"/>
  <c r="V345" i="2"/>
  <c r="T345" i="2"/>
  <c r="P345" i="2"/>
  <c r="BI343" i="2"/>
  <c r="BH343" i="2"/>
  <c r="BG343" i="2"/>
  <c r="BF343" i="2"/>
  <c r="X343" i="2"/>
  <c r="V343" i="2"/>
  <c r="T343" i="2"/>
  <c r="P343" i="2"/>
  <c r="BI341" i="2"/>
  <c r="BH341" i="2"/>
  <c r="BG341" i="2"/>
  <c r="BF341" i="2"/>
  <c r="X341" i="2"/>
  <c r="V341" i="2"/>
  <c r="T341" i="2"/>
  <c r="P341" i="2"/>
  <c r="BI339" i="2"/>
  <c r="BH339" i="2"/>
  <c r="BG339" i="2"/>
  <c r="BF339" i="2"/>
  <c r="X339" i="2"/>
  <c r="V339" i="2"/>
  <c r="T339" i="2"/>
  <c r="P339" i="2"/>
  <c r="BI337" i="2"/>
  <c r="BH337" i="2"/>
  <c r="BG337" i="2"/>
  <c r="BF337" i="2"/>
  <c r="X337" i="2"/>
  <c r="V337" i="2"/>
  <c r="T337" i="2"/>
  <c r="P337" i="2"/>
  <c r="BI335" i="2"/>
  <c r="BH335" i="2"/>
  <c r="BG335" i="2"/>
  <c r="BF335" i="2"/>
  <c r="X335" i="2"/>
  <c r="V335" i="2"/>
  <c r="T335" i="2"/>
  <c r="P335" i="2"/>
  <c r="BI333" i="2"/>
  <c r="BH333" i="2"/>
  <c r="BG333" i="2"/>
  <c r="BF333" i="2"/>
  <c r="X333" i="2"/>
  <c r="V333" i="2"/>
  <c r="T333" i="2"/>
  <c r="P333" i="2"/>
  <c r="BI331" i="2"/>
  <c r="BH331" i="2"/>
  <c r="BG331" i="2"/>
  <c r="BF331" i="2"/>
  <c r="X331" i="2"/>
  <c r="V331" i="2"/>
  <c r="T331" i="2"/>
  <c r="P331" i="2"/>
  <c r="BI326" i="2"/>
  <c r="BH326" i="2"/>
  <c r="BG326" i="2"/>
  <c r="BF326" i="2"/>
  <c r="X326" i="2"/>
  <c r="V326" i="2"/>
  <c r="T326" i="2"/>
  <c r="P326" i="2"/>
  <c r="BI319" i="2"/>
  <c r="BH319" i="2"/>
  <c r="BG319" i="2"/>
  <c r="BF319" i="2"/>
  <c r="X319" i="2"/>
  <c r="V319" i="2"/>
  <c r="T319" i="2"/>
  <c r="P319" i="2"/>
  <c r="BI312" i="2"/>
  <c r="BH312" i="2"/>
  <c r="BG312" i="2"/>
  <c r="BF312" i="2"/>
  <c r="X312" i="2"/>
  <c r="V312" i="2"/>
  <c r="T312" i="2"/>
  <c r="P312" i="2"/>
  <c r="BI308" i="2"/>
  <c r="BH308" i="2"/>
  <c r="BG308" i="2"/>
  <c r="BF308" i="2"/>
  <c r="X308" i="2"/>
  <c r="V308" i="2"/>
  <c r="T308" i="2"/>
  <c r="P308" i="2"/>
  <c r="BI301" i="2"/>
  <c r="BH301" i="2"/>
  <c r="BG301" i="2"/>
  <c r="BF301" i="2"/>
  <c r="X301" i="2"/>
  <c r="V301" i="2"/>
  <c r="T301" i="2"/>
  <c r="P301" i="2"/>
  <c r="BI298" i="2"/>
  <c r="BH298" i="2"/>
  <c r="BG298" i="2"/>
  <c r="BF298" i="2"/>
  <c r="X298" i="2"/>
  <c r="V298" i="2"/>
  <c r="T298" i="2"/>
  <c r="P298" i="2"/>
  <c r="BI291" i="2"/>
  <c r="BH291" i="2"/>
  <c r="BG291" i="2"/>
  <c r="BF291" i="2"/>
  <c r="X291" i="2"/>
  <c r="V291" i="2"/>
  <c r="T291" i="2"/>
  <c r="P291" i="2"/>
  <c r="BI285" i="2"/>
  <c r="BH285" i="2"/>
  <c r="BG285" i="2"/>
  <c r="BF285" i="2"/>
  <c r="X285" i="2"/>
  <c r="V285" i="2"/>
  <c r="T285" i="2"/>
  <c r="P285" i="2"/>
  <c r="BI280" i="2"/>
  <c r="BH280" i="2"/>
  <c r="BG280" i="2"/>
  <c r="BF280" i="2"/>
  <c r="X280" i="2"/>
  <c r="V280" i="2"/>
  <c r="T280" i="2"/>
  <c r="P280" i="2"/>
  <c r="BI274" i="2"/>
  <c r="BH274" i="2"/>
  <c r="BG274" i="2"/>
  <c r="BF274" i="2"/>
  <c r="X274" i="2"/>
  <c r="V274" i="2"/>
  <c r="T274" i="2"/>
  <c r="P274" i="2"/>
  <c r="BI271" i="2"/>
  <c r="BH271" i="2"/>
  <c r="BG271" i="2"/>
  <c r="BF271" i="2"/>
  <c r="X271" i="2"/>
  <c r="V271" i="2"/>
  <c r="T271" i="2"/>
  <c r="P271" i="2"/>
  <c r="BI269" i="2"/>
  <c r="BH269" i="2"/>
  <c r="BG269" i="2"/>
  <c r="BF269" i="2"/>
  <c r="X269" i="2"/>
  <c r="V269" i="2"/>
  <c r="T269" i="2"/>
  <c r="P269" i="2"/>
  <c r="BI267" i="2"/>
  <c r="BH267" i="2"/>
  <c r="BG267" i="2"/>
  <c r="BF267" i="2"/>
  <c r="X267" i="2"/>
  <c r="V267" i="2"/>
  <c r="T267" i="2"/>
  <c r="P267" i="2"/>
  <c r="BI266" i="2"/>
  <c r="BH266" i="2"/>
  <c r="BG266" i="2"/>
  <c r="BF266" i="2"/>
  <c r="X266" i="2"/>
  <c r="V266" i="2"/>
  <c r="T266" i="2"/>
  <c r="P266" i="2"/>
  <c r="BI263" i="2"/>
  <c r="BH263" i="2"/>
  <c r="BG263" i="2"/>
  <c r="BF263" i="2"/>
  <c r="X263" i="2"/>
  <c r="V263" i="2"/>
  <c r="T263" i="2"/>
  <c r="P263" i="2"/>
  <c r="BI261" i="2"/>
  <c r="BH261" i="2"/>
  <c r="BG261" i="2"/>
  <c r="BF261" i="2"/>
  <c r="X261" i="2"/>
  <c r="V261" i="2"/>
  <c r="T261" i="2"/>
  <c r="P261" i="2"/>
  <c r="BI255" i="2"/>
  <c r="BH255" i="2"/>
  <c r="BG255" i="2"/>
  <c r="BF255" i="2"/>
  <c r="X255" i="2"/>
  <c r="V255" i="2"/>
  <c r="T255" i="2"/>
  <c r="P255" i="2"/>
  <c r="BI250" i="2"/>
  <c r="BH250" i="2"/>
  <c r="BG250" i="2"/>
  <c r="BF250" i="2"/>
  <c r="X250" i="2"/>
  <c r="V250" i="2"/>
  <c r="T250" i="2"/>
  <c r="P250" i="2"/>
  <c r="BI245" i="2"/>
  <c r="BH245" i="2"/>
  <c r="BG245" i="2"/>
  <c r="BF245" i="2"/>
  <c r="X245" i="2"/>
  <c r="V245" i="2"/>
  <c r="T245" i="2"/>
  <c r="P245" i="2"/>
  <c r="BI242" i="2"/>
  <c r="BH242" i="2"/>
  <c r="BG242" i="2"/>
  <c r="BF242" i="2"/>
  <c r="X242" i="2"/>
  <c r="V242" i="2"/>
  <c r="T242" i="2"/>
  <c r="P242" i="2"/>
  <c r="BI238" i="2"/>
  <c r="BH238" i="2"/>
  <c r="BG238" i="2"/>
  <c r="BF238" i="2"/>
  <c r="X238" i="2"/>
  <c r="V238" i="2"/>
  <c r="T238" i="2"/>
  <c r="P238" i="2"/>
  <c r="BI233" i="2"/>
  <c r="BH233" i="2"/>
  <c r="BG233" i="2"/>
  <c r="BF233" i="2"/>
  <c r="X233" i="2"/>
  <c r="V233" i="2"/>
  <c r="T233" i="2"/>
  <c r="P233" i="2"/>
  <c r="BI229" i="2"/>
  <c r="BH229" i="2"/>
  <c r="BG229" i="2"/>
  <c r="BF229" i="2"/>
  <c r="X229" i="2"/>
  <c r="V229" i="2"/>
  <c r="T229" i="2"/>
  <c r="P229" i="2"/>
  <c r="BI227" i="2"/>
  <c r="BH227" i="2"/>
  <c r="BG227" i="2"/>
  <c r="BF227" i="2"/>
  <c r="X227" i="2"/>
  <c r="V227" i="2"/>
  <c r="T227" i="2"/>
  <c r="P227" i="2"/>
  <c r="BI220" i="2"/>
  <c r="BH220" i="2"/>
  <c r="BG220" i="2"/>
  <c r="BF220" i="2"/>
  <c r="X220" i="2"/>
  <c r="V220" i="2"/>
  <c r="T220" i="2"/>
  <c r="P220" i="2"/>
  <c r="BI216" i="2"/>
  <c r="BH216" i="2"/>
  <c r="BG216" i="2"/>
  <c r="BF216" i="2"/>
  <c r="X216" i="2"/>
  <c r="V216" i="2"/>
  <c r="T216" i="2"/>
  <c r="P216" i="2"/>
  <c r="BI212" i="2"/>
  <c r="BH212" i="2"/>
  <c r="BG212" i="2"/>
  <c r="BF212" i="2"/>
  <c r="X212" i="2"/>
  <c r="V212" i="2"/>
  <c r="T212" i="2"/>
  <c r="P212" i="2"/>
  <c r="BI209" i="2"/>
  <c r="BH209" i="2"/>
  <c r="BG209" i="2"/>
  <c r="BF209" i="2"/>
  <c r="X209" i="2"/>
  <c r="V209" i="2"/>
  <c r="T209" i="2"/>
  <c r="P209" i="2"/>
  <c r="BI202" i="2"/>
  <c r="BH202" i="2"/>
  <c r="BG202" i="2"/>
  <c r="BF202" i="2"/>
  <c r="X202" i="2"/>
  <c r="V202" i="2"/>
  <c r="T202" i="2"/>
  <c r="P202" i="2"/>
  <c r="BI199" i="2"/>
  <c r="BH199" i="2"/>
  <c r="BG199" i="2"/>
  <c r="BF199" i="2"/>
  <c r="X199" i="2"/>
  <c r="V199" i="2"/>
  <c r="T199" i="2"/>
  <c r="P199" i="2"/>
  <c r="BI196" i="2"/>
  <c r="BH196" i="2"/>
  <c r="BG196" i="2"/>
  <c r="BF196" i="2"/>
  <c r="X196" i="2"/>
  <c r="V196" i="2"/>
  <c r="T196" i="2"/>
  <c r="P196" i="2"/>
  <c r="BI194" i="2"/>
  <c r="BH194" i="2"/>
  <c r="BG194" i="2"/>
  <c r="BF194" i="2"/>
  <c r="X194" i="2"/>
  <c r="V194" i="2"/>
  <c r="T194" i="2"/>
  <c r="P194" i="2"/>
  <c r="BI192" i="2"/>
  <c r="BH192" i="2"/>
  <c r="BG192" i="2"/>
  <c r="BF192" i="2"/>
  <c r="X192" i="2"/>
  <c r="V192" i="2"/>
  <c r="T192" i="2"/>
  <c r="P192" i="2"/>
  <c r="BI190" i="2"/>
  <c r="BH190" i="2"/>
  <c r="BG190" i="2"/>
  <c r="BF190" i="2"/>
  <c r="X190" i="2"/>
  <c r="V190" i="2"/>
  <c r="T190" i="2"/>
  <c r="P190" i="2"/>
  <c r="BI186" i="2"/>
  <c r="BH186" i="2"/>
  <c r="BG186" i="2"/>
  <c r="BF186" i="2"/>
  <c r="X186" i="2"/>
  <c r="V186" i="2"/>
  <c r="T186" i="2"/>
  <c r="P186" i="2"/>
  <c r="BI184" i="2"/>
  <c r="BH184" i="2"/>
  <c r="BG184" i="2"/>
  <c r="BF184" i="2"/>
  <c r="X184" i="2"/>
  <c r="V184" i="2"/>
  <c r="T184" i="2"/>
  <c r="P184" i="2"/>
  <c r="BI181" i="2"/>
  <c r="BH181" i="2"/>
  <c r="BG181" i="2"/>
  <c r="BF181" i="2"/>
  <c r="X181" i="2"/>
  <c r="V181" i="2"/>
  <c r="T181" i="2"/>
  <c r="P181" i="2"/>
  <c r="BI179" i="2"/>
  <c r="BH179" i="2"/>
  <c r="BG179" i="2"/>
  <c r="BF179" i="2"/>
  <c r="X179" i="2"/>
  <c r="V179" i="2"/>
  <c r="T179" i="2"/>
  <c r="P179" i="2"/>
  <c r="BI175" i="2"/>
  <c r="BH175" i="2"/>
  <c r="BG175" i="2"/>
  <c r="BF175" i="2"/>
  <c r="X175" i="2"/>
  <c r="V175" i="2"/>
  <c r="T175" i="2"/>
  <c r="P175" i="2"/>
  <c r="BI173" i="2"/>
  <c r="BH173" i="2"/>
  <c r="BG173" i="2"/>
  <c r="BF173" i="2"/>
  <c r="X173" i="2"/>
  <c r="V173" i="2"/>
  <c r="T173" i="2"/>
  <c r="P173" i="2"/>
  <c r="BI171" i="2"/>
  <c r="BH171" i="2"/>
  <c r="BG171" i="2"/>
  <c r="BF171" i="2"/>
  <c r="X171" i="2"/>
  <c r="V171" i="2"/>
  <c r="T171" i="2"/>
  <c r="P171" i="2"/>
  <c r="BI168" i="2"/>
  <c r="BH168" i="2"/>
  <c r="BG168" i="2"/>
  <c r="BF168" i="2"/>
  <c r="X168" i="2"/>
  <c r="V168" i="2"/>
  <c r="T168" i="2"/>
  <c r="P168" i="2"/>
  <c r="BI164" i="2"/>
  <c r="BH164" i="2"/>
  <c r="BG164" i="2"/>
  <c r="BF164" i="2"/>
  <c r="X164" i="2"/>
  <c r="V164" i="2"/>
  <c r="T164" i="2"/>
  <c r="P164" i="2"/>
  <c r="BI162" i="2"/>
  <c r="BH162" i="2"/>
  <c r="BG162" i="2"/>
  <c r="BF162" i="2"/>
  <c r="X162" i="2"/>
  <c r="V162" i="2"/>
  <c r="T162" i="2"/>
  <c r="P162" i="2"/>
  <c r="BI158" i="2"/>
  <c r="BH158" i="2"/>
  <c r="BG158" i="2"/>
  <c r="BF158" i="2"/>
  <c r="X158" i="2"/>
  <c r="V158" i="2"/>
  <c r="T158" i="2"/>
  <c r="P158" i="2"/>
  <c r="BI155" i="2"/>
  <c r="BH155" i="2"/>
  <c r="BG155" i="2"/>
  <c r="BF155" i="2"/>
  <c r="X155" i="2"/>
  <c r="V155" i="2"/>
  <c r="T155" i="2"/>
  <c r="P155" i="2"/>
  <c r="BI151" i="2"/>
  <c r="BH151" i="2"/>
  <c r="BG151" i="2"/>
  <c r="BF151" i="2"/>
  <c r="X151" i="2"/>
  <c r="V151" i="2"/>
  <c r="T151" i="2"/>
  <c r="P151" i="2"/>
  <c r="BI150" i="2"/>
  <c r="BH150" i="2"/>
  <c r="BG150" i="2"/>
  <c r="BF150" i="2"/>
  <c r="X150" i="2"/>
  <c r="V150" i="2"/>
  <c r="T150" i="2"/>
  <c r="P150" i="2"/>
  <c r="BI146" i="2"/>
  <c r="BH146" i="2"/>
  <c r="BG146" i="2"/>
  <c r="BF146" i="2"/>
  <c r="X146" i="2"/>
  <c r="V146" i="2"/>
  <c r="T146" i="2"/>
  <c r="P146" i="2"/>
  <c r="BI142" i="2"/>
  <c r="BH142" i="2"/>
  <c r="BG142" i="2"/>
  <c r="BF142" i="2"/>
  <c r="X142" i="2"/>
  <c r="V142" i="2"/>
  <c r="T142" i="2"/>
  <c r="P142" i="2"/>
  <c r="BI138" i="2"/>
  <c r="BH138" i="2"/>
  <c r="BG138" i="2"/>
  <c r="BF138" i="2"/>
  <c r="X138" i="2"/>
  <c r="V138" i="2"/>
  <c r="T138" i="2"/>
  <c r="P138" i="2"/>
  <c r="BI136" i="2"/>
  <c r="BH136" i="2"/>
  <c r="BG136" i="2"/>
  <c r="BF136" i="2"/>
  <c r="X136" i="2"/>
  <c r="V136" i="2"/>
  <c r="T136" i="2"/>
  <c r="P136" i="2"/>
  <c r="BI131" i="2"/>
  <c r="BH131" i="2"/>
  <c r="BG131" i="2"/>
  <c r="BF131" i="2"/>
  <c r="X131" i="2"/>
  <c r="V131" i="2"/>
  <c r="T131" i="2"/>
  <c r="P131" i="2"/>
  <c r="BI127" i="2"/>
  <c r="BH127" i="2"/>
  <c r="BG127" i="2"/>
  <c r="BF127" i="2"/>
  <c r="X127" i="2"/>
  <c r="V127" i="2"/>
  <c r="T127" i="2"/>
  <c r="P127" i="2"/>
  <c r="BI123" i="2"/>
  <c r="BH123" i="2"/>
  <c r="BG123" i="2"/>
  <c r="BF123" i="2"/>
  <c r="X123" i="2"/>
  <c r="V123" i="2"/>
  <c r="T123" i="2"/>
  <c r="P123" i="2"/>
  <c r="J117" i="2"/>
  <c r="J116" i="2"/>
  <c r="F116" i="2"/>
  <c r="F114" i="2"/>
  <c r="E112" i="2"/>
  <c r="J57" i="2"/>
  <c r="J56" i="2"/>
  <c r="F56" i="2"/>
  <c r="F54" i="2"/>
  <c r="E52" i="2"/>
  <c r="J18" i="2"/>
  <c r="E18" i="2"/>
  <c r="F117" i="2" s="1"/>
  <c r="J17" i="2"/>
  <c r="J12" i="2"/>
  <c r="J114" i="2"/>
  <c r="E7" i="2"/>
  <c r="E50" i="2"/>
  <c r="L50" i="1"/>
  <c r="AM50" i="1"/>
  <c r="AM49" i="1"/>
  <c r="L49" i="1"/>
  <c r="AM47" i="1"/>
  <c r="L47" i="1"/>
  <c r="L45" i="1"/>
  <c r="L44" i="1"/>
  <c r="R1181" i="2"/>
  <c r="R1065" i="2"/>
  <c r="Q656" i="2"/>
  <c r="R1381" i="2"/>
  <c r="R969" i="2"/>
  <c r="R619" i="2"/>
  <c r="Q1538" i="2"/>
  <c r="Q1155" i="2"/>
  <c r="R837" i="2"/>
  <c r="Q508" i="2"/>
  <c r="Q1315" i="2"/>
  <c r="Q897" i="2"/>
  <c r="R274" i="2"/>
  <c r="R1287" i="2"/>
  <c r="Q973" i="2"/>
  <c r="Q549" i="2"/>
  <c r="R1123" i="2"/>
  <c r="R764" i="2"/>
  <c r="Q326" i="2"/>
  <c r="Q1345" i="2"/>
  <c r="R1036" i="2"/>
  <c r="R357" i="2"/>
  <c r="Q1556" i="2"/>
  <c r="Q915" i="2"/>
  <c r="R186" i="2"/>
  <c r="K776" i="2"/>
  <c r="BE776" i="2"/>
  <c r="K1220" i="2"/>
  <c r="BE1220" i="2"/>
  <c r="K335" i="2"/>
  <c r="BE335" i="2" s="1"/>
  <c r="K1172" i="2"/>
  <c r="BE1172" i="2"/>
  <c r="BK421" i="2"/>
  <c r="K1047" i="2"/>
  <c r="BE1047" i="2" s="1"/>
  <c r="K1468" i="2"/>
  <c r="BE1468" i="2" s="1"/>
  <c r="K1407" i="2"/>
  <c r="BE1407" i="2" s="1"/>
  <c r="K640" i="2"/>
  <c r="BE640" i="2" s="1"/>
  <c r="K750" i="2"/>
  <c r="BE750" i="2"/>
  <c r="R1398" i="2"/>
  <c r="R1149" i="2"/>
  <c r="R835" i="2"/>
  <c r="R341" i="2"/>
  <c r="Q1122" i="2"/>
  <c r="Q820" i="2"/>
  <c r="R238" i="2"/>
  <c r="Q1269" i="2"/>
  <c r="R945" i="2"/>
  <c r="R574" i="2"/>
  <c r="R1306" i="2"/>
  <c r="Q942" i="2"/>
  <c r="Q428" i="2"/>
  <c r="Q1367" i="2"/>
  <c r="Q949" i="2"/>
  <c r="R425" i="2"/>
  <c r="R1193" i="2"/>
  <c r="Q776" i="2"/>
  <c r="R212" i="2"/>
  <c r="Q1232" i="2"/>
  <c r="Q1011" i="2"/>
  <c r="Q465" i="2"/>
  <c r="R1365" i="2"/>
  <c r="R901" i="2"/>
  <c r="BK1567" i="2"/>
  <c r="K938" i="2"/>
  <c r="BE938" i="2" s="1"/>
  <c r="K1465" i="2"/>
  <c r="BE1465" i="2" s="1"/>
  <c r="BK796" i="2"/>
  <c r="BK1413" i="2"/>
  <c r="K1473" i="2"/>
  <c r="BE1473" i="2" s="1"/>
  <c r="BK792" i="2"/>
  <c r="K1443" i="2"/>
  <c r="BE1443" i="2"/>
  <c r="K816" i="2"/>
  <c r="BE816" i="2"/>
  <c r="K1377" i="2"/>
  <c r="BE1377" i="2"/>
  <c r="BK566" i="2"/>
  <c r="BK921" i="2"/>
  <c r="K1296" i="2"/>
  <c r="BE1296" i="2"/>
  <c r="BK437" i="2"/>
  <c r="R1227" i="2"/>
  <c r="Q1086" i="2"/>
  <c r="Q891" i="2"/>
  <c r="R519" i="2"/>
  <c r="Q1194" i="2"/>
  <c r="Q975" i="2"/>
  <c r="R719" i="2"/>
  <c r="Q1470" i="2"/>
  <c r="Q1108" i="2"/>
  <c r="Q780" i="2"/>
  <c r="Q291" i="2"/>
  <c r="R1092" i="2"/>
  <c r="Q814" i="2"/>
  <c r="R1510" i="2"/>
  <c r="R1075" i="2"/>
  <c r="R1491" i="2"/>
  <c r="Q988" i="2"/>
  <c r="R754" i="2"/>
  <c r="R365" i="2"/>
  <c r="R1363" i="2"/>
  <c r="R938" i="2"/>
  <c r="Q513" i="2"/>
  <c r="R1339" i="2"/>
  <c r="Q1120" i="2"/>
  <c r="R881" i="2"/>
  <c r="Q301" i="2"/>
  <c r="Q1227" i="2"/>
  <c r="R790" i="2"/>
  <c r="Q1433" i="2"/>
  <c r="R1073" i="2"/>
  <c r="Q766" i="2"/>
  <c r="Q1479" i="2"/>
  <c r="R1020" i="2"/>
  <c r="R529" i="2"/>
  <c r="Q1103" i="2"/>
  <c r="R908" i="2"/>
  <c r="Q333" i="2"/>
  <c r="R1347" i="2"/>
  <c r="Q921" i="2"/>
  <c r="Q557" i="2"/>
  <c r="Q1411" i="2"/>
  <c r="R1102" i="2"/>
  <c r="Q839" i="2"/>
  <c r="Q1578" i="2"/>
  <c r="Q1079" i="2"/>
  <c r="Q694" i="2"/>
  <c r="K1273" i="2"/>
  <c r="BE1273" i="2"/>
  <c r="K531" i="2"/>
  <c r="BE531" i="2" s="1"/>
  <c r="K1041" i="2"/>
  <c r="BE1041" i="2"/>
  <c r="BK1381" i="2"/>
  <c r="K1456" i="2"/>
  <c r="BE1456" i="2"/>
  <c r="BK242" i="2"/>
  <c r="K887" i="2"/>
  <c r="BE887" i="2" s="1"/>
  <c r="K1363" i="2"/>
  <c r="BE1363" i="2"/>
  <c r="BK1553" i="2"/>
  <c r="BK549" i="2"/>
  <c r="BK884" i="2"/>
  <c r="Q1461" i="2"/>
  <c r="R978" i="2"/>
  <c r="Q700" i="2"/>
  <c r="Q1493" i="2"/>
  <c r="Q1050" i="2"/>
  <c r="Q737" i="2"/>
  <c r="Q1310" i="2"/>
  <c r="Q1017" i="2"/>
  <c r="Q665" i="2"/>
  <c r="Q1495" i="2"/>
  <c r="R1190" i="2"/>
  <c r="Q813" i="2"/>
  <c r="R1447" i="2"/>
  <c r="Q1026" i="2"/>
  <c r="R609" i="2"/>
  <c r="R1443" i="2"/>
  <c r="Q1075" i="2"/>
  <c r="R832" i="2"/>
  <c r="R285" i="2"/>
  <c r="R1191" i="2"/>
  <c r="Q848" i="2"/>
  <c r="R1588" i="2"/>
  <c r="R1396" i="2"/>
  <c r="R1029" i="2"/>
  <c r="R371" i="2"/>
  <c r="K1092" i="2"/>
  <c r="BE1092" i="2" s="1"/>
  <c r="BK186" i="2"/>
  <c r="BK874" i="2"/>
  <c r="K1166" i="2"/>
  <c r="BE1166" i="2" s="1"/>
  <c r="K1410" i="2"/>
  <c r="BE1410" i="2"/>
  <c r="K676" i="2"/>
  <c r="BE676" i="2" s="1"/>
  <c r="K1035" i="2"/>
  <c r="BE1035" i="2"/>
  <c r="BK544" i="2"/>
  <c r="BK1011" i="2"/>
  <c r="K1478" i="2"/>
  <c r="BE1478" i="2"/>
  <c r="K326" i="2"/>
  <c r="BE326" i="2" s="1"/>
  <c r="K298" i="2"/>
  <c r="BE298" i="2"/>
  <c r="Q1193" i="2"/>
  <c r="R1008" i="2"/>
  <c r="Q676" i="2"/>
  <c r="R250" i="2"/>
  <c r="Q1278" i="2"/>
  <c r="R903" i="2"/>
  <c r="R194" i="2"/>
  <c r="Q1178" i="2"/>
  <c r="R817" i="2"/>
  <c r="Q359" i="2"/>
  <c r="R1232" i="2"/>
  <c r="Q881" i="2"/>
  <c r="Q220" i="2"/>
  <c r="Q1206" i="2"/>
  <c r="Q1532" i="2"/>
  <c r="Q1217" i="2"/>
  <c r="R870" i="2"/>
  <c r="R658" i="2"/>
  <c r="Q1473" i="2"/>
  <c r="Q1065" i="2"/>
  <c r="R727" i="2"/>
  <c r="R1433" i="2"/>
  <c r="Q1273" i="2"/>
  <c r="Q1117" i="2"/>
  <c r="Q1020" i="2"/>
  <c r="R868" i="2"/>
  <c r="Q790" i="2"/>
  <c r="Q672" i="2"/>
  <c r="R1471" i="2"/>
  <c r="Q1210" i="2"/>
  <c r="R896" i="2"/>
  <c r="Q269" i="2"/>
  <c r="Q1152" i="2"/>
  <c r="R866" i="2"/>
  <c r="Q1555" i="2"/>
  <c r="Q1151" i="2"/>
  <c r="Q850" i="2"/>
  <c r="Q343" i="2"/>
  <c r="R1425" i="2"/>
  <c r="Q1116" i="2"/>
  <c r="Q727" i="2"/>
  <c r="Q162" i="2"/>
  <c r="R1094" i="2"/>
  <c r="R746" i="2"/>
  <c r="BK1044" i="2"/>
  <c r="K428" i="2"/>
  <c r="BE428" i="2"/>
  <c r="BK754" i="2"/>
  <c r="BK1514" i="2"/>
  <c r="BK319" i="2"/>
  <c r="K984" i="2"/>
  <c r="BE984" i="2"/>
  <c r="BK1493" i="2"/>
  <c r="K929" i="2"/>
  <c r="BE929" i="2"/>
  <c r="K1516" i="2"/>
  <c r="BE1516" i="2" s="1"/>
  <c r="BK574" i="2"/>
  <c r="BK1160" i="2"/>
  <c r="K1365" i="2"/>
  <c r="BE1365" i="2"/>
  <c r="BK794" i="2"/>
  <c r="R676" i="2"/>
  <c r="R1532" i="2"/>
  <c r="Q946" i="2"/>
  <c r="Q437" i="2"/>
  <c r="R1209" i="2"/>
  <c r="R842" i="2"/>
  <c r="R291" i="2"/>
  <c r="Q1251" i="2"/>
  <c r="Q750" i="2"/>
  <c r="K1437" i="2"/>
  <c r="BE1437" i="2" s="1"/>
  <c r="BK700" i="2"/>
  <c r="BK1434" i="2"/>
  <c r="BK605" i="2"/>
  <c r="BK1079" i="2"/>
  <c r="K1032" i="2"/>
  <c r="BE1032" i="2"/>
  <c r="BK1559" i="2"/>
  <c r="K741" i="2"/>
  <c r="BE741" i="2" s="1"/>
  <c r="BK957" i="2"/>
  <c r="K1527" i="2"/>
  <c r="BE1527" i="2"/>
  <c r="BK681" i="2"/>
  <c r="BK1078" i="2"/>
  <c r="K209" i="2"/>
  <c r="BE209" i="2"/>
  <c r="R1179" i="2"/>
  <c r="Q771" i="2"/>
  <c r="Q331" i="2"/>
  <c r="Q1293" i="2"/>
  <c r="R919" i="2"/>
  <c r="Q596" i="2"/>
  <c r="R1403" i="2"/>
  <c r="Q1105" i="2"/>
  <c r="R786" i="2"/>
  <c r="Q395" i="2"/>
  <c r="Q1403" i="2"/>
  <c r="R913" i="2"/>
  <c r="Q432" i="2"/>
  <c r="Q1402" i="2"/>
  <c r="Q1015" i="2"/>
  <c r="Q875" i="2"/>
  <c r="R450" i="2"/>
  <c r="R1335" i="2"/>
  <c r="R957" i="2"/>
  <c r="R558" i="2"/>
  <c r="R1507" i="2"/>
  <c r="Q1072" i="2"/>
  <c r="Q544" i="2"/>
  <c r="R1559" i="2"/>
  <c r="R1011" i="2"/>
  <c r="Q602" i="2"/>
  <c r="BK1529" i="2"/>
  <c r="K903" i="2"/>
  <c r="BE903" i="2" s="1"/>
  <c r="BK123" i="2"/>
  <c r="K672" i="2"/>
  <c r="BE672" i="2"/>
  <c r="K1062" i="2"/>
  <c r="BE1062" i="2"/>
  <c r="K1447" i="2"/>
  <c r="BE1447" i="2"/>
  <c r="K519" i="2"/>
  <c r="BE519" i="2"/>
  <c r="K1009" i="2"/>
  <c r="BE1009" i="2"/>
  <c r="K371" i="2"/>
  <c r="BE371" i="2"/>
  <c r="K1117" i="2"/>
  <c r="BE1117" i="2"/>
  <c r="BK1278" i="2"/>
  <c r="K233" i="2"/>
  <c r="BE233" i="2"/>
  <c r="K992" i="2"/>
  <c r="BE992" i="2" s="1"/>
  <c r="Q1550" i="2"/>
  <c r="R1184" i="2"/>
  <c r="R852" i="2"/>
  <c r="Q367" i="2"/>
  <c r="Q1145" i="2"/>
  <c r="Q870" i="2"/>
  <c r="Q570" i="2"/>
  <c r="Q1339" i="2"/>
  <c r="R796" i="2"/>
  <c r="Q263" i="2"/>
  <c r="R1201" i="2"/>
  <c r="Q832" i="2"/>
  <c r="R301" i="2"/>
  <c r="Q1267" i="2"/>
  <c r="R927" i="2"/>
  <c r="R596" i="2"/>
  <c r="R261" i="2"/>
  <c r="Q1148" i="2"/>
  <c r="R621" i="2"/>
  <c r="R355" i="2"/>
  <c r="Q1182" i="2"/>
  <c r="Q822" i="2"/>
  <c r="Q454" i="2"/>
  <c r="R1565" i="2"/>
  <c r="Q1184" i="2"/>
  <c r="R932" i="2"/>
  <c r="Q312" i="2"/>
  <c r="BK1076" i="2"/>
  <c r="K450" i="2"/>
  <c r="BE450" i="2"/>
  <c r="BK1215" i="2"/>
  <c r="K551" i="2"/>
  <c r="BE551" i="2"/>
  <c r="BK1145" i="2"/>
  <c r="BK1436" i="2"/>
  <c r="K965" i="2"/>
  <c r="BE965" i="2"/>
  <c r="K1227" i="2"/>
  <c r="BE1227" i="2"/>
  <c r="BK913" i="2"/>
  <c r="BK367" i="2"/>
  <c r="K943" i="2"/>
  <c r="BE943" i="2"/>
  <c r="BK1339" i="2"/>
  <c r="K385" i="2"/>
  <c r="BE385" i="2"/>
  <c r="K945" i="2"/>
  <c r="BE945" i="2" s="1"/>
  <c r="Q407" i="2"/>
  <c r="R1467" i="2"/>
  <c r="R1141" i="2"/>
  <c r="Q906" i="2"/>
  <c r="R549" i="2"/>
  <c r="R1407" i="2"/>
  <c r="Q1123" i="2"/>
  <c r="R829" i="2"/>
  <c r="Q415" i="2"/>
  <c r="R1324" i="2"/>
  <c r="Q1014" i="2"/>
  <c r="R685" i="2"/>
  <c r="Q186" i="2"/>
  <c r="Q1190" i="2"/>
  <c r="R946" i="2"/>
  <c r="R513" i="2"/>
  <c r="Q1374" i="2"/>
  <c r="Q1001" i="2"/>
  <c r="Q561" i="2"/>
  <c r="R1441" i="2"/>
  <c r="R951" i="2"/>
  <c r="R1576" i="2"/>
  <c r="R1290" i="2"/>
  <c r="R880" i="2"/>
  <c r="R184" i="2"/>
  <c r="BK897" i="2"/>
  <c r="K150" i="2"/>
  <c r="BE150" i="2" s="1"/>
  <c r="BK743" i="2"/>
  <c r="BK1486" i="2"/>
  <c r="K280" i="2"/>
  <c r="BE280" i="2" s="1"/>
  <c r="BK735" i="2"/>
  <c r="K878" i="2"/>
  <c r="BE878" i="2"/>
  <c r="K1445" i="2"/>
  <c r="BE1445" i="2"/>
  <c r="K645" i="2"/>
  <c r="BE645" i="2"/>
  <c r="BK1223" i="2"/>
  <c r="K452" i="2"/>
  <c r="BE452" i="2"/>
  <c r="BK609" i="2"/>
  <c r="R1196" i="2"/>
  <c r="Q957" i="2"/>
  <c r="Q527" i="2"/>
  <c r="R179" i="2"/>
  <c r="Q1176" i="2"/>
  <c r="Q929" i="2"/>
  <c r="R209" i="2"/>
  <c r="R1204" i="2"/>
  <c r="R816" i="2"/>
  <c r="Q411" i="2"/>
  <c r="R1231" i="2"/>
  <c r="R825" i="2"/>
  <c r="R1505" i="2"/>
  <c r="Q1056" i="2"/>
  <c r="R813" i="2"/>
  <c r="Q385" i="2"/>
  <c r="Q1396" i="2"/>
  <c r="Q1012" i="2"/>
  <c r="R123" i="2"/>
  <c r="Q1142" i="2"/>
  <c r="R711" i="2"/>
  <c r="R1568" i="2"/>
  <c r="R1109" i="2"/>
  <c r="R331" i="2"/>
  <c r="BK1116" i="2"/>
  <c r="K393" i="2"/>
  <c r="BE393" i="2"/>
  <c r="BK880" i="2"/>
  <c r="BK904" i="2"/>
  <c r="K894" i="2"/>
  <c r="BE894" i="2"/>
  <c r="BK1232" i="2"/>
  <c r="BK619" i="2"/>
  <c r="BK1207" i="2"/>
  <c r="BK557" i="2"/>
  <c r="BK1029" i="2"/>
  <c r="BK1391" i="2"/>
  <c r="K179" i="2"/>
  <c r="BE179" i="2"/>
  <c r="R1026" i="2"/>
  <c r="Q804" i="2"/>
  <c r="R1434" i="2"/>
  <c r="R1018" i="2"/>
  <c r="R690" i="2"/>
  <c r="Q1413" i="2"/>
  <c r="Q1139" i="2"/>
  <c r="R921" i="2"/>
  <c r="R387" i="2"/>
  <c r="Q1057" i="2"/>
  <c r="Q632" i="2"/>
  <c r="Q1542" i="2"/>
  <c r="Q1158" i="2"/>
  <c r="R538" i="2"/>
  <c r="R1542" i="2"/>
  <c r="Q1053" i="2"/>
  <c r="R553" i="2"/>
  <c r="Q1439" i="2"/>
  <c r="Q1037" i="2"/>
  <c r="Q658" i="2"/>
  <c r="Q1576" i="2"/>
  <c r="Q1166" i="2"/>
  <c r="Q811" i="2"/>
  <c r="K1163" i="2"/>
  <c r="BE1163" i="2"/>
  <c r="BK569" i="2"/>
  <c r="BK1161" i="2"/>
  <c r="BK403" i="2"/>
  <c r="BK863" i="2"/>
  <c r="BK932" i="2"/>
  <c r="BK1345" i="2"/>
  <c r="K661" i="2"/>
  <c r="BE661" i="2"/>
  <c r="BK1128" i="2"/>
  <c r="BK1217" i="2"/>
  <c r="K561" i="2"/>
  <c r="BE561" i="2"/>
  <c r="BK787" i="2"/>
  <c r="R1377" i="2"/>
  <c r="R1099" i="2"/>
  <c r="R860" i="2"/>
  <c r="R377" i="2"/>
  <c r="Q1453" i="2"/>
  <c r="Q1169" i="2"/>
  <c r="R810" i="2"/>
  <c r="Q339" i="2"/>
  <c r="Q1264" i="2"/>
  <c r="Q940" i="2"/>
  <c r="R602" i="2"/>
  <c r="Q168" i="2"/>
  <c r="Q1179" i="2"/>
  <c r="Q357" i="2"/>
  <c r="BK1470" i="2"/>
  <c r="Q1041" i="2"/>
  <c r="Q1441" i="2"/>
  <c r="R1062" i="2"/>
  <c r="Q819" i="2"/>
  <c r="Q1419" i="2"/>
  <c r="Q1032" i="2"/>
  <c r="Q855" i="2"/>
  <c r="Q1488" i="2"/>
  <c r="Q1321" i="2"/>
  <c r="R1172" i="2"/>
  <c r="Q1060" i="2"/>
  <c r="Q938" i="2"/>
  <c r="Q774" i="2"/>
  <c r="Q555" i="2"/>
  <c r="Q266" i="2"/>
  <c r="R1406" i="2"/>
  <c r="R1033" i="2"/>
  <c r="R723" i="2"/>
  <c r="R308" i="2"/>
  <c r="BK1407" i="2"/>
  <c r="Q953" i="2"/>
  <c r="R591" i="2"/>
  <c r="Q1354" i="2"/>
  <c r="Q1018" i="2"/>
  <c r="Q389" i="2"/>
  <c r="Q1280" i="2"/>
  <c r="Q927" i="2"/>
  <c r="Q337" i="2"/>
  <c r="Q1052" i="2"/>
  <c r="Q630" i="2"/>
  <c r="K1258" i="2"/>
  <c r="BE1258" i="2"/>
  <c r="BK614" i="2"/>
  <c r="BK1014" i="2"/>
  <c r="K1173" i="2"/>
  <c r="BE1173" i="2"/>
  <c r="BK1419" i="2"/>
  <c r="BK216" i="2"/>
  <c r="K1003" i="2"/>
  <c r="BE1003" i="2"/>
  <c r="K530" i="2"/>
  <c r="BE530" i="2"/>
  <c r="K1139" i="2"/>
  <c r="BE1139" i="2"/>
  <c r="K473" i="2"/>
  <c r="BE473" i="2"/>
  <c r="BK946" i="2"/>
  <c r="K1201" i="2"/>
  <c r="BE1201" i="2" s="1"/>
  <c r="K685" i="2"/>
  <c r="BE685" i="2"/>
  <c r="R774" i="2"/>
  <c r="Q1471" i="2"/>
  <c r="Q1030" i="2"/>
  <c r="R469" i="2"/>
  <c r="Q1406" i="2"/>
  <c r="Q1035" i="2"/>
  <c r="Q574" i="2"/>
  <c r="R1567" i="2"/>
  <c r="Q1023" i="2"/>
  <c r="Q479" i="2"/>
  <c r="BK1155" i="2"/>
  <c r="BK469" i="2"/>
  <c r="K1008" i="2"/>
  <c r="BE1008" i="2" s="1"/>
  <c r="K1231" i="2"/>
  <c r="BE1231" i="2"/>
  <c r="BK181" i="2"/>
  <c r="K940" i="2"/>
  <c r="BE940" i="2"/>
  <c r="BK1461" i="2"/>
  <c r="BK832" i="2"/>
  <c r="K1471" i="2"/>
  <c r="BE1471" i="2"/>
  <c r="K768" i="2"/>
  <c r="BE768" i="2"/>
  <c r="BK1070" i="2"/>
  <c r="K337" i="2"/>
  <c r="BE337" i="2"/>
  <c r="K448" i="2"/>
  <c r="BE448" i="2" s="1"/>
  <c r="R1315" i="2"/>
  <c r="R1043" i="2"/>
  <c r="R830" i="2"/>
  <c r="R267" i="2"/>
  <c r="R1218" i="2"/>
  <c r="Q857" i="2"/>
  <c r="R531" i="2"/>
  <c r="Q1220" i="2"/>
  <c r="R955" i="2"/>
  <c r="Q551" i="2"/>
  <c r="R1478" i="2"/>
  <c r="Q1073" i="2"/>
  <c r="R605" i="2"/>
  <c r="Q1443" i="2"/>
  <c r="Q990" i="2"/>
  <c r="R636" i="2"/>
  <c r="R1388" i="2"/>
  <c r="R1021" i="2"/>
  <c r="R393" i="2"/>
  <c r="Q1462" i="2"/>
  <c r="R1187" i="2"/>
  <c r="Q621" i="2"/>
  <c r="Q1568" i="2"/>
  <c r="R1090" i="2"/>
  <c r="R820" i="2"/>
  <c r="BK1581" i="2"/>
  <c r="BK790" i="2"/>
  <c r="K951" i="2"/>
  <c r="BE951" i="2"/>
  <c r="K1210" i="2"/>
  <c r="BE1210" i="2"/>
  <c r="K829" i="2"/>
  <c r="BE829" i="2"/>
  <c r="BK784" i="2"/>
  <c r="BK1378" i="2"/>
  <c r="K527" i="2"/>
  <c r="BE527" i="2"/>
  <c r="K817" i="2"/>
  <c r="BE817" i="2"/>
  <c r="BK1369" i="2"/>
  <c r="BK814" i="2"/>
  <c r="BK822" i="2"/>
  <c r="Q1484" i="2"/>
  <c r="Q1033" i="2"/>
  <c r="R569" i="2"/>
  <c r="Q1498" i="2"/>
  <c r="R1185" i="2"/>
  <c r="R847" i="2"/>
  <c r="Q519" i="2"/>
  <c r="R1229" i="2"/>
  <c r="R822" i="2"/>
  <c r="Q181" i="2"/>
  <c r="Q1157" i="2"/>
  <c r="Q971" i="2"/>
  <c r="R670" i="2"/>
  <c r="R1493" i="2"/>
  <c r="Q1128" i="2"/>
  <c r="Q883" i="2"/>
  <c r="Q651" i="2"/>
  <c r="Q127" i="2"/>
  <c r="Q930" i="2"/>
  <c r="R563" i="2"/>
  <c r="R227" i="2"/>
  <c r="R1154" i="2"/>
  <c r="R936" i="2"/>
  <c r="R229" i="2"/>
  <c r="R1495" i="2"/>
  <c r="R1040" i="2"/>
  <c r="Q792" i="2"/>
  <c r="BK1394" i="2"/>
  <c r="K727" i="2"/>
  <c r="BE727" i="2" s="1"/>
  <c r="K1354" i="2"/>
  <c r="BE1354" i="2"/>
  <c r="BK868" i="2"/>
  <c r="K1462" i="2"/>
  <c r="BE1462" i="2"/>
  <c r="K190" i="2"/>
  <c r="BE190" i="2"/>
  <c r="K1151" i="2"/>
  <c r="BE1151" i="2"/>
  <c r="K266" i="2"/>
  <c r="BE266" i="2"/>
  <c r="BK1027" i="2"/>
  <c r="BK477" i="2"/>
  <c r="K142" i="2"/>
  <c r="BE142" i="2"/>
  <c r="BK896" i="2"/>
  <c r="K1218" i="2"/>
  <c r="BE1218" i="2"/>
  <c r="BK678" i="2"/>
  <c r="Q229" i="2"/>
  <c r="Q1040" i="2"/>
  <c r="R700" i="2"/>
  <c r="R407" i="2"/>
  <c r="R1367" i="2"/>
  <c r="Q1068" i="2"/>
  <c r="R468" i="2"/>
  <c r="Q1381" i="2"/>
  <c r="R1050" i="2"/>
  <c r="R771" i="2"/>
  <c r="Q298" i="2"/>
  <c r="Q1377" i="2"/>
  <c r="Q563" i="2"/>
  <c r="R1520" i="2"/>
  <c r="Q1027" i="2"/>
  <c r="Q852" i="2"/>
  <c r="Q255" i="2"/>
  <c r="Q1332" i="2"/>
  <c r="BK857" i="2"/>
  <c r="R319" i="2"/>
  <c r="R1561" i="2"/>
  <c r="Q1097" i="2"/>
  <c r="R806" i="2"/>
  <c r="BK1576" i="2"/>
  <c r="BK855" i="2"/>
  <c r="K998" i="2"/>
  <c r="BE998" i="2"/>
  <c r="BK1301" i="2"/>
  <c r="BK1479" i="2"/>
  <c r="BK553" i="2"/>
  <c r="K1038" i="2"/>
  <c r="BE1038" i="2"/>
  <c r="K263" i="2"/>
  <c r="BE263" i="2"/>
  <c r="K377" i="2"/>
  <c r="BE377" i="2"/>
  <c r="K1099" i="2"/>
  <c r="BE1099" i="2"/>
  <c r="BK353" i="2"/>
  <c r="BK996" i="2"/>
  <c r="R1411" i="2"/>
  <c r="Q1096" i="2"/>
  <c r="Q591" i="2"/>
  <c r="Q150" i="2"/>
  <c r="Q1115" i="2"/>
  <c r="R683" i="2"/>
  <c r="R1465" i="2"/>
  <c r="R1112" i="2"/>
  <c r="Q784" i="2"/>
  <c r="Q267" i="2"/>
  <c r="R1175" i="2"/>
  <c r="R656" i="2"/>
  <c r="Q123" i="2"/>
  <c r="R1163" i="2"/>
  <c r="R845" i="2"/>
  <c r="Q216" i="2"/>
  <c r="R1164" i="2"/>
  <c r="R848" i="2"/>
  <c r="Q391" i="2"/>
  <c r="R1470" i="2"/>
  <c r="R943" i="2"/>
  <c r="R168" i="2"/>
  <c r="Q1399" i="2"/>
  <c r="R784" i="2"/>
  <c r="BK1574" i="2"/>
  <c r="K872" i="2"/>
  <c r="BE872" i="2"/>
  <c r="K1123" i="2"/>
  <c r="BE1123" i="2" s="1"/>
  <c r="K651" i="2"/>
  <c r="BE651" i="2"/>
  <c r="K1133" i="2"/>
  <c r="BE1133" i="2" s="1"/>
  <c r="K1108" i="2"/>
  <c r="BE1108" i="2"/>
  <c r="BK1453" i="2"/>
  <c r="K670" i="2"/>
  <c r="BE670" i="2"/>
  <c r="BK1075" i="2"/>
  <c r="K343" i="2"/>
  <c r="BE343" i="2" s="1"/>
  <c r="BK825" i="2"/>
  <c r="BK1106" i="2"/>
  <c r="K341" i="2"/>
  <c r="BE341" i="2" s="1"/>
  <c r="R1212" i="2"/>
  <c r="Q469" i="2"/>
  <c r="AU54" i="1"/>
  <c r="Q1161" i="2"/>
  <c r="R630" i="2"/>
  <c r="Q1478" i="2"/>
  <c r="R1038" i="2"/>
  <c r="R739" i="2"/>
  <c r="R312" i="2"/>
  <c r="R1345" i="2"/>
  <c r="Q998" i="2"/>
  <c r="Q560" i="2"/>
  <c r="Q261" i="2"/>
  <c r="Q1049" i="2"/>
  <c r="R778" i="2"/>
  <c r="R1474" i="2"/>
  <c r="Q1131" i="2"/>
  <c r="R681" i="2"/>
  <c r="Q1553" i="2"/>
  <c r="Q1149" i="2"/>
  <c r="Q584" i="2"/>
  <c r="R1570" i="2"/>
  <c r="R1122" i="2"/>
  <c r="R678" i="2"/>
  <c r="K1498" i="2"/>
  <c r="BE1498" i="2"/>
  <c r="BK800" i="2"/>
  <c r="K1315" i="2"/>
  <c r="BE1315" i="2"/>
  <c r="K638" i="2"/>
  <c r="BE638" i="2"/>
  <c r="K1102" i="2"/>
  <c r="BE1102" i="2"/>
  <c r="K1184" i="2"/>
  <c r="BE1184" i="2"/>
  <c r="BK339" i="2"/>
  <c r="K919" i="2"/>
  <c r="BE919" i="2"/>
  <c r="BK1251" i="2"/>
  <c r="K229" i="2"/>
  <c r="BE229" i="2"/>
  <c r="BK1007" i="2"/>
  <c r="BK1476" i="2"/>
  <c r="K860" i="2"/>
  <c r="BE860" i="2"/>
  <c r="R1498" i="2"/>
  <c r="R1137" i="2"/>
  <c r="R801" i="2"/>
  <c r="R345" i="2"/>
  <c r="Q1385" i="2"/>
  <c r="Q932" i="2"/>
  <c r="R645" i="2"/>
  <c r="Q1209" i="2"/>
  <c r="R1041" i="2"/>
  <c r="Q731" i="2"/>
  <c r="R245" i="2"/>
  <c r="Q1044" i="2"/>
  <c r="R758" i="2"/>
  <c r="Q1547" i="2"/>
  <c r="Q1111" i="2"/>
  <c r="R1296" i="2"/>
  <c r="R792" i="2"/>
  <c r="R391" i="2"/>
  <c r="R1538" i="2"/>
  <c r="R1206" i="2"/>
  <c r="Q796" i="2"/>
  <c r="R326" i="2"/>
  <c r="Q477" i="2"/>
  <c r="Q1371" i="2"/>
  <c r="R1003" i="2"/>
  <c r="R665" i="2"/>
  <c r="R171" i="2"/>
  <c r="Q1218" i="2"/>
  <c r="R992" i="2"/>
  <c r="Q530" i="2"/>
  <c r="Q1191" i="2"/>
  <c r="R766" i="2"/>
  <c r="R266" i="2"/>
  <c r="Q1365" i="2"/>
  <c r="Q1021" i="2"/>
  <c r="Q579" i="2"/>
  <c r="R1572" i="2"/>
  <c r="Q1225" i="2"/>
  <c r="R875" i="2"/>
  <c r="K1494" i="2"/>
  <c r="BE1494" i="2"/>
  <c r="BK739" i="2"/>
  <c r="K1209" i="2"/>
  <c r="BE1209" i="2"/>
  <c r="BK375" i="2"/>
  <c r="K857" i="2"/>
  <c r="BE857" i="2" s="1"/>
  <c r="K621" i="2"/>
  <c r="BE621" i="2"/>
  <c r="BK1060" i="2"/>
  <c r="K634" i="2"/>
  <c r="BE634" i="2"/>
  <c r="K719" i="2"/>
  <c r="BE719" i="2"/>
  <c r="K1324" i="2"/>
  <c r="BE1324" i="2"/>
  <c r="BK465" i="2"/>
  <c r="K1141" i="2"/>
  <c r="BE1141" i="2" s="1"/>
  <c r="R853" i="2"/>
  <c r="Q146" i="2"/>
  <c r="R1145" i="2"/>
  <c r="Q803" i="2"/>
  <c r="Q190" i="2"/>
  <c r="R1133" i="2"/>
  <c r="R663" i="2"/>
  <c r="R1574" i="2"/>
  <c r="R1142" i="2"/>
  <c r="Q634" i="2"/>
  <c r="BK1310" i="2"/>
  <c r="K579" i="2"/>
  <c r="BE579" i="2"/>
  <c r="BK1103" i="2"/>
  <c r="BK227" i="2"/>
  <c r="BK780" i="2"/>
  <c r="BK758" i="2"/>
  <c r="K934" i="2"/>
  <c r="BE934" i="2"/>
  <c r="K250" i="2"/>
  <c r="BE250" i="2"/>
  <c r="BK847" i="2"/>
  <c r="K1402" i="2"/>
  <c r="BE1402" i="2" s="1"/>
  <c r="K1458" i="2"/>
  <c r="BE1458" i="2"/>
  <c r="K801" i="2"/>
  <c r="BE801" i="2" s="1"/>
  <c r="R1394" i="2"/>
  <c r="Q1078" i="2"/>
  <c r="R625" i="2"/>
  <c r="Q151" i="2"/>
  <c r="R1083" i="2"/>
  <c r="Q739" i="2"/>
  <c r="R269" i="2"/>
  <c r="Q1352" i="2"/>
  <c r="Q1043" i="2"/>
  <c r="R768" i="2"/>
  <c r="Q175" i="2"/>
  <c r="R1116" i="2"/>
  <c r="Q741" i="2"/>
  <c r="R1550" i="2"/>
  <c r="R1117" i="2"/>
  <c r="R911" i="2"/>
  <c r="Q371" i="2"/>
  <c r="Q1167" i="2"/>
  <c r="Q900" i="2"/>
  <c r="Q468" i="2"/>
  <c r="R1399" i="2"/>
  <c r="Q1112" i="2"/>
  <c r="R824" i="2"/>
  <c r="Q1574" i="2"/>
  <c r="Q1046" i="2"/>
  <c r="R715" i="2"/>
  <c r="K1100" i="2"/>
  <c r="BE1100" i="2" s="1"/>
  <c r="K479" i="2"/>
  <c r="BE479" i="2"/>
  <c r="BK1090" i="2"/>
  <c r="BK1439" i="2"/>
  <c r="BK1565" i="2"/>
  <c r="K953" i="2"/>
  <c r="BE953" i="2"/>
  <c r="K1532" i="2"/>
  <c r="BE1532" i="2"/>
  <c r="K764" i="2"/>
  <c r="BE764" i="2" s="1"/>
  <c r="K175" i="2"/>
  <c r="BE175" i="2"/>
  <c r="K508" i="2"/>
  <c r="BE508" i="2"/>
  <c r="K1043" i="2"/>
  <c r="BE1043" i="2"/>
  <c r="K369" i="2"/>
  <c r="BE369" i="2"/>
  <c r="K715" i="2"/>
  <c r="BE715" i="2"/>
  <c r="Q1437" i="2"/>
  <c r="R1004" i="2"/>
  <c r="Q663" i="2"/>
  <c r="R1555" i="2"/>
  <c r="R1097" i="2"/>
  <c r="Q707" i="2"/>
  <c r="R1445" i="2"/>
  <c r="R1128" i="2"/>
  <c r="R894" i="2"/>
  <c r="Q497" i="2"/>
  <c r="Q1486" i="2"/>
  <c r="R1103" i="2"/>
  <c r="Q373" i="2"/>
  <c r="Q1188" i="2"/>
  <c r="Q904" i="2"/>
  <c r="Q746" i="2"/>
  <c r="R382" i="2"/>
  <c r="Q1324" i="2"/>
  <c r="R1055" i="2"/>
  <c r="R694" i="2"/>
  <c r="Q142" i="2"/>
  <c r="R1120" i="2"/>
  <c r="R883" i="2"/>
  <c r="R571" i="2"/>
  <c r="Q1581" i="2"/>
  <c r="R1301" i="2"/>
  <c r="R862" i="2"/>
  <c r="R202" i="2"/>
  <c r="BK1021" i="2"/>
  <c r="BK599" i="2"/>
  <c r="BK1491" i="2"/>
  <c r="K942" i="2"/>
  <c r="BE942" i="2"/>
  <c r="BK1556" i="2"/>
  <c r="K899" i="2"/>
  <c r="BE899" i="2"/>
  <c r="K1059" i="2"/>
  <c r="BE1059" i="2"/>
  <c r="BK1570" i="2"/>
  <c r="BK1073" i="2"/>
  <c r="BK649" i="2"/>
  <c r="K1406" i="2"/>
  <c r="BE1406" i="2" s="1"/>
  <c r="BK1206" i="2"/>
  <c r="K591" i="2"/>
  <c r="BE591" i="2"/>
  <c r="BK806" i="2"/>
  <c r="Q369" i="2"/>
  <c r="R1267" i="2"/>
  <c r="Q1004" i="2"/>
  <c r="Q607" i="2"/>
  <c r="R1293" i="2"/>
  <c r="Q1100" i="2"/>
  <c r="Q782" i="2"/>
  <c r="R362" i="2"/>
  <c r="R1269" i="2"/>
  <c r="Q947" i="2"/>
  <c r="Q458" i="2"/>
  <c r="Q1467" i="2"/>
  <c r="R1068" i="2"/>
  <c r="Q670" i="2"/>
  <c r="Q131" i="2"/>
  <c r="Q1160" i="2"/>
  <c r="R887" i="2"/>
  <c r="Q463" i="2"/>
  <c r="Q1398" i="2"/>
  <c r="Q1099" i="2"/>
  <c r="Q553" i="2"/>
  <c r="Q1570" i="2"/>
  <c r="R1030" i="2"/>
  <c r="R560" i="2"/>
  <c r="K1384" i="2"/>
  <c r="BE1384" i="2"/>
  <c r="K554" i="2"/>
  <c r="BE554" i="2" s="1"/>
  <c r="K1142" i="2"/>
  <c r="BE1142" i="2"/>
  <c r="K560" i="2"/>
  <c r="BE560" i="2" s="1"/>
  <c r="K1178" i="2"/>
  <c r="BE1178" i="2"/>
  <c r="BK1137" i="2"/>
  <c r="BK345" i="2"/>
  <c r="BK1198" i="2"/>
  <c r="BK693" i="2"/>
  <c r="BK1212" i="2"/>
  <c r="K168" i="2"/>
  <c r="BE168" i="2"/>
  <c r="BK834" i="2"/>
  <c r="K1169" i="2"/>
  <c r="BE1169" i="2" s="1"/>
  <c r="K373" i="2"/>
  <c r="BE373" i="2"/>
  <c r="R1223" i="2"/>
  <c r="R1037" i="2"/>
  <c r="R741" i="2"/>
  <c r="Q242" i="2"/>
  <c r="R1151" i="2"/>
  <c r="Q735" i="2"/>
  <c r="Q377" i="2"/>
  <c r="R1280" i="2"/>
  <c r="R874" i="2"/>
  <c r="R566" i="2"/>
  <c r="R1078" i="2"/>
  <c r="R584" i="2"/>
  <c r="R1453" i="2"/>
  <c r="R891" i="2"/>
  <c r="R458" i="2"/>
  <c r="R1235" i="2"/>
  <c r="R878" i="2"/>
  <c r="Q456" i="2"/>
  <c r="Q1223" i="2"/>
  <c r="R998" i="2"/>
  <c r="Q538" i="2"/>
  <c r="R1188" i="2"/>
  <c r="R827" i="2"/>
  <c r="K1464" i="2"/>
  <c r="BE1464" i="2"/>
  <c r="K636" i="2"/>
  <c r="BE636" i="2"/>
  <c r="K1403" i="2"/>
  <c r="BE1403" i="2" s="1"/>
  <c r="BK804" i="2"/>
  <c r="K155" i="2"/>
  <c r="BE155" i="2"/>
  <c r="K778" i="2"/>
  <c r="BE778" i="2" s="1"/>
  <c r="BK1158" i="2"/>
  <c r="K456" i="2"/>
  <c r="BE456" i="2"/>
  <c r="K900" i="2"/>
  <c r="BE900" i="2"/>
  <c r="K1148" i="2"/>
  <c r="BE1148" i="2"/>
  <c r="BK1024" i="2"/>
  <c r="Q1350" i="2"/>
  <c r="R947" i="2"/>
  <c r="R373" i="2"/>
  <c r="Q1384" i="2"/>
  <c r="R940" i="2"/>
  <c r="Q399" i="2"/>
  <c r="R1207" i="2"/>
  <c r="R808" i="2"/>
  <c r="R158" i="2"/>
  <c r="R1096" i="2"/>
  <c r="Q853" i="2"/>
  <c r="R1484" i="2"/>
  <c r="R984" i="2"/>
  <c r="Q319" i="2"/>
  <c r="Q1290" i="2"/>
  <c r="R906" i="2"/>
  <c r="K379" i="2"/>
  <c r="R1350" i="2"/>
  <c r="Q965" i="2"/>
  <c r="R349" i="2"/>
  <c r="R1479" i="2"/>
  <c r="Q1003" i="2"/>
  <c r="R482" i="2"/>
  <c r="K1335" i="2"/>
  <c r="BE1335" i="2"/>
  <c r="K866" i="2"/>
  <c r="BE866" i="2"/>
  <c r="BK1096" i="2"/>
  <c r="K468" i="2"/>
  <c r="BE468" i="2"/>
  <c r="BK1068" i="2"/>
  <c r="K529" i="2"/>
  <c r="BE529" i="2"/>
  <c r="K1185" i="2"/>
  <c r="BE1185" i="2"/>
  <c r="K432" i="2"/>
  <c r="BE432" i="2"/>
  <c r="BK925" i="2"/>
  <c r="BK1382" i="2"/>
  <c r="K731" i="2"/>
  <c r="BE731" i="2"/>
  <c r="BK647" i="2"/>
  <c r="Q1456" i="2"/>
  <c r="R1178" i="2"/>
  <c r="Q981" i="2"/>
  <c r="Q768" i="2"/>
  <c r="Q158" i="2"/>
  <c r="Q1029" i="2"/>
  <c r="Q843" i="2"/>
  <c r="R428" i="2"/>
  <c r="Q1301" i="2"/>
  <c r="R904" i="2"/>
  <c r="Q554" i="2"/>
  <c r="R1468" i="2"/>
  <c r="Q967" i="2"/>
  <c r="R703" i="2"/>
  <c r="R138" i="2"/>
  <c r="R1166" i="2"/>
  <c r="Q1372" i="2"/>
  <c r="Q923" i="2"/>
  <c r="Q609" i="2"/>
  <c r="R333" i="2"/>
  <c r="R1155" i="2"/>
  <c r="Q816" i="2"/>
  <c r="R432" i="2"/>
  <c r="Q227" i="2"/>
  <c r="R1100" i="2"/>
  <c r="R798" i="2"/>
  <c r="Q1529" i="2"/>
  <c r="R1027" i="2"/>
  <c r="R638" i="2"/>
  <c r="Q1494" i="2"/>
  <c r="Q1063" i="2"/>
  <c r="R570" i="2"/>
  <c r="Q1540" i="2"/>
  <c r="R1176" i="2"/>
  <c r="Q841" i="2"/>
  <c r="Q1565" i="2"/>
  <c r="Q1154" i="2"/>
  <c r="R803" i="2"/>
  <c r="R151" i="2"/>
  <c r="K891" i="2"/>
  <c r="BE891" i="2"/>
  <c r="K1459" i="2"/>
  <c r="BE1459" i="2"/>
  <c r="BK837" i="2"/>
  <c r="BK1267" i="2"/>
  <c r="BK1069" i="2"/>
  <c r="BK1360" i="2"/>
  <c r="K843" i="2"/>
  <c r="BE843" i="2"/>
  <c r="BK1280" i="2"/>
  <c r="BK1396" i="2"/>
  <c r="K184" i="2"/>
  <c r="BE184" i="2"/>
  <c r="BK1056" i="2"/>
  <c r="R814" i="2"/>
  <c r="Q491" i="2"/>
  <c r="R1198" i="2"/>
  <c r="Q566" i="2"/>
  <c r="Q1514" i="2"/>
  <c r="R1264" i="2"/>
  <c r="Q986" i="2"/>
  <c r="Q192" i="2"/>
  <c r="Q1410" i="2"/>
  <c r="R834" i="2"/>
  <c r="BK1538" i="2"/>
  <c r="K841" i="2"/>
  <c r="BE841" i="2"/>
  <c r="BK1510" i="2"/>
  <c r="K766" i="2"/>
  <c r="BE766" i="2" s="1"/>
  <c r="BK1149" i="2"/>
  <c r="K1188" i="2"/>
  <c r="BE1188" i="2"/>
  <c r="K274" i="2"/>
  <c r="BE274" i="2"/>
  <c r="K1018" i="2"/>
  <c r="BE1018" i="2"/>
  <c r="K486" i="2"/>
  <c r="BE486" i="2"/>
  <c r="BK1187" i="2"/>
  <c r="K267" i="2"/>
  <c r="BE267" i="2" s="1"/>
  <c r="BK850" i="2"/>
  <c r="K935" i="2"/>
  <c r="BE935" i="2"/>
  <c r="Q1544" i="2"/>
  <c r="R963" i="2"/>
  <c r="R452" i="2"/>
  <c r="Q1427" i="2"/>
  <c r="Q1055" i="2"/>
  <c r="R634" i="2"/>
  <c r="R1437" i="2"/>
  <c r="Q919" i="2"/>
  <c r="Q625" i="2"/>
  <c r="Q138" i="2"/>
  <c r="R1035" i="2"/>
  <c r="Q678" i="2"/>
  <c r="Q1516" i="2"/>
  <c r="Q1181" i="2"/>
  <c r="R923" i="2"/>
  <c r="R697" i="2"/>
  <c r="R1524" i="2"/>
  <c r="R1146" i="2"/>
  <c r="Q801" i="2"/>
  <c r="R339" i="2"/>
  <c r="R1278" i="2"/>
  <c r="R925" i="2"/>
  <c r="R298" i="2"/>
  <c r="Q1221" i="2"/>
  <c r="R787" i="2"/>
  <c r="BK1033" i="2"/>
  <c r="BK359" i="2"/>
  <c r="K1167" i="2"/>
  <c r="BE1167" i="2" s="1"/>
  <c r="K312" i="2"/>
  <c r="BE312" i="2"/>
  <c r="BK238" i="2"/>
  <c r="K1023" i="2"/>
  <c r="BE1023" i="2"/>
  <c r="BK333" i="2"/>
  <c r="BK853" i="2"/>
  <c r="K975" i="2"/>
  <c r="BE975" i="2"/>
  <c r="BK1425" i="2"/>
  <c r="BK491" i="2"/>
  <c r="BK513" i="2"/>
  <c r="R1215" i="2"/>
  <c r="Q896" i="2"/>
  <c r="R399" i="2"/>
  <c r="Q1235" i="2"/>
  <c r="Q908" i="2"/>
  <c r="K1505" i="2"/>
  <c r="R1160" i="2"/>
  <c r="R971" i="2"/>
  <c r="R661" i="2"/>
  <c r="R150" i="2"/>
  <c r="R1007" i="2"/>
  <c r="Q586" i="2"/>
  <c r="K127" i="2"/>
  <c r="BE127" i="2"/>
  <c r="K811" i="2"/>
  <c r="BE811" i="2" s="1"/>
  <c r="K1066" i="2"/>
  <c r="BE1066" i="2"/>
  <c r="K271" i="2"/>
  <c r="BE271" i="2" s="1"/>
  <c r="K269" i="2"/>
  <c r="BE269" i="2"/>
  <c r="R280" i="2"/>
  <c r="R1372" i="2"/>
  <c r="R804" i="2"/>
  <c r="Q1455" i="2"/>
  <c r="Q1212" i="2"/>
  <c r="R929" i="2"/>
  <c r="Q636" i="2"/>
  <c r="R1527" i="2"/>
  <c r="R1111" i="2"/>
  <c r="Q806" i="2"/>
  <c r="R136" i="2"/>
  <c r="Q1146" i="2"/>
  <c r="R819" i="2"/>
  <c r="Q271" i="2"/>
  <c r="Q1204" i="2"/>
  <c r="Q599" i="2"/>
  <c r="BK1544" i="2"/>
  <c r="Q1201" i="2"/>
  <c r="R917" i="2"/>
  <c r="R389" i="2"/>
  <c r="R1558" i="2"/>
  <c r="R949" i="2"/>
  <c r="R337" i="2"/>
  <c r="BK1001" i="2"/>
  <c r="BK1505" i="2"/>
  <c r="K808" i="2"/>
  <c r="BE808" i="2"/>
  <c r="BK1568" i="2"/>
  <c r="BK1287" i="2"/>
  <c r="BK138" i="2"/>
  <c r="K1125" i="2"/>
  <c r="BE1125" i="2"/>
  <c r="BK387" i="2"/>
  <c r="K917" i="2"/>
  <c r="BE917" i="2"/>
  <c r="K1347" i="2"/>
  <c r="BE1347" i="2"/>
  <c r="BK707" i="2"/>
  <c r="BK1083" i="2"/>
  <c r="R1518" i="2"/>
  <c r="Q994" i="2"/>
  <c r="Q425" i="2"/>
  <c r="R1516" i="2"/>
  <c r="R1069" i="2"/>
  <c r="Q874" i="2"/>
  <c r="Q568" i="2"/>
  <c r="R1384" i="2"/>
  <c r="R953" i="2"/>
  <c r="R353" i="2"/>
  <c r="R1375" i="2"/>
  <c r="R988" i="2"/>
  <c r="R473" i="2"/>
  <c r="R1382" i="2"/>
  <c r="R996" i="2"/>
  <c r="R737" i="2"/>
  <c r="R1464" i="2"/>
  <c r="R1046" i="2"/>
  <c r="Q614" i="2"/>
  <c r="Q194" i="2"/>
  <c r="Q1198" i="2"/>
  <c r="Q645" i="2"/>
  <c r="R1310" i="2"/>
  <c r="R990" i="2"/>
  <c r="R385" i="2"/>
  <c r="K947" i="2"/>
  <c r="BE947" i="2" s="1"/>
  <c r="BK1555" i="2"/>
  <c r="K482" i="2"/>
  <c r="BE482" i="2"/>
  <c r="BK746" i="2"/>
  <c r="K959" i="2"/>
  <c r="BE959" i="2"/>
  <c r="K1547" i="2"/>
  <c r="BE1547" i="2" s="1"/>
  <c r="K810" i="2"/>
  <c r="BE810" i="2"/>
  <c r="K196" i="2"/>
  <c r="BE196" i="2" s="1"/>
  <c r="BK690" i="2"/>
  <c r="K915" i="2"/>
  <c r="BE915" i="2" s="1"/>
  <c r="BK1191" i="2"/>
  <c r="Q1512" i="2"/>
  <c r="R1182" i="2"/>
  <c r="R555" i="2"/>
  <c r="R220" i="2"/>
  <c r="R1063" i="2"/>
  <c r="Q800" i="2"/>
  <c r="Q1518" i="2"/>
  <c r="R1170" i="2"/>
  <c r="Q884" i="2"/>
  <c r="R527" i="2"/>
  <c r="Q1447" i="2"/>
  <c r="Q963" i="2"/>
  <c r="R479" i="2"/>
  <c r="Q155" i="2"/>
  <c r="Q1196" i="2"/>
  <c r="Q685" i="2"/>
  <c r="Q164" i="2"/>
  <c r="R1158" i="2"/>
  <c r="Q872" i="2"/>
  <c r="Q446" i="2"/>
  <c r="R1387" i="2"/>
  <c r="R899" i="2"/>
  <c r="Q196" i="2"/>
  <c r="R1560" i="2"/>
  <c r="R1084" i="2"/>
  <c r="R762" i="2"/>
  <c r="R173" i="2"/>
  <c r="K415" i="2"/>
  <c r="BE415" i="2"/>
  <c r="BK1020" i="2"/>
  <c r="BK192" i="2"/>
  <c r="BK774" i="2"/>
  <c r="BK1017" i="2"/>
  <c r="BK1520" i="2"/>
  <c r="BK973" i="2"/>
  <c r="BK347" i="2"/>
  <c r="BK362" i="2"/>
  <c r="BK1084" i="2"/>
  <c r="BK379" i="2"/>
  <c r="K1037" i="2"/>
  <c r="BE1037" i="2"/>
  <c r="R1540" i="2"/>
  <c r="R1047" i="2"/>
  <c r="R782" i="2"/>
  <c r="Q308" i="2"/>
  <c r="Q1059" i="2"/>
  <c r="Q787" i="2"/>
  <c r="Q1510" i="2"/>
  <c r="R1157" i="2"/>
  <c r="R841" i="2"/>
  <c r="R456" i="2"/>
  <c r="R1321" i="2"/>
  <c r="Q945" i="2"/>
  <c r="R561" i="2"/>
  <c r="R1427" i="2"/>
  <c r="Q961" i="2"/>
  <c r="R1017" i="2"/>
  <c r="R448" i="2"/>
  <c r="Q212" i="2"/>
  <c r="Q1109" i="2"/>
  <c r="R915" i="2"/>
  <c r="R554" i="2"/>
  <c r="Q184" i="2"/>
  <c r="R1378" i="2"/>
  <c r="Q1215" i="2"/>
  <c r="R1087" i="2"/>
  <c r="Q992" i="2"/>
  <c r="Q830" i="2"/>
  <c r="Q711" i="2"/>
  <c r="Q382" i="2"/>
  <c r="R1514" i="2"/>
  <c r="Q1314" i="2"/>
  <c r="Q936" i="2"/>
  <c r="R551" i="2"/>
  <c r="Q1491" i="2"/>
  <c r="Q1090" i="2"/>
  <c r="R780" i="2"/>
  <c r="R335" i="2"/>
  <c r="R1402" i="2"/>
  <c r="R942" i="2"/>
  <c r="R544" i="2"/>
  <c r="R1494" i="2"/>
  <c r="Q1038" i="2"/>
  <c r="R649" i="2"/>
  <c r="R1581" i="2"/>
  <c r="Q1375" i="2"/>
  <c r="R486" i="2"/>
  <c r="BK1558" i="2"/>
  <c r="K820" i="2"/>
  <c r="BE820" i="2"/>
  <c r="BK1341" i="2"/>
  <c r="K454" i="2"/>
  <c r="BE454" i="2"/>
  <c r="K1040" i="2"/>
  <c r="BE1040" i="2"/>
  <c r="K1193" i="2"/>
  <c r="BE1193" i="2"/>
  <c r="K399" i="2"/>
  <c r="BE399" i="2"/>
  <c r="BK391" i="2"/>
  <c r="K1036" i="2"/>
  <c r="BE1036" i="2"/>
  <c r="BK301" i="2"/>
  <c r="BK607" i="2"/>
  <c r="K395" i="2"/>
  <c r="BE395" i="2"/>
  <c r="Q379" i="2"/>
  <c r="Q1369" i="2"/>
  <c r="Q903" i="2"/>
  <c r="Q640" i="2"/>
  <c r="R1458" i="2"/>
  <c r="Q1092" i="2"/>
  <c r="R800" i="2"/>
  <c r="R1578" i="2"/>
  <c r="R1385" i="2"/>
  <c r="R973" i="2"/>
  <c r="Q250" i="2"/>
  <c r="K908" i="2"/>
  <c r="BE908" i="2"/>
  <c r="BK1332" i="2"/>
  <c r="BK458" i="2"/>
  <c r="K1015" i="2"/>
  <c r="BE1015" i="2"/>
  <c r="K1441" i="2"/>
  <c r="BE1441" i="2"/>
  <c r="BK586" i="2"/>
  <c r="K1082" i="2"/>
  <c r="BE1082" i="2" s="1"/>
  <c r="BK584" i="2"/>
  <c r="BK602" i="2"/>
  <c r="K1170" i="2"/>
  <c r="BE1170" i="2" s="1"/>
  <c r="BK446" i="2"/>
  <c r="BK1154" i="2"/>
  <c r="R1225" i="2"/>
  <c r="Q1006" i="2"/>
  <c r="Q687" i="2"/>
  <c r="Q209" i="2"/>
  <c r="R1135" i="2"/>
  <c r="Q894" i="2"/>
  <c r="R441" i="2"/>
  <c r="Q1185" i="2"/>
  <c r="R855" i="2"/>
  <c r="Q681" i="2"/>
  <c r="R233" i="2"/>
  <c r="Q1363" i="2"/>
  <c r="R994" i="2"/>
  <c r="Q486" i="2"/>
  <c r="R1476" i="2"/>
  <c r="Q1047" i="2"/>
  <c r="Q901" i="2"/>
  <c r="R557" i="2"/>
  <c r="Q1459" i="2"/>
  <c r="R1105" i="2"/>
  <c r="R632" i="2"/>
  <c r="R1354" i="2"/>
  <c r="R1001" i="2"/>
  <c r="Q683" i="2"/>
  <c r="Q1588" i="2"/>
  <c r="Q1387" i="2"/>
  <c r="Q913" i="2"/>
  <c r="R196" i="2"/>
  <c r="K978" i="2"/>
  <c r="BE978" i="2" s="1"/>
  <c r="K1495" i="2"/>
  <c r="BE1495" i="2"/>
  <c r="K538" i="2"/>
  <c r="BE538" i="2" s="1"/>
  <c r="BK1094" i="2"/>
  <c r="BK1388" i="2"/>
  <c r="K1176" i="2"/>
  <c r="BE1176" i="2" s="1"/>
  <c r="BK563" i="2"/>
  <c r="K1293" i="2"/>
  <c r="BE1293" i="2"/>
  <c r="BK331" i="2"/>
  <c r="BK1109" i="2"/>
  <c r="BK632" i="2"/>
  <c r="K1087" i="2"/>
  <c r="BE1087" i="2" s="1"/>
  <c r="R1369" i="2"/>
  <c r="R1079" i="2"/>
  <c r="R263" i="2"/>
  <c r="R1284" i="2"/>
  <c r="Q996" i="2"/>
  <c r="R623" i="2"/>
  <c r="R190" i="2"/>
  <c r="R1076" i="2"/>
  <c r="Q847" i="2"/>
  <c r="R421" i="2"/>
  <c r="Q1436" i="2"/>
  <c r="Q1083" i="2"/>
  <c r="R731" i="2"/>
  <c r="Q238" i="2"/>
  <c r="Q1425" i="2"/>
  <c r="R1014" i="2"/>
  <c r="Q794" i="2"/>
  <c r="Q441" i="2"/>
  <c r="R1473" i="2"/>
  <c r="Q1094" i="2"/>
  <c r="R839" i="2"/>
  <c r="Q482" i="2"/>
  <c r="Q1382" i="2"/>
  <c r="Q1066" i="2"/>
  <c r="R850" i="2"/>
  <c r="R347" i="2"/>
  <c r="Q1559" i="2"/>
  <c r="R1082" i="2"/>
  <c r="R454" i="2"/>
  <c r="K1204" i="2"/>
  <c r="BE1204" i="2"/>
  <c r="BK848" i="2"/>
  <c r="BK1578" i="2"/>
  <c r="BK1030" i="2"/>
  <c r="BK291" i="2"/>
  <c r="BK1072" i="2"/>
  <c r="BK1229" i="2"/>
  <c r="K497" i="2"/>
  <c r="BE497" i="2"/>
  <c r="K1164" i="2"/>
  <c r="BE1164" i="2"/>
  <c r="K824" i="2"/>
  <c r="BE824" i="2"/>
  <c r="K1269" i="2"/>
  <c r="BE1269" i="2"/>
  <c r="K623" i="2"/>
  <c r="BE623" i="2"/>
  <c r="BK971" i="2"/>
  <c r="K1049" i="2"/>
  <c r="BE1049" i="2"/>
  <c r="R465" i="2"/>
  <c r="R1391" i="2"/>
  <c r="Q1062" i="2"/>
  <c r="Q824" i="2"/>
  <c r="Q345" i="2"/>
  <c r="R1238" i="2"/>
  <c r="Q887" i="2"/>
  <c r="Q558" i="2"/>
  <c r="Q1476" i="2"/>
  <c r="Q1087" i="2"/>
  <c r="Q619" i="2"/>
  <c r="R1413" i="2"/>
  <c r="R1012" i="2"/>
  <c r="R776" i="2"/>
  <c r="Q1458" i="2"/>
  <c r="R1060" i="2"/>
  <c r="R743" i="2"/>
  <c r="R162" i="2"/>
  <c r="Q1229" i="2"/>
  <c r="R1006" i="2"/>
  <c r="R687" i="2"/>
  <c r="R127" i="2"/>
  <c r="Q1163" i="2"/>
  <c r="Q758" i="2"/>
  <c r="K1175" i="2"/>
  <c r="BE1175" i="2" s="1"/>
  <c r="BK625" i="2"/>
  <c r="BK1398" i="2"/>
  <c r="BK901" i="2"/>
  <c r="BK1111" i="2"/>
  <c r="BK936" i="2"/>
  <c r="BK1385" i="2"/>
  <c r="K949" i="2"/>
  <c r="BE949" i="2" s="1"/>
  <c r="BK151" i="2"/>
  <c r="K1004" i="2"/>
  <c r="BE1004" i="2"/>
  <c r="K927" i="2"/>
  <c r="BE927" i="2"/>
  <c r="BK202" i="2"/>
  <c r="BK771" i="2"/>
  <c r="R1066" i="2"/>
  <c r="Q403" i="2"/>
  <c r="Q1360" i="2"/>
  <c r="Q825" i="2"/>
  <c r="Q393" i="2"/>
  <c r="R1273" i="2"/>
  <c r="R884" i="2"/>
  <c r="Q452" i="2"/>
  <c r="R1148" i="2"/>
  <c r="Q866" i="2"/>
  <c r="Q202" i="2"/>
  <c r="Q1445" i="2"/>
  <c r="R935" i="2"/>
  <c r="R216" i="2"/>
  <c r="K961" i="2"/>
  <c r="BE961" i="2"/>
  <c r="BK171" i="2"/>
  <c r="BK1112" i="2"/>
  <c r="BK131" i="2"/>
  <c r="BK173" i="2"/>
  <c r="K906" i="2"/>
  <c r="BE906" i="2"/>
  <c r="K1203" i="2"/>
  <c r="BE1203" i="2"/>
  <c r="BK220" i="2"/>
  <c r="BK969" i="2"/>
  <c r="BK1488" i="2"/>
  <c r="K819" i="2"/>
  <c r="BE819" i="2" s="1"/>
  <c r="BK911" i="2"/>
  <c r="BK261" i="2"/>
  <c r="Q233" i="2"/>
  <c r="Q1296" i="2"/>
  <c r="Q863" i="2"/>
  <c r="Q280" i="2"/>
  <c r="Q1175" i="2"/>
  <c r="R872" i="2"/>
  <c r="Q448" i="2"/>
  <c r="Q1561" i="2"/>
  <c r="R1072" i="2"/>
  <c r="Q355" i="2"/>
  <c r="BK1052" i="2"/>
  <c r="K285" i="2"/>
  <c r="BE285" i="2"/>
  <c r="BK845" i="2"/>
  <c r="BK1427" i="2"/>
  <c r="K1512" i="2"/>
  <c r="BE1512" i="2"/>
  <c r="BK1372" i="2"/>
  <c r="K683" i="2"/>
  <c r="BE683" i="2"/>
  <c r="K1306" i="2"/>
  <c r="BE1306" i="2" s="1"/>
  <c r="BK389" i="2"/>
  <c r="BK994" i="2"/>
  <c r="K1238" i="2"/>
  <c r="BE1238" i="2" s="1"/>
  <c r="BK365" i="2"/>
  <c r="R1210" i="2"/>
  <c r="Q899" i="2"/>
  <c r="R530" i="2"/>
  <c r="Q1527" i="2"/>
  <c r="R959" i="2"/>
  <c r="Q697" i="2"/>
  <c r="R181" i="2"/>
  <c r="Q1164" i="2"/>
  <c r="Q810" i="2"/>
  <c r="Q351" i="2"/>
  <c r="Q1187" i="2"/>
  <c r="BK875" i="2"/>
  <c r="Q349" i="2"/>
  <c r="Q1076" i="2"/>
  <c r="Q786" i="2"/>
  <c r="R155" i="2"/>
  <c r="R1059" i="2"/>
  <c r="Q715" i="2"/>
  <c r="Q136" i="2"/>
  <c r="R1161" i="2"/>
  <c r="Q858" i="2"/>
  <c r="Q171" i="2"/>
  <c r="Q1141" i="2"/>
  <c r="Q473" i="2"/>
  <c r="BK1474" i="2"/>
  <c r="BK862" i="2"/>
  <c r="BK1371" i="2"/>
  <c r="BK830" i="2"/>
  <c r="BK1152" i="2"/>
  <c r="K1157" i="2"/>
  <c r="BE1157" i="2" s="1"/>
  <c r="K1264" i="2"/>
  <c r="BE1264" i="2"/>
  <c r="K697" i="2"/>
  <c r="BE697" i="2" s="1"/>
  <c r="BK1433" i="2"/>
  <c r="BK665" i="2"/>
  <c r="BK955" i="2"/>
  <c r="BK1374" i="2"/>
  <c r="K357" i="2"/>
  <c r="BE357" i="2"/>
  <c r="Q1284" i="2"/>
  <c r="R967" i="2"/>
  <c r="R497" i="2"/>
  <c r="R1461" i="2"/>
  <c r="Q935" i="2"/>
  <c r="R647" i="2"/>
  <c r="Q1388" i="2"/>
  <c r="R1056" i="2"/>
  <c r="Q723" i="2"/>
  <c r="R369" i="2"/>
  <c r="R1049" i="2"/>
  <c r="R794" i="2"/>
  <c r="R1544" i="2"/>
  <c r="R1052" i="2"/>
  <c r="K853" i="2"/>
  <c r="Q531" i="2"/>
  <c r="R1455" i="2"/>
  <c r="R1221" i="2"/>
  <c r="R897" i="2"/>
  <c r="Q1524" i="2"/>
  <c r="Q1207" i="2"/>
  <c r="Q984" i="2"/>
  <c r="Q647" i="2"/>
  <c r="R142" i="2"/>
  <c r="R1108" i="2"/>
  <c r="R586" i="2"/>
  <c r="BK1518" i="2"/>
  <c r="BK212" i="2"/>
  <c r="BK1120" i="2"/>
  <c r="K786" i="2"/>
  <c r="BE786" i="2"/>
  <c r="K1367" i="2"/>
  <c r="BE1367" i="2"/>
  <c r="BK813" i="2"/>
  <c r="BK687" i="2"/>
  <c r="BK1375" i="2"/>
  <c r="BK711" i="2"/>
  <c r="K1179" i="2"/>
  <c r="BE1179" i="2"/>
  <c r="K411" i="2"/>
  <c r="BE411" i="2"/>
  <c r="BK164" i="2"/>
  <c r="Q638" i="2"/>
  <c r="R1553" i="2"/>
  <c r="Q1102" i="2"/>
  <c r="Q754" i="2"/>
  <c r="R192" i="2"/>
  <c r="Q1036" i="2"/>
  <c r="Q762" i="2"/>
  <c r="Q173" i="2"/>
  <c r="Q1172" i="2"/>
  <c r="Q837" i="2"/>
  <c r="R359" i="2"/>
  <c r="Q1306" i="2"/>
  <c r="R981" i="2"/>
  <c r="Q353" i="2"/>
  <c r="Q1106" i="2"/>
  <c r="R672" i="2"/>
  <c r="R1486" i="2"/>
  <c r="Q1125" i="2"/>
  <c r="R607" i="2"/>
  <c r="R1459" i="2"/>
  <c r="Q1008" i="2"/>
  <c r="R403" i="2"/>
  <c r="BK1063" i="2"/>
  <c r="K351" i="2"/>
  <c r="BE351" i="2"/>
  <c r="BK1055" i="2"/>
  <c r="K255" i="2"/>
  <c r="BE255" i="2" s="1"/>
  <c r="BK842" i="2"/>
  <c r="BK990" i="2"/>
  <c r="BK1507" i="2"/>
  <c r="K570" i="2"/>
  <c r="BE570" i="2"/>
  <c r="K1097" i="2"/>
  <c r="BE1097" i="2"/>
  <c r="BK1455" i="2"/>
  <c r="K571" i="2"/>
  <c r="BE571" i="2"/>
  <c r="BK835" i="2"/>
  <c r="R1488" i="2"/>
  <c r="R1131" i="2"/>
  <c r="Q827" i="2"/>
  <c r="Q375" i="2"/>
  <c r="Q1465" i="2"/>
  <c r="Q1024" i="2"/>
  <c r="Q845" i="2"/>
  <c r="Q529" i="2"/>
  <c r="Q1231" i="2"/>
  <c r="Q911" i="2"/>
  <c r="Q649" i="2"/>
  <c r="Q1407" i="2"/>
  <c r="Q955" i="2"/>
  <c r="R379" i="2"/>
  <c r="Q1203" i="2"/>
  <c r="Q934" i="2"/>
  <c r="Q623" i="2"/>
  <c r="R1529" i="2"/>
  <c r="R1070" i="2"/>
  <c r="R693" i="2"/>
  <c r="R1512" i="2"/>
  <c r="R1173" i="2"/>
  <c r="Q880" i="2"/>
  <c r="R255" i="2"/>
  <c r="Q1560" i="2"/>
  <c r="R1044" i="2"/>
  <c r="R508" i="2"/>
  <c r="BK1026" i="2"/>
  <c r="K158" i="2"/>
  <c r="BE158" i="2"/>
  <c r="BK981" i="2"/>
  <c r="K1194" i="2"/>
  <c r="BE1194" i="2" s="1"/>
  <c r="K1399" i="2"/>
  <c r="BE1399" i="2"/>
  <c r="BK630" i="2"/>
  <c r="K988" i="2"/>
  <c r="BE988" i="2"/>
  <c r="K355" i="2"/>
  <c r="BE355" i="2"/>
  <c r="BK986" i="2"/>
  <c r="K1290" i="2"/>
  <c r="BE1290" i="2"/>
  <c r="BK308" i="2"/>
  <c r="K555" i="2"/>
  <c r="BE555" i="2"/>
  <c r="Q1258" i="2"/>
  <c r="Q878" i="2"/>
  <c r="R411" i="2"/>
  <c r="R1360" i="2"/>
  <c r="Q868" i="2"/>
  <c r="R446" i="2"/>
  <c r="R1374" i="2"/>
  <c r="Q1069" i="2"/>
  <c r="R707" i="2"/>
  <c r="R199" i="2"/>
  <c r="R1152" i="2"/>
  <c r="R750" i="2"/>
  <c r="Q347" i="2"/>
  <c r="R1251" i="2"/>
  <c r="R857" i="2"/>
  <c r="Q365" i="2"/>
  <c r="R1371" i="2"/>
  <c r="R961" i="2"/>
  <c r="Q571" i="2"/>
  <c r="Q1505" i="2"/>
  <c r="R1106" i="2"/>
  <c r="R735" i="2"/>
  <c r="Q1567" i="2"/>
  <c r="Q943" i="2"/>
  <c r="Q245" i="2"/>
  <c r="BK1012" i="2"/>
  <c r="K1544" i="2"/>
  <c r="BE1544" i="2"/>
  <c r="K963" i="2"/>
  <c r="BE963" i="2"/>
  <c r="K1550" i="2"/>
  <c r="BE1550" i="2"/>
  <c r="K245" i="2"/>
  <c r="BE245" i="2"/>
  <c r="BK1122" i="2"/>
  <c r="BK199" i="2"/>
  <c r="K1105" i="2"/>
  <c r="BE1105" i="2"/>
  <c r="BK723" i="2"/>
  <c r="BK1484" i="2"/>
  <c r="BK737" i="2"/>
  <c r="BK839" i="2"/>
  <c r="K1115" i="2"/>
  <c r="BE1115" i="2"/>
  <c r="K146" i="2"/>
  <c r="BE146" i="2"/>
  <c r="Q1335" i="2"/>
  <c r="R1125" i="2"/>
  <c r="Q951" i="2"/>
  <c r="R614" i="2"/>
  <c r="R1547" i="2"/>
  <c r="Q1133" i="2"/>
  <c r="R579" i="2"/>
  <c r="R1439" i="2"/>
  <c r="R1009" i="2"/>
  <c r="Q690" i="2"/>
  <c r="Q1507" i="2"/>
  <c r="Q1137" i="2"/>
  <c r="Q450" i="2"/>
  <c r="Q1341" i="2"/>
  <c r="R1023" i="2"/>
  <c r="Q1082" i="2"/>
  <c r="Q778" i="2"/>
  <c r="Q274" i="2"/>
  <c r="Q1238" i="2"/>
  <c r="Q1007" i="2"/>
  <c r="R651" i="2"/>
  <c r="R343" i="2"/>
  <c r="R965" i="2"/>
  <c r="R599" i="2"/>
  <c r="R1436" i="2"/>
  <c r="R1057" i="2"/>
  <c r="Q743" i="2"/>
  <c r="Q179" i="2"/>
  <c r="R1115" i="2"/>
  <c r="Q661" i="2"/>
  <c r="R146" i="2"/>
  <c r="R1220" i="2"/>
  <c r="Q978" i="2"/>
  <c r="R437" i="2"/>
  <c r="Q1558" i="2"/>
  <c r="Q1009" i="2"/>
  <c r="R375" i="2"/>
  <c r="BK1135" i="2"/>
  <c r="BK1572" i="2"/>
  <c r="BK596" i="2"/>
  <c r="BK1086" i="2"/>
  <c r="K1470" i="2"/>
  <c r="BE1470" i="2"/>
  <c r="K694" i="2"/>
  <c r="BE694" i="2" s="1"/>
  <c r="BK1146" i="2"/>
  <c r="K703" i="2"/>
  <c r="BE703" i="2"/>
  <c r="BK1387" i="2"/>
  <c r="K852" i="2"/>
  <c r="BE852" i="2"/>
  <c r="BK1057" i="2"/>
  <c r="BK349" i="2"/>
  <c r="K463" i="2"/>
  <c r="BE463" i="2"/>
  <c r="Q605" i="2"/>
  <c r="R1419" i="2"/>
  <c r="R1086" i="2"/>
  <c r="Q719" i="2"/>
  <c r="Q387" i="2"/>
  <c r="R1352" i="2"/>
  <c r="R934" i="2"/>
  <c r="R131" i="2"/>
  <c r="R1556" i="2"/>
  <c r="Q917" i="2"/>
  <c r="R164" i="2"/>
  <c r="BK1006" i="2"/>
  <c r="BK136" i="2"/>
  <c r="K1182" i="2"/>
  <c r="BE1182" i="2"/>
  <c r="K1540" i="2"/>
  <c r="BE1540" i="2"/>
  <c r="K870" i="2"/>
  <c r="BE870" i="2"/>
  <c r="K875" i="2"/>
  <c r="BE875" i="2"/>
  <c r="K1221" i="2"/>
  <c r="BE1221" i="2"/>
  <c r="K382" i="2"/>
  <c r="BE382" i="2"/>
  <c r="K1053" i="2"/>
  <c r="BE1053" i="2"/>
  <c r="BK1314" i="2"/>
  <c r="K568" i="2"/>
  <c r="BE568" i="2" s="1"/>
  <c r="BK663" i="2"/>
  <c r="Q1464" i="2"/>
  <c r="R1139" i="2"/>
  <c r="Q862" i="2"/>
  <c r="R395" i="2"/>
  <c r="Q1173" i="2"/>
  <c r="Q817" i="2"/>
  <c r="Q1474" i="2"/>
  <c r="Q1135" i="2"/>
  <c r="Q835" i="2"/>
  <c r="R463" i="2"/>
  <c r="R1258" i="2"/>
  <c r="Q808" i="2"/>
  <c r="R242" i="2"/>
  <c r="Q1347" i="2"/>
  <c r="R843" i="2"/>
  <c r="Q285" i="2"/>
  <c r="Q1287" i="2"/>
  <c r="R858" i="2"/>
  <c r="K261" i="2"/>
  <c r="R1217" i="2"/>
  <c r="Q959" i="2"/>
  <c r="Q362" i="2"/>
  <c r="R1456" i="2"/>
  <c r="Q969" i="2"/>
  <c r="R271" i="2"/>
  <c r="K1235" i="2"/>
  <c r="BE1235" i="2" s="1"/>
  <c r="K656" i="2"/>
  <c r="BE656" i="2"/>
  <c r="K1284" i="2"/>
  <c r="BE1284" i="2" s="1"/>
  <c r="BK1561" i="2"/>
  <c r="K881" i="2"/>
  <c r="BE881" i="2"/>
  <c r="BK658" i="2"/>
  <c r="BK1065" i="2"/>
  <c r="K1196" i="2"/>
  <c r="BE1196" i="2"/>
  <c r="BK1542" i="2"/>
  <c r="K858" i="2"/>
  <c r="BE858" i="2"/>
  <c r="K1181" i="2"/>
  <c r="BE1181" i="2" s="1"/>
  <c r="K194" i="2"/>
  <c r="BE194" i="2"/>
  <c r="Q1170" i="2"/>
  <c r="Q764" i="2"/>
  <c r="Q199" i="2"/>
  <c r="R1410" i="2"/>
  <c r="R1053" i="2"/>
  <c r="R811" i="2"/>
  <c r="R351" i="2"/>
  <c r="R1194" i="2"/>
  <c r="R930" i="2"/>
  <c r="Q569" i="2"/>
  <c r="R1332" i="2"/>
  <c r="R900" i="2"/>
  <c r="R477" i="2"/>
  <c r="R1462" i="2"/>
  <c r="Q1084" i="2"/>
  <c r="Q834" i="2"/>
  <c r="Q1378" i="2"/>
  <c r="R1015" i="2"/>
  <c r="Q798" i="2"/>
  <c r="Q421" i="2"/>
  <c r="Q1468" i="2"/>
  <c r="R1341" i="2"/>
  <c r="R1024" i="2"/>
  <c r="Q693" i="2"/>
  <c r="Q1572" i="2"/>
  <c r="Q1391" i="2"/>
  <c r="R986" i="2"/>
  <c r="Q703" i="2"/>
  <c r="BK1588" i="2"/>
  <c r="K930" i="2"/>
  <c r="BE930" i="2"/>
  <c r="BK425" i="2"/>
  <c r="BK1190" i="2"/>
  <c r="BK1560" i="2"/>
  <c r="BK883" i="2"/>
  <c r="K1467" i="2"/>
  <c r="BE1467" i="2"/>
  <c r="K967" i="2"/>
  <c r="BE967" i="2"/>
  <c r="BK558" i="2"/>
  <c r="BK1046" i="2"/>
  <c r="K1411" i="2"/>
  <c r="BE1411" i="2"/>
  <c r="BK798" i="2"/>
  <c r="BK1131" i="2"/>
  <c r="K407" i="2"/>
  <c r="BE407" i="2"/>
  <c r="Q335" i="2"/>
  <c r="R1203" i="2"/>
  <c r="R863" i="2"/>
  <c r="R491" i="2"/>
  <c r="Q1434" i="2"/>
  <c r="R1169" i="2"/>
  <c r="Q842" i="2"/>
  <c r="Q341" i="2"/>
  <c r="R975" i="2"/>
  <c r="R568" i="2"/>
  <c r="Q1520" i="2"/>
  <c r="R1032" i="2"/>
  <c r="Q860" i="2"/>
  <c r="R415" i="2"/>
  <c r="R1314" i="2"/>
  <c r="Q925" i="2"/>
  <c r="R367" i="2"/>
  <c r="R1167" i="2"/>
  <c r="Q829" i="2"/>
  <c r="R175" i="2"/>
  <c r="Q1394" i="2"/>
  <c r="Q1070" i="2"/>
  <c r="R640" i="2"/>
  <c r="K1524" i="2"/>
  <c r="BE1524" i="2"/>
  <c r="K762" i="2"/>
  <c r="BE762" i="2" s="1"/>
  <c r="BK1225" i="2"/>
  <c r="BK441" i="2"/>
  <c r="K923" i="2"/>
  <c r="BE923" i="2" s="1"/>
  <c r="K827" i="2"/>
  <c r="BE827" i="2"/>
  <c r="BK1350" i="2"/>
  <c r="K782" i="2"/>
  <c r="BE782" i="2"/>
  <c r="BK1352" i="2"/>
  <c r="BK803" i="2"/>
  <c r="K1050" i="2"/>
  <c r="BE1050" i="2"/>
  <c r="BK1321" i="2"/>
  <c r="BK162" i="2"/>
  <c r="V122" i="2" l="1"/>
  <c r="T237" i="2"/>
  <c r="V273" i="2"/>
  <c r="X381" i="2"/>
  <c r="Q445" i="2"/>
  <c r="I67" i="2" s="1"/>
  <c r="T481" i="2"/>
  <c r="V537" i="2"/>
  <c r="X548" i="2"/>
  <c r="R573" i="2"/>
  <c r="J71" i="2" s="1"/>
  <c r="R604" i="2"/>
  <c r="J72" i="2"/>
  <c r="X660" i="2"/>
  <c r="T745" i="2"/>
  <c r="V770" i="2"/>
  <c r="X770" i="2"/>
  <c r="Q770" i="2"/>
  <c r="I79" i="2" s="1"/>
  <c r="R770" i="2"/>
  <c r="J79" i="2"/>
  <c r="X865" i="2"/>
  <c r="V877" i="2"/>
  <c r="R877" i="2"/>
  <c r="J82" i="2"/>
  <c r="T886" i="2"/>
  <c r="V886" i="2"/>
  <c r="X886" i="2"/>
  <c r="Q886" i="2"/>
  <c r="I83" i="2"/>
  <c r="R886" i="2"/>
  <c r="J83" i="2" s="1"/>
  <c r="T1234" i="2"/>
  <c r="V1295" i="2"/>
  <c r="Q1295" i="2"/>
  <c r="I88" i="2" s="1"/>
  <c r="T1390" i="2"/>
  <c r="T1490" i="2"/>
  <c r="T1497" i="2"/>
  <c r="Q1509" i="2"/>
  <c r="I93" i="2"/>
  <c r="R1526" i="2"/>
  <c r="J94" i="2" s="1"/>
  <c r="X237" i="2"/>
  <c r="R273" i="2"/>
  <c r="J65" i="2"/>
  <c r="T445" i="2"/>
  <c r="X481" i="2"/>
  <c r="X537" i="2"/>
  <c r="Q548" i="2"/>
  <c r="I70" i="2" s="1"/>
  <c r="Q573" i="2"/>
  <c r="I71" i="2"/>
  <c r="Q689" i="2"/>
  <c r="I76" i="2" s="1"/>
  <c r="R689" i="2"/>
  <c r="J76" i="2"/>
  <c r="T770" i="2"/>
  <c r="V789" i="2"/>
  <c r="V865" i="2"/>
  <c r="X877" i="2"/>
  <c r="R910" i="2"/>
  <c r="J84" i="2" s="1"/>
  <c r="T1119" i="2"/>
  <c r="X1200" i="2"/>
  <c r="R1234" i="2"/>
  <c r="J87" i="2"/>
  <c r="X1334" i="2"/>
  <c r="X1390" i="2"/>
  <c r="V1497" i="2"/>
  <c r="R1509" i="2"/>
  <c r="J93" i="2"/>
  <c r="X1531" i="2"/>
  <c r="T1552" i="2"/>
  <c r="T273" i="2"/>
  <c r="V381" i="2"/>
  <c r="X445" i="2"/>
  <c r="Q481" i="2"/>
  <c r="I68" i="2" s="1"/>
  <c r="V548" i="2"/>
  <c r="X573" i="2"/>
  <c r="Q604" i="2"/>
  <c r="I72" i="2"/>
  <c r="X613" i="2"/>
  <c r="R660" i="2"/>
  <c r="J75" i="2"/>
  <c r="R702" i="2"/>
  <c r="J77" i="2"/>
  <c r="R789" i="2"/>
  <c r="J80" i="2" s="1"/>
  <c r="Q865" i="2"/>
  <c r="I81" i="2"/>
  <c r="Q910" i="2"/>
  <c r="I84" i="2"/>
  <c r="Q1119" i="2"/>
  <c r="I85" i="2" s="1"/>
  <c r="T1295" i="2"/>
  <c r="R1295" i="2"/>
  <c r="J88" i="2"/>
  <c r="Q1490" i="2"/>
  <c r="I91" i="2"/>
  <c r="T1509" i="2"/>
  <c r="T1526" i="2"/>
  <c r="V1531" i="2"/>
  <c r="T1546" i="2"/>
  <c r="BK1552" i="2"/>
  <c r="K1552" i="2"/>
  <c r="K97" i="2"/>
  <c r="V1564" i="2"/>
  <c r="R122" i="2"/>
  <c r="J63" i="2" s="1"/>
  <c r="R237" i="2"/>
  <c r="J64" i="2" s="1"/>
  <c r="R537" i="2"/>
  <c r="J69" i="2"/>
  <c r="T573" i="2"/>
  <c r="V604" i="2"/>
  <c r="R613" i="2"/>
  <c r="T689" i="2"/>
  <c r="T702" i="2"/>
  <c r="V745" i="2"/>
  <c r="X789" i="2"/>
  <c r="T1200" i="2"/>
  <c r="V1234" i="2"/>
  <c r="Q1390" i="2"/>
  <c r="I90" i="2"/>
  <c r="R1497" i="2"/>
  <c r="J92" i="2"/>
  <c r="V1526" i="2"/>
  <c r="T1531" i="2"/>
  <c r="V1546" i="2"/>
  <c r="R1552" i="2"/>
  <c r="J97" i="2"/>
  <c r="BK1569" i="2"/>
  <c r="K1569" i="2" s="1"/>
  <c r="K100" i="2" s="1"/>
  <c r="X1569" i="2"/>
  <c r="T122" i="2"/>
  <c r="V237" i="2"/>
  <c r="Q273" i="2"/>
  <c r="I65" i="2"/>
  <c r="Q381" i="2"/>
  <c r="I66" i="2" s="1"/>
  <c r="R445" i="2"/>
  <c r="J67" i="2"/>
  <c r="BK604" i="2"/>
  <c r="K604" i="2" s="1"/>
  <c r="K72" i="2" s="1"/>
  <c r="T613" i="2"/>
  <c r="V660" i="2"/>
  <c r="X689" i="2"/>
  <c r="X702" i="2"/>
  <c r="X745" i="2"/>
  <c r="T865" i="2"/>
  <c r="Q877" i="2"/>
  <c r="I82" i="2"/>
  <c r="T910" i="2"/>
  <c r="R1119" i="2"/>
  <c r="J85" i="2" s="1"/>
  <c r="R1200" i="2"/>
  <c r="J86" i="2"/>
  <c r="X1295" i="2"/>
  <c r="Q1334" i="2"/>
  <c r="I89" i="2" s="1"/>
  <c r="R1334" i="2"/>
  <c r="J89" i="2"/>
  <c r="V1490" i="2"/>
  <c r="X1497" i="2"/>
  <c r="X1509" i="2"/>
  <c r="X1546" i="2"/>
  <c r="Q1552" i="2"/>
  <c r="I97" i="2" s="1"/>
  <c r="BK1564" i="2"/>
  <c r="K1564" i="2"/>
  <c r="K99" i="2" s="1"/>
  <c r="X1564" i="2"/>
  <c r="X1563" i="2"/>
  <c r="R1564" i="2"/>
  <c r="J99" i="2" s="1"/>
  <c r="Q1569" i="2"/>
  <c r="I100" i="2"/>
  <c r="Q122" i="2"/>
  <c r="T381" i="2"/>
  <c r="V445" i="2"/>
  <c r="R481" i="2"/>
  <c r="J68" i="2" s="1"/>
  <c r="T548" i="2"/>
  <c r="V573" i="2"/>
  <c r="X604" i="2"/>
  <c r="Q613" i="2"/>
  <c r="I74" i="2" s="1"/>
  <c r="Q660" i="2"/>
  <c r="I75" i="2"/>
  <c r="V702" i="2"/>
  <c r="R745" i="2"/>
  <c r="J78" i="2" s="1"/>
  <c r="T789" i="2"/>
  <c r="R865" i="2"/>
  <c r="J81" i="2" s="1"/>
  <c r="X910" i="2"/>
  <c r="V1119" i="2"/>
  <c r="Q1200" i="2"/>
  <c r="I86" i="2" s="1"/>
  <c r="X1234" i="2"/>
  <c r="T1334" i="2"/>
  <c r="R1390" i="2"/>
  <c r="J90" i="2" s="1"/>
  <c r="R1490" i="2"/>
  <c r="J91" i="2" s="1"/>
  <c r="X1526" i="2"/>
  <c r="R1531" i="2"/>
  <c r="J95" i="2" s="1"/>
  <c r="Q1546" i="2"/>
  <c r="I96" i="2"/>
  <c r="V1552" i="2"/>
  <c r="T1564" i="2"/>
  <c r="T1569" i="2"/>
  <c r="R1569" i="2"/>
  <c r="J100" i="2" s="1"/>
  <c r="X122" i="2"/>
  <c r="X121" i="2"/>
  <c r="Q237" i="2"/>
  <c r="I64" i="2" s="1"/>
  <c r="X273" i="2"/>
  <c r="R381" i="2"/>
  <c r="J66" i="2" s="1"/>
  <c r="V481" i="2"/>
  <c r="T537" i="2"/>
  <c r="Q537" i="2"/>
  <c r="I69" i="2"/>
  <c r="R548" i="2"/>
  <c r="J70" i="2"/>
  <c r="T604" i="2"/>
  <c r="V613" i="2"/>
  <c r="T660" i="2"/>
  <c r="V689" i="2"/>
  <c r="Q702" i="2"/>
  <c r="I77" i="2"/>
  <c r="Q745" i="2"/>
  <c r="I78" i="2"/>
  <c r="Q789" i="2"/>
  <c r="I80" i="2" s="1"/>
  <c r="T877" i="2"/>
  <c r="V910" i="2"/>
  <c r="X1119" i="2"/>
  <c r="V1200" i="2"/>
  <c r="Q1234" i="2"/>
  <c r="I87" i="2"/>
  <c r="V1334" i="2"/>
  <c r="V1390" i="2"/>
  <c r="X1490" i="2"/>
  <c r="Q1497" i="2"/>
  <c r="I92" i="2"/>
  <c r="V1509" i="2"/>
  <c r="Q1526" i="2"/>
  <c r="I94" i="2"/>
  <c r="Q1531" i="2"/>
  <c r="I95" i="2" s="1"/>
  <c r="R1546" i="2"/>
  <c r="J96" i="2"/>
  <c r="X1552" i="2"/>
  <c r="Q1564" i="2"/>
  <c r="Q1563" i="2" s="1"/>
  <c r="I98" i="2" s="1"/>
  <c r="V1569" i="2"/>
  <c r="J54" i="2"/>
  <c r="E110" i="2"/>
  <c r="BE261" i="2"/>
  <c r="F57" i="2"/>
  <c r="BE853" i="2"/>
  <c r="BE379" i="2"/>
  <c r="BE1505" i="2"/>
  <c r="K131" i="2"/>
  <c r="BE131" i="2"/>
  <c r="BK1384" i="2"/>
  <c r="BK906" i="2"/>
  <c r="BK1456" i="2"/>
  <c r="K813" i="2"/>
  <c r="BE813" i="2" s="1"/>
  <c r="K1439" i="2"/>
  <c r="BE1439" i="2"/>
  <c r="BK782" i="2"/>
  <c r="BK1059" i="2"/>
  <c r="BK298" i="2"/>
  <c r="K162" i="2"/>
  <c r="BE162" i="2"/>
  <c r="K566" i="2"/>
  <c r="BE566" i="2"/>
  <c r="BK1066" i="2"/>
  <c r="K1565" i="2"/>
  <c r="BE1565" i="2" s="1"/>
  <c r="BK961" i="2"/>
  <c r="K403" i="2"/>
  <c r="BE403" i="2"/>
  <c r="BK1459" i="2"/>
  <c r="K549" i="2"/>
  <c r="BE549" i="2"/>
  <c r="K1006" i="2"/>
  <c r="BE1006" i="2" s="1"/>
  <c r="K1068" i="2"/>
  <c r="BE1068" i="2"/>
  <c r="BK456" i="2"/>
  <c r="K1161" i="2"/>
  <c r="BE1161" i="2"/>
  <c r="K557" i="2"/>
  <c r="BE557" i="2" s="1"/>
  <c r="K1391" i="2"/>
  <c r="BE1391" i="2"/>
  <c r="K1360" i="2"/>
  <c r="BE1360" i="2"/>
  <c r="BK967" i="2"/>
  <c r="BK175" i="2"/>
  <c r="K690" i="2"/>
  <c r="BE690" i="2"/>
  <c r="BK1296" i="2"/>
  <c r="BK764" i="2"/>
  <c r="K1493" i="2"/>
  <c r="BE1493" i="2"/>
  <c r="K1350" i="2"/>
  <c r="BE1350" i="2"/>
  <c r="BK908" i="2"/>
  <c r="BK531" i="2"/>
  <c r="BK940" i="2"/>
  <c r="K1578" i="2"/>
  <c r="BE1578" i="2"/>
  <c r="BK915" i="2"/>
  <c r="K469" i="2"/>
  <c r="BE469" i="2"/>
  <c r="K1542" i="2"/>
  <c r="BE1542" i="2"/>
  <c r="K36" i="2"/>
  <c r="AY55" i="1" s="1"/>
  <c r="K242" i="2"/>
  <c r="BE242" i="2"/>
  <c r="K1063" i="2"/>
  <c r="BE1063" i="2"/>
  <c r="K806" i="2"/>
  <c r="BE806" i="2"/>
  <c r="K151" i="2"/>
  <c r="BE151" i="2" s="1"/>
  <c r="BK697" i="2"/>
  <c r="K1027" i="2"/>
  <c r="BE1027" i="2" s="1"/>
  <c r="K1394" i="2"/>
  <c r="BE1394" i="2"/>
  <c r="K723" i="2"/>
  <c r="BE723" i="2"/>
  <c r="BK1221" i="2"/>
  <c r="BK155" i="2"/>
  <c r="K711" i="2"/>
  <c r="BE711" i="2" s="1"/>
  <c r="K1576" i="2"/>
  <c r="BE1576" i="2"/>
  <c r="K1012" i="2"/>
  <c r="BE1012" i="2"/>
  <c r="K904" i="2"/>
  <c r="BE904" i="2"/>
  <c r="K884" i="2"/>
  <c r="BE884" i="2" s="1"/>
  <c r="K758" i="2"/>
  <c r="BE758" i="2"/>
  <c r="BK988" i="2"/>
  <c r="BK1464" i="2"/>
  <c r="K609" i="2"/>
  <c r="BE609" i="2"/>
  <c r="BK1367" i="2"/>
  <c r="K1310" i="2"/>
  <c r="BE1310" i="2"/>
  <c r="K1518" i="2"/>
  <c r="BE1518" i="2" s="1"/>
  <c r="K353" i="2"/>
  <c r="BE353" i="2" s="1"/>
  <c r="BK1269" i="2"/>
  <c r="K911" i="2"/>
  <c r="BE911" i="2" s="1"/>
  <c r="BK355" i="2"/>
  <c r="BK1284" i="2"/>
  <c r="K834" i="2"/>
  <c r="BE834" i="2"/>
  <c r="BK194" i="2"/>
  <c r="BK1148" i="2"/>
  <c r="K1514" i="2"/>
  <c r="BE1514" i="2" s="1"/>
  <c r="BK555" i="2"/>
  <c r="K1096" i="2"/>
  <c r="BE1096" i="2"/>
  <c r="K1567" i="2"/>
  <c r="BE1567" i="2" s="1"/>
  <c r="BK1062" i="2"/>
  <c r="BK1108" i="2"/>
  <c r="BK762" i="2"/>
  <c r="K349" i="2"/>
  <c r="BE349" i="2"/>
  <c r="BK1004" i="2"/>
  <c r="BK1458" i="2"/>
  <c r="K584" i="2"/>
  <c r="BE584" i="2"/>
  <c r="BK1163" i="2"/>
  <c r="K658" i="2"/>
  <c r="BE658" i="2"/>
  <c r="K994" i="2"/>
  <c r="BE994" i="2"/>
  <c r="K1052" i="2"/>
  <c r="BE1052" i="2" s="1"/>
  <c r="K1374" i="2"/>
  <c r="BE1374" i="2"/>
  <c r="K1072" i="2"/>
  <c r="BE1072" i="2"/>
  <c r="K862" i="2"/>
  <c r="BE862" i="2"/>
  <c r="K1371" i="2"/>
  <c r="BE1371" i="2" s="1"/>
  <c r="BK694" i="2"/>
  <c r="F39" i="2"/>
  <c r="BF55" i="1" s="1"/>
  <c r="BF54" i="1" s="1"/>
  <c r="W33" i="1" s="1"/>
  <c r="K1339" i="2"/>
  <c r="BE1339" i="2"/>
  <c r="BK1495" i="2"/>
  <c r="K421" i="2"/>
  <c r="BE421" i="2"/>
  <c r="BK1181" i="2"/>
  <c r="BK357" i="2"/>
  <c r="K1055" i="2"/>
  <c r="BE1055" i="2"/>
  <c r="K1556" i="2"/>
  <c r="BE1556" i="2" s="1"/>
  <c r="K1225" i="2"/>
  <c r="BE1225" i="2"/>
  <c r="K835" i="2"/>
  <c r="BE835" i="2"/>
  <c r="BK651" i="2"/>
  <c r="K605" i="2"/>
  <c r="BE605" i="2"/>
  <c r="BK1227" i="2"/>
  <c r="K586" i="2"/>
  <c r="BE586" i="2"/>
  <c r="BK1467" i="2"/>
  <c r="K1529" i="2"/>
  <c r="BE1529" i="2"/>
  <c r="K1382" i="2"/>
  <c r="BE1382" i="2"/>
  <c r="BK824" i="2"/>
  <c r="K331" i="2"/>
  <c r="BE331" i="2"/>
  <c r="K1076" i="2"/>
  <c r="BE1076" i="2"/>
  <c r="BK899" i="2"/>
  <c r="K1190" i="2"/>
  <c r="BE1190" i="2"/>
  <c r="BK411" i="2"/>
  <c r="BK527" i="2"/>
  <c r="K345" i="2"/>
  <c r="BE345" i="2" s="1"/>
  <c r="BK1032" i="2"/>
  <c r="BK1516" i="2"/>
  <c r="K1083" i="2"/>
  <c r="BE1083" i="2"/>
  <c r="BK866" i="2"/>
  <c r="BK1445" i="2"/>
  <c r="BK816" i="2"/>
  <c r="BK229" i="2"/>
  <c r="BK255" i="2"/>
  <c r="BK870" i="2"/>
  <c r="BK1468" i="2"/>
  <c r="BK881" i="2"/>
  <c r="BK645" i="2"/>
  <c r="BK1465" i="2"/>
  <c r="BK1335" i="2"/>
  <c r="K707" i="2"/>
  <c r="BE707" i="2"/>
  <c r="K1223" i="2"/>
  <c r="BE1223" i="2"/>
  <c r="BK452" i="2"/>
  <c r="K1069" i="2"/>
  <c r="BE1069" i="2"/>
  <c r="K842" i="2"/>
  <c r="BE842" i="2" s="1"/>
  <c r="K971" i="2"/>
  <c r="BE971" i="2"/>
  <c r="K227" i="2"/>
  <c r="BE227" i="2"/>
  <c r="K790" i="2"/>
  <c r="BE790" i="2"/>
  <c r="K171" i="2"/>
  <c r="BE171" i="2" s="1"/>
  <c r="F37" i="2"/>
  <c r="BD55" i="1" s="1"/>
  <c r="BD54" i="1" s="1"/>
  <c r="W31" i="1" s="1"/>
  <c r="BK998" i="2"/>
  <c r="K1112" i="2"/>
  <c r="BE1112" i="2"/>
  <c r="BK1204" i="2"/>
  <c r="BK209" i="2"/>
  <c r="K596" i="2"/>
  <c r="BE596" i="2"/>
  <c r="BK1115" i="2"/>
  <c r="BK312" i="2"/>
  <c r="BK1003" i="2"/>
  <c r="BK1478" i="2"/>
  <c r="BK463" i="2"/>
  <c r="K319" i="2"/>
  <c r="BE319" i="2" s="1"/>
  <c r="K936" i="2"/>
  <c r="BE936" i="2"/>
  <c r="BK1498" i="2"/>
  <c r="BK1497" i="2"/>
  <c r="K1497" i="2"/>
  <c r="K92" i="2" s="1"/>
  <c r="BK1184" i="2"/>
  <c r="BK811" i="2"/>
  <c r="K798" i="2"/>
  <c r="BE798" i="2"/>
  <c r="K1251" i="2"/>
  <c r="BE1251" i="2"/>
  <c r="K784" i="2"/>
  <c r="BE784" i="2" s="1"/>
  <c r="BK1210" i="2"/>
  <c r="BK233" i="2"/>
  <c r="BK891" i="2"/>
  <c r="K192" i="2"/>
  <c r="BE192" i="2" s="1"/>
  <c r="BK750" i="2"/>
  <c r="BK715" i="2"/>
  <c r="BK280" i="2"/>
  <c r="BK829" i="2"/>
  <c r="K558" i="2"/>
  <c r="BE558" i="2" s="1"/>
  <c r="K1314" i="2"/>
  <c r="BE1314" i="2" s="1"/>
  <c r="K630" i="2"/>
  <c r="BE630" i="2"/>
  <c r="BK1188" i="2"/>
  <c r="K737" i="2"/>
  <c r="BE737" i="2" s="1"/>
  <c r="BK1157" i="2"/>
  <c r="BK656" i="2"/>
  <c r="BK636" i="2"/>
  <c r="BK508" i="2"/>
  <c r="K1001" i="2"/>
  <c r="BE1001" i="2" s="1"/>
  <c r="BK179" i="2"/>
  <c r="K981" i="2"/>
  <c r="BE981" i="2"/>
  <c r="BK1172" i="2"/>
  <c r="K848" i="2"/>
  <c r="BE848" i="2"/>
  <c r="BK959" i="2"/>
  <c r="BK1087" i="2"/>
  <c r="BK168" i="2"/>
  <c r="BK1209" i="2"/>
  <c r="K822" i="2"/>
  <c r="BE822" i="2"/>
  <c r="K365" i="2"/>
  <c r="BE365" i="2"/>
  <c r="K1160" i="2"/>
  <c r="BE1160" i="2" s="1"/>
  <c r="K839" i="2"/>
  <c r="BE839" i="2" s="1"/>
  <c r="BK1258" i="2"/>
  <c r="K1122" i="2"/>
  <c r="BE1122" i="2" s="1"/>
  <c r="BK142" i="2"/>
  <c r="BK819" i="2"/>
  <c r="K1396" i="2"/>
  <c r="BE1396" i="2"/>
  <c r="BK1142" i="2"/>
  <c r="K796" i="2"/>
  <c r="BE796" i="2"/>
  <c r="K913" i="2"/>
  <c r="BE913" i="2"/>
  <c r="BK786" i="2"/>
  <c r="BK1097" i="2"/>
  <c r="BK776" i="2"/>
  <c r="K1381" i="2"/>
  <c r="BE1381" i="2"/>
  <c r="BK158" i="2"/>
  <c r="BK377" i="2"/>
  <c r="K739" i="2"/>
  <c r="BE739" i="2"/>
  <c r="K1017" i="2"/>
  <c r="BE1017" i="2"/>
  <c r="K1287" i="2"/>
  <c r="BE1287" i="2"/>
  <c r="K1560" i="2"/>
  <c r="BE1560" i="2" s="1"/>
  <c r="K389" i="2"/>
  <c r="BE389" i="2"/>
  <c r="BK887" i="2"/>
  <c r="BK1347" i="2"/>
  <c r="K446" i="2"/>
  <c r="BE446" i="2"/>
  <c r="K901" i="2"/>
  <c r="BE901" i="2" s="1"/>
  <c r="BK1176" i="2"/>
  <c r="BK263" i="2"/>
  <c r="BK894" i="2"/>
  <c r="BK245" i="2"/>
  <c r="K1229" i="2"/>
  <c r="BE1229" i="2"/>
  <c r="K238" i="2"/>
  <c r="BE238" i="2" s="1"/>
  <c r="BK454" i="2"/>
  <c r="K754" i="2"/>
  <c r="BE754" i="2" s="1"/>
  <c r="BK1082" i="2"/>
  <c r="BK1315" i="2"/>
  <c r="K301" i="2"/>
  <c r="BE301" i="2"/>
  <c r="K814" i="2"/>
  <c r="BE814" i="2"/>
  <c r="K1149" i="2"/>
  <c r="BE1149" i="2" s="1"/>
  <c r="BK393" i="2"/>
  <c r="BK827" i="2"/>
  <c r="BK1441" i="2"/>
  <c r="K693" i="2"/>
  <c r="BE693" i="2" s="1"/>
  <c r="K1131" i="2"/>
  <c r="BE1131" i="2"/>
  <c r="BK640" i="2"/>
  <c r="K735" i="2"/>
  <c r="BE735" i="2" s="1"/>
  <c r="BK1099" i="2"/>
  <c r="BK1402" i="2"/>
  <c r="BK285" i="2"/>
  <c r="K746" i="2"/>
  <c r="BE746" i="2"/>
  <c r="BK1196" i="2"/>
  <c r="K1474" i="2"/>
  <c r="BE1474" i="2" s="1"/>
  <c r="BK719" i="2"/>
  <c r="BK1403" i="2"/>
  <c r="BK1550" i="2"/>
  <c r="BK1527" i="2"/>
  <c r="BK1526" i="2"/>
  <c r="K1526" i="2" s="1"/>
  <c r="K94" i="2" s="1"/>
  <c r="K957" i="2"/>
  <c r="BE957" i="2"/>
  <c r="K1158" i="2"/>
  <c r="BE1158" i="2" s="1"/>
  <c r="BK1406" i="2"/>
  <c r="K1433" i="2"/>
  <c r="BE1433" i="2" s="1"/>
  <c r="K632" i="2"/>
  <c r="BE632" i="2" s="1"/>
  <c r="BK538" i="2"/>
  <c r="BK537" i="2"/>
  <c r="K537" i="2" s="1"/>
  <c r="K69" i="2" s="1"/>
  <c r="BK938" i="2"/>
  <c r="K1476" i="2"/>
  <c r="BE1476" i="2"/>
  <c r="BK843" i="2"/>
  <c r="K1455" i="2"/>
  <c r="BE1455" i="2"/>
  <c r="BK1105" i="2"/>
  <c r="K387" i="2"/>
  <c r="BE387" i="2"/>
  <c r="K1109" i="2"/>
  <c r="BE1109" i="2"/>
  <c r="K164" i="2"/>
  <c r="BE164" i="2"/>
  <c r="K1079" i="2"/>
  <c r="BE1079" i="2" s="1"/>
  <c r="K563" i="2"/>
  <c r="BE563" i="2"/>
  <c r="BK432" i="2"/>
  <c r="K1154" i="2"/>
  <c r="BE1154" i="2" s="1"/>
  <c r="BK683" i="2"/>
  <c r="K1385" i="2"/>
  <c r="BE1385" i="2" s="1"/>
  <c r="K544" i="2"/>
  <c r="BE544" i="2"/>
  <c r="BK1178" i="2"/>
  <c r="K1103" i="2"/>
  <c r="BE1103" i="2" s="1"/>
  <c r="BK878" i="2"/>
  <c r="K990" i="2"/>
  <c r="BE990" i="2" s="1"/>
  <c r="K199" i="2"/>
  <c r="BE199" i="2"/>
  <c r="BK271" i="2"/>
  <c r="K771" i="2"/>
  <c r="BE771" i="2" s="1"/>
  <c r="K173" i="2"/>
  <c r="BE173" i="2"/>
  <c r="K1024" i="2"/>
  <c r="BE1024" i="2"/>
  <c r="BK196" i="2"/>
  <c r="K1120" i="2"/>
  <c r="BE1120" i="2"/>
  <c r="BK570" i="2"/>
  <c r="K665" i="2"/>
  <c r="BE665" i="2"/>
  <c r="BK369" i="2"/>
  <c r="BK1117" i="2"/>
  <c r="K359" i="2"/>
  <c r="BE359" i="2" s="1"/>
  <c r="K1413" i="2"/>
  <c r="BE1413" i="2" s="1"/>
  <c r="BK1041" i="2"/>
  <c r="K614" i="2"/>
  <c r="BE614" i="2" s="1"/>
  <c r="K339" i="2"/>
  <c r="BE339" i="2"/>
  <c r="K850" i="2"/>
  <c r="BE850" i="2"/>
  <c r="BK1354" i="2"/>
  <c r="K647" i="2"/>
  <c r="BE647" i="2"/>
  <c r="K1345" i="2"/>
  <c r="BE1345" i="2"/>
  <c r="K1060" i="2"/>
  <c r="BE1060" i="2" s="1"/>
  <c r="BK150" i="2"/>
  <c r="BK560" i="2"/>
  <c r="K973" i="2"/>
  <c r="BE973" i="2"/>
  <c r="F38" i="2"/>
  <c r="BE55" i="1" s="1"/>
  <c r="BE54" i="1" s="1"/>
  <c r="BA54" i="1" s="1"/>
  <c r="K996" i="2"/>
  <c r="BE996" i="2" s="1"/>
  <c r="BK949" i="2"/>
  <c r="K955" i="2"/>
  <c r="BE955" i="2" s="1"/>
  <c r="K1280" i="2"/>
  <c r="BE1280" i="2"/>
  <c r="BK415" i="2"/>
  <c r="BK992" i="2"/>
  <c r="K1568" i="2"/>
  <c r="BE1568" i="2" s="1"/>
  <c r="K896" i="2"/>
  <c r="BE896" i="2" s="1"/>
  <c r="BK448" i="2"/>
  <c r="BK1018" i="2"/>
  <c r="K458" i="2"/>
  <c r="BE458" i="2"/>
  <c r="K1341" i="2"/>
  <c r="BE1341" i="2" s="1"/>
  <c r="BK672" i="2"/>
  <c r="K1387" i="2"/>
  <c r="BE1387" i="2" s="1"/>
  <c r="K1372" i="2"/>
  <c r="BE1372" i="2" s="1"/>
  <c r="K1007" i="2"/>
  <c r="BE1007" i="2" s="1"/>
  <c r="K477" i="2"/>
  <c r="BE477" i="2"/>
  <c r="K1106" i="2"/>
  <c r="BE1106" i="2" s="1"/>
  <c r="K1572" i="2"/>
  <c r="BE1572" i="2" s="1"/>
  <c r="K1046" i="2"/>
  <c r="BE1046" i="2" s="1"/>
  <c r="BK591" i="2"/>
  <c r="BK486" i="2"/>
  <c r="BK1123" i="2"/>
  <c r="BK841" i="2"/>
  <c r="BK1443" i="2"/>
  <c r="K186" i="2"/>
  <c r="BE186" i="2"/>
  <c r="K1094" i="2"/>
  <c r="BE1094" i="2" s="1"/>
  <c r="K1574" i="2"/>
  <c r="BE1574" i="2" s="1"/>
  <c r="BK860" i="2"/>
  <c r="BK1547" i="2"/>
  <c r="K1020" i="2"/>
  <c r="BE1020" i="2"/>
  <c r="K1538" i="2"/>
  <c r="BE1538" i="2" s="1"/>
  <c r="K1436" i="2"/>
  <c r="BE1436" i="2" s="1"/>
  <c r="BK190" i="2"/>
  <c r="K969" i="2"/>
  <c r="BE969" i="2" s="1"/>
  <c r="K1558" i="2"/>
  <c r="BE1558" i="2" s="1"/>
  <c r="BK852" i="2"/>
  <c r="K465" i="2"/>
  <c r="BE465" i="2" s="1"/>
  <c r="K220" i="2"/>
  <c r="BE220" i="2"/>
  <c r="BK1036" i="2"/>
  <c r="BK766" i="2"/>
  <c r="BK326" i="2"/>
  <c r="BK1009" i="2"/>
  <c r="BK269" i="2"/>
  <c r="K687" i="2"/>
  <c r="BE687" i="2" s="1"/>
  <c r="K181" i="2"/>
  <c r="BE181" i="2" s="1"/>
  <c r="K1232" i="2"/>
  <c r="BE1232" i="2" s="1"/>
  <c r="K1321" i="2"/>
  <c r="BE1321" i="2"/>
  <c r="K1301" i="2"/>
  <c r="BE1301" i="2" s="1"/>
  <c r="K1073" i="2"/>
  <c r="BE1073" i="2" s="1"/>
  <c r="BK1043" i="2"/>
  <c r="BK727" i="2"/>
  <c r="K437" i="2"/>
  <c r="BE437" i="2"/>
  <c r="K1146" i="2"/>
  <c r="BE1146" i="2" s="1"/>
  <c r="K1014" i="2"/>
  <c r="BE1014" i="2" s="1"/>
  <c r="K794" i="2"/>
  <c r="BE794" i="2" s="1"/>
  <c r="K1510" i="2"/>
  <c r="BE1510" i="2"/>
  <c r="K700" i="2"/>
  <c r="BE700" i="2" s="1"/>
  <c r="BK127" i="2"/>
  <c r="BK661" i="2"/>
  <c r="BK1102" i="2"/>
  <c r="K1491" i="2"/>
  <c r="BE1491" i="2" s="1"/>
  <c r="K574" i="2"/>
  <c r="BE574" i="2" s="1"/>
  <c r="BK951" i="2"/>
  <c r="K1427" i="2"/>
  <c r="BE1427" i="2" s="1"/>
  <c r="BK561" i="2"/>
  <c r="K932" i="2"/>
  <c r="BE932" i="2" s="1"/>
  <c r="BK1133" i="2"/>
  <c r="K1507" i="2"/>
  <c r="BE1507" i="2" s="1"/>
  <c r="K743" i="2"/>
  <c r="BE743" i="2" s="1"/>
  <c r="BK817" i="2"/>
  <c r="K825" i="2"/>
  <c r="BE825" i="2" s="1"/>
  <c r="BK351" i="2"/>
  <c r="K625" i="2"/>
  <c r="BE625" i="2" s="1"/>
  <c r="K986" i="2"/>
  <c r="BE986" i="2" s="1"/>
  <c r="K1206" i="2"/>
  <c r="BE1206" i="2" s="1"/>
  <c r="K1520" i="2"/>
  <c r="BE1520" i="2"/>
  <c r="BK731" i="2"/>
  <c r="BK1047" i="2"/>
  <c r="BK1437" i="2"/>
  <c r="K681" i="2"/>
  <c r="BE681" i="2"/>
  <c r="BK1139" i="2"/>
  <c r="K136" i="2"/>
  <c r="BE136" i="2"/>
  <c r="K1453" i="2"/>
  <c r="BE1453" i="2"/>
  <c r="K1479" i="2"/>
  <c r="BE1479" i="2" s="1"/>
  <c r="BK670" i="2"/>
  <c r="BK975" i="2"/>
  <c r="BK1193" i="2"/>
  <c r="BK1473" i="2"/>
  <c r="K123" i="2"/>
  <c r="BE123" i="2"/>
  <c r="BK935" i="2"/>
  <c r="K1278" i="2"/>
  <c r="BE1278" i="2"/>
  <c r="K1555" i="2"/>
  <c r="BE1555" i="2"/>
  <c r="BK923" i="2"/>
  <c r="K649" i="2"/>
  <c r="BE649" i="2"/>
  <c r="BK943" i="2"/>
  <c r="BK407" i="2"/>
  <c r="BK1273" i="2"/>
  <c r="BK1540" i="2"/>
  <c r="BK741" i="2"/>
  <c r="K874" i="2"/>
  <c r="BE874" i="2" s="1"/>
  <c r="BK395" i="2"/>
  <c r="K863" i="2"/>
  <c r="BE863" i="2" s="1"/>
  <c r="K1332" i="2"/>
  <c r="BE1332" i="2" s="1"/>
  <c r="K599" i="2"/>
  <c r="BE599" i="2"/>
  <c r="BK1169" i="2"/>
  <c r="K780" i="2"/>
  <c r="BE780" i="2"/>
  <c r="BK343" i="2"/>
  <c r="K1026" i="2"/>
  <c r="BE1026" i="2" s="1"/>
  <c r="K1561" i="2"/>
  <c r="BE1561" i="2"/>
  <c r="BK919" i="2"/>
  <c r="K216" i="2"/>
  <c r="BE216" i="2"/>
  <c r="BK1201" i="2"/>
  <c r="K855" i="2"/>
  <c r="BE855" i="2" s="1"/>
  <c r="BK934" i="2"/>
  <c r="BK1293" i="2"/>
  <c r="BK685" i="2"/>
  <c r="BK1231" i="2"/>
  <c r="BK808" i="2"/>
  <c r="BK703" i="2"/>
  <c r="BK399" i="2"/>
  <c r="BK930" i="2"/>
  <c r="BK371" i="2"/>
  <c r="BK984" i="2"/>
  <c r="BK1471" i="2"/>
  <c r="K925" i="2"/>
  <c r="BE925" i="2"/>
  <c r="K607" i="2"/>
  <c r="BE607" i="2"/>
  <c r="K1215" i="2"/>
  <c r="BE1215" i="2" s="1"/>
  <c r="BK858" i="2"/>
  <c r="BK1166" i="2"/>
  <c r="K787" i="2"/>
  <c r="BE787" i="2"/>
  <c r="K1378" i="2"/>
  <c r="BE1378" i="2"/>
  <c r="BK568" i="2"/>
  <c r="BK1164" i="2"/>
  <c r="K800" i="2"/>
  <c r="BE800" i="2" s="1"/>
  <c r="K391" i="2"/>
  <c r="BE391" i="2"/>
  <c r="K1078" i="2"/>
  <c r="BE1078" i="2"/>
  <c r="K1033" i="2"/>
  <c r="BE1033" i="2" s="1"/>
  <c r="K1488" i="2"/>
  <c r="BE1488" i="2" s="1"/>
  <c r="BK778" i="2"/>
  <c r="K1419" i="2"/>
  <c r="BE1419" i="2" s="1"/>
  <c r="BK266" i="2"/>
  <c r="BK1179" i="2"/>
  <c r="BK1365" i="2"/>
  <c r="K1187" i="2"/>
  <c r="BE1187" i="2" s="1"/>
  <c r="BK1167" i="2"/>
  <c r="BK250" i="2"/>
  <c r="BK927" i="2"/>
  <c r="BK482" i="2"/>
  <c r="K1207" i="2"/>
  <c r="BE1207" i="2"/>
  <c r="BK1173" i="2"/>
  <c r="K1191" i="2"/>
  <c r="BE1191" i="2" s="1"/>
  <c r="K774" i="2"/>
  <c r="BE774" i="2" s="1"/>
  <c r="K513" i="2"/>
  <c r="BE513" i="2" s="1"/>
  <c r="BK1410" i="2"/>
  <c r="BK942" i="2"/>
  <c r="K1198" i="2"/>
  <c r="BE1198" i="2" s="1"/>
  <c r="BK530" i="2"/>
  <c r="K1090" i="2"/>
  <c r="BE1090" i="2"/>
  <c r="K946" i="2"/>
  <c r="BE946" i="2"/>
  <c r="BK963" i="2"/>
  <c r="K1425" i="2"/>
  <c r="BE1425" i="2"/>
  <c r="K1011" i="2"/>
  <c r="BE1011" i="2" s="1"/>
  <c r="BK382" i="2"/>
  <c r="K1084" i="2"/>
  <c r="BE1084" i="2"/>
  <c r="K1111" i="2"/>
  <c r="BE1111" i="2" s="1"/>
  <c r="BK1037" i="2"/>
  <c r="BK1023" i="2"/>
  <c r="BK1462" i="2"/>
  <c r="K1486" i="2"/>
  <c r="BE1486" i="2" s="1"/>
  <c r="K212" i="2"/>
  <c r="BE212" i="2"/>
  <c r="K491" i="2"/>
  <c r="BE491" i="2"/>
  <c r="BK953" i="2"/>
  <c r="K1461" i="2"/>
  <c r="BE1461" i="2"/>
  <c r="BK274" i="2"/>
  <c r="BK801" i="2"/>
  <c r="BK1049" i="2"/>
  <c r="BK1220" i="2"/>
  <c r="BK341" i="2"/>
  <c r="BK820" i="2"/>
  <c r="K1056" i="2"/>
  <c r="BE1056" i="2"/>
  <c r="BK1290" i="2"/>
  <c r="K1553" i="2"/>
  <c r="BE1553" i="2"/>
  <c r="BK621" i="2"/>
  <c r="BK1008" i="2"/>
  <c r="K1434" i="2"/>
  <c r="BE1434" i="2" s="1"/>
  <c r="BK146" i="2"/>
  <c r="BK373" i="2"/>
  <c r="K847" i="2"/>
  <c r="BE847" i="2"/>
  <c r="K1030" i="2"/>
  <c r="BE1030" i="2"/>
  <c r="K1398" i="2"/>
  <c r="BE1398" i="2" s="1"/>
  <c r="K1588" i="2"/>
  <c r="BE1588" i="2" s="1"/>
  <c r="BK579" i="2"/>
  <c r="BK947" i="2"/>
  <c r="K1352" i="2"/>
  <c r="BE1352" i="2"/>
  <c r="BK945" i="2"/>
  <c r="BK1238" i="2"/>
  <c r="BK519" i="2"/>
  <c r="K832" i="2"/>
  <c r="BE832" i="2" s="1"/>
  <c r="K602" i="2"/>
  <c r="BE602" i="2" s="1"/>
  <c r="BK1175" i="2"/>
  <c r="BK554" i="2"/>
  <c r="K883" i="2"/>
  <c r="BE883" i="2"/>
  <c r="K1044" i="2"/>
  <c r="BE1044" i="2"/>
  <c r="BK1324" i="2"/>
  <c r="K1570" i="2"/>
  <c r="BE1570" i="2"/>
  <c r="K375" i="2"/>
  <c r="BE375" i="2" s="1"/>
  <c r="BK623" i="2"/>
  <c r="BK1015" i="2"/>
  <c r="K1388" i="2"/>
  <c r="BE1388" i="2"/>
  <c r="BK385" i="2"/>
  <c r="K837" i="2"/>
  <c r="BE837" i="2"/>
  <c r="BK267" i="2"/>
  <c r="K792" i="2"/>
  <c r="BE792" i="2" s="1"/>
  <c r="K1128" i="2"/>
  <c r="BE1128" i="2"/>
  <c r="BK872" i="2"/>
  <c r="BK1399" i="2"/>
  <c r="BK1264" i="2"/>
  <c r="BK1194" i="2"/>
  <c r="K291" i="2"/>
  <c r="BE291" i="2" s="1"/>
  <c r="BK810" i="2"/>
  <c r="BK1218" i="2"/>
  <c r="BK468" i="2"/>
  <c r="K1075" i="2"/>
  <c r="BE1075" i="2"/>
  <c r="BK1050" i="2"/>
  <c r="BK1035" i="2"/>
  <c r="BK1053" i="2"/>
  <c r="BK479" i="2"/>
  <c r="BK1235" i="2"/>
  <c r="BK1125" i="2"/>
  <c r="BK638" i="2"/>
  <c r="K921" i="2"/>
  <c r="BE921" i="2" s="1"/>
  <c r="K1029" i="2"/>
  <c r="BE1029" i="2" s="1"/>
  <c r="BK1512" i="2"/>
  <c r="K804" i="2"/>
  <c r="BE804" i="2" s="1"/>
  <c r="BK1447" i="2"/>
  <c r="BK1203" i="2"/>
  <c r="BK1092" i="2"/>
  <c r="K347" i="2"/>
  <c r="BE347" i="2" s="1"/>
  <c r="K1217" i="2"/>
  <c r="BE1217" i="2"/>
  <c r="BK978" i="2"/>
  <c r="K678" i="2"/>
  <c r="BE678" i="2"/>
  <c r="BK1411" i="2"/>
  <c r="BK768" i="2"/>
  <c r="BK473" i="2"/>
  <c r="K1065" i="2"/>
  <c r="BE1065" i="2"/>
  <c r="BK337" i="2"/>
  <c r="K897" i="2"/>
  <c r="BE897" i="2"/>
  <c r="K441" i="2"/>
  <c r="BE441" i="2"/>
  <c r="BK1038" i="2"/>
  <c r="BK634" i="2"/>
  <c r="BK1306" i="2"/>
  <c r="K880" i="2"/>
  <c r="BE880" i="2"/>
  <c r="K1057" i="2"/>
  <c r="BE1057" i="2" s="1"/>
  <c r="K569" i="2"/>
  <c r="BE569" i="2" s="1"/>
  <c r="K1116" i="2"/>
  <c r="BE1116" i="2"/>
  <c r="K1559" i="2"/>
  <c r="BE1559" i="2"/>
  <c r="K868" i="2"/>
  <c r="BE868" i="2" s="1"/>
  <c r="BK1532" i="2"/>
  <c r="K1267" i="2"/>
  <c r="BE1267" i="2" s="1"/>
  <c r="K1145" i="2"/>
  <c r="BE1145" i="2" s="1"/>
  <c r="BK1182" i="2"/>
  <c r="K553" i="2"/>
  <c r="BE553" i="2" s="1"/>
  <c r="K619" i="2"/>
  <c r="BE619" i="2" s="1"/>
  <c r="K1369" i="2"/>
  <c r="BE1369" i="2"/>
  <c r="BK1141" i="2"/>
  <c r="K202" i="2"/>
  <c r="BE202" i="2"/>
  <c r="K308" i="2"/>
  <c r="BE308" i="2"/>
  <c r="K425" i="2"/>
  <c r="BE425" i="2" s="1"/>
  <c r="BK1494" i="2"/>
  <c r="K333" i="2"/>
  <c r="BE333" i="2"/>
  <c r="BK1363" i="2"/>
  <c r="K1155" i="2"/>
  <c r="BE1155" i="2"/>
  <c r="K1137" i="2"/>
  <c r="BE1137" i="2" s="1"/>
  <c r="BK335" i="2"/>
  <c r="K830" i="2"/>
  <c r="BE830" i="2"/>
  <c r="BK1040" i="2"/>
  <c r="BK1377" i="2"/>
  <c r="K1581" i="2"/>
  <c r="BE1581" i="2" s="1"/>
  <c r="K663" i="2"/>
  <c r="BE663" i="2"/>
  <c r="BK1151" i="2"/>
  <c r="K138" i="2"/>
  <c r="BE138" i="2"/>
  <c r="BK676" i="2"/>
  <c r="K1086" i="2"/>
  <c r="BE1086" i="2" s="1"/>
  <c r="K1375" i="2"/>
  <c r="BE1375" i="2"/>
  <c r="K367" i="2"/>
  <c r="BE367" i="2"/>
  <c r="BK1185" i="2"/>
  <c r="BK917" i="2"/>
  <c r="BK184" i="2"/>
  <c r="BK551" i="2"/>
  <c r="BK929" i="2"/>
  <c r="BK1100" i="2"/>
  <c r="K1484" i="2"/>
  <c r="BE1484" i="2"/>
  <c r="BK428" i="2"/>
  <c r="BK900" i="2"/>
  <c r="K1212" i="2"/>
  <c r="BE1212" i="2" s="1"/>
  <c r="BK497" i="2"/>
  <c r="K1070" i="2"/>
  <c r="BE1070" i="2" s="1"/>
  <c r="K362" i="2"/>
  <c r="BE362" i="2"/>
  <c r="BK965" i="2"/>
  <c r="K1152" i="2"/>
  <c r="BE1152" i="2" s="1"/>
  <c r="BK450" i="2"/>
  <c r="K803" i="2"/>
  <c r="BE803" i="2" s="1"/>
  <c r="K1021" i="2"/>
  <c r="BE1021" i="2"/>
  <c r="BK1524" i="2"/>
  <c r="BK571" i="2"/>
  <c r="K845" i="2"/>
  <c r="BE845" i="2" s="1"/>
  <c r="K1135" i="2"/>
  <c r="BE1135" i="2" s="1"/>
  <c r="BK529" i="2"/>
  <c r="BK1170" i="2"/>
  <c r="BK903" i="2"/>
  <c r="F36" i="2"/>
  <c r="BC55" i="1" s="1"/>
  <c r="BC54" i="1" s="1"/>
  <c r="W30" i="1" s="1"/>
  <c r="T121" i="2" l="1"/>
  <c r="T612" i="2"/>
  <c r="Q121" i="2"/>
  <c r="R612" i="2"/>
  <c r="J73" i="2" s="1"/>
  <c r="V1563" i="2"/>
  <c r="V612" i="2"/>
  <c r="T1563" i="2"/>
  <c r="X612" i="2"/>
  <c r="X120" i="2"/>
  <c r="V121" i="2"/>
  <c r="I63" i="2"/>
  <c r="J74" i="2"/>
  <c r="Q612" i="2"/>
  <c r="I73" i="2" s="1"/>
  <c r="R121" i="2"/>
  <c r="R120" i="2" s="1"/>
  <c r="J61" i="2" s="1"/>
  <c r="K31" i="2" s="1"/>
  <c r="AT55" i="1" s="1"/>
  <c r="AT54" i="1" s="1"/>
  <c r="BK1563" i="2"/>
  <c r="K1563" i="2"/>
  <c r="K98" i="2" s="1"/>
  <c r="I99" i="2"/>
  <c r="R1563" i="2"/>
  <c r="J98" i="2"/>
  <c r="BK702" i="2"/>
  <c r="K702" i="2"/>
  <c r="K77" i="2" s="1"/>
  <c r="BK865" i="2"/>
  <c r="K865" i="2" s="1"/>
  <c r="K81" i="2" s="1"/>
  <c r="BK886" i="2"/>
  <c r="K886" i="2"/>
  <c r="K83" i="2" s="1"/>
  <c r="BK1200" i="2"/>
  <c r="K1200" i="2" s="1"/>
  <c r="K86" i="2" s="1"/>
  <c r="BK122" i="2"/>
  <c r="BK613" i="2"/>
  <c r="K613" i="2" s="1"/>
  <c r="K74" i="2" s="1"/>
  <c r="BK660" i="2"/>
  <c r="K660" i="2"/>
  <c r="K75" i="2" s="1"/>
  <c r="BK689" i="2"/>
  <c r="K689" i="2" s="1"/>
  <c r="K76" i="2" s="1"/>
  <c r="BK745" i="2"/>
  <c r="K745" i="2"/>
  <c r="K78" i="2"/>
  <c r="BK237" i="2"/>
  <c r="K237" i="2" s="1"/>
  <c r="K64" i="2" s="1"/>
  <c r="BK770" i="2"/>
  <c r="K770" i="2"/>
  <c r="K79" i="2" s="1"/>
  <c r="BK1234" i="2"/>
  <c r="K1234" i="2" s="1"/>
  <c r="K87" i="2" s="1"/>
  <c r="BK1390" i="2"/>
  <c r="K1390" i="2"/>
  <c r="K90" i="2" s="1"/>
  <c r="BK1490" i="2"/>
  <c r="K1490" i="2" s="1"/>
  <c r="K91" i="2" s="1"/>
  <c r="BK381" i="2"/>
  <c r="K381" i="2"/>
  <c r="K66" i="2" s="1"/>
  <c r="BK445" i="2"/>
  <c r="K445" i="2" s="1"/>
  <c r="K67" i="2" s="1"/>
  <c r="BK481" i="2"/>
  <c r="K481" i="2"/>
  <c r="K68" i="2" s="1"/>
  <c r="BK877" i="2"/>
  <c r="K877" i="2" s="1"/>
  <c r="K82" i="2" s="1"/>
  <c r="BK910" i="2"/>
  <c r="K910" i="2"/>
  <c r="K84" i="2" s="1"/>
  <c r="BK1119" i="2"/>
  <c r="K1119" i="2" s="1"/>
  <c r="K85" i="2" s="1"/>
  <c r="BK1334" i="2"/>
  <c r="K1334" i="2"/>
  <c r="K89" i="2"/>
  <c r="BK548" i="2"/>
  <c r="K548" i="2" s="1"/>
  <c r="K70" i="2" s="1"/>
  <c r="BK573" i="2"/>
  <c r="K573" i="2"/>
  <c r="K71" i="2"/>
  <c r="BK789" i="2"/>
  <c r="K789" i="2" s="1"/>
  <c r="K80" i="2" s="1"/>
  <c r="BK1295" i="2"/>
  <c r="K1295" i="2"/>
  <c r="K88" i="2" s="1"/>
  <c r="BK1546" i="2"/>
  <c r="K1546" i="2"/>
  <c r="K96" i="2"/>
  <c r="BK273" i="2"/>
  <c r="K273" i="2"/>
  <c r="K65" i="2" s="1"/>
  <c r="BK1509" i="2"/>
  <c r="K1509" i="2" s="1"/>
  <c r="K93" i="2" s="1"/>
  <c r="BK1531" i="2"/>
  <c r="K1531" i="2"/>
  <c r="K95" i="2"/>
  <c r="AY54" i="1"/>
  <c r="AK30" i="1" s="1"/>
  <c r="AZ54" i="1"/>
  <c r="F35" i="2"/>
  <c r="BB55" i="1" s="1"/>
  <c r="BB54" i="1" s="1"/>
  <c r="W29" i="1" s="1"/>
  <c r="W32" i="1"/>
  <c r="K35" i="2"/>
  <c r="AX55" i="1" s="1"/>
  <c r="AV55" i="1" s="1"/>
  <c r="V120" i="2" l="1"/>
  <c r="BK121" i="2"/>
  <c r="K121" i="2" s="1"/>
  <c r="K62" i="2" s="1"/>
  <c r="Q120" i="2"/>
  <c r="I61" i="2" s="1"/>
  <c r="K30" i="2" s="1"/>
  <c r="AS55" i="1" s="1"/>
  <c r="AS54" i="1" s="1"/>
  <c r="T120" i="2"/>
  <c r="AW55" i="1"/>
  <c r="I62" i="2"/>
  <c r="BK612" i="2"/>
  <c r="K612" i="2" s="1"/>
  <c r="K73" i="2" s="1"/>
  <c r="J62" i="2"/>
  <c r="K122" i="2"/>
  <c r="K63" i="2" s="1"/>
  <c r="AX54" i="1"/>
  <c r="AK29" i="1" s="1"/>
  <c r="AW54" i="1"/>
  <c r="BK120" i="2" l="1"/>
  <c r="K120" i="2" s="1"/>
  <c r="K32" i="2" s="1"/>
  <c r="AG55" i="1" s="1"/>
  <c r="AG54" i="1" s="1"/>
  <c r="AV54" i="1"/>
  <c r="AK26" i="1" l="1"/>
  <c r="AK35" i="1" s="1"/>
  <c r="AN54" i="1"/>
  <c r="K41" i="2"/>
  <c r="K61" i="2"/>
  <c r="AN55" i="1"/>
</calcChain>
</file>

<file path=xl/sharedStrings.xml><?xml version="1.0" encoding="utf-8"?>
<sst xmlns="http://schemas.openxmlformats.org/spreadsheetml/2006/main" count="15510" uniqueCount="3425">
  <si>
    <t>Export Komplet</t>
  </si>
  <si>
    <t>VZ</t>
  </si>
  <si>
    <t>2.0</t>
  </si>
  <si>
    <t>ZAMOK</t>
  </si>
  <si>
    <t>False</t>
  </si>
  <si>
    <t>True</t>
  </si>
  <si>
    <t>{14c87791-d605-4328-a012-08f03cf89e45}</t>
  </si>
  <si>
    <t>0,01</t>
  </si>
  <si>
    <t>21</t>
  </si>
  <si>
    <t>12</t>
  </si>
  <si>
    <t>REKAPITULACE STAVBY</t>
  </si>
  <si>
    <t>v ---  níže se nacházejí doplnkové a pomocné údaje k sestavám  --- v</t>
  </si>
  <si>
    <t>Návod na vyplnění</t>
  </si>
  <si>
    <t>0,001</t>
  </si>
  <si>
    <t>Kód:</t>
  </si>
  <si>
    <t>HZS_Bedrc</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</si>
  <si>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</si>
  <si>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</si>
  <si>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Stavba požární zbrojnice v Bedrči</t>
  </si>
  <si>
    <t>KSO:</t>
  </si>
  <si>
    <t/>
  </si>
  <si>
    <t>CC-CZ:</t>
  </si>
  <si>
    <t>Místo:</t>
  </si>
  <si>
    <t>Bedrč</t>
  </si>
  <si>
    <t>Datum:</t>
  </si>
  <si>
    <t>23. 7. 2024</t>
  </si>
  <si>
    <t>Zadavatel:</t>
  </si>
  <si>
    <t>IČ:</t>
  </si>
  <si>
    <t>Město Benešov</t>
  </si>
  <si>
    <t>DIČ:</t>
  </si>
  <si>
    <t>Uchazeč:</t>
  </si>
  <si>
    <t>Vyplň údaj</t>
  </si>
  <si>
    <t>Projektant:</t>
  </si>
  <si>
    <t>Ing. Lada Kotlaříková</t>
  </si>
  <si>
    <t>Zpracovatel:</t>
  </si>
  <si>
    <t>Ing. Josef Kuchař</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</si>
  <si>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</si>
  <si>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</si>
  <si>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</si>
  <si>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</si>
  <si>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</si>
  <si>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</si>
  <si>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</si>
  <si>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</si>
  <si>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</si>
  <si>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</si>
  <si>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</si>
  <si>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</si>
  <si>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</si>
  <si>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</si>
  <si>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</si>
  <si>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</si>
  <si>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</si>
  <si>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</si>
  <si>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</si>
  <si>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</si>
  <si>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</si>
  <si>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</si>
  <si>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</si>
  <si>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</si>
  <si>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</si>
  <si>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</si>
  <si>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</si>
  <si>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</si>
  <si>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</si>
  <si>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</si>
  <si>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</si>
  <si>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</si>
  <si>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</si>
  <si>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</si>
  <si>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</si>
  <si>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</si>
  <si>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</si>
  <si>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</si>
  <si>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</si>
  <si>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</si>
  <si>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</si>
  <si>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</si>
  <si>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</si>
  <si>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Objekt0</t>
  </si>
  <si>
    <t>NOVOSTAVBA HASIČSKÉ ZBROJNICE V BEDRČI</t>
  </si>
  <si>
    <t>STA</t>
  </si>
  <si>
    <t>1</t>
  </si>
  <si>
    <t>{957e5d87-42ac-482f-aef5-dea95e014bef}</t>
  </si>
  <si>
    <t>2</t>
  </si>
  <si>
    <t>KRYCÍ LIST SOUPISU PRACÍ</t>
  </si>
  <si>
    <t>Objekt:</t>
  </si>
  <si>
    <t>Objekt0 - NOVOSTAVBA HASIČSKÉ ZBROJNICE V BEDRČI</t>
  </si>
  <si>
    <t>Materiál</t>
  </si>
  <si>
    <t>Montáž</t>
  </si>
  <si>
    <t>REKAPITULACE ČLENĚNÍ SOUPISU PRACÍ</t>
  </si>
  <si>
    <t>Kód dílu - Popis</t>
  </si>
  <si>
    <t>Materiál [CZK]</t>
  </si>
  <si>
    <t>Montáž [CZK]</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</si>
  <si>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</si>
  <si>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</si>
  <si>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</si>
  <si>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</si>
  <si>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</si>
  <si>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</si>
  <si>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</si>
  <si>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</si>
  <si>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</si>
  <si>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63 - Podlahy a podlahové konstrukce</t>
  </si>
  <si>
    <t xml:space="preserve">    8 - Trubní vedení</t>
  </si>
  <si>
    <t xml:space="preserve">    95 - Různé dokončovací konstrukce a práce pozemních staveb</t>
  </si>
  <si>
    <t xml:space="preserve">    998 - Přesun hmot</t>
  </si>
  <si>
    <t>PSV - Práce a dodávky PSV</t>
  </si>
  <si>
    <t xml:space="preserve">    711 - Izolace proti vodě, vlhkosti a plynům</t>
  </si>
  <si>
    <t xml:space="preserve">    713 - Izolace tepelné</t>
  </si>
  <si>
    <t xml:space="preserve">    714 - Akustická a protiotřesová opatření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</si>
  <si>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</si>
  <si>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</si>
  <si>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</si>
  <si>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</si>
  <si>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</si>
  <si>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</si>
  <si>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 xml:space="preserve">    735 - Ústřední vytápění - otopná tělesa</t>
  </si>
  <si>
    <t xml:space="preserve">    741 - Elektroinstalace - silnoproud</t>
  </si>
  <si>
    <t xml:space="preserve">    742 - Elektroinstalace - slaboproud</t>
  </si>
  <si>
    <t xml:space="preserve">    751 - Vzduchotechnika</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</si>
  <si>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</si>
  <si>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</si>
  <si>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</si>
  <si>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</si>
  <si>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</si>
  <si>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</si>
  <si>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</si>
  <si>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</si>
  <si>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</si>
  <si>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</si>
  <si>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795 - Lokální vytápění</t>
  </si>
  <si>
    <t>M - Práce a dodávky M</t>
  </si>
  <si>
    <t xml:space="preserve">    21-M - Elektromontáže</t>
  </si>
  <si>
    <t xml:space="preserve">    46-M - Zemní práce při extr.mont.pracích</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</si>
  <si>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</si>
  <si>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</si>
  <si>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</si>
  <si>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</si>
  <si>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</si>
  <si>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</si>
  <si>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</si>
  <si>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</si>
  <si>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</si>
  <si>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</si>
  <si>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</si>
  <si>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</si>
  <si>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</si>
  <si>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</si>
  <si>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</si>
  <si>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</si>
  <si>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Dodavatel</t>
  </si>
  <si>
    <t>Náklady soupisu celkem</t>
  </si>
  <si>
    <t>HSV</t>
  </si>
  <si>
    <t>Práce a dodávky HSV</t>
  </si>
  <si>
    <t>ROZPOCET</t>
  </si>
  <si>
    <t>Zemní práce</t>
  </si>
  <si>
    <t>K</t>
  </si>
  <si>
    <t>121151117</t>
  </si>
  <si>
    <t>Sejmutí ornice strojně při souvislé ploše přes 100 do 500 m2, tl. vrstvy přes 400 do 500 mm</t>
  </si>
  <si>
    <t>m2</t>
  </si>
  <si>
    <t>4</t>
  </si>
  <si>
    <t>Online PSC</t>
  </si>
  <si>
    <t>https://podminky.urs.cz/item/CS_URS_2024_02/121151117</t>
  </si>
  <si>
    <t>VV</t>
  </si>
  <si>
    <t>0,5*270</t>
  </si>
  <si>
    <t>Součet</t>
  </si>
  <si>
    <t>132351101</t>
  </si>
  <si>
    <t>Hloubení nezapažených rýh šířky do 800 mm strojně s urovnáním dna do předepsaného profilu a spádu v hornině třídy těžitelnosti II skupiny 4 do 20 m3</t>
  </si>
  <si>
    <t>m3</t>
  </si>
  <si>
    <t>https://podminky.urs.cz/item/CS_URS_2024_02/132351101</t>
  </si>
  <si>
    <t>0,6*(3*3+12,8)</t>
  </si>
  <si>
    <t>3</t>
  </si>
  <si>
    <t>132354101</t>
  </si>
  <si>
    <t>Hloubení zapažených rýh šířky do 800 mm strojně s urovnáním dna do předepsaného profilu a spádu v hornině třídy těžitelnosti II skupiny 4 do 20 m3</t>
  </si>
  <si>
    <t>6</t>
  </si>
  <si>
    <t>https://podminky.urs.cz/item/CS_URS_2024_02/132354101</t>
  </si>
  <si>
    <t>P</t>
  </si>
  <si>
    <t>Poznámka k položce:_x000D_
Ruční začištění</t>
  </si>
  <si>
    <t>(0,7*(10,6+1,8)+1*2,1+0,5*1,2+0,8+0,8*(2*10,6+12,8))*0,15+0,5*17*0,4+0,2*(2,7+6,5)</t>
  </si>
  <si>
    <t>M</t>
  </si>
  <si>
    <t>34571345</t>
  </si>
  <si>
    <t>trubka elektroinstalační ohebná dvouplášťová korugovaná HDPE+LDPE (chránička) D 52/75mm</t>
  </si>
  <si>
    <t>m</t>
  </si>
  <si>
    <t>32</t>
  </si>
  <si>
    <t>16</t>
  </si>
  <si>
    <t>1246160485</t>
  </si>
  <si>
    <t>1*1,05 'Přepočtené koeficientem množství</t>
  </si>
  <si>
    <t>5</t>
  </si>
  <si>
    <t>171111111</t>
  </si>
  <si>
    <t>Hutnění zeminy pro spodní stavbu železnic tloušťky vrstvy do 20 cm</t>
  </si>
  <si>
    <t>8</t>
  </si>
  <si>
    <t>https://podminky.urs.cz/item/CS_URS_2024_02/171111111</t>
  </si>
  <si>
    <t>Poznámka k položce:_x000D_
Cca 10%?</t>
  </si>
  <si>
    <t>325</t>
  </si>
  <si>
    <t>171151103</t>
  </si>
  <si>
    <t>Uložení sypanin do násypů strojně s rozprostřením sypaniny ve vrstvách a s hrubým urovnáním zhutněných z hornin soudržných jakékoliv třídy těžitelnosti</t>
  </si>
  <si>
    <t>1895958286</t>
  </si>
  <si>
    <t>https://podminky.urs.cz/item/CS_URS_2024_02/171151103</t>
  </si>
  <si>
    <t>46,7*2,6+44*2,7+12,8*5,2</t>
  </si>
  <si>
    <t>7</t>
  </si>
  <si>
    <t>564760001</t>
  </si>
  <si>
    <t>Podklad nebo kryt z kameniva hrubého drceného vel. 8-16 mm s rozprostřením a zhutněním plochy jednotlivě do 100 m2, po zhutnění tl. 200 mm</t>
  </si>
  <si>
    <t>https://podminky.urs.cz/item/CS_URS_2024_02/564760001</t>
  </si>
  <si>
    <t>13*10,1</t>
  </si>
  <si>
    <t>58343872</t>
  </si>
  <si>
    <t>kamenivo drcené hrubé frakce 8/16</t>
  </si>
  <si>
    <t>t</t>
  </si>
  <si>
    <t>467735884</t>
  </si>
  <si>
    <t>9</t>
  </si>
  <si>
    <t>635321223</t>
  </si>
  <si>
    <t>Násyp z recyklátu pod podlahy se zhutněním, z recyklátu tepelněizolační z recyklátu skleněného (pěnového skla), se zhutněním, tloušťka vrstvy 200 mm, U=0,40 W/m2K</t>
  </si>
  <si>
    <t>14</t>
  </si>
  <si>
    <t>https://podminky.urs.cz/item/CS_URS_2024_02/635321223</t>
  </si>
  <si>
    <t>13*3,2</t>
  </si>
  <si>
    <t>10</t>
  </si>
  <si>
    <t>58765101</t>
  </si>
  <si>
    <t>štěrk z pěnového skla frakce 16/32</t>
  </si>
  <si>
    <t>-1849577512</t>
  </si>
  <si>
    <t>41,60*0,2</t>
  </si>
  <si>
    <t>8,32*1,1 'Přepočtené koeficientem množství</t>
  </si>
  <si>
    <t>11</t>
  </si>
  <si>
    <t>564811011</t>
  </si>
  <si>
    <t>Podklad ze štěrkodrti ŠD s rozprostřením a zhutněním plochy jednotlivě do 100 m2, po zhutnění tl. 50 mm</t>
  </si>
  <si>
    <t>https://podminky.urs.cz/item/CS_URS_2024_02/564811011</t>
  </si>
  <si>
    <t>48</t>
  </si>
  <si>
    <t>58343810</t>
  </si>
  <si>
    <t>kamenivo drcené hrubé frakce 4/8</t>
  </si>
  <si>
    <t>-1748261931</t>
  </si>
  <si>
    <t>48*0,05*1,7</t>
  </si>
  <si>
    <t>13</t>
  </si>
  <si>
    <t>635111242</t>
  </si>
  <si>
    <t>Násyp ze štěrkopísku, písku nebo kameniva pod podlahy se zhutněním z kameniva hrubého 16-32</t>
  </si>
  <si>
    <t>18</t>
  </si>
  <si>
    <t>https://podminky.urs.cz/item/CS_URS_2024_02/635111242</t>
  </si>
  <si>
    <t>0,1*48</t>
  </si>
  <si>
    <t>58343930</t>
  </si>
  <si>
    <t>kamenivo drcené hrubé frakce 16/32</t>
  </si>
  <si>
    <t>-1847698918</t>
  </si>
  <si>
    <t>4,8*1,7</t>
  </si>
  <si>
    <t>15</t>
  </si>
  <si>
    <t>564761101</t>
  </si>
  <si>
    <t>Podklad nebo kryt z kameniva hrubého drceného vel. 32-63 mm s rozprostřením a zhutněním plochy jednotlivě do 100 m2, po zhutnění tl. 200 mm</t>
  </si>
  <si>
    <t>149485681</t>
  </si>
  <si>
    <t>https://podminky.urs.cz/item/CS_URS_2024_02/564761101</t>
  </si>
  <si>
    <t>58343959</t>
  </si>
  <si>
    <t>kamenivo drcené hrubé frakce 32/63</t>
  </si>
  <si>
    <t>-911265344</t>
  </si>
  <si>
    <t>48*0,2*1,5*1,7</t>
  </si>
  <si>
    <t>17</t>
  </si>
  <si>
    <t>635111232</t>
  </si>
  <si>
    <t>Násyp ze štěrkopísku, písku nebo kameniva pod podlahy se zhutněním z kameniva drobného 0-4</t>
  </si>
  <si>
    <t>22</t>
  </si>
  <si>
    <t>https://podminky.urs.cz/item/CS_URS_2024_02/635111232</t>
  </si>
  <si>
    <t>(57+1,84+67)*0,02</t>
  </si>
  <si>
    <t>58341341</t>
  </si>
  <si>
    <t>kamenivo drcené drobné frakce 0/4</t>
  </si>
  <si>
    <t>-2131693076</t>
  </si>
  <si>
    <t>2,517*1,7</t>
  </si>
  <si>
    <t>19</t>
  </si>
  <si>
    <t>564811111</t>
  </si>
  <si>
    <t>Podklad ze štěrkodrti ŠD s rozprostřením a zhutněním plochy přes 100 m2, po zhutnění tl. 50 mm</t>
  </si>
  <si>
    <t>-1943313830</t>
  </si>
  <si>
    <t>https://podminky.urs.cz/item/CS_URS_2024_02/564811111</t>
  </si>
  <si>
    <t>125,84</t>
  </si>
  <si>
    <t>20</t>
  </si>
  <si>
    <t>-968451824</t>
  </si>
  <si>
    <t>125,84*0,05*1,7</t>
  </si>
  <si>
    <t>564730011</t>
  </si>
  <si>
    <t>Podklad nebo kryt z kameniva hrubého drceného vel. 8-16 mm s rozprostřením a zhutněním plochy přes 100 m2, po zhutnění tl. 100 mm</t>
  </si>
  <si>
    <t>26</t>
  </si>
  <si>
    <t>https://podminky.urs.cz/item/CS_URS_2024_02/564730011</t>
  </si>
  <si>
    <t>(57+1,84+67)</t>
  </si>
  <si>
    <t>-380614724</t>
  </si>
  <si>
    <t>125,84*0,1*1,7</t>
  </si>
  <si>
    <t>23</t>
  </si>
  <si>
    <t>564771111</t>
  </si>
  <si>
    <t>Podklad nebo kryt z kameniva hrubého drceného vel. 32-63 mm s rozprostřením a zhutněním plochy přes 100 m2, po zhutnění tl. 250 mm</t>
  </si>
  <si>
    <t>-1270880161</t>
  </si>
  <si>
    <t>https://podminky.urs.cz/item/CS_URS_2024_02/564771111</t>
  </si>
  <si>
    <t>24</t>
  </si>
  <si>
    <t>993097636</t>
  </si>
  <si>
    <t>125,84*0,25*1,7</t>
  </si>
  <si>
    <t>25</t>
  </si>
  <si>
    <t>181351003</t>
  </si>
  <si>
    <t>Rozprostření a urovnání ornice v rovině nebo ve svahu sklonu do 1:5 strojně při souvislé ploše do 100 m2, tl. vrstvy do 200 mm</t>
  </si>
  <si>
    <t>-1762275270</t>
  </si>
  <si>
    <t>https://podminky.urs.cz/item/CS_URS_2024_02/181351003</t>
  </si>
  <si>
    <t>2,7*17+74,2</t>
  </si>
  <si>
    <t>181351103</t>
  </si>
  <si>
    <t>Rozprostření a urovnání ornice v rovině nebo ve svahu sklonu do 1:5 strojně při souvislé ploše přes 100 do 500 m2, tl. vrstvy do 200 mm</t>
  </si>
  <si>
    <t>30</t>
  </si>
  <si>
    <t>https://podminky.urs.cz/item/CS_URS_2024_02/181351103</t>
  </si>
  <si>
    <t>252</t>
  </si>
  <si>
    <t>27</t>
  </si>
  <si>
    <t>175112101</t>
  </si>
  <si>
    <t>Obsypání potrubí při překopech inženýrských sítí ručně objemu do 10 m3 sypaninou z vhodných horniny třídy těžitelnosti I a II, skupiny 1 až 4 nebo materiálem připraveným podél výkopu ve vzdálenosti do 3 m od jeho kraje pro jakoukoliv hloubku výkopu a míru zhutnění bez prohození sypaniny</t>
  </si>
  <si>
    <t>https://podminky.urs.cz/item/CS_URS_2024_02/175112101</t>
  </si>
  <si>
    <t>obsyp potrubí 400 mm písek</t>
  </si>
  <si>
    <t>0,5*0,4*30</t>
  </si>
  <si>
    <t>podsyp potrubí 100 mm písek</t>
  </si>
  <si>
    <t>0,5*0,1*30</t>
  </si>
  <si>
    <t>28</t>
  </si>
  <si>
    <t>483200983</t>
  </si>
  <si>
    <t>7,5*1,5</t>
  </si>
  <si>
    <t>11,25*1,1 'Přepočtené koeficientem množství</t>
  </si>
  <si>
    <t>29</t>
  </si>
  <si>
    <t>171111103</t>
  </si>
  <si>
    <t>Uložení sypanin do násypů ručně s rozprostřením sypaniny ve vrstvách a s hrubým urovnáním zhutněných z hornin soudržných jakékoliv třídy těžitelnosti</t>
  </si>
  <si>
    <t>36</t>
  </si>
  <si>
    <t>https://podminky.urs.cz/item/CS_URS_2024_02/171111103</t>
  </si>
  <si>
    <t>0,5*0,5*30</t>
  </si>
  <si>
    <t>131351100</t>
  </si>
  <si>
    <t>Hloubení nezapažených jam a zářezů strojně s urovnáním dna do předepsaného profilu a spádu v hornině třídy těžitelnosti II skupiny 4 do 20 m3</t>
  </si>
  <si>
    <t>38</t>
  </si>
  <si>
    <t>https://podminky.urs.cz/item/CS_URS_2024_02/131351100</t>
  </si>
  <si>
    <t>2*2,5*2</t>
  </si>
  <si>
    <t>31</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</si>
  <si>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</si>
  <si>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</si>
  <si>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42</t>
  </si>
  <si>
    <t>https://podminky.urs.cz/item/CS_URS_2024_02/175111101</t>
  </si>
  <si>
    <t xml:space="preserve">Podsyp potrubí písek 0-4, tl. 100 mm, do DN 200 </t>
  </si>
  <si>
    <t>0,1*0,4*(10,26+54+6,5+2,7+28+5+10,3+51,4)</t>
  </si>
  <si>
    <t>Obsyp potrubí písek 0-4 tl. 300 mm, DN do 200</t>
  </si>
  <si>
    <t>0,3*0,4*(10,26+54+6,5+2,7+28+5+10,3+51,4)</t>
  </si>
  <si>
    <t>58337310</t>
  </si>
  <si>
    <t>štěrkopísek frakce 0/4</t>
  </si>
  <si>
    <t>672844798</t>
  </si>
  <si>
    <t>26,905*1,5 'Přepočtené koeficientem množství</t>
  </si>
  <si>
    <t>33</t>
  </si>
  <si>
    <t>44</t>
  </si>
  <si>
    <t>0,5*0,4*(10,26+54+6,5+2,7+28+5+10,3+51,4)</t>
  </si>
  <si>
    <t>34</t>
  </si>
  <si>
    <t>132251102</t>
  </si>
  <si>
    <t>Hloubení nezapažených rýh šířky do 800 mm strojně s urovnáním dna do předepsaného profilu a spádu v hornině třídy těžitelnosti I skupiny 3 přes 20 do 50 m3</t>
  </si>
  <si>
    <t>46</t>
  </si>
  <si>
    <t>https://podminky.urs.cz/item/CS_URS_2024_02/132251102</t>
  </si>
  <si>
    <t>0,4*0,8*(5+10,3+51,4)</t>
  </si>
  <si>
    <t>Zakládání</t>
  </si>
  <si>
    <t>35</t>
  </si>
  <si>
    <t>274321311</t>
  </si>
  <si>
    <t>Základy z betonu železového (bez výztuže) pasy z betonu bez zvláštních nároků na prostředí tř. C 16/20</t>
  </si>
  <si>
    <t>2045903154</t>
  </si>
  <si>
    <t>https://podminky.urs.cz/item/CS_URS_2024_02/274321311</t>
  </si>
  <si>
    <t>obetonování jímky 0,5 m</t>
  </si>
  <si>
    <t>0,5*(2*(1+2)+2*1)</t>
  </si>
  <si>
    <t>273325913</t>
  </si>
  <si>
    <t>Základy z betonu železového (bez výztuže) desky Příplatek k cenám za úpravu povrchů desek přehlazením s poprášením cementem pro konečnou úpravu</t>
  </si>
  <si>
    <t>-161214201</t>
  </si>
  <si>
    <t>https://podminky.urs.cz/item/CS_URS_2024_02/273325913</t>
  </si>
  <si>
    <t>47,26/0,25</t>
  </si>
  <si>
    <t>37</t>
  </si>
  <si>
    <t>273361116</t>
  </si>
  <si>
    <t>Výztuž základových konstrukcí desek z betonářské oceli 10 505 (R) nebo BSt 500</t>
  </si>
  <si>
    <t>395997619</t>
  </si>
  <si>
    <t>https://podminky.urs.cz/item/CS_URS_2024_02/273361116</t>
  </si>
  <si>
    <t>(4654,4+997,6+1450,5)/1000*1,01</t>
  </si>
  <si>
    <t>Podle tabulky výztuže z výkresu</t>
  </si>
  <si>
    <t>274313511</t>
  </si>
  <si>
    <t>Základy z betonu prostého pasy betonu kamenem neprokládaného tř. C 12/15</t>
  </si>
  <si>
    <t>https://podminky.urs.cz/item/CS_URS_2024_02/274313511</t>
  </si>
  <si>
    <t xml:space="preserve">9,64+13,08 </t>
  </si>
  <si>
    <t>podkladní beton a základové pasy tl. 50 mm</t>
  </si>
  <si>
    <t>39</t>
  </si>
  <si>
    <t>273321411</t>
  </si>
  <si>
    <t>Základy z betonu železového (bez výztuže) desky z betonu bez zvláštních nároků na prostředí tř. C 20/25</t>
  </si>
  <si>
    <t>50</t>
  </si>
  <si>
    <t>https://podminky.urs.cz/item/CS_URS_2024_02/273321411</t>
  </si>
  <si>
    <t>Poznámka k položce:_x000D_
beton leštěný s vyspádováním 0,5% v garáži</t>
  </si>
  <si>
    <t>0,25*12,8*14+13,2*9,3*0,02</t>
  </si>
  <si>
    <t>vyztužený podkladní beton základové desky tl. 250 mm</t>
  </si>
  <si>
    <t>40</t>
  </si>
  <si>
    <t>210220001</t>
  </si>
  <si>
    <t>Montáž uzemňovacího vedení s upevněním, propojením a připojením pomocí svorek na povrchu vodičů FeZn páskou průřezu do 120 mm2</t>
  </si>
  <si>
    <t>-301941128</t>
  </si>
  <si>
    <t>https://podminky.urs.cz/item/CS_URS_2024_02/210220001</t>
  </si>
  <si>
    <t>41</t>
  </si>
  <si>
    <t>35442062</t>
  </si>
  <si>
    <t>pás zemnící 30x4mm FeZn</t>
  </si>
  <si>
    <t>kg</t>
  </si>
  <si>
    <t>-1731727025</t>
  </si>
  <si>
    <t>70*0,001</t>
  </si>
  <si>
    <t>0,07*1,1 'Přepočtené koeficientem množství</t>
  </si>
  <si>
    <t>35431012</t>
  </si>
  <si>
    <t>svorka uzemnění FeZn spojovací s příložkou</t>
  </si>
  <si>
    <t>kus</t>
  </si>
  <si>
    <t>-156932075</t>
  </si>
  <si>
    <t>43</t>
  </si>
  <si>
    <t>35442135</t>
  </si>
  <si>
    <t>drát D 10/13mm FeZn + PVC</t>
  </si>
  <si>
    <t>1519345115</t>
  </si>
  <si>
    <t>15*0,695</t>
  </si>
  <si>
    <t>210220020</t>
  </si>
  <si>
    <t>Montáž uzemňovacího vedení s upevněním, propojením a připojením pomocí svorek v zemi s izolací spojů vodičů FeZn páskou průřezu do 120 mm2 v městské zástavbě</t>
  </si>
  <si>
    <t>-489490547</t>
  </si>
  <si>
    <t>https://podminky.urs.cz/item/CS_URS_2024_02/210220020</t>
  </si>
  <si>
    <t>45</t>
  </si>
  <si>
    <t>-1026216972</t>
  </si>
  <si>
    <t>30*0,001 'Přepočtené koeficientem množství</t>
  </si>
  <si>
    <t>Svislé a kompletní konstrukce</t>
  </si>
  <si>
    <t>311113145</t>
  </si>
  <si>
    <t>Nadzákladové zdi z betonových tvárnic ztraceného bednění hladkých, včetně výplně z betonu třídy C 20/25, tloušťky zdiva přes 300 do 400 mm</t>
  </si>
  <si>
    <t>52</t>
  </si>
  <si>
    <t>https://podminky.urs.cz/item/CS_URS_2024_02/311113145</t>
  </si>
  <si>
    <t>Poznámka k položce:_x000D_
zároveň opěrná zeď propojená se základovou deskou</t>
  </si>
  <si>
    <t>(14*6/2+14*3+12,8*5+0,5*5)</t>
  </si>
  <si>
    <t>ztracené bednění tl. 400, pohledové spárované</t>
  </si>
  <si>
    <t>47</t>
  </si>
  <si>
    <t>311113152</t>
  </si>
  <si>
    <t>Nadzákladové zdi z betonových tvárnic ztraceného bednění hladkých, včetně výplně z betonu třídy C 25/30, tloušťky zdiva přes 150 do 200 mm</t>
  </si>
  <si>
    <t>54</t>
  </si>
  <si>
    <t>https://podminky.urs.cz/item/CS_URS_2024_02/311113152</t>
  </si>
  <si>
    <t>25*1,25</t>
  </si>
  <si>
    <t>ztracené bednění tl. 200 oplocení</t>
  </si>
  <si>
    <t>274361116</t>
  </si>
  <si>
    <t>Výztuž základových konstrukcí pasů, prahů, věnců a ostruh z betonářské oceli 10 505 (R) nebo BSt 500</t>
  </si>
  <si>
    <t>-114040718</t>
  </si>
  <si>
    <t>https://podminky.urs.cz/item/CS_URS_2024_02/274361116</t>
  </si>
  <si>
    <t>(26,1*0,395+1640,1*0,616+1370,3*0,88+283,1*1,2)/1000</t>
  </si>
  <si>
    <t>výztuž ztraceného bednění podle tabulky na výkresu</t>
  </si>
  <si>
    <t>2,566*1,1 'Přepočtené koeficientem množství</t>
  </si>
  <si>
    <t>49</t>
  </si>
  <si>
    <t>311272321</t>
  </si>
  <si>
    <t>Zdivo z pórobetonových tvárnic na tenké maltové lože, tl. zdiva 375 mm pevnost tvárnic do P2, objemová hmotnost do 450 kg/m3 na pero a drážku</t>
  </si>
  <si>
    <t>60</t>
  </si>
  <si>
    <t>https://podminky.urs.cz/item/CS_URS_2024_02/311272321</t>
  </si>
  <si>
    <t>Otvory v plynosilikátech 375</t>
  </si>
  <si>
    <t>Otvory_375</t>
  </si>
  <si>
    <t>-(2*4*4,1+3*0,75*3+3*1,25*1,5+(1*2+1,7*2,35))</t>
  </si>
  <si>
    <t>Stěny plynosilikáty 375</t>
  </si>
  <si>
    <t>Zdi_375</t>
  </si>
  <si>
    <t>(4,75*14+1,35*14+2*(1,35*12,89+3*12,8/2)+(12,8+0,8)*4,625)</t>
  </si>
  <si>
    <t>311273957</t>
  </si>
  <si>
    <t>Založení pórobetonového zdiva na zakládací maltu, tlouštky zdiva 375 mm</t>
  </si>
  <si>
    <t>-199421161</t>
  </si>
  <si>
    <t>https://podminky.urs.cz/item/CS_URS_2024_02/311273957</t>
  </si>
  <si>
    <t>DL_zdi_375</t>
  </si>
  <si>
    <t>2*14+2*12,8+2*0,8</t>
  </si>
  <si>
    <t>51</t>
  </si>
  <si>
    <t>311272221</t>
  </si>
  <si>
    <t>Zdivo z pórobetonových tvárnic na tenké maltové lože, tl. zdiva 300 mm pevnost tvárnic do P2, objemová hmotnost do 450 kg/m3 na pero a drážku</t>
  </si>
  <si>
    <t>64</t>
  </si>
  <si>
    <t>https://podminky.urs.cz/item/CS_URS_2024_02/311272221</t>
  </si>
  <si>
    <t>Otvory v 300</t>
  </si>
  <si>
    <t>Otvory_300</t>
  </si>
  <si>
    <t>-(2+2*1,2+0,8*2)*4,625</t>
  </si>
  <si>
    <t>Zdi plynosilikát 300</t>
  </si>
  <si>
    <t>Zdi_300</t>
  </si>
  <si>
    <t>((12,4+1,35+0,7)*4,625+2,91*(1,35+0,7))</t>
  </si>
  <si>
    <t>311273955</t>
  </si>
  <si>
    <t>Založení pórobetonového zdiva na zakládací maltu, tlouštky zdiva 300 mm</t>
  </si>
  <si>
    <t>493042492</t>
  </si>
  <si>
    <t>https://podminky.urs.cz/item/CS_URS_2024_02/311273955</t>
  </si>
  <si>
    <t>délka zdí plynosilikát 300</t>
  </si>
  <si>
    <t>(12,4+1,35+0,7)+(1,35+0,7)</t>
  </si>
  <si>
    <t>53</t>
  </si>
  <si>
    <t>342272225</t>
  </si>
  <si>
    <t>Příčky z pórobetonových tvárnic hladkých na tenké maltové lože objemová hmotnost do 500 kg/m3, tloušťka příčky 100 mm</t>
  </si>
  <si>
    <t>68</t>
  </si>
  <si>
    <t>https://podminky.urs.cz/item/CS_URS_2024_02/342272225</t>
  </si>
  <si>
    <t>Otvory v příčkách 100</t>
  </si>
  <si>
    <t>-(7*0,8+0,7+0,6*2)*2</t>
  </si>
  <si>
    <t>plocha příček 100</t>
  </si>
  <si>
    <t>(1,3+2,4*2+1,95)*4,625+(2,05+3,1)*3,25+(4,95+4,05+2,35+1,6+3,2+5,1+1,9)*2,91</t>
  </si>
  <si>
    <t>342272245</t>
  </si>
  <si>
    <t>Příčky z pórobetonových tvárnic hladkých na tenké maltové lože objemová hmotnost do 500 kg/m3, tloušťka příčky 150 mm</t>
  </si>
  <si>
    <t>72</t>
  </si>
  <si>
    <t>https://podminky.urs.cz/item/CS_URS_2024_02/342272245</t>
  </si>
  <si>
    <t>otvory v příčkách 150</t>
  </si>
  <si>
    <t>-(1,6*2+2,*0,8)</t>
  </si>
  <si>
    <t>plocha příček 150</t>
  </si>
  <si>
    <t xml:space="preserve">9,3*1,35+9,3/2*3 </t>
  </si>
  <si>
    <t>55</t>
  </si>
  <si>
    <t>342272205</t>
  </si>
  <si>
    <t>Příčky z pórobetonových tvárnic hladkých na tenké maltové lože objemová hmotnost do 500 kg/m3, tloušťka příčky 50 mm</t>
  </si>
  <si>
    <t>76</t>
  </si>
  <si>
    <t>https://podminky.urs.cz/item/CS_URS_2024_02/342272205</t>
  </si>
  <si>
    <t>obezdívka pro obklad sprchy</t>
  </si>
  <si>
    <t>(3*1+2*1,95)*3,25</t>
  </si>
  <si>
    <t>56</t>
  </si>
  <si>
    <t>317142422</t>
  </si>
  <si>
    <t>Překlady nenosné z pórobetonu osazené do tenkého maltového lože, výšky do 250 mm, šířky překladu 100 mm, délky překladu přes 1000 do 1250 mm</t>
  </si>
  <si>
    <t>-888494529</t>
  </si>
  <si>
    <t>https://podminky.urs.cz/item/CS_URS_2024_02/317142422</t>
  </si>
  <si>
    <t>57</t>
  </si>
  <si>
    <t>317143453</t>
  </si>
  <si>
    <t>Překlady nosné z pórobetonu osazené do tenkého maltového lože, pro zdi tl. 300 mm, délky překladu přes 1500 do 1800 mm</t>
  </si>
  <si>
    <t>2074947940</t>
  </si>
  <si>
    <t>https://podminky.urs.cz/item/CS_URS_2024_02/317143453</t>
  </si>
  <si>
    <t>58</t>
  </si>
  <si>
    <t>317143452</t>
  </si>
  <si>
    <t>Překlady nosné z pórobetonu osazené do tenkého maltového lože, pro zdi tl. 300 mm, délky překladu přes 1300 do 1500 mm</t>
  </si>
  <si>
    <t>-213948021</t>
  </si>
  <si>
    <t>https://podminky.urs.cz/item/CS_URS_2024_02/317143452</t>
  </si>
  <si>
    <t>59</t>
  </si>
  <si>
    <t>317143461</t>
  </si>
  <si>
    <t>Překlady nosné z pórobetonu osazené do tenkého maltového lože, pro zdi tl. 375 mm, délky překladu do 1300 mm</t>
  </si>
  <si>
    <t>-182756815</t>
  </si>
  <si>
    <t>https://podminky.urs.cz/item/CS_URS_2024_02/317143461</t>
  </si>
  <si>
    <t>317143463</t>
  </si>
  <si>
    <t>Překlady nosné z pórobetonu osazené do tenkého maltového lože, pro zdi tl. 375 mm, délky překladu přes 1500 do 1800 mm</t>
  </si>
  <si>
    <t>33536844</t>
  </si>
  <si>
    <t>https://podminky.urs.cz/item/CS_URS_2024_02/317143463</t>
  </si>
  <si>
    <t>61</t>
  </si>
  <si>
    <t>317143465</t>
  </si>
  <si>
    <t>Překlady nosné z pórobetonu osazené do tenkého maltového lože, pro zdi tl. 375 mm, délky překladu přes 2100 do 2400 mm</t>
  </si>
  <si>
    <t>-1638837949</t>
  </si>
  <si>
    <t>https://podminky.urs.cz/item/CS_URS_2024_02/317143465</t>
  </si>
  <si>
    <t>62</t>
  </si>
  <si>
    <t>317141427</t>
  </si>
  <si>
    <t>Překlady ploché prefabrikované z pórobetonu osazené do tenkého maltového lože, včetně slepení dvou překladů vedle sebe po celé délce boční plochy, výšky překladu do 200 mm šířky 125 mm, délky překladu přes 2300 do 2500 mm</t>
  </si>
  <si>
    <t>-1650024042</t>
  </si>
  <si>
    <t>https://podminky.urs.cz/item/CS_URS_2024_02/317141427</t>
  </si>
  <si>
    <t>63</t>
  </si>
  <si>
    <t>317141447</t>
  </si>
  <si>
    <t>Překlady ploché prefabrikované z pórobetonu osazené do tenkého maltového lože, včetně slepení dvou překladů vedle sebe po celé délce boční plochy, výšky překladu do 200 mm šířky 150 mm, délky překladu přes 2300 do 2500 mm</t>
  </si>
  <si>
    <t>362465794</t>
  </si>
  <si>
    <t>https://podminky.urs.cz/item/CS_URS_2024_02/317141447</t>
  </si>
  <si>
    <t>348171143</t>
  </si>
  <si>
    <t>Montáž oplocení z dílců kovových panelových svařovaných, na ocelové profilované sloupky, výšky přes 1,0 do 1,5 m</t>
  </si>
  <si>
    <t>-379093598</t>
  </si>
  <si>
    <t>https://podminky.urs.cz/item/CS_URS_2024_02/348171143</t>
  </si>
  <si>
    <t>65</t>
  </si>
  <si>
    <t>55342411</t>
  </si>
  <si>
    <t>plotový panel svařovaný v 1,0-1,5m š do 2,5m průměru drátu 5mm oka 55x200mm s horizontálním prolisem povrchová úprava PZ komaxit</t>
  </si>
  <si>
    <t>36402462</t>
  </si>
  <si>
    <t>37*0,4 'Přepočtené koeficientem množství</t>
  </si>
  <si>
    <t>66</t>
  </si>
  <si>
    <t>55342241</t>
  </si>
  <si>
    <t>sloupek plotový Pz 2100/38x1,5mm</t>
  </si>
  <si>
    <t>-1189708039</t>
  </si>
  <si>
    <t>15+1</t>
  </si>
  <si>
    <t>67</t>
  </si>
  <si>
    <t>55342273</t>
  </si>
  <si>
    <t>vzpěra plotová Pz 2000/38x1,5mm</t>
  </si>
  <si>
    <t>1796080392</t>
  </si>
  <si>
    <t>15*0,4 'Přepočtené koeficientem množství</t>
  </si>
  <si>
    <t>55342195</t>
  </si>
  <si>
    <t>hlava plotové vzpěry D 40-50mm pro svařované pletivo v návinu povrchová úprava Pz a komaxit</t>
  </si>
  <si>
    <t>1583665410</t>
  </si>
  <si>
    <t>69</t>
  </si>
  <si>
    <t>55342202</t>
  </si>
  <si>
    <t>objímka pro uchycení vzpěry na sloupek D 40-50mm</t>
  </si>
  <si>
    <t>-1347047547</t>
  </si>
  <si>
    <t>70</t>
  </si>
  <si>
    <t>348215111</t>
  </si>
  <si>
    <t>Plot z drátokamenných košů (gabionů) z lomového kamene neupraveného výplňového na sucho ze svařovaných panelů z ocelových sítí s povrchovou úpravou galfan šířky do 0,5 m výšky do 1,5 m</t>
  </si>
  <si>
    <t>1574282659</t>
  </si>
  <si>
    <t>https://podminky.urs.cz/item/CS_URS_2024_02/348215111</t>
  </si>
  <si>
    <t>(1,3*(8+2,6))*0,5</t>
  </si>
  <si>
    <t>71</t>
  </si>
  <si>
    <t>348215122</t>
  </si>
  <si>
    <t>Plot z drátokamenných košů (gabionů) z lomového kamene neupraveného výplňového na sucho ze svařovaných panelů z ocelových sítí s povrchovou úpravou galfan šířky přes 0,5 m výšky přes 1,5 m</t>
  </si>
  <si>
    <t>-1477639160</t>
  </si>
  <si>
    <t>https://podminky.urs.cz/item/CS_URS_2024_02/348215122</t>
  </si>
  <si>
    <t>(2,21*2,7)*1</t>
  </si>
  <si>
    <t>389842401</t>
  </si>
  <si>
    <t>Komín jednoprůduchový nerezový s izolovanými nerezovými vložkami s nehořlavou izolační rohoží tloušťky 50 mm komínové těleso výšky 3 m komín včetně založení na podlaze, světlý průměr vložky 15 cm</t>
  </si>
  <si>
    <t>soubor</t>
  </si>
  <si>
    <t>1681524678</t>
  </si>
  <si>
    <t>https://podminky.urs.cz/item/CS_URS_2024_02/389842401</t>
  </si>
  <si>
    <t>73</t>
  </si>
  <si>
    <t>389842501</t>
  </si>
  <si>
    <t>Komín jednoprůduchový nerezový s izolovanými nerezovými vložkami s nehořlavou izolační rohoží tloušťky 50 mm komínové těleso výšky 3 m Příplatek k ceně za každý další i započatý metr výšky komínového tělesa přes 3 m bez uchycení ke stěně komínu nebo svislého kouřovodu světlý průměr vložky 15 cm</t>
  </si>
  <si>
    <t>58795221</t>
  </si>
  <si>
    <t>https://podminky.urs.cz/item/CS_URS_2024_02/389842501</t>
  </si>
  <si>
    <t>74</t>
  </si>
  <si>
    <t>389842671</t>
  </si>
  <si>
    <t>Komín jednoprůduchový nerezový s izolovanými nerezovými vložkami s nehořlavou izolační rohoží tloušťky 50 mm ukončení komínového tělesa svislého kouřovodu krycí komínovou hlavou s protidešťovým krytem včetně prostupu kouřovodu střechou, sklonu střechy přes 25° do 45°, světlý průměr vložky 15 cm</t>
  </si>
  <si>
    <t>-2115164</t>
  </si>
  <si>
    <t>https://podminky.urs.cz/item/CS_URS_2024_02/389842671</t>
  </si>
  <si>
    <t>75</t>
  </si>
  <si>
    <t>314235235</t>
  </si>
  <si>
    <t>Ukončení jednoprůduchového cihelného komínu krycí deska nadstřešní části komínu z komínového návleku, pohledových prstenců a pouze vyzděné s přívodem vzduchu jednoprůduchová</t>
  </si>
  <si>
    <t>250858018</t>
  </si>
  <si>
    <t>https://podminky.urs.cz/item/CS_URS_2024_02/314235235</t>
  </si>
  <si>
    <t>314236121</t>
  </si>
  <si>
    <t>Ukončení jednoprůduchového cihelného komínu komínovým návlekem jednoprůduchovým imitace omítnutí pro světlý průměr vložky 14, 16, 18, 20 cm, výšky 100 cm</t>
  </si>
  <si>
    <t>-1956963120</t>
  </si>
  <si>
    <t>https://podminky.urs.cz/item/CS_URS_2024_02/314236121</t>
  </si>
  <si>
    <t>77</t>
  </si>
  <si>
    <t>314236141</t>
  </si>
  <si>
    <t>Ukončení jednoprůduchového cihelného komínu krakorcová deska pro obezdění komínu jednoprůduchová</t>
  </si>
  <si>
    <t>1340511829</t>
  </si>
  <si>
    <t>https://podminky.urs.cz/item/CS_URS_2024_02/314236141</t>
  </si>
  <si>
    <t>78</t>
  </si>
  <si>
    <t>314236195</t>
  </si>
  <si>
    <t>Ukončení jednoprůduchového cihelného komínu Příplatek k ceně za ukončení větrací šachty hlavicí</t>
  </si>
  <si>
    <t>1476107055</t>
  </si>
  <si>
    <t>https://podminky.urs.cz/item/CS_URS_2024_02/314236195</t>
  </si>
  <si>
    <t>79</t>
  </si>
  <si>
    <t>314237207</t>
  </si>
  <si>
    <t>Komín jednoprůduchový cihelný s izolovanými nerezovými vložkami komínové těleso výšky 3 m z keramických broušených tvarovek, světlý průměr vložky Příplatek k ceně za vyzdění větrací šachty současně se zděním komínového tělesa, světlý průměr vložky 15, 20,25 cm</t>
  </si>
  <si>
    <t>-1819837974</t>
  </si>
  <si>
    <t>https://podminky.urs.cz/item/CS_URS_2024_02/314237207</t>
  </si>
  <si>
    <t>Vodorovné konstrukce</t>
  </si>
  <si>
    <t>80</t>
  </si>
  <si>
    <t>411121125</t>
  </si>
  <si>
    <t>Montáž prefabrikovaných železobetonových stropů se zalitím spár, včetně podpěrné konstrukce, na cementovou maltu ze stropních panelů šířky do 1200 mm a délky přes 3800 do 7000 mm</t>
  </si>
  <si>
    <t>-1820413170</t>
  </si>
  <si>
    <t>https://podminky.urs.cz/item/CS_URS_2024_02/411121125</t>
  </si>
  <si>
    <t>81</t>
  </si>
  <si>
    <t>PFB.4480</t>
  </si>
  <si>
    <t>PPD.../270</t>
  </si>
  <si>
    <t>1063824280</t>
  </si>
  <si>
    <t>1*5,17</t>
  </si>
  <si>
    <t>82</t>
  </si>
  <si>
    <t>411121127</t>
  </si>
  <si>
    <t>Montáž prefabrikovaných železobetonových stropů se zalitím spár, včetně podpěrné konstrukce, na cementovou maltu ze stropních panelů šířky do 1200 mm a délky přes 7000 mm</t>
  </si>
  <si>
    <t>-353336415</t>
  </si>
  <si>
    <t>https://podminky.urs.cz/item/CS_URS_2024_02/411121127</t>
  </si>
  <si>
    <t>83</t>
  </si>
  <si>
    <t>842092148</t>
  </si>
  <si>
    <t>8*9,7</t>
  </si>
  <si>
    <t>84</t>
  </si>
  <si>
    <t>85</t>
  </si>
  <si>
    <t>-3750905</t>
  </si>
  <si>
    <t>2*8,4</t>
  </si>
  <si>
    <t>86</t>
  </si>
  <si>
    <t>417321515</t>
  </si>
  <si>
    <t>Ztužující pásy a věnce z betonu železového (bez výztuže) tř. C 25/30</t>
  </si>
  <si>
    <t>90</t>
  </si>
  <si>
    <t>https://podminky.urs.cz/item/CS_URS_2024_02/417321515</t>
  </si>
  <si>
    <t>0,3*0,25*(12,8*2+14*3+1,35+0,7)*2</t>
  </si>
  <si>
    <t>87</t>
  </si>
  <si>
    <t>417361821</t>
  </si>
  <si>
    <t>Výztuž ztužujících pásů a věnců z betonářské oceli 10 505 (R) nebo BSt 500</t>
  </si>
  <si>
    <t>92</t>
  </si>
  <si>
    <t>https://podminky.urs.cz/item/CS_URS_2024_02/417361821</t>
  </si>
  <si>
    <t>(4*22/7*0,007*0,007*269,65+6,7*22/7*0,004*0,004*269,65)*2*7,85</t>
  </si>
  <si>
    <t>88</t>
  </si>
  <si>
    <t>417351115</t>
  </si>
  <si>
    <t>Bednění bočnic ztužujících pásů a věnců včetně vzpěr zřízení</t>
  </si>
  <si>
    <t>-795192151</t>
  </si>
  <si>
    <t>https://podminky.urs.cz/item/CS_URS_2024_02/417351115</t>
  </si>
  <si>
    <t>0,3*(12,8*2+14*3+1,35+0,7)*2*2</t>
  </si>
  <si>
    <t>83,58*1,05 'Přepočtené koeficientem množství</t>
  </si>
  <si>
    <t>89</t>
  </si>
  <si>
    <t>417351116</t>
  </si>
  <si>
    <t>Bednění bočnic ztužujících pásů a věnců včetně vzpěr odstranění</t>
  </si>
  <si>
    <t>-2080986952</t>
  </si>
  <si>
    <t>https://podminky.urs.cz/item/CS_URS_2024_02/417351116</t>
  </si>
  <si>
    <t>430321414</t>
  </si>
  <si>
    <t>Schodišťové konstrukce a rampy z betonu železového (bez výztuže) stupně, schodnice, ramena, podesty s nosníky tř. C 25/30</t>
  </si>
  <si>
    <t>94</t>
  </si>
  <si>
    <t>https://podminky.urs.cz/item/CS_URS_2024_02/430321414</t>
  </si>
  <si>
    <t>(4,0+3,8+1,35+1,3)*0,15*1,0+28*0,18*0,26*1,0</t>
  </si>
  <si>
    <t>91</t>
  </si>
  <si>
    <t>430361821</t>
  </si>
  <si>
    <t>Výztuž schodišťových konstrukcí a ramp stupňů, schodnic, ramen, podest s nosníky z betonářské oceli 10 505 (R) nebo BSt 500</t>
  </si>
  <si>
    <t>96</t>
  </si>
  <si>
    <t>https://podminky.urs.cz/item/CS_URS_2024_02/430361821</t>
  </si>
  <si>
    <t>(38,2*0,395+545,2*0,616+10,5*0,88)/1000</t>
  </si>
  <si>
    <t>Schodiště B 500 pr. 8, 10, 12</t>
  </si>
  <si>
    <t>0,36*1,1 'Přepočtené koeficientem množství</t>
  </si>
  <si>
    <t>431351121</t>
  </si>
  <si>
    <t>Bednění podest, podstupňových desek a ramp včetně podpěrné konstrukce výšky do 4 m půdorysně přímočarých zřízení</t>
  </si>
  <si>
    <t>-929961777</t>
  </si>
  <si>
    <t>https://podminky.urs.cz/item/CS_URS_2024_02/431351121</t>
  </si>
  <si>
    <t>(4,0+3,8+1,35+1,3)*1,0+28*0,18*1,0</t>
  </si>
  <si>
    <t>15,49*1,05 'Přepočtené koeficientem množství</t>
  </si>
  <si>
    <t>93</t>
  </si>
  <si>
    <t>431351122</t>
  </si>
  <si>
    <t>Bednění podest, podstupňových desek a ramp včetně podpěrné konstrukce výšky do 4 m půdorysně přímočarých odstranění</t>
  </si>
  <si>
    <t>-1113134404</t>
  </si>
  <si>
    <t>https://podminky.urs.cz/item/CS_URS_2024_02/431351122</t>
  </si>
  <si>
    <t>411321414</t>
  </si>
  <si>
    <t>Stropy z betonu železového (bez výztuže) stropů deskových, plochých střech, desek balkonových, desek hřibových stropů včetně hlavic hřibových sloupů tř. C 25/30</t>
  </si>
  <si>
    <t>98</t>
  </si>
  <si>
    <t>https://podminky.urs.cz/item/CS_URS_2024_02/411321414</t>
  </si>
  <si>
    <t>2,2*0,15*1,3</t>
  </si>
  <si>
    <t>95</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</si>
  <si>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</si>
  <si>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</si>
  <si>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100</t>
  </si>
  <si>
    <t>https://podminky.urs.cz/item/CS_URS_2024_02/411361821</t>
  </si>
  <si>
    <t>(22/7*0,005*0,005*(6,7*22+1,3*6))*7,85</t>
  </si>
  <si>
    <t>0,096*1,1 'Přepočtené koeficientem množství</t>
  </si>
  <si>
    <t>411351011</t>
  </si>
  <si>
    <t>Bednění stropních konstrukcí - bez podpěrné konstrukce desek tloušťky stropní desky přes 5 do 25 cm zřízení</t>
  </si>
  <si>
    <t>594679199</t>
  </si>
  <si>
    <t>https://podminky.urs.cz/item/CS_URS_2024_02/411351011</t>
  </si>
  <si>
    <t>2,2*1,3</t>
  </si>
  <si>
    <t>2,86*1,05 'Přepočtené koeficientem množství</t>
  </si>
  <si>
    <t>97</t>
  </si>
  <si>
    <t>411351012</t>
  </si>
  <si>
    <t>Bednění stropních konstrukcí - bez podpěrné konstrukce desek tloušťky stropní desky přes 5 do 25 cm odstranění</t>
  </si>
  <si>
    <t>1218795006</t>
  </si>
  <si>
    <t>https://podminky.urs.cz/item/CS_URS_2024_02/411351012</t>
  </si>
  <si>
    <t>Komunikace pozemní</t>
  </si>
  <si>
    <t>564211011</t>
  </si>
  <si>
    <t>Podklad nebo podsyp ze štěrkopísku ŠP s rozprostřením, vlhčením a zhutněním plochy jednotlivě do 100 m2, po zhutnění tl. 50 mm</t>
  </si>
  <si>
    <t>1750186371</t>
  </si>
  <si>
    <t>https://podminky.urs.cz/item/CS_URS_2024_02/564211011</t>
  </si>
  <si>
    <t>99</t>
  </si>
  <si>
    <t>564661011</t>
  </si>
  <si>
    <t>Podklad z kameniva hrubého drceného vel. 63-125 mm, s rozprostřením a zhutněním plochy jednotlivě do 100 m2, po zhutnění tl. 200 mm</t>
  </si>
  <si>
    <t>-2066244191</t>
  </si>
  <si>
    <t>https://podminky.urs.cz/item/CS_URS_2024_02/564661011</t>
  </si>
  <si>
    <t>564730101</t>
  </si>
  <si>
    <t>Podklad nebo kryt z kameniva hrubého drceného vel. 16-32 mm s rozprostřením a zhutněním plochy jednotlivě do 100 m2, po zhutnění tl. 100 mm</t>
  </si>
  <si>
    <t>1776940104</t>
  </si>
  <si>
    <t>https://podminky.urs.cz/item/CS_URS_2024_02/564730101</t>
  </si>
  <si>
    <t>101</t>
  </si>
  <si>
    <t>-155215105</t>
  </si>
  <si>
    <t>102</t>
  </si>
  <si>
    <t>564801011</t>
  </si>
  <si>
    <t>Podklad ze štěrkodrti ŠD s rozprostřením a zhutněním plochy jednotlivě do 100 m2, po zhutnění tl. 30 mm</t>
  </si>
  <si>
    <t>-1708067247</t>
  </si>
  <si>
    <t>https://podminky.urs.cz/item/CS_URS_2024_02/564801011</t>
  </si>
  <si>
    <t>103</t>
  </si>
  <si>
    <t>967023536</t>
  </si>
  <si>
    <t>104</t>
  </si>
  <si>
    <t>596211222</t>
  </si>
  <si>
    <t>Kladení dlažby z betonových zámkových dlaždic komunikací pro pěší ručně s ložem z kameniva těženého nebo drceného tl. do 40 mm, s vyplněním spár s dvojitým hutněním, vibrováním a se smetením přebytečného materiálu na krajnici tl. 80 mm skupiny B, pro plochy přes 100 do 300 m2</t>
  </si>
  <si>
    <t>130</t>
  </si>
  <si>
    <t>https://podminky.urs.cz/item/CS_URS_2024_02/596211222</t>
  </si>
  <si>
    <t>Poznámka k položce:_x000D_
do pískového lože (započítáno v zemních pracích)</t>
  </si>
  <si>
    <t>57+1,84+67</t>
  </si>
  <si>
    <t>105</t>
  </si>
  <si>
    <t>59245013</t>
  </si>
  <si>
    <t>dlažba zámková betonová tvaru I 200x165mm tl 80mm přírodní</t>
  </si>
  <si>
    <t>-1183274986</t>
  </si>
  <si>
    <t>125,84*1,02 'Přepočtené koeficientem množství</t>
  </si>
  <si>
    <t>106</t>
  </si>
  <si>
    <t>596212332</t>
  </si>
  <si>
    <t>Kladení dlažby z betonových zámkových dlaždic pozemních komunikací ručně s ložem z kameniva těženého nebo drceného tl. do 50 mm, s vyplněním spár, s dvojitým hutněním vibrováním a se smetením přebytečného materiálu na krajnici tl. 100 mm skupiny C, pro plochy do 300 m2</t>
  </si>
  <si>
    <t>132</t>
  </si>
  <si>
    <t>https://podminky.urs.cz/item/CS_URS_2024_02/596212332</t>
  </si>
  <si>
    <t>Poznámka k položce:_x000D_
do beton.lože (viz níže ř.7)</t>
  </si>
  <si>
    <t>107</t>
  </si>
  <si>
    <t>59245296</t>
  </si>
  <si>
    <t>dlažba zámková betonová tvaru I 200x165mm tl 100mm přírodní</t>
  </si>
  <si>
    <t>-2135943677</t>
  </si>
  <si>
    <t>108</t>
  </si>
  <si>
    <t>451317777</t>
  </si>
  <si>
    <t>Podklad nebo lože pod dlažbu (přídlažbu) v ploše vodorovné nebo ve sklonu do 1:5, tloušťky od 50 do 100 mm z betonu prostého</t>
  </si>
  <si>
    <t>134</t>
  </si>
  <si>
    <t>https://podminky.urs.cz/item/CS_URS_2024_02/451317777</t>
  </si>
  <si>
    <t>48*0,05</t>
  </si>
  <si>
    <t>109</t>
  </si>
  <si>
    <t>632481215</t>
  </si>
  <si>
    <t>Separační vrstva k oddělení podlahových vrstev z geotextilie</t>
  </si>
  <si>
    <t>136</t>
  </si>
  <si>
    <t>https://podminky.urs.cz/item/CS_URS_2024_02/632481215</t>
  </si>
  <si>
    <t>(125,84+48)*4</t>
  </si>
  <si>
    <t>110</t>
  </si>
  <si>
    <t>597361121</t>
  </si>
  <si>
    <t>Svodnice vody ocelová šířky 120 mm, kotvená do betonu</t>
  </si>
  <si>
    <t>822305747</t>
  </si>
  <si>
    <t>https://podminky.urs.cz/item/CS_URS_2024_02/597361121</t>
  </si>
  <si>
    <t>111</t>
  </si>
  <si>
    <t>998223011</t>
  </si>
  <si>
    <t>Přesun hmot pro pozemní komunikace s krytem dlážděným dopravní vzdálenost do 200 m jakékoliv délky objektu</t>
  </si>
  <si>
    <t>-260011284</t>
  </si>
  <si>
    <t>https://podminky.urs.cz/item/CS_URS_2024_02/998223011</t>
  </si>
  <si>
    <t>Úpravy povrchů, podlahy a osazování výplní</t>
  </si>
  <si>
    <t>112</t>
  </si>
  <si>
    <t>612631011</t>
  </si>
  <si>
    <t>Spárování vnitřních ploch pohledového zdiva z tvárnic nebo kamene, spárovací maltou stěn</t>
  </si>
  <si>
    <t>502136248</t>
  </si>
  <si>
    <t>https://podminky.urs.cz/item/CS_URS_2024_02/612631011</t>
  </si>
  <si>
    <t>4,625*(1,5+6,95)+3,25*(2,4+2*1,95+8,3)-2*(1+1,95)</t>
  </si>
  <si>
    <t>80,631*1,05 'Přepočtené koeficientem množství</t>
  </si>
  <si>
    <t>113</t>
  </si>
  <si>
    <t>622631011</t>
  </si>
  <si>
    <t>Spárování vnějších ploch pohledového zdiva z tvárnic nebo kamene, spárovací maltou stěn</t>
  </si>
  <si>
    <t>-988544008</t>
  </si>
  <si>
    <t>https://podminky.urs.cz/item/CS_URS_2024_02/622631011</t>
  </si>
  <si>
    <t>1,5*2,7+3,25*(0,4+0,8)</t>
  </si>
  <si>
    <t>7,95*1,05 'Přepočtené koeficientem množství</t>
  </si>
  <si>
    <t>114</t>
  </si>
  <si>
    <t>612311141</t>
  </si>
  <si>
    <t>Omítka vápenná vnitřních ploch nanášená ručně dvouvrstvá štuková, tloušťky jádrové omítky do 10 mm a tloušťky štuku do 3 mm svislých konstrukcí stěn</t>
  </si>
  <si>
    <t>-1473309330</t>
  </si>
  <si>
    <t>https://podminky.urs.cz/item/CS_URS_2024_02/612311141</t>
  </si>
  <si>
    <t>Poznámka k položce:_x000D_
s perlinkou na ztracené bednění</t>
  </si>
  <si>
    <t>11,7*4,625/2</t>
  </si>
  <si>
    <t>27,056*1,01 'Přepočtené koeficientem množství</t>
  </si>
  <si>
    <t>115</t>
  </si>
  <si>
    <t>612341321</t>
  </si>
  <si>
    <t>Omítka sádrová nebo vápenosádrová vnitřních ploch nanášená strojně jednovrstvá, tloušťky do 10 mm hladká svislých konstrukcí stěn</t>
  </si>
  <si>
    <t>566437504</t>
  </si>
  <si>
    <t>https://podminky.urs.cz/item/CS_URS_2024_02/612341321</t>
  </si>
  <si>
    <t>Poznámka k položce:_x000D_
na ytong</t>
  </si>
  <si>
    <t>40,53+(13,2+1,25+1,25*1+3,3)*4,625</t>
  </si>
  <si>
    <t>(3+3,3+9,3+1+4*1,4+13,2+2*1,95+2*2,4)*3,25</t>
  </si>
  <si>
    <t>1,67*2*((13,2+12)+6*3*2)</t>
  </si>
  <si>
    <t>(4,05+2*1,55+2*4,05+1,1+2,52*5,7+2*(3,5+2,35)+2,35+1,6+0,8+2,05+1,5+2,05)*2,91+9,3*1,67+6*3</t>
  </si>
  <si>
    <t>Otvory stěn</t>
  </si>
  <si>
    <t>-(2*4*4,1+0,9*2*3+3*0,7+2*1,2*2+2*(2*0,7+8*0,8)+2*1,2*1,5+0,7*2,3+0,9*1,5+2*(4*0,6+8*0,8+2*1,7))</t>
  </si>
  <si>
    <t>571,552*1,01 'Přepočtené koeficientem množství</t>
  </si>
  <si>
    <t>116</t>
  </si>
  <si>
    <t>611631001</t>
  </si>
  <si>
    <t>Spárování vnitřních ploch pohledového zdiva z cihel, spárovací maltou stropů</t>
  </si>
  <si>
    <t>529944977</t>
  </si>
  <si>
    <t>https://podminky.urs.cz/item/CS_URS_2024_02/611631001</t>
  </si>
  <si>
    <t>12*9,3+2*(9,3+13,2)+3*8,2</t>
  </si>
  <si>
    <t>181,2*1,01 'Přepočtené koeficientem množství</t>
  </si>
  <si>
    <t>117</t>
  </si>
  <si>
    <t>622321101</t>
  </si>
  <si>
    <t>Omítka vápenocementová vnějších ploch nanášená ručně jednovrstvá, tloušťky do 15 mm hrubá nezatřená stěn</t>
  </si>
  <si>
    <t>-1424236245</t>
  </si>
  <si>
    <t>https://podminky.urs.cz/item/CS_URS_2024_02/622321101</t>
  </si>
  <si>
    <t>Poznámka k položce:_x000D_
spodní část (přízemí)</t>
  </si>
  <si>
    <t>40,53+2*4*0,6+0,6*12,8+0,7*4+0,8*4,6</t>
  </si>
  <si>
    <t>59,49*1,01 'Přepočtené koeficientem množství</t>
  </si>
  <si>
    <t>118</t>
  </si>
  <si>
    <t>622321121</t>
  </si>
  <si>
    <t>Omítka vápenocementová vnějších ploch nanášená ručně jednovrstvá, tloušťky do 15 mm hladká stěn</t>
  </si>
  <si>
    <t>-1946965177</t>
  </si>
  <si>
    <t>https://podminky.urs.cz/item/CS_URS_2024_02/622321121</t>
  </si>
  <si>
    <t>Poznámka k položce:_x000D_
odečteny otvory rovnou</t>
  </si>
  <si>
    <t>8,13+2,87+34*2+24,4*2</t>
  </si>
  <si>
    <t>otvory</t>
  </si>
  <si>
    <t>-2*1,2*1,5-1,7*2,3-0,9*1,5-2*0,9</t>
  </si>
  <si>
    <t>117,14*1,01 'Přepočtené koeficientem množství</t>
  </si>
  <si>
    <t>119</t>
  </si>
  <si>
    <t>642942611</t>
  </si>
  <si>
    <t>Osazování zárubní nebo rámů kovových dveřních lisovaných nebo z úhelníků bez dveřních křídel na montážní pěnu, plochy otvoru do 2,5 m2</t>
  </si>
  <si>
    <t>1406175829</t>
  </si>
  <si>
    <t>https://podminky.urs.cz/item/CS_URS_2024_02/642942611</t>
  </si>
  <si>
    <t>120</t>
  </si>
  <si>
    <t>55331481</t>
  </si>
  <si>
    <t>zárubeň jednokřídlá ocelová pro zdění tl stěny 75-100mm rozměru 700/1970, 2100mm</t>
  </si>
  <si>
    <t>-926173418</t>
  </si>
  <si>
    <t>121</t>
  </si>
  <si>
    <t>55331482</t>
  </si>
  <si>
    <t>zárubeň jednokřídlá ocelová pro zdění tl stěny 75-100mm rozměru 800/1970, 2100mm</t>
  </si>
  <si>
    <t>1299761001</t>
  </si>
  <si>
    <t>122</t>
  </si>
  <si>
    <t>763131532</t>
  </si>
  <si>
    <t>Podhled ze sádrokartonových desek jednovrstvá zavěšená spodní konstrukce z ocelových profilů CD, UD jednoduše opláštěná deskou protipožární DF, tl. 15 mm, bez izolace</t>
  </si>
  <si>
    <t>-251012621</t>
  </si>
  <si>
    <t>https://podminky.urs.cz/item/CS_URS_2024_02/763131532</t>
  </si>
  <si>
    <t>Poznámka k položce:_x000D_
neodečítány otvory – počítáno na ostění</t>
  </si>
  <si>
    <t>150,26-111,71+121,41-85,53+0,4*2*4,05</t>
  </si>
  <si>
    <t>77,67*1,05 'Přepočtené koeficientem množství</t>
  </si>
  <si>
    <t>Podlahy a podlahové konstrukce</t>
  </si>
  <si>
    <t>123</t>
  </si>
  <si>
    <t>631311214</t>
  </si>
  <si>
    <t>Mazanina z betonu prostého se zvýšenými nároky na prostředí tl. přes 50 do 80 mm tř. C 25/30</t>
  </si>
  <si>
    <t>https://podminky.urs.cz/item/CS_URS_2024_02/631311214</t>
  </si>
  <si>
    <t>Poznámka k položce:_x000D_
přízemí v zázemí</t>
  </si>
  <si>
    <t>(150,26-111,71)*0,04</t>
  </si>
  <si>
    <t>1,542*1,005 'Přepočtené koeficientem množství</t>
  </si>
  <si>
    <t>124</t>
  </si>
  <si>
    <t>631311114</t>
  </si>
  <si>
    <t>Mazanina z betonu prostého bez zvýšených nároků na prostředí tl. přes 50 do 80 mm tř. C 16/20</t>
  </si>
  <si>
    <t>https://podminky.urs.cz/item/CS_URS_2024_02/631311114</t>
  </si>
  <si>
    <t>Poznámka k položce:_x000D_
Podkroví – všude</t>
  </si>
  <si>
    <t>121,41*0,06</t>
  </si>
  <si>
    <t>Trubní vedení</t>
  </si>
  <si>
    <t>125</t>
  </si>
  <si>
    <t>359901111</t>
  </si>
  <si>
    <t>Vyčištění stok jakékoliv výšky</t>
  </si>
  <si>
    <t>-1414990265</t>
  </si>
  <si>
    <t>https://podminky.urs.cz/item/CS_URS_2024_02/359901111</t>
  </si>
  <si>
    <t>126</t>
  </si>
  <si>
    <t>382413113</t>
  </si>
  <si>
    <t>Osazení plastové jímky z polypropylenu PP na obetonování objemu 3000 l</t>
  </si>
  <si>
    <t>1944364218</t>
  </si>
  <si>
    <t>https://podminky.urs.cz/item/CS_URS_2024_02/382413113</t>
  </si>
  <si>
    <t>127</t>
  </si>
  <si>
    <t>56230012</t>
  </si>
  <si>
    <t>jímka plastová na obetonování 2x1x1,5m objem 3m3</t>
  </si>
  <si>
    <t>1242663620</t>
  </si>
  <si>
    <t>128</t>
  </si>
  <si>
    <t>56241612</t>
  </si>
  <si>
    <t>poklop pojízdný do 3,5t litina</t>
  </si>
  <si>
    <t>138988793</t>
  </si>
  <si>
    <t>129</t>
  </si>
  <si>
    <t>894410301</t>
  </si>
  <si>
    <t>Osazení betonových dílců šachet kanalizačních deska zákrytová DN 800</t>
  </si>
  <si>
    <t>1690292286</t>
  </si>
  <si>
    <t>https://podminky.urs.cz/item/CS_URS_2024_02/894410301</t>
  </si>
  <si>
    <t>59226241</t>
  </si>
  <si>
    <t>deska zákrytová pravoúhlé nádrže vysoké se stěnou tl 140mm 2400x1400x250mm otvor 1x d 600mm</t>
  </si>
  <si>
    <t>572447516</t>
  </si>
  <si>
    <t>131</t>
  </si>
  <si>
    <t>386130102</t>
  </si>
  <si>
    <t>Montáž odlučovačů ropných látek polyetylenových, průtoku 6 l/s</t>
  </si>
  <si>
    <t>735818376</t>
  </si>
  <si>
    <t>https://podminky.urs.cz/item/CS_URS_2024_02/386130102</t>
  </si>
  <si>
    <t>56241534</t>
  </si>
  <si>
    <t>odlučovač ropných látek plastový (PE) průtok 6L/s objem jímky 1210L provedení základní</t>
  </si>
  <si>
    <t>-1666491490</t>
  </si>
  <si>
    <t>133</t>
  </si>
  <si>
    <t>871440430</t>
  </si>
  <si>
    <t>Montáž kanalizačního potrubí z polypropylenu PP korugovaného nebo žebrovaného SN 16 DN 600</t>
  </si>
  <si>
    <t>-1343764111</t>
  </si>
  <si>
    <t>https://podminky.urs.cz/item/CS_URS_2024_02/871440430</t>
  </si>
  <si>
    <t>28613390</t>
  </si>
  <si>
    <t>trubka kanalizační PE-HD/PP korugovaná DN 600x3000mm SN16</t>
  </si>
  <si>
    <t>-747548843</t>
  </si>
  <si>
    <t>35*1,015 'Přepočtené koeficientem množství</t>
  </si>
  <si>
    <t>135</t>
  </si>
  <si>
    <t>895941102</t>
  </si>
  <si>
    <t>Osazení vpusti kanalizační horské z betonových dílců rozměru 1200/600 mm</t>
  </si>
  <si>
    <t>1760305894</t>
  </si>
  <si>
    <t>https://podminky.urs.cz/item/CS_URS_2024_02/895941102</t>
  </si>
  <si>
    <t>59224700</t>
  </si>
  <si>
    <t>vpusť horská betonová spodní díl 120x60x120</t>
  </si>
  <si>
    <t>1447713614</t>
  </si>
  <si>
    <t>137</t>
  </si>
  <si>
    <t>59224331</t>
  </si>
  <si>
    <t>vpusť horská betonová zákrytová deska vč. mříží z polyplastu 150x90x15</t>
  </si>
  <si>
    <t>1325646379</t>
  </si>
  <si>
    <t>138</t>
  </si>
  <si>
    <t>59224450</t>
  </si>
  <si>
    <t>mříž dvojitá B125 pro horskou vpusť betonovou 120x60cm</t>
  </si>
  <si>
    <t>1305281007</t>
  </si>
  <si>
    <t>139</t>
  </si>
  <si>
    <t>919413111</t>
  </si>
  <si>
    <t>Vtoková jímka propustku z betonu prostého tř. C 12/15, propustku z trub DN do 800 mm</t>
  </si>
  <si>
    <t>560891154</t>
  </si>
  <si>
    <t>https://podminky.urs.cz/item/CS_URS_2024_02/919413111</t>
  </si>
  <si>
    <t>Různé dokončovací konstrukce a práce pozemních staveb</t>
  </si>
  <si>
    <t>140</t>
  </si>
  <si>
    <t>953946131</t>
  </si>
  <si>
    <t>Montáž atypických ocelových konstrukcí profilů hmotnosti přes 30 kg/m, hmotnosti konstrukce přes 0,5 do 1 t</t>
  </si>
  <si>
    <t>-2134985276</t>
  </si>
  <si>
    <t>https://podminky.urs.cz/item/CS_URS_2024_02/953946131</t>
  </si>
  <si>
    <t>1*7,35*0,117</t>
  </si>
  <si>
    <t>1*1,92*0,117</t>
  </si>
  <si>
    <t>141</t>
  </si>
  <si>
    <t>13010990</t>
  </si>
  <si>
    <t>ocel profilová jakost S235JR (11 375) průřez HEB 300</t>
  </si>
  <si>
    <t>1256382405</t>
  </si>
  <si>
    <t>1,085*1,005 'Přepočtené koeficientem množství</t>
  </si>
  <si>
    <t>142</t>
  </si>
  <si>
    <t>953946121</t>
  </si>
  <si>
    <t>Montáž atypických ocelových konstrukcí profilů hmotnosti přes 13 do 30 kg/m, hmotnosti konstrukce přes 0,5 do 1 t</t>
  </si>
  <si>
    <t>-756130529</t>
  </si>
  <si>
    <t>https://podminky.urs.cz/item/CS_URS_2024_02/953946121</t>
  </si>
  <si>
    <t>143</t>
  </si>
  <si>
    <t>13010752</t>
  </si>
  <si>
    <t>ocel profilová jakost S235JR (11 375) průřez IPE 200</t>
  </si>
  <si>
    <t>664988730</t>
  </si>
  <si>
    <t>1*1,3*0,0224</t>
  </si>
  <si>
    <t>4*4,5*0,0224</t>
  </si>
  <si>
    <t>0,432*1,005 'Přepočtené koeficientem množství</t>
  </si>
  <si>
    <t>144</t>
  </si>
  <si>
    <t>13010750</t>
  </si>
  <si>
    <t>ocel profilová jakost S235JR (11 375) průřez IPE 180</t>
  </si>
  <si>
    <t>-1351840932</t>
  </si>
  <si>
    <t>6*3,3*0,0188</t>
  </si>
  <si>
    <t>2*1,9*0,0188</t>
  </si>
  <si>
    <t>0,443*1,005 'Přepočtené koeficientem množství</t>
  </si>
  <si>
    <t>145</t>
  </si>
  <si>
    <t>13010822</t>
  </si>
  <si>
    <t>ocel profilová jakost S235JR (11 375) průřez U (UPN) 160</t>
  </si>
  <si>
    <t>1658800219</t>
  </si>
  <si>
    <t>2*(1,6+3+4,48+3+1,6)*0,0188</t>
  </si>
  <si>
    <t>0,514*1,005 'Přepočtené koeficientem množství</t>
  </si>
  <si>
    <t>146</t>
  </si>
  <si>
    <t>911111111</t>
  </si>
  <si>
    <t>Montáž zábradlí ocelového zabetonovaného</t>
  </si>
  <si>
    <t>1977692959</t>
  </si>
  <si>
    <t>https://podminky.urs.cz/item/CS_URS_2024_02/911111111</t>
  </si>
  <si>
    <t>(7,9+2,7)+3*1</t>
  </si>
  <si>
    <t>147</t>
  </si>
  <si>
    <t>55342030</t>
  </si>
  <si>
    <t>zábradlí Pz, sloupky 40x40mm, výplň 6 vodorovných prutů, madlo kruhové pr. 42,4mm</t>
  </si>
  <si>
    <t>-761589066</t>
  </si>
  <si>
    <t>13,6*1,01 'Přepočtené koeficientem množství</t>
  </si>
  <si>
    <t>998</t>
  </si>
  <si>
    <t>Přesun hmot</t>
  </si>
  <si>
    <t>148</t>
  </si>
  <si>
    <t>998011002</t>
  </si>
  <si>
    <t>Přesun hmot pro budovy občanské výstavby, bydlení, výrobu a služby s nosnou svislou konstrukcí zděnou z cihel, tvárnic nebo kamene vodorovná dopravní vzdálenost do 100 m základní pro budovy výšky přes 6 do 12 m</t>
  </si>
  <si>
    <t>-1046375552</t>
  </si>
  <si>
    <t>https://podminky.urs.cz/item/CS_URS_2024_02/998011002</t>
  </si>
  <si>
    <t>149</t>
  </si>
  <si>
    <t>998011018</t>
  </si>
  <si>
    <t>Přesun hmot pro budovy občanské výstavby, bydlení, výrobu a služby s nosnou svislou konstrukcí zděnou z cihel, tvárnic nebo kamene Příplatek k cenám za zvětšený přesun přes vymezenou vodorovnou dopravní vzdálenost do 5000 m</t>
  </si>
  <si>
    <t>-435474647</t>
  </si>
  <si>
    <t>https://podminky.urs.cz/item/CS_URS_2024_02/998011018</t>
  </si>
  <si>
    <t>150</t>
  </si>
  <si>
    <t>998011019</t>
  </si>
  <si>
    <t>Přesun hmot pro budovy občanské výstavby, bydlení, výrobu a služby s nosnou svislou konstrukcí zděnou z cihel, tvárnic nebo kamene Příplatek k cenám za zvětšený přesun přes vymezenou vodorovnou dopravní vzdálenost za každých dalších započatých 5000 m</t>
  </si>
  <si>
    <t>1100567412</t>
  </si>
  <si>
    <t>https://podminky.urs.cz/item/CS_URS_2024_02/998011019</t>
  </si>
  <si>
    <t>1309,523*13 'Přepočtené koeficientem množství</t>
  </si>
  <si>
    <t>PSV</t>
  </si>
  <si>
    <t>Práce a dodávky PSV</t>
  </si>
  <si>
    <t>711</t>
  </si>
  <si>
    <t>Izolace proti vodě, vlhkosti a plynům</t>
  </si>
  <si>
    <t>151</t>
  </si>
  <si>
    <t>711111001</t>
  </si>
  <si>
    <t>Provedení izolace proti zemní vlhkosti natěradly a tmely za studena na ploše vodorovné V nátěrem penetračním</t>
  </si>
  <si>
    <t>-931918822</t>
  </si>
  <si>
    <t>https://podminky.urs.cz/item/CS_URS_2024_02/711111001</t>
  </si>
  <si>
    <t>podkladní deska</t>
  </si>
  <si>
    <t>Podkl_deska</t>
  </si>
  <si>
    <t>14,2*13</t>
  </si>
  <si>
    <t>184,6*1,1 'Přepočtené koeficientem množství</t>
  </si>
  <si>
    <t>152</t>
  </si>
  <si>
    <t>11163150</t>
  </si>
  <si>
    <t>lak penetrační asfaltový</t>
  </si>
  <si>
    <t>-451001514</t>
  </si>
  <si>
    <t>184,6*0,00033 'Přepočtené koeficientem množství</t>
  </si>
  <si>
    <t>153</t>
  </si>
  <si>
    <t>711141559</t>
  </si>
  <si>
    <t>Provedení izolace proti zemní vlhkosti pásy přitavením NAIP na ploše vodorovné V</t>
  </si>
  <si>
    <t>-1223367518</t>
  </si>
  <si>
    <t>https://podminky.urs.cz/item/CS_URS_2024_02/711141559</t>
  </si>
  <si>
    <t>154</t>
  </si>
  <si>
    <t>62832001</t>
  </si>
  <si>
    <t>pás asfaltový natavitelný oxidovaný s vložkou ze skleněné rohože typu V60 s jemnozrnným minerálním posypem tl 3,5mm</t>
  </si>
  <si>
    <t>-771668323</t>
  </si>
  <si>
    <t>203,06*1,1655 'Přepočtené koeficientem množství</t>
  </si>
  <si>
    <t>155</t>
  </si>
  <si>
    <t>711111002</t>
  </si>
  <si>
    <t>Provedení izolace proti zemní vlhkosti natěradly a tmely za studena na ploše vodorovné V nátěrem lakem asfaltovým</t>
  </si>
  <si>
    <t>-532753525</t>
  </si>
  <si>
    <t>https://podminky.urs.cz/item/CS_URS_2024_02/711111002</t>
  </si>
  <si>
    <t>podstřeší</t>
  </si>
  <si>
    <t>3*14</t>
  </si>
  <si>
    <t>42*1,1 'Přepočtené koeficientem množství</t>
  </si>
  <si>
    <t>156</t>
  </si>
  <si>
    <t>11163152</t>
  </si>
  <si>
    <t>lak hydroizolační asfaltový</t>
  </si>
  <si>
    <t>-1595866334</t>
  </si>
  <si>
    <t>42*0,00039 'Přepočtené koeficientem množství</t>
  </si>
  <si>
    <t>157</t>
  </si>
  <si>
    <t>711441559</t>
  </si>
  <si>
    <t>Provedení izolace proti povrchové a podpovrchové tlakové vodě pásy přitavením NAIP na ploše vodorovné V</t>
  </si>
  <si>
    <t>220284605</t>
  </si>
  <si>
    <t>https://podminky.urs.cz/item/CS_URS_2024_02/711441559</t>
  </si>
  <si>
    <t>158</t>
  </si>
  <si>
    <t>61155349</t>
  </si>
  <si>
    <t>podložka izolační z pěnového PE 3mm š 1m laminovaný Al fólií</t>
  </si>
  <si>
    <t>-15251659</t>
  </si>
  <si>
    <t>133,55*1,1655 'Přepočtené koeficientem množství</t>
  </si>
  <si>
    <t>159</t>
  </si>
  <si>
    <t>-359220366</t>
  </si>
  <si>
    <t>160</t>
  </si>
  <si>
    <t>1544607871</t>
  </si>
  <si>
    <t>46,2*1,1655 'Přepočtené koeficientem množství</t>
  </si>
  <si>
    <t>161</t>
  </si>
  <si>
    <t>711112001</t>
  </si>
  <si>
    <t>Provedení izolace proti zemní vlhkosti natěradly a tmely za studena na ploše svislé S nátěrem penetračním</t>
  </si>
  <si>
    <t>1406212935</t>
  </si>
  <si>
    <t>https://podminky.urs.cz/item/CS_URS_2024_02/711112001</t>
  </si>
  <si>
    <t>opěrná stěna</t>
  </si>
  <si>
    <t>40,53+12,8*5,0+3,3*14</t>
  </si>
  <si>
    <t>150,73*1,1 'Přepočtené koeficientem množství</t>
  </si>
  <si>
    <t>162</t>
  </si>
  <si>
    <t>-1290227180</t>
  </si>
  <si>
    <t>150,73*0,00034 'Přepočtené koeficientem množství</t>
  </si>
  <si>
    <t>163</t>
  </si>
  <si>
    <t>711142559</t>
  </si>
  <si>
    <t>Provedení izolace proti zemní vlhkosti pásy přitavením NAIP na ploše svislé S</t>
  </si>
  <si>
    <t>1012176416</t>
  </si>
  <si>
    <t>https://podminky.urs.cz/item/CS_URS_2024_02/711142559</t>
  </si>
  <si>
    <t>164</t>
  </si>
  <si>
    <t>62832134</t>
  </si>
  <si>
    <t>pás asfaltový natavitelný oxidovaný s vložkou ze skleněné rohože typu V60 s jemnozrnným minerálním posypem tl 4,0mm</t>
  </si>
  <si>
    <t>2146102283</t>
  </si>
  <si>
    <t>165,8*1,221 'Přepočtené koeficientem množství</t>
  </si>
  <si>
    <t>165</t>
  </si>
  <si>
    <t>711161273</t>
  </si>
  <si>
    <t>Provedení izolace proti zemní vlhkosti nopovou fólií na ploše svislé S z nopové fólie</t>
  </si>
  <si>
    <t>-481359156</t>
  </si>
  <si>
    <t>https://podminky.urs.cz/item/CS_URS_2024_02/711161273</t>
  </si>
  <si>
    <t>kolem opěrných stěn</t>
  </si>
  <si>
    <t>40,53+12,8*5+3,3*14</t>
  </si>
  <si>
    <t>166</t>
  </si>
  <si>
    <t>28323005</t>
  </si>
  <si>
    <t>fólie profilovaná (nopová) drenážní HDPE s výškou nopů 8mm</t>
  </si>
  <si>
    <t>1116769270</t>
  </si>
  <si>
    <t>150,73*1,221 'Přepočtené koeficientem množství</t>
  </si>
  <si>
    <t>167</t>
  </si>
  <si>
    <t>998711102</t>
  </si>
  <si>
    <t>Přesun hmot pro izolace proti vodě, vlhkosti a plynům stanovený z hmotnosti přesunovaného materiálu vodorovná dopravní vzdálenost do 50 m základní v objektech výšky přes 6 do 12 m</t>
  </si>
  <si>
    <t>-1043789222</t>
  </si>
  <si>
    <t>https://podminky.urs.cz/item/CS_URS_2024_02/998711102</t>
  </si>
  <si>
    <t>713</t>
  </si>
  <si>
    <t>Izolace tepelné</t>
  </si>
  <si>
    <t>168</t>
  </si>
  <si>
    <t>713121111</t>
  </si>
  <si>
    <t>Montáž tepelné izolace podlah rohožemi, pásy, deskami, dílci, bloky (izolační materiál ve specifikaci) kladenými volně jednovrstvá</t>
  </si>
  <si>
    <t>125266674</t>
  </si>
  <si>
    <t>https://podminky.urs.cz/item/CS_URS_2024_02/713121111</t>
  </si>
  <si>
    <t>169</t>
  </si>
  <si>
    <t>28375921</t>
  </si>
  <si>
    <t>deska EPS 200 pro konstrukce s velmi vysokým zatížením λ=0,034 tl 50mm</t>
  </si>
  <si>
    <t>-1017251539</t>
  </si>
  <si>
    <t>121,41*1,05 'Přepočtené koeficientem množství</t>
  </si>
  <si>
    <t>170</t>
  </si>
  <si>
    <t>713131151</t>
  </si>
  <si>
    <t>Montáž tepelné izolace stěn rohožemi, pásy, deskami, dílci, bloky (izolační materiál ve specifikaci) vložením jednovrstvě</t>
  </si>
  <si>
    <t>1706102527</t>
  </si>
  <si>
    <t>https://podminky.urs.cz/item/CS_URS_2024_02/713131151</t>
  </si>
  <si>
    <t>obvodové stěny po terén</t>
  </si>
  <si>
    <t>171</t>
  </si>
  <si>
    <t>28376422</t>
  </si>
  <si>
    <t>deska XPS hrana polodrážková a hladký povrch 300kPA λ=0,035 tl 100mm</t>
  </si>
  <si>
    <t>645273833</t>
  </si>
  <si>
    <t>150,73*1,05 'Přepočtené koeficientem množství</t>
  </si>
  <si>
    <t>172</t>
  </si>
  <si>
    <t>713131341</t>
  </si>
  <si>
    <t>Montáž tepelné izolace stěn rohožemi, pásy, deskami, dílci, bloky (izolační materiál ve specifikaci) lepením bodově nízkoexpanzní (PUR) pěnou s mechanickým kotvením, tloušťky izolace do 100 mm</t>
  </si>
  <si>
    <t>-2006081750</t>
  </si>
  <si>
    <t>https://podminky.urs.cz/item/CS_URS_2024_02/713131341</t>
  </si>
  <si>
    <t>izolace překladů</t>
  </si>
  <si>
    <t>0,25*(3*3,5+4*4,6+1,2+2,0+1,4+2*1,6)</t>
  </si>
  <si>
    <t>173</t>
  </si>
  <si>
    <t>28376417</t>
  </si>
  <si>
    <t>deska XPS hrana polodrážková a hladký povrch 300kPA λ=0,035 tl 50mm</t>
  </si>
  <si>
    <t>-1917519717</t>
  </si>
  <si>
    <t>9,175*1,05 'Přepočtené koeficientem množství</t>
  </si>
  <si>
    <t>174</t>
  </si>
  <si>
    <t>713151111</t>
  </si>
  <si>
    <t>Montáž tepelné izolace střech šikmých rohožemi, pásy, deskami (izolační materiál ve specifikaci) kladenými volně mezi krokve</t>
  </si>
  <si>
    <t>-1315791954</t>
  </si>
  <si>
    <t>https://podminky.urs.cz/item/CS_URS_2024_02/713151111</t>
  </si>
  <si>
    <t>7*2*15,5+3*14,5</t>
  </si>
  <si>
    <t>175</t>
  </si>
  <si>
    <t>63153730</t>
  </si>
  <si>
    <t>deska tepelně izolační minerální univerzální λ=0,036-0,037 tl 200mm</t>
  </si>
  <si>
    <t>1080513921</t>
  </si>
  <si>
    <t>260,5*1,02 'Přepočtené koeficientem množství</t>
  </si>
  <si>
    <t>176</t>
  </si>
  <si>
    <t>713151211</t>
  </si>
  <si>
    <t>Montáž tepelné izolace střech šikmých rohožemi, pásy, deskami (izolační materiál ve specifikaci) připevněné sponkami reflexní nad krokve s difúzní spojovací páskou, tloušťka izolace do 5 mm</t>
  </si>
  <si>
    <t>-785115935</t>
  </si>
  <si>
    <t>https://podminky.urs.cz/item/CS_URS_2024_02/713151211</t>
  </si>
  <si>
    <t>177</t>
  </si>
  <si>
    <t>28355302</t>
  </si>
  <si>
    <t>pás podstřešní parotěsný tepelně izolační s reflexní Al vrstvou tl 4mm</t>
  </si>
  <si>
    <t>163835493</t>
  </si>
  <si>
    <t>260,5*1,05 'Přepočtené koeficientem množství</t>
  </si>
  <si>
    <t>178</t>
  </si>
  <si>
    <t>998713101</t>
  </si>
  <si>
    <t>Přesun hmot pro izolace tepelné stanovený z hmotnosti přesunovaného materiálu vodorovná dopravní vzdálenost do 50 m s užitím mechanizace v objektech výšky do 6 m</t>
  </si>
  <si>
    <t>983983889</t>
  </si>
  <si>
    <t>https://podminky.urs.cz/item/CS_URS_2024_02/998713101</t>
  </si>
  <si>
    <t>714</t>
  </si>
  <si>
    <t>Akustická a protiotřesová opatření</t>
  </si>
  <si>
    <t>179</t>
  </si>
  <si>
    <t>714111401</t>
  </si>
  <si>
    <t>Montáž akustických obkladů pohltivých z dřevěných panelů bez podkladového roštu na závěsné latě</t>
  </si>
  <si>
    <t>547499038</t>
  </si>
  <si>
    <t>https://podminky.urs.cz/item/CS_URS_2024_02/714111401</t>
  </si>
  <si>
    <t>7,4*8,6</t>
  </si>
  <si>
    <t>180</t>
  </si>
  <si>
    <t>59036519</t>
  </si>
  <si>
    <t>deska podhledová minerální rovná bílá jemně texturovaná zvukově pohltivá tlumivá 15x600x600mm</t>
  </si>
  <si>
    <t>656789524</t>
  </si>
  <si>
    <t>181</t>
  </si>
  <si>
    <t>714119002</t>
  </si>
  <si>
    <t>Montáž akustických obkladů rošt podkladový na strop</t>
  </si>
  <si>
    <t>-396056729</t>
  </si>
  <si>
    <t>https://podminky.urs.cz/item/CS_URS_2024_02/714119002</t>
  </si>
  <si>
    <t>7,4*(8,6/0,6+1)</t>
  </si>
  <si>
    <t>182</t>
  </si>
  <si>
    <t>60514105</t>
  </si>
  <si>
    <t>řezivo jehličnaté lať pevnostní třída S10-13 průřez 30x50mm</t>
  </si>
  <si>
    <t>1142047389</t>
  </si>
  <si>
    <t>7,4*8,6/0,6*0,03*0,06</t>
  </si>
  <si>
    <t>0,191*1,05 'Přepočtené koeficientem množství</t>
  </si>
  <si>
    <t>183</t>
  </si>
  <si>
    <t>998714101</t>
  </si>
  <si>
    <t>Přesun hmot pro akustická a protiotřesová opatření stanovený z hmotnosti přesunovaného materiálu vodorovná dopravní vzdálenost do 50 m základní v objektech výšky do 6 m</t>
  </si>
  <si>
    <t>-63215028</t>
  </si>
  <si>
    <t>https://podminky.urs.cz/item/CS_URS_2024_02/998714101</t>
  </si>
  <si>
    <t>721</t>
  </si>
  <si>
    <t>Zdravotechnika - vnitřní kanalizace</t>
  </si>
  <si>
    <t>184</t>
  </si>
  <si>
    <t>212750101</t>
  </si>
  <si>
    <t>Trativody z drenážních a melioračních trubek pro budovy se zřízením štěrkového lože pod trubky a s jejich obsypem v otevřeném výkopu trubka tyčová PVC-U plocha pro vtékání vody min. 80 cm2/m SN 4 celoperforovaná 360° DN 100</t>
  </si>
  <si>
    <t>-1766808396</t>
  </si>
  <si>
    <t>https://podminky.urs.cz/item/CS_URS_2024_02/212750101</t>
  </si>
  <si>
    <t>2*(14+16,5)+2*(1,1+5,2)+2,5 + 2,7+8</t>
  </si>
  <si>
    <t>185</t>
  </si>
  <si>
    <t>721173316</t>
  </si>
  <si>
    <t>Potrubí z trub PVC SN4 dešťové DN 125</t>
  </si>
  <si>
    <t>-1886589226</t>
  </si>
  <si>
    <t>https://podminky.urs.cz/item/CS_URS_2024_02/721173316</t>
  </si>
  <si>
    <t>2*(14+16,5)+2*(1,1+5,2)+2,5</t>
  </si>
  <si>
    <t>186</t>
  </si>
  <si>
    <t>721173401</t>
  </si>
  <si>
    <t>Potrubí z trub PVC SN4 svodné (ležaté) DN 110</t>
  </si>
  <si>
    <t>66894542</t>
  </si>
  <si>
    <t>https://podminky.urs.cz/item/CS_URS_2024_02/721173401</t>
  </si>
  <si>
    <t>6,1+5*1,4</t>
  </si>
  <si>
    <t>187</t>
  </si>
  <si>
    <t>721173402</t>
  </si>
  <si>
    <t>Potrubí z trub PVC SN4 svodné (ležaté) DN 125</t>
  </si>
  <si>
    <t>-1303601264</t>
  </si>
  <si>
    <t>https://podminky.urs.cz/item/CS_URS_2024_02/721173402</t>
  </si>
  <si>
    <t>11+9,2</t>
  </si>
  <si>
    <t>188</t>
  </si>
  <si>
    <t>721173403</t>
  </si>
  <si>
    <t>Potrubí z trub PVC SN4 svodné (ležaté) DN 160</t>
  </si>
  <si>
    <t>711329841</t>
  </si>
  <si>
    <t>https://podminky.urs.cz/item/CS_URS_2024_02/721173403</t>
  </si>
  <si>
    <t>1,9+1,5+0,8+12,5+0,9</t>
  </si>
  <si>
    <t>189</t>
  </si>
  <si>
    <t>721173705</t>
  </si>
  <si>
    <t>Potrubí z trub polyetylenových svařované odpadní (svislé) DN 90</t>
  </si>
  <si>
    <t>-1582429901</t>
  </si>
  <si>
    <t>https://podminky.urs.cz/item/CS_URS_2024_02/721173705</t>
  </si>
  <si>
    <t>3*1,5</t>
  </si>
  <si>
    <t>190</t>
  </si>
  <si>
    <t>721173706</t>
  </si>
  <si>
    <t>Potrubí z trub polyetylenových svařované odpadní (svislé) DN 100</t>
  </si>
  <si>
    <t>51624469</t>
  </si>
  <si>
    <t>https://podminky.urs.cz/item/CS_URS_2024_02/721173706</t>
  </si>
  <si>
    <t>7+7,6+3*1</t>
  </si>
  <si>
    <t>191</t>
  </si>
  <si>
    <t>721173723</t>
  </si>
  <si>
    <t>Potrubí z trub polyetylenových svařované připojovací DN 50</t>
  </si>
  <si>
    <t>497544876</t>
  </si>
  <si>
    <t>https://podminky.urs.cz/item/CS_URS_2024_02/721173723</t>
  </si>
  <si>
    <t>11,7+8*1,5+1,6</t>
  </si>
  <si>
    <t>192</t>
  </si>
  <si>
    <t>721211611</t>
  </si>
  <si>
    <t>Podlahové vpusti dvorní vtoky (vpusti) se svislým odtokem a zápachovou klapkou DN 110/160 mříž litina 226x226</t>
  </si>
  <si>
    <t>-2008057314</t>
  </si>
  <si>
    <t>https://podminky.urs.cz/item/CS_URS_2024_02/721211611</t>
  </si>
  <si>
    <t>193</t>
  </si>
  <si>
    <t>721226511</t>
  </si>
  <si>
    <t>Zápachové uzávěrky podomítkové (Pe) s krycí deskou pro pračku a myčku DN 40</t>
  </si>
  <si>
    <t>27030375</t>
  </si>
  <si>
    <t>https://podminky.urs.cz/item/CS_URS_2024_02/721226511</t>
  </si>
  <si>
    <t>194</t>
  </si>
  <si>
    <t>721226512</t>
  </si>
  <si>
    <t>Zápachové uzávěrky podomítkové (Pe) s krycí deskou pro pračku a myčku DN 50</t>
  </si>
  <si>
    <t>838691585</t>
  </si>
  <si>
    <t>https://podminky.urs.cz/item/CS_URS_2024_02/721226512</t>
  </si>
  <si>
    <t>195</t>
  </si>
  <si>
    <t>721290111</t>
  </si>
  <si>
    <t>Zkouška těsnosti kanalizace v objektech vodou do DN 125</t>
  </si>
  <si>
    <t>778416978</t>
  </si>
  <si>
    <t>https://podminky.urs.cz/item/CS_URS_2024_02/721290111</t>
  </si>
  <si>
    <t>196</t>
  </si>
  <si>
    <t>998721101</t>
  </si>
  <si>
    <t>Přesun hmot pro vnitřní kanalizaci stanovený z hmotnosti přesunovaného materiálu vodorovná dopravní vzdálenost do 50 m základní v objektech výšky do 6 m</t>
  </si>
  <si>
    <t>1753127947</t>
  </si>
  <si>
    <t>https://podminky.urs.cz/item/CS_URS_2024_02/998721101</t>
  </si>
  <si>
    <t>722</t>
  </si>
  <si>
    <t>Zdravotechnika - vnitřní vodovod</t>
  </si>
  <si>
    <t>197</t>
  </si>
  <si>
    <t>722174001</t>
  </si>
  <si>
    <t>Potrubí z plastových trubek z polypropylenu PPR svařovaných polyfúzně PN 16 (SDR 7,4) D 16 x 2,2</t>
  </si>
  <si>
    <t>917810842</t>
  </si>
  <si>
    <t>https://podminky.urs.cz/item/CS_URS_2024_02/722174001</t>
  </si>
  <si>
    <t>5*2,2+5*1,4+10,9+11*1,4+2*8,7+5,3+1,2+3,2+1,9</t>
  </si>
  <si>
    <t>198</t>
  </si>
  <si>
    <t>722174002</t>
  </si>
  <si>
    <t>Potrubí z plastových trubek z polypropylenu PPR svařovaných polyfúzně PN 16 (SDR 7,4) D 20 x 2,8</t>
  </si>
  <si>
    <t>-1106820435</t>
  </si>
  <si>
    <t>https://podminky.urs.cz/item/CS_URS_2024_02/722174002</t>
  </si>
  <si>
    <t>2,8+1,4+5,8+4*1,4</t>
  </si>
  <si>
    <t>199</t>
  </si>
  <si>
    <t>722174003</t>
  </si>
  <si>
    <t>Potrubí z plastových trubek z polypropylenu PPR svařovaných polyfúzně PN 16 (SDR 7,4) D 25 x 3,5</t>
  </si>
  <si>
    <t>1944242733</t>
  </si>
  <si>
    <t>https://podminky.urs.cz/item/CS_URS_2024_02/722174003</t>
  </si>
  <si>
    <t>2*6,8+5+1,8+2*1,8+10,9+2,5</t>
  </si>
  <si>
    <t>200</t>
  </si>
  <si>
    <t>722174004</t>
  </si>
  <si>
    <t>Potrubí z plastových trubek z polypropylenu PPR svařovaných polyfúzně PN 16 (SDR 7,4) D 32 x 4,4</t>
  </si>
  <si>
    <t>2129516403</t>
  </si>
  <si>
    <t>https://podminky.urs.cz/item/CS_URS_2024_02/722174004</t>
  </si>
  <si>
    <t>30+10,3+1,5+1,5</t>
  </si>
  <si>
    <t>201</t>
  </si>
  <si>
    <t>722221135</t>
  </si>
  <si>
    <t>Armatury s jedním závitem ventily výtokové G 3/4"</t>
  </si>
  <si>
    <t>1129762334</t>
  </si>
  <si>
    <t>https://podminky.urs.cz/item/CS_URS_2024_02/722221135</t>
  </si>
  <si>
    <t>202</t>
  </si>
  <si>
    <t>722232171</t>
  </si>
  <si>
    <t>Armatury se dvěma závity kulové kohouty PN 42 do 185 °C rohové plnoprůtokové vnější a vnitřní závit G 1/2"</t>
  </si>
  <si>
    <t>-202592039</t>
  </si>
  <si>
    <t>https://podminky.urs.cz/item/CS_URS_2024_02/722232171</t>
  </si>
  <si>
    <t>203</t>
  </si>
  <si>
    <t>722290246</t>
  </si>
  <si>
    <t>Zkoušky, proplach a desinfekce vodovodního potrubí zkoušky těsnosti vodovodního potrubí plastového do DN 40</t>
  </si>
  <si>
    <t>1754803130</t>
  </si>
  <si>
    <t>https://podminky.urs.cz/item/CS_URS_2024_02/722290246</t>
  </si>
  <si>
    <t>204</t>
  </si>
  <si>
    <t>998722101</t>
  </si>
  <si>
    <t>Přesun hmot pro vnitřní vodovod stanovený z hmotnosti přesunovaného materiálu vodorovná dopravní vzdálenost do 50 m základní v objektech výšky do 6 m</t>
  </si>
  <si>
    <t>-620803027</t>
  </si>
  <si>
    <t>https://podminky.urs.cz/item/CS_URS_2024_02/998722101</t>
  </si>
  <si>
    <t>724</t>
  </si>
  <si>
    <t>Zdravotechnika - strojní vybavení</t>
  </si>
  <si>
    <t>205</t>
  </si>
  <si>
    <t>724211236</t>
  </si>
  <si>
    <t>Domovní vodárny s čerpacím soustrojím a sacím košem bez potrubí s integrovanou tlakovou nádobou dopravní výška H (m) 45 m</t>
  </si>
  <si>
    <t>-494110592</t>
  </si>
  <si>
    <t>https://podminky.urs.cz/item/CS_URS_2024_02/724211236</t>
  </si>
  <si>
    <t>206</t>
  </si>
  <si>
    <t>724231131</t>
  </si>
  <si>
    <t>Příslušenství domovních vodáren měřicí tlakoměr kontaktní spodní připojení</t>
  </si>
  <si>
    <t>-1068243214</t>
  </si>
  <si>
    <t>https://podminky.urs.cz/item/CS_URS_2024_02/724231131</t>
  </si>
  <si>
    <t>207</t>
  </si>
  <si>
    <t>724232116</t>
  </si>
  <si>
    <t>Příslušenství domovních vodáren ovládací spínač tlakový zapínací tlak 1-5 bar 230 V</t>
  </si>
  <si>
    <t>-2048301471</t>
  </si>
  <si>
    <t>https://podminky.urs.cz/item/CS_URS_2024_02/724232116</t>
  </si>
  <si>
    <t>208</t>
  </si>
  <si>
    <t>724232121</t>
  </si>
  <si>
    <t>Příslušenství domovních vodáren ovládací spínač tlakový a průtokový napětí U 230 V zapínací tlak 2,2 bar</t>
  </si>
  <si>
    <t>1260309870</t>
  </si>
  <si>
    <t>https://podminky.urs.cz/item/CS_URS_2024_02/724232121</t>
  </si>
  <si>
    <t>209</t>
  </si>
  <si>
    <t>724233103</t>
  </si>
  <si>
    <t>Nádoby expanzní tlakové pro rozvody pitné vody s vyměnitelným vakem bez pojistného ventilu se závitovým připojením PN 1,0 o objemu 100 l</t>
  </si>
  <si>
    <t>1412491434</t>
  </si>
  <si>
    <t>https://podminky.urs.cz/item/CS_URS_2024_02/724233103</t>
  </si>
  <si>
    <t>210</t>
  </si>
  <si>
    <t>724242423</t>
  </si>
  <si>
    <t>Zařízení pro úpravu vody filtry domácí na studenou vodu se zpětným proplachem s redukčním ventilem G 1"</t>
  </si>
  <si>
    <t>-963590869</t>
  </si>
  <si>
    <t>https://podminky.urs.cz/item/CS_URS_2024_02/724242423</t>
  </si>
  <si>
    <t>211</t>
  </si>
  <si>
    <t>724399102</t>
  </si>
  <si>
    <t>Montáž úpravny TV typ 02</t>
  </si>
  <si>
    <t>1711426182</t>
  </si>
  <si>
    <t>https://podminky.urs.cz/item/CS_URS_2024_02/724399102</t>
  </si>
  <si>
    <t>212</t>
  </si>
  <si>
    <t>43633008</t>
  </si>
  <si>
    <t>filtry domácí na teplou vodu 1/2" se zpětným manuálním proplachem</t>
  </si>
  <si>
    <t>1840591996</t>
  </si>
  <si>
    <t>213</t>
  </si>
  <si>
    <t>998724101</t>
  </si>
  <si>
    <t>Přesun hmot pro strojní vybavení stanovený z hmotnosti přesunovaného materiálu vodorovná dopravní vzdálenost do 50 m základní v objektech výšky do 6 m</t>
  </si>
  <si>
    <t>-166916510</t>
  </si>
  <si>
    <t>https://podminky.urs.cz/item/CS_URS_2024_02/998724101</t>
  </si>
  <si>
    <t>725</t>
  </si>
  <si>
    <t>Zdravotechnika - zařizovací předměty</t>
  </si>
  <si>
    <t>214</t>
  </si>
  <si>
    <t>725111132</t>
  </si>
  <si>
    <t>Zařízení záchodů splachovače nádržkové plastové nízkopoložené nebo vysokopoložené</t>
  </si>
  <si>
    <t>-1178152631</t>
  </si>
  <si>
    <t>https://podminky.urs.cz/item/CS_URS_2024_02/725111132</t>
  </si>
  <si>
    <t>215</t>
  </si>
  <si>
    <t>725121502</t>
  </si>
  <si>
    <t>Pisoárové záchodky keramické bez splachovací nádrže urinál bez odsávání s otvorem pro ventil</t>
  </si>
  <si>
    <t>1249267384</t>
  </si>
  <si>
    <t>https://podminky.urs.cz/item/CS_URS_2024_02/725121502</t>
  </si>
  <si>
    <t>216</t>
  </si>
  <si>
    <t>725211603</t>
  </si>
  <si>
    <t>Umyvadla keramická bílá bez výtokových armatur připevněná na stěnu šrouby bez sloupu nebo krytu na sifon, šířka umyvadla 600 mm</t>
  </si>
  <si>
    <t>1766812842</t>
  </si>
  <si>
    <t>https://podminky.urs.cz/item/CS_URS_2024_02/725211603</t>
  </si>
  <si>
    <t>217</t>
  </si>
  <si>
    <t>725211701</t>
  </si>
  <si>
    <t>Umyvadla keramická bílá bez výtokových armatur připevněná na stěnu šrouby malá (umývátka) stěnová 400 mm</t>
  </si>
  <si>
    <t>291765897</t>
  </si>
  <si>
    <t>https://podminky.urs.cz/item/CS_URS_2024_02/725211701</t>
  </si>
  <si>
    <t>218</t>
  </si>
  <si>
    <t>725291653</t>
  </si>
  <si>
    <t>Montáž doplňků zařízení koupelen a záchodů zásobníku toaletních papírů</t>
  </si>
  <si>
    <t>293358550</t>
  </si>
  <si>
    <t>https://podminky.urs.cz/item/CS_URS_2024_02/725291653</t>
  </si>
  <si>
    <t>219</t>
  </si>
  <si>
    <t>55431092</t>
  </si>
  <si>
    <t>zásobník toaletních papírů komaxit bílý D 310mm</t>
  </si>
  <si>
    <t>1988787150</t>
  </si>
  <si>
    <t>220</t>
  </si>
  <si>
    <t>725291654</t>
  </si>
  <si>
    <t>Montáž doplňků zařízení koupelen a záchodů zásobníku papírových ručníků</t>
  </si>
  <si>
    <t>2040705397</t>
  </si>
  <si>
    <t>https://podminky.urs.cz/item/CS_URS_2024_02/725291654</t>
  </si>
  <si>
    <t>221</t>
  </si>
  <si>
    <t>55431086</t>
  </si>
  <si>
    <t>zásobník papírových ručníků skládaných komaxit bílý</t>
  </si>
  <si>
    <t>1914023597</t>
  </si>
  <si>
    <t>222</t>
  </si>
  <si>
    <t>725211681</t>
  </si>
  <si>
    <t>Umyvadla keramická bílá bez výtokových armatur připevněná na stěnu šrouby zdravotní, šířka umyvadla 640 mm</t>
  </si>
  <si>
    <t>-1000818947</t>
  </si>
  <si>
    <t>https://podminky.urs.cz/item/CS_URS_2024_02/725211681</t>
  </si>
  <si>
    <t>223</t>
  </si>
  <si>
    <t>725112023</t>
  </si>
  <si>
    <t>Zařízení záchodů klozety keramické závěsné na nosné stěny s hlubokým splachováním pro handicapované odpad vodorovný</t>
  </si>
  <si>
    <t>-1835662972</t>
  </si>
  <si>
    <t>https://podminky.urs.cz/item/CS_URS_2024_02/725112023</t>
  </si>
  <si>
    <t>224</t>
  </si>
  <si>
    <t>725291668</t>
  </si>
  <si>
    <t>Montáž doplňků zařízení koupelen a záchodů madla invalidního rovného</t>
  </si>
  <si>
    <t>-756088151</t>
  </si>
  <si>
    <t>https://podminky.urs.cz/item/CS_URS_2024_02/725291668</t>
  </si>
  <si>
    <t>225</t>
  </si>
  <si>
    <t>55147053</t>
  </si>
  <si>
    <t>madlo invalidní rovné bílé 600mm</t>
  </si>
  <si>
    <t>-1190277291</t>
  </si>
  <si>
    <t>226</t>
  </si>
  <si>
    <t>725291669</t>
  </si>
  <si>
    <t>Montáž doplňků zařízení koupelen a záchodů madla invalidního krakorcového</t>
  </si>
  <si>
    <t>-500055509</t>
  </si>
  <si>
    <t>https://podminky.urs.cz/item/CS_URS_2024_02/725291669</t>
  </si>
  <si>
    <t>227</t>
  </si>
  <si>
    <t>55147063</t>
  </si>
  <si>
    <t>madlo invalidní krakorcové bílé 900mm</t>
  </si>
  <si>
    <t>-214993089</t>
  </si>
  <si>
    <t>228</t>
  </si>
  <si>
    <t>725291670</t>
  </si>
  <si>
    <t>Montáž doplňků zařízení koupelen a záchodů madla invalidního krakorcového sklopného</t>
  </si>
  <si>
    <t>-1777150061</t>
  </si>
  <si>
    <t>https://podminky.urs.cz/item/CS_URS_2024_02/725291670</t>
  </si>
  <si>
    <t>229</t>
  </si>
  <si>
    <t>55147061</t>
  </si>
  <si>
    <t>madlo invalidní krakorcové sklopné bílé 813mm</t>
  </si>
  <si>
    <t>668296893</t>
  </si>
  <si>
    <t>230</t>
  </si>
  <si>
    <t>725291674</t>
  </si>
  <si>
    <t>Montáž doplňků zařízení koupelen a záchodů madla umyvadlového</t>
  </si>
  <si>
    <t>141074149</t>
  </si>
  <si>
    <t>https://podminky.urs.cz/item/CS_URS_2024_02/725291674</t>
  </si>
  <si>
    <t>231</t>
  </si>
  <si>
    <t>55147211</t>
  </si>
  <si>
    <t>madlo umyvadlové pravé/levé bílé 500x305mm</t>
  </si>
  <si>
    <t>-116486103</t>
  </si>
  <si>
    <t>232</t>
  </si>
  <si>
    <t>725331111</t>
  </si>
  <si>
    <t>Výlevky bez výtokových armatur a splachovací nádrže keramické se sklopnou plastovou mřížkou stojící, výšky 460 mm</t>
  </si>
  <si>
    <t>1570858114</t>
  </si>
  <si>
    <t>https://podminky.urs.cz/item/CS_URS_2024_02/725331111</t>
  </si>
  <si>
    <t>233</t>
  </si>
  <si>
    <t>725119101</t>
  </si>
  <si>
    <t>Zařízení záchodů montáž splachovačů ostatních typů nádržkových plastových vysokopoložených</t>
  </si>
  <si>
    <t>393755164</t>
  </si>
  <si>
    <t>https://podminky.urs.cz/item/CS_URS_2024_02/725119101</t>
  </si>
  <si>
    <t>234</t>
  </si>
  <si>
    <t>55147001</t>
  </si>
  <si>
    <t>splachovací skříňka nízko položená, 6/9L bílá</t>
  </si>
  <si>
    <t>-2047557606</t>
  </si>
  <si>
    <t>235</t>
  </si>
  <si>
    <t>725311121</t>
  </si>
  <si>
    <t>Dřezy bez výtokových armatur jednoduché se zápachovou uzávěrkou nerezové s odkapávací plochou 560x480 mm a miskou</t>
  </si>
  <si>
    <t>411743066</t>
  </si>
  <si>
    <t>https://podminky.urs.cz/item/CS_URS_2024_02/725311121</t>
  </si>
  <si>
    <t>236</t>
  </si>
  <si>
    <t>725531102</t>
  </si>
  <si>
    <t>Elektrické ohřívače zásobníkové beztlakové přepadové objem nádrže (příkon) 10 l (2,0 kW)</t>
  </si>
  <si>
    <t>52523285</t>
  </si>
  <si>
    <t>https://podminky.urs.cz/item/CS_URS_2024_02/725531102</t>
  </si>
  <si>
    <t>237</t>
  </si>
  <si>
    <t>54132224</t>
  </si>
  <si>
    <t>ohřívač vody elektrický beztlakový pod umyvadlo 10L 2kW</t>
  </si>
  <si>
    <t>2037076130</t>
  </si>
  <si>
    <t>238</t>
  </si>
  <si>
    <t>725532114</t>
  </si>
  <si>
    <t>Elektrické ohřívače zásobníkové beztlakové přepadové akumulační s pojistným ventilem závěsné svislé objem nádrže (příkon) 80 l (3,0 kW) rychloohřev 220 V</t>
  </si>
  <si>
    <t>254429596</t>
  </si>
  <si>
    <t>https://podminky.urs.cz/item/CS_URS_2024_02/725532114</t>
  </si>
  <si>
    <t>239</t>
  </si>
  <si>
    <t>725821312</t>
  </si>
  <si>
    <t>Baterie dřezové nástěnné pákové s otáčivým kulatým ústím a délkou ramínka 300 mm</t>
  </si>
  <si>
    <t>5300998</t>
  </si>
  <si>
    <t>https://podminky.urs.cz/item/CS_URS_2024_02/725821312</t>
  </si>
  <si>
    <t>240</t>
  </si>
  <si>
    <t>54241008</t>
  </si>
  <si>
    <t>sušička volně stojící hybridní kondenzační předem plněná 9 kg š 60cm</t>
  </si>
  <si>
    <t>-533483790</t>
  </si>
  <si>
    <t>241</t>
  </si>
  <si>
    <t>725822631</t>
  </si>
  <si>
    <t>Baterie umyvadlové stojánkové klasické bez výpusti s otáčivým ústím 150 mm</t>
  </si>
  <si>
    <t>510815730</t>
  </si>
  <si>
    <t>https://podminky.urs.cz/item/CS_URS_2024_02/725822631</t>
  </si>
  <si>
    <t>242</t>
  </si>
  <si>
    <t>725841333</t>
  </si>
  <si>
    <t>Baterie sprchové podomítkové (zápustné) s přepínačem a pevnou sprchou</t>
  </si>
  <si>
    <t>-1300300761</t>
  </si>
  <si>
    <t>https://podminky.urs.cz/item/CS_URS_2024_02/725841333</t>
  </si>
  <si>
    <t>243</t>
  </si>
  <si>
    <t>725869204</t>
  </si>
  <si>
    <t>Zápachové uzávěrky zařizovacích předmětů montáž zápachových uzávěrek dřezových jednodílných DN 50</t>
  </si>
  <si>
    <t>-1574195121</t>
  </si>
  <si>
    <t>https://podminky.urs.cz/item/CS_URS_2024_02/725869204</t>
  </si>
  <si>
    <t>244</t>
  </si>
  <si>
    <t>55161116</t>
  </si>
  <si>
    <t>uzávěrka zápachová dřezová s kulovým kloubem DN 50</t>
  </si>
  <si>
    <t>-1648836765</t>
  </si>
  <si>
    <t>245</t>
  </si>
  <si>
    <t>54241000</t>
  </si>
  <si>
    <t>pračka volně stojící parní předem plněná 9 kg prádla 1400ot/min š 60cm</t>
  </si>
  <si>
    <t>1842961817</t>
  </si>
  <si>
    <t>246</t>
  </si>
  <si>
    <t>725813112</t>
  </si>
  <si>
    <t>Ventily rohové bez připojovací trubičky nebo flexi hadičky pračkové G 3/4"</t>
  </si>
  <si>
    <t>-472977715</t>
  </si>
  <si>
    <t>https://podminky.urs.cz/item/CS_URS_2024_02/725813112</t>
  </si>
  <si>
    <t>247</t>
  </si>
  <si>
    <t>725819201</t>
  </si>
  <si>
    <t>Ventily montáž ventilů ostatních typů nástěnných G 1/2"</t>
  </si>
  <si>
    <t>1710835257</t>
  </si>
  <si>
    <t>https://podminky.urs.cz/item/CS_URS_2024_02/725819201</t>
  </si>
  <si>
    <t>248</t>
  </si>
  <si>
    <t>55145651</t>
  </si>
  <si>
    <t>ventil umyvadlový nástěnný tlačný samouzavírací 6l/min pro studenou nebo smíchanou vodu G 1/2"</t>
  </si>
  <si>
    <t>840059980</t>
  </si>
  <si>
    <t>249</t>
  </si>
  <si>
    <t>725822613</t>
  </si>
  <si>
    <t>Baterie umyvadlové stojánkové pákové s výpustí</t>
  </si>
  <si>
    <t>-316819431</t>
  </si>
  <si>
    <t>https://podminky.urs.cz/item/CS_URS_2024_02/725822613</t>
  </si>
  <si>
    <t>250</t>
  </si>
  <si>
    <t>725829131</t>
  </si>
  <si>
    <t>Baterie umyvadlové montáž ostatních typů stojánkových G 1/2"</t>
  </si>
  <si>
    <t>-1276566219</t>
  </si>
  <si>
    <t>https://podminky.urs.cz/item/CS_URS_2024_02/725829131</t>
  </si>
  <si>
    <t>251</t>
  </si>
  <si>
    <t>55144006</t>
  </si>
  <si>
    <t>baterie umyvadlová stojánková páková nízkotlaká otáčivé ústí</t>
  </si>
  <si>
    <t>-1649027332</t>
  </si>
  <si>
    <t>725841322</t>
  </si>
  <si>
    <t>Baterie sprchové klasické s roztečí 150 mm</t>
  </si>
  <si>
    <t>-1671505753</t>
  </si>
  <si>
    <t>https://podminky.urs.cz/item/CS_URS_2024_02/725841322</t>
  </si>
  <si>
    <t>253</t>
  </si>
  <si>
    <t>725869101</t>
  </si>
  <si>
    <t>Zápachové uzávěrky zařizovacích předmětů montáž zápachových uzávěrek umyvadlových do DN 40</t>
  </si>
  <si>
    <t>-343977392</t>
  </si>
  <si>
    <t>https://podminky.urs.cz/item/CS_URS_2024_02/725869101</t>
  </si>
  <si>
    <t>254</t>
  </si>
  <si>
    <t>55161321</t>
  </si>
  <si>
    <t>uzávěrka zápachová umyvadlová s krycí růžicí odtoku DN 32</t>
  </si>
  <si>
    <t>1391158244</t>
  </si>
  <si>
    <t>255</t>
  </si>
  <si>
    <t>725522111</t>
  </si>
  <si>
    <t>Koupelnová topidla infrazářič 0,6 kW</t>
  </si>
  <si>
    <t>-1257892661</t>
  </si>
  <si>
    <t>https://podminky.urs.cz/item/CS_URS_2024_02/725522111</t>
  </si>
  <si>
    <t>256</t>
  </si>
  <si>
    <t>725529301</t>
  </si>
  <si>
    <t>Koupelnová topidla montáž infrazářiče</t>
  </si>
  <si>
    <t>-466059863</t>
  </si>
  <si>
    <t>https://podminky.urs.cz/item/CS_URS_2024_02/725529301</t>
  </si>
  <si>
    <t>257</t>
  </si>
  <si>
    <t>54151414</t>
  </si>
  <si>
    <t>infrazářič halogenový KZ-S2 nerez+ 2kW</t>
  </si>
  <si>
    <t>747674386</t>
  </si>
  <si>
    <t>258</t>
  </si>
  <si>
    <t>998725101</t>
  </si>
  <si>
    <t>Přesun hmot pro zařizovací předměty stanovený z hmotnosti přesunovaného materiálu vodorovná dopravní vzdálenost do 50 m základní v objektech výšky do 6 m</t>
  </si>
  <si>
    <t>348890378</t>
  </si>
  <si>
    <t>https://podminky.urs.cz/item/CS_URS_2024_02/998725101</t>
  </si>
  <si>
    <t>726</t>
  </si>
  <si>
    <t>Zdravotechnika - předstěnové instalace</t>
  </si>
  <si>
    <t>259</t>
  </si>
  <si>
    <t>726111031</t>
  </si>
  <si>
    <t>Předstěnové instalační systémy pro zazdění do masivních zděných konstrukcí pro závěsné klozety ovládání zepředu, stavební výška 1080 mm</t>
  </si>
  <si>
    <t>-2092250665</t>
  </si>
  <si>
    <t>https://podminky.urs.cz/item/CS_URS_2024_02/726111031</t>
  </si>
  <si>
    <t>260</t>
  </si>
  <si>
    <t>726111041</t>
  </si>
  <si>
    <t>Předstěnové instalační systémy pro zazdění do masivních zděných konstrukcí pro závěsné klozety ovládání shora, stavební výška 820 mm</t>
  </si>
  <si>
    <t>https://podminky.urs.cz/item/CS_URS_2024_02/726111041</t>
  </si>
  <si>
    <t>261</t>
  </si>
  <si>
    <t>726111001</t>
  </si>
  <si>
    <t>Předstěnové instalační systémy pro zazdění do masivních zděných konstrukcí pro umyvadla, s nastavitelnou hloubkou 80 až 190 mm</t>
  </si>
  <si>
    <t>https://podminky.urs.cz/item/CS_URS_2024_02/726111001</t>
  </si>
  <si>
    <t>262</t>
  </si>
  <si>
    <t>726111201</t>
  </si>
  <si>
    <t>Předstěnové instalační systémy pro zazdění do masivních zděných konstrukcí montáž ostatních typů umyvadel</t>
  </si>
  <si>
    <t>https://podminky.urs.cz/item/CS_URS_2024_02/726111201</t>
  </si>
  <si>
    <t>263</t>
  </si>
  <si>
    <t>55281743</t>
  </si>
  <si>
    <t>montážní prvek pro umyvadlo do zděných konstrukcí hl 80mm</t>
  </si>
  <si>
    <t>91371861</t>
  </si>
  <si>
    <t>264</t>
  </si>
  <si>
    <t>998726111</t>
  </si>
  <si>
    <t>Přesun hmot pro instalační prefabrikáty stanovený z hmotnosti přesunovaného materiálu vodorovná dopravní vzdálenost do 50 m základní v objektech výšky do 6 m</t>
  </si>
  <si>
    <t>-2071236732</t>
  </si>
  <si>
    <t>https://podminky.urs.cz/item/CS_URS_2024_02/998726111</t>
  </si>
  <si>
    <t>727</t>
  </si>
  <si>
    <t>Zdravotechnika - požární ochrana</t>
  </si>
  <si>
    <t>265</t>
  </si>
  <si>
    <t>953943211</t>
  </si>
  <si>
    <t>Osazování drobných kovových předmětů kotvených do stěny hasicího přístroje</t>
  </si>
  <si>
    <t>-505284821</t>
  </si>
  <si>
    <t>https://podminky.urs.cz/item/CS_URS_2024_02/953943211</t>
  </si>
  <si>
    <t>266</t>
  </si>
  <si>
    <t>44932114</t>
  </si>
  <si>
    <t>přístroj hasicí ruční práškový PG 6 LE</t>
  </si>
  <si>
    <t>1932426438</t>
  </si>
  <si>
    <t>267</t>
  </si>
  <si>
    <t>953943212</t>
  </si>
  <si>
    <t>Osazování drobných kovových předmětů kotvených do stěny skříně pro hasicí přístroj</t>
  </si>
  <si>
    <t>1990905833</t>
  </si>
  <si>
    <t>https://podminky.urs.cz/item/CS_URS_2024_02/953943212</t>
  </si>
  <si>
    <t>268</t>
  </si>
  <si>
    <t>44983131</t>
  </si>
  <si>
    <t>skříňka na RHP</t>
  </si>
  <si>
    <t>-1553738411</t>
  </si>
  <si>
    <t>269</t>
  </si>
  <si>
    <t>998727101</t>
  </si>
  <si>
    <t>Přesun hmot pro protipožární ochranu stanovený z hmotnosti přesunovaného materiálu vodorovná dopravní vzdálenost do 50 m základní v objektech výšky do 6 m</t>
  </si>
  <si>
    <t>894746796</t>
  </si>
  <si>
    <t>https://podminky.urs.cz/item/CS_URS_2024_02/998727101</t>
  </si>
  <si>
    <t>735</t>
  </si>
  <si>
    <t>Ústřední vytápění - otopná tělesa</t>
  </si>
  <si>
    <t>270</t>
  </si>
  <si>
    <t>722176111</t>
  </si>
  <si>
    <t>Montáž potrubí z plastových trub svařovaných polyfuzně D do 16 mm</t>
  </si>
  <si>
    <t>-998656523</t>
  </si>
  <si>
    <t>https://podminky.urs.cz/item/CS_URS_2024_02/722176111</t>
  </si>
  <si>
    <t>23+4*5,5+0,6+3,1+2*6</t>
  </si>
  <si>
    <t>271</t>
  </si>
  <si>
    <t>28616019</t>
  </si>
  <si>
    <t>trubka vícevrstvá teplovodní PE-Xa PN6 9,9x1,1mm</t>
  </si>
  <si>
    <t>-796832859</t>
  </si>
  <si>
    <t>60,70</t>
  </si>
  <si>
    <t>60,7*1,03 'Přepočtené koeficientem množství</t>
  </si>
  <si>
    <t>272</t>
  </si>
  <si>
    <t>735411232</t>
  </si>
  <si>
    <t>Konvektory podlahové instalace a napojení termostatu na zeď</t>
  </si>
  <si>
    <t>-1236951914</t>
  </si>
  <si>
    <t>https://podminky.urs.cz/item/CS_URS_2024_02/735411232</t>
  </si>
  <si>
    <t>273</t>
  </si>
  <si>
    <t>28616334</t>
  </si>
  <si>
    <t>termostat prostorový podlahového topení drátový</t>
  </si>
  <si>
    <t>-1678785250</t>
  </si>
  <si>
    <t>274</t>
  </si>
  <si>
    <t>735890106</t>
  </si>
  <si>
    <t>Elektrická topná tělesa (tyče) pro kombinované vytápění s integrovaným regulátorem teploty, o výkonu 700 W</t>
  </si>
  <si>
    <t>420856929</t>
  </si>
  <si>
    <t>https://podminky.urs.cz/item/CS_URS_2024_02/735890106</t>
  </si>
  <si>
    <t>275</t>
  </si>
  <si>
    <t>1000268338</t>
  </si>
  <si>
    <t>White Sálavý skleněný panel 700W (1100x600x10mm)</t>
  </si>
  <si>
    <t>-1547059263</t>
  </si>
  <si>
    <t>276</t>
  </si>
  <si>
    <t>48455834</t>
  </si>
  <si>
    <t>konvektor nástěnný bez ventilátoru z Pz plechu 1200mm 600/120 1558W</t>
  </si>
  <si>
    <t>-1421496484</t>
  </si>
  <si>
    <t>277</t>
  </si>
  <si>
    <t>735890205</t>
  </si>
  <si>
    <t>Elektrická topná tělesa (tyče) pro kombinované vytápění bez regulátoru teploty, o výkonu 600 W</t>
  </si>
  <si>
    <t>56371757</t>
  </si>
  <si>
    <t>https://podminky.urs.cz/item/CS_URS_2024_02/735890205</t>
  </si>
  <si>
    <t>278</t>
  </si>
  <si>
    <t>54153042</t>
  </si>
  <si>
    <t>těleso trubkové prohnuté přímotopné elektrické 1500x745mm 600W</t>
  </si>
  <si>
    <t>1500090801</t>
  </si>
  <si>
    <t>279</t>
  </si>
  <si>
    <t>735890232</t>
  </si>
  <si>
    <t>Elektrická topná tělesa (tyče) elektrické příslušenství regulátor teploty</t>
  </si>
  <si>
    <t>-1609800484</t>
  </si>
  <si>
    <t>https://podminky.urs.cz/item/CS_URS_2024_02/735890232</t>
  </si>
  <si>
    <t>280</t>
  </si>
  <si>
    <t>736210551</t>
  </si>
  <si>
    <t>Trubkové teplovodní stěnové vytápění a chlazení regulační zařízení prostorový termostat</t>
  </si>
  <si>
    <t>-1245788640</t>
  </si>
  <si>
    <t>https://podminky.urs.cz/item/CS_URS_2024_02/736210551</t>
  </si>
  <si>
    <t>281</t>
  </si>
  <si>
    <t>998735101</t>
  </si>
  <si>
    <t>Přesun hmot pro otopná tělesa stanovený z hmotnosti přesunovaného materiálu vodorovná dopravní vzdálenost do 50 m základní v objektech výšky do 6 m</t>
  </si>
  <si>
    <t>1644783612</t>
  </si>
  <si>
    <t>https://podminky.urs.cz/item/CS_URS_2024_02/998735101</t>
  </si>
  <si>
    <t>741</t>
  </si>
  <si>
    <t>Elektroinstalace - silnoproud</t>
  </si>
  <si>
    <t>282</t>
  </si>
  <si>
    <t>741110061</t>
  </si>
  <si>
    <t>Montáž trubek elektroinstalačních s nasunutím nebo našroubováním do krabic plastových ohebných, uložených pod omítku, vnější Ø přes 11 do 23 mm</t>
  </si>
  <si>
    <t>-1586266006</t>
  </si>
  <si>
    <t>https://podminky.urs.cz/item/CS_URS_2024_02/741110061</t>
  </si>
  <si>
    <t>283</t>
  </si>
  <si>
    <t>34571063</t>
  </si>
  <si>
    <t>trubka elektroinstalační ohebná z PVC bílá d 23mm</t>
  </si>
  <si>
    <t>-1641746223</t>
  </si>
  <si>
    <t>210*1,05 'Přepočtené koeficientem množství</t>
  </si>
  <si>
    <t>284</t>
  </si>
  <si>
    <t>741110062</t>
  </si>
  <si>
    <t>Montáž trubek elektroinstalačních s nasunutím nebo našroubováním do krabic plastových ohebných, uložených pod omítku, vnější Ø přes 23 do 35 mm</t>
  </si>
  <si>
    <t>222587476</t>
  </si>
  <si>
    <t>https://podminky.urs.cz/item/CS_URS_2024_02/741110062</t>
  </si>
  <si>
    <t>285</t>
  </si>
  <si>
    <t>34571074</t>
  </si>
  <si>
    <t>trubka elektroinstalační ohebná z PVC oranžová d 32mm</t>
  </si>
  <si>
    <t>-1936039222</t>
  </si>
  <si>
    <t>120*1,05 'Přepočtené koeficientem množství</t>
  </si>
  <si>
    <t>286</t>
  </si>
  <si>
    <t>741110063</t>
  </si>
  <si>
    <t>Montáž trubek elektroinstalačních s nasunutím nebo našroubováním do krabic plastových ohebných, uložených pod omítku, vnější Ø přes 35 mm</t>
  </si>
  <si>
    <t>594836375</t>
  </si>
  <si>
    <t>https://podminky.urs.cz/item/CS_URS_2024_02/741110063</t>
  </si>
  <si>
    <t>287</t>
  </si>
  <si>
    <t>34571157</t>
  </si>
  <si>
    <t>trubka elektroinstalační ohebná z PH, D 35,9/42,2mm</t>
  </si>
  <si>
    <t>1501453437</t>
  </si>
  <si>
    <t>30*1,05 'Přepočtené koeficientem množství</t>
  </si>
  <si>
    <t>288</t>
  </si>
  <si>
    <t>741110312</t>
  </si>
  <si>
    <t>Montáž trubek ochranných s nasunutím nebo našroubováním do krabic plastových tuhých, uložených volně, vnitřní Ø přes 40 do 90 mm</t>
  </si>
  <si>
    <t>1247527409</t>
  </si>
  <si>
    <t>https://podminky.urs.cz/item/CS_URS_2024_02/741110312</t>
  </si>
  <si>
    <t>289</t>
  </si>
  <si>
    <t>34571354</t>
  </si>
  <si>
    <t>trubka elektroinstalační ohebná dvouplášťová korugovaná HDPE+LDPE (chránička) D 75/90mm</t>
  </si>
  <si>
    <t>110309227</t>
  </si>
  <si>
    <t>290</t>
  </si>
  <si>
    <t>741112001</t>
  </si>
  <si>
    <t>Montáž krabic elektroinstalačních bez napojení na trubky a lišty, demontáže a montáže víčka a přístroje protahovacích nebo odbočných zapuštěných plastových kruhových do zdiva</t>
  </si>
  <si>
    <t>-1062639281</t>
  </si>
  <si>
    <t>https://podminky.urs.cz/item/CS_URS_2024_02/741112001</t>
  </si>
  <si>
    <t>291</t>
  </si>
  <si>
    <t>34571457</t>
  </si>
  <si>
    <t>krabice pod omítku PVC odbočná kruhová D 70mm s víčkem</t>
  </si>
  <si>
    <t>1621773395</t>
  </si>
  <si>
    <t>292</t>
  </si>
  <si>
    <t>741130021</t>
  </si>
  <si>
    <t>Ukončení vodičů izolovaných s označením a zapojením na svorkovnici s otevřením a uzavřením krytu, průřezu žíly do 2,5 mm2</t>
  </si>
  <si>
    <t>2104735832</t>
  </si>
  <si>
    <t>https://podminky.urs.cz/item/CS_URS_2024_02/741130021</t>
  </si>
  <si>
    <t>293</t>
  </si>
  <si>
    <t>741311021</t>
  </si>
  <si>
    <t>Montáž spínačů speciálních se zapojením vodičů sporákových přípojek s doutnavkou</t>
  </si>
  <si>
    <t>1630372183</t>
  </si>
  <si>
    <t>https://podminky.urs.cz/item/CS_URS_2024_02/741311021</t>
  </si>
  <si>
    <t>294</t>
  </si>
  <si>
    <t>ABB.3956323</t>
  </si>
  <si>
    <t>Přípojka sporáková se signalizační doutnavkou, zapuštěná</t>
  </si>
  <si>
    <t>35635199</t>
  </si>
  <si>
    <t>295</t>
  </si>
  <si>
    <t>54112300</t>
  </si>
  <si>
    <t>deska varná sklokeramická 4 varné zóny</t>
  </si>
  <si>
    <t>1074672041</t>
  </si>
  <si>
    <t>296</t>
  </si>
  <si>
    <t>-1443180401</t>
  </si>
  <si>
    <t>297</t>
  </si>
  <si>
    <t>2118733733</t>
  </si>
  <si>
    <t>5*1,05 'Přepočtené koeficientem množství</t>
  </si>
  <si>
    <t>298</t>
  </si>
  <si>
    <t>741111001</t>
  </si>
  <si>
    <t>Montáž systému podlahových kanálů se spojkami, ohyby a rohy a s nasunutím do krabic kanálů</t>
  </si>
  <si>
    <t>-916738560</t>
  </si>
  <si>
    <t>https://podminky.urs.cz/item/CS_URS_2024_02/741111001</t>
  </si>
  <si>
    <t>299</t>
  </si>
  <si>
    <t>34575006</t>
  </si>
  <si>
    <t>kanál podlahový elektroinstalační Pz 150x40mm</t>
  </si>
  <si>
    <t>391010349</t>
  </si>
  <si>
    <t>300</t>
  </si>
  <si>
    <t>1739377632</t>
  </si>
  <si>
    <t>301</t>
  </si>
  <si>
    <t>34571521</t>
  </si>
  <si>
    <t>krabice pod omítku PVC odbočná kruhová D 70mm s víčkem a svorkovnicí</t>
  </si>
  <si>
    <t>-1770737809</t>
  </si>
  <si>
    <t>302</t>
  </si>
  <si>
    <t>34571451</t>
  </si>
  <si>
    <t>krabice pod omítku PVC přístrojová kruhová D 70mm hluboká</t>
  </si>
  <si>
    <t>-2127932479</t>
  </si>
  <si>
    <t>303</t>
  </si>
  <si>
    <t>741120401</t>
  </si>
  <si>
    <t>Montáž vodičů izolovaných měděných drátovacích bez ukončení v rozváděčích plných a laněných (např. CY), průřezu žily 0,35 až 6 mm2</t>
  </si>
  <si>
    <t>458563042</t>
  </si>
  <si>
    <t>https://podminky.urs.cz/item/CS_URS_2024_02/741120401</t>
  </si>
  <si>
    <t>304</t>
  </si>
  <si>
    <t>34141026</t>
  </si>
  <si>
    <t>vodič propojovací flexibilní jádro Cu lanované izolace PVC 450/750V (H07V-K) 1x4mm2</t>
  </si>
  <si>
    <t>597805055</t>
  </si>
  <si>
    <t>60*1,15 'Přepočtené koeficientem množství</t>
  </si>
  <si>
    <t>305</t>
  </si>
  <si>
    <t>741120403</t>
  </si>
  <si>
    <t>Montáž vodičů izolovaných měděných drátovacích bez ukončení v rozváděčích plných a laněných (např. CY), průřezu žily 10 až 16 mm2</t>
  </si>
  <si>
    <t>1981437930</t>
  </si>
  <si>
    <t>https://podminky.urs.cz/item/CS_URS_2024_02/741120403</t>
  </si>
  <si>
    <t>306</t>
  </si>
  <si>
    <t>34141028</t>
  </si>
  <si>
    <t>vodič propojovací flexibilní jádro Cu lanované izolace PVC 450/750V (H07V-K) 1x10mm2</t>
  </si>
  <si>
    <t>-760136985</t>
  </si>
  <si>
    <t>55*1,15 'Přepočtené koeficientem množství</t>
  </si>
  <si>
    <t>307</t>
  </si>
  <si>
    <t>741120501</t>
  </si>
  <si>
    <t>Montáž kabelů flexibilních měděných bez ukončení uložených volně lehkých a středních (např. CGSG), počtu žil do 7</t>
  </si>
  <si>
    <t>1288651869</t>
  </si>
  <si>
    <t>https://podminky.urs.cz/item/CS_URS_2024_02/741120501</t>
  </si>
  <si>
    <t>308</t>
  </si>
  <si>
    <t>34113030</t>
  </si>
  <si>
    <t>kabel instalační flexibilní jádro Cu lanované izolace PVC plášť PVC 300/500V (H05VV-F) 5x2,50mm2</t>
  </si>
  <si>
    <t>-1424753844</t>
  </si>
  <si>
    <t>2*1,15 'Přepočtené koeficientem množství</t>
  </si>
  <si>
    <t>309</t>
  </si>
  <si>
    <t>741122011</t>
  </si>
  <si>
    <t>Montáž kabelů měděných bez ukončení uložených pod omítku plných kulatých (např. CYKY), počtu a průřezu žil 2x1,5 až 2,5 mm2</t>
  </si>
  <si>
    <t>-1464602510</t>
  </si>
  <si>
    <t>https://podminky.urs.cz/item/CS_URS_2024_02/741122011</t>
  </si>
  <si>
    <t>310</t>
  </si>
  <si>
    <t>34111005</t>
  </si>
  <si>
    <t>kabel instalační jádro Cu plné izolace PVC plášť PVC 450/750V (CYKY) 2x1,5mm2</t>
  </si>
  <si>
    <t>-334656181</t>
  </si>
  <si>
    <t>70*1,15 'Přepočtené koeficientem množství</t>
  </si>
  <si>
    <t>311</t>
  </si>
  <si>
    <t>741122015</t>
  </si>
  <si>
    <t>Montáž kabelů měděných bez ukončení uložených pod omítku plných kulatých (např. CYKY), počtu a průřezu žil 3x1,5 mm2</t>
  </si>
  <si>
    <t>-793944428</t>
  </si>
  <si>
    <t>https://podminky.urs.cz/item/CS_URS_2024_02/741122015</t>
  </si>
  <si>
    <t>312</t>
  </si>
  <si>
    <t>34111030</t>
  </si>
  <si>
    <t>kabel instalační jádro Cu plné izolace PVC plášť PVC 450/750V (CYKY) 3x1,5mm2</t>
  </si>
  <si>
    <t>463383708</t>
  </si>
  <si>
    <t>470*1,15 'Přepočtené koeficientem množství</t>
  </si>
  <si>
    <t>313</t>
  </si>
  <si>
    <t>741122016</t>
  </si>
  <si>
    <t>Montáž kabelů měděných bez ukončení uložených pod omítku plných kulatých (např. CYKY), počtu a průřezu žil 3x2,5 až 6 mm2</t>
  </si>
  <si>
    <t>-1875161673</t>
  </si>
  <si>
    <t>https://podminky.urs.cz/item/CS_URS_2024_02/741122016</t>
  </si>
  <si>
    <t>314</t>
  </si>
  <si>
    <t>34111036</t>
  </si>
  <si>
    <t>kabel instalační jádro Cu plné izolace PVC plášť PVC 450/750V (CYKY) 3x2,5mm2</t>
  </si>
  <si>
    <t>-515782144</t>
  </si>
  <si>
    <t>520*1,15 'Přepočtené koeficientem množství</t>
  </si>
  <si>
    <t>315</t>
  </si>
  <si>
    <t>741122024</t>
  </si>
  <si>
    <t>Montáž kabelů měděných bez ukončení uložených pod omítku plných kulatých (např. CYKY), počtu a průřezu žil 4x10 mm2</t>
  </si>
  <si>
    <t>2021477223</t>
  </si>
  <si>
    <t>https://podminky.urs.cz/item/CS_URS_2024_02/741122024</t>
  </si>
  <si>
    <t>316</t>
  </si>
  <si>
    <t>34111076</t>
  </si>
  <si>
    <t>kabel instalační jádro Cu plné izolace PVC plášť PVC 450/750V (CYKY) 4x10mm2</t>
  </si>
  <si>
    <t>268924827</t>
  </si>
  <si>
    <t>12*1,15 'Přepočtené koeficientem množství</t>
  </si>
  <si>
    <t>317</t>
  </si>
  <si>
    <t>741122031</t>
  </si>
  <si>
    <t>Montáž kabelů měděných bez ukončení uložených pod omítku plných kulatých (např. CYKY), počtu a průřezu žil 5x1,5 až 2,5 mm2</t>
  </si>
  <si>
    <t>-728755929</t>
  </si>
  <si>
    <t>https://podminky.urs.cz/item/CS_URS_2024_02/741122031</t>
  </si>
  <si>
    <t>80+170</t>
  </si>
  <si>
    <t>318</t>
  </si>
  <si>
    <t>34111090</t>
  </si>
  <si>
    <t>kabel instalační jádro Cu plné izolace PVC plášť PVC 450/750V (CYKY) 5x1,5mm2</t>
  </si>
  <si>
    <t>629000573</t>
  </si>
  <si>
    <t>170*1,15 'Přepočtené koeficientem množství</t>
  </si>
  <si>
    <t>319</t>
  </si>
  <si>
    <t>34111094</t>
  </si>
  <si>
    <t>kabel instalační jádro Cu plné izolace PVC plášť PVC 450/750V (CYKY) 5x2,5mm2</t>
  </si>
  <si>
    <t>665941839</t>
  </si>
  <si>
    <t>80*1,15 'Přepočtené koeficientem množství</t>
  </si>
  <si>
    <t>320</t>
  </si>
  <si>
    <t>741122032</t>
  </si>
  <si>
    <t>Montáž kabelů měděných bez ukončení uložených pod omítku plných kulatých (např. CYKY), počtu a průřezu žil 5x4 až 6 mm2</t>
  </si>
  <si>
    <t>626640314</t>
  </si>
  <si>
    <t>https://podminky.urs.cz/item/CS_URS_2024_02/741122032</t>
  </si>
  <si>
    <t>321</t>
  </si>
  <si>
    <t>34111100</t>
  </si>
  <si>
    <t>kabel instalační jádro Cu plné izolace PVC plášť PVC 450/750V (CYKY) 5x6mm2</t>
  </si>
  <si>
    <t>-1104715214</t>
  </si>
  <si>
    <t>40*1,15 'Přepočtené koeficientem množství</t>
  </si>
  <si>
    <t>322</t>
  </si>
  <si>
    <t>741123225</t>
  </si>
  <si>
    <t>Montáž kabelů hliníkových bez ukončení uložených volně plných nebo laněných kulatých (např. AYKY) počtu a průřezu žil 4x25 mm2</t>
  </si>
  <si>
    <t>-1289378842</t>
  </si>
  <si>
    <t>https://podminky.urs.cz/item/CS_URS_2024_02/741123225</t>
  </si>
  <si>
    <t>323</t>
  </si>
  <si>
    <t>34113120</t>
  </si>
  <si>
    <t>kabel silový jádro Al izolace PVC plášť PVC 0,6/1kV (1-AYKY) 4x25mm2</t>
  </si>
  <si>
    <t>1687982301</t>
  </si>
  <si>
    <t>324</t>
  </si>
  <si>
    <t>741130005</t>
  </si>
  <si>
    <t>Ukončení vodičů izolovaných s označením a zapojením v rozváděči nebo na přístroji, průřezu žíly do 10 mm2</t>
  </si>
  <si>
    <t>948401735</t>
  </si>
  <si>
    <t>https://podminky.urs.cz/item/CS_URS_2024_02/741130005</t>
  </si>
  <si>
    <t>741130007</t>
  </si>
  <si>
    <t>Ukončení vodičů izolovaných s označením a zapojením v rozváděči nebo na přístroji, průřezu žíly do 25 mm2</t>
  </si>
  <si>
    <t>266959738</t>
  </si>
  <si>
    <t>https://podminky.urs.cz/item/CS_URS_2024_02/741130007</t>
  </si>
  <si>
    <t>326</t>
  </si>
  <si>
    <t>-2078755491</t>
  </si>
  <si>
    <t>327</t>
  </si>
  <si>
    <t>741130024</t>
  </si>
  <si>
    <t>Ukončení vodičů izolovaných s označením a zapojením na svorkovnici s otevřením a uzavřením krytu, průřezu žíly do 10 mm2</t>
  </si>
  <si>
    <t>-875644285</t>
  </si>
  <si>
    <t>https://podminky.urs.cz/item/CS_URS_2024_02/741130024</t>
  </si>
  <si>
    <t>Poznámka k položce:_x000D_
Součet_x000D_
PPJP 6%</t>
  </si>
  <si>
    <t>328</t>
  </si>
  <si>
    <t>741132302</t>
  </si>
  <si>
    <t>Ukončení kabelů nebo vodičů koncovkou nebo s vývodkou ucpávkovou do 4 žil s jednoduchým nástavcem průměru 16 mm</t>
  </si>
  <si>
    <t>1979381460</t>
  </si>
  <si>
    <t>https://podminky.urs.cz/item/CS_URS_2024_02/741132302</t>
  </si>
  <si>
    <t>329</t>
  </si>
  <si>
    <t>34572720</t>
  </si>
  <si>
    <t>zátka ucpávková slitina Al vnější závit 16</t>
  </si>
  <si>
    <t>601673029</t>
  </si>
  <si>
    <t>330</t>
  </si>
  <si>
    <t>741210124</t>
  </si>
  <si>
    <t>Montáž rozváděčů litinových, hliníkových nebo plastových bez zapojení vodičů skříněk hmotnosti do 50 kg</t>
  </si>
  <si>
    <t>-1485205087</t>
  </si>
  <si>
    <t>https://podminky.urs.cz/item/CS_URS_2024_02/741210124</t>
  </si>
  <si>
    <t>331</t>
  </si>
  <si>
    <t>35717656</t>
  </si>
  <si>
    <t>jádro elektrorozvodné šířka 940mm 6+0</t>
  </si>
  <si>
    <t>-709281535</t>
  </si>
  <si>
    <t>332</t>
  </si>
  <si>
    <t>35711865</t>
  </si>
  <si>
    <t>skříň rozváděče elektroměrového pro přímé měření do výklenku celoplastové provedení pro 2x jednosazbový třífázový elektroměr přístroje na elektroměrové desce s plombovatelným krytem jističů (ER122/NVP7P)</t>
  </si>
  <si>
    <t>1354273717</t>
  </si>
  <si>
    <t>333</t>
  </si>
  <si>
    <t>35711012</t>
  </si>
  <si>
    <t>rozvodnice zapuštěná, plné dveře, IP41, 54 modulárních jednotek, vč. N/pE</t>
  </si>
  <si>
    <t>345003113</t>
  </si>
  <si>
    <t>334</t>
  </si>
  <si>
    <t>741231013</t>
  </si>
  <si>
    <t>Montáž svorkovnic do rozváděčů s popisnými štítky se zapojením vodičů na jedné straně jistících</t>
  </si>
  <si>
    <t>280229954</t>
  </si>
  <si>
    <t>https://podminky.urs.cz/item/CS_URS_2024_02/741231013</t>
  </si>
  <si>
    <t>335</t>
  </si>
  <si>
    <t>34562692</t>
  </si>
  <si>
    <t>svorkovnice krabicová šroubovací pětipólová pro 5x4 vodiče 1,5-4,0mm2, 500V</t>
  </si>
  <si>
    <t>975166927</t>
  </si>
  <si>
    <t>336</t>
  </si>
  <si>
    <t>741310021</t>
  </si>
  <si>
    <t>Montáž spínačů jedno nebo dvoupólových nástěnných se zapojením vodičů, pro prostředí normální přepínačů, řazení 5-sériových</t>
  </si>
  <si>
    <t>-1435034470</t>
  </si>
  <si>
    <t>https://podminky.urs.cz/item/CS_URS_2024_02/741310021</t>
  </si>
  <si>
    <t>337</t>
  </si>
  <si>
    <t>34535073</t>
  </si>
  <si>
    <t>přepínač nástěnný sériový, řazení 5, IP44, bezšroubové svorky</t>
  </si>
  <si>
    <t>2088714001</t>
  </si>
  <si>
    <t>338</t>
  </si>
  <si>
    <t>741310022</t>
  </si>
  <si>
    <t>Montáž spínačů jedno nebo dvoupólových nástěnných se zapojením vodičů, pro prostředí normální přepínačů, řazení 6-střídavých</t>
  </si>
  <si>
    <t>-2090537556</t>
  </si>
  <si>
    <t>https://podminky.urs.cz/item/CS_URS_2024_02/741310022</t>
  </si>
  <si>
    <t>339</t>
  </si>
  <si>
    <t>34535057</t>
  </si>
  <si>
    <t>přepínač nástěnný střídavý, řazení 6, IP54, šroubové svorky</t>
  </si>
  <si>
    <t>-1640093584</t>
  </si>
  <si>
    <t>340</t>
  </si>
  <si>
    <t>741310025</t>
  </si>
  <si>
    <t>Montáž spínačů jedno nebo dvoupólových nástěnných se zapojením vodičů, pro prostředí normální přepínačů, řazení 7-křížových</t>
  </si>
  <si>
    <t>-217891567</t>
  </si>
  <si>
    <t>https://podminky.urs.cz/item/CS_URS_2024_02/741310025</t>
  </si>
  <si>
    <t>341</t>
  </si>
  <si>
    <t>34535020</t>
  </si>
  <si>
    <t>přepínač nástěnný křížový, řazení 7, IP44, šroubové svorky</t>
  </si>
  <si>
    <t>1995732684</t>
  </si>
  <si>
    <t>342</t>
  </si>
  <si>
    <t>741310042</t>
  </si>
  <si>
    <t>Montáž spínačů jedno nebo dvoupólových nástěnných se zapojením vodičů, pro prostředí venkovní nebo mokré přepínačů, řazení 6-střídavých</t>
  </si>
  <si>
    <t>-147824068</t>
  </si>
  <si>
    <t>https://podminky.urs.cz/item/CS_URS_2024_02/741310042</t>
  </si>
  <si>
    <t>343</t>
  </si>
  <si>
    <t>34535018</t>
  </si>
  <si>
    <t>přepínač nástěnný střídavý, řazení 6, IP44, šroubové svorky</t>
  </si>
  <si>
    <t>-2034913557</t>
  </si>
  <si>
    <t>344</t>
  </si>
  <si>
    <t>741310101</t>
  </si>
  <si>
    <t>Montáž spínačů jedno nebo dvoupólových polozapuštěných nebo zapuštěných se zapojením vodičů bezšroubové připojení spínačů, řazení 1-jednopólových</t>
  </si>
  <si>
    <t>707040952</t>
  </si>
  <si>
    <t>https://podminky.urs.cz/item/CS_URS_2024_02/741310101</t>
  </si>
  <si>
    <t>345</t>
  </si>
  <si>
    <t>34539010</t>
  </si>
  <si>
    <t>přístroj spínače jednopólového, řazení 1, 1So bezšroubové svorky</t>
  </si>
  <si>
    <t>-2025472277</t>
  </si>
  <si>
    <t>346</t>
  </si>
  <si>
    <t>741310411</t>
  </si>
  <si>
    <t>Montáž spínačů tří nebo čtyřpólových nástěnných se zapojením vodičů, pro prostředí venkovní nebo mokré do 16 A</t>
  </si>
  <si>
    <t>-1419227272</t>
  </si>
  <si>
    <t>https://podminky.urs.cz/item/CS_URS_2024_02/741310411</t>
  </si>
  <si>
    <t>347</t>
  </si>
  <si>
    <t>34535099</t>
  </si>
  <si>
    <t>spínač nástěnný trojpólový stiskací, řazení 3, 25 A, 400 V, IP55, šroubové svorky</t>
  </si>
  <si>
    <t>-2015587579</t>
  </si>
  <si>
    <t>348</t>
  </si>
  <si>
    <t>741310551</t>
  </si>
  <si>
    <t>Montáž spínačů tří nebo čtyřpólových v krytu se zapojením vodičů vačkových s přívodkou a pojistkami, popř. jističem 25 A, počet svorek 1 až 4</t>
  </si>
  <si>
    <t>625091750</t>
  </si>
  <si>
    <t>https://podminky.urs.cz/item/CS_URS_2024_02/741310551</t>
  </si>
  <si>
    <t>349</t>
  </si>
  <si>
    <t>35811614</t>
  </si>
  <si>
    <t>přívodka vestavná 16A - 5pól, řazení 3P+N+PE, IP44, bezšroubové svorky</t>
  </si>
  <si>
    <t>1089075252</t>
  </si>
  <si>
    <t>350</t>
  </si>
  <si>
    <t>741311004</t>
  </si>
  <si>
    <t>Montáž spínačů speciálních se zapojením vodičů čidla pohybu nástěnného</t>
  </si>
  <si>
    <t>2030787954</t>
  </si>
  <si>
    <t>https://podminky.urs.cz/item/CS_URS_2024_02/741311004</t>
  </si>
  <si>
    <t>351</t>
  </si>
  <si>
    <t>40461057</t>
  </si>
  <si>
    <t>čidlo přítomnosti stropní 360°</t>
  </si>
  <si>
    <t>-1747643293</t>
  </si>
  <si>
    <t>352</t>
  </si>
  <si>
    <t>40461059</t>
  </si>
  <si>
    <t>čidlo přítomnosti nástěnné</t>
  </si>
  <si>
    <t>190568493</t>
  </si>
  <si>
    <t>353</t>
  </si>
  <si>
    <t>3956323</t>
  </si>
  <si>
    <t>-359390410</t>
  </si>
  <si>
    <t>354</t>
  </si>
  <si>
    <t>741313002</t>
  </si>
  <si>
    <t>Montáž zásuvek domovních se zapojením vodičů bezšroubové připojení polozapuštěných nebo zapuštěných 10/16 A, provedení 2P + PE dvojí zapojení pro průběžnou montáž</t>
  </si>
  <si>
    <t>-169766733</t>
  </si>
  <si>
    <t>https://podminky.urs.cz/item/CS_URS_2024_02/741313002</t>
  </si>
  <si>
    <t>355</t>
  </si>
  <si>
    <t>34555241</t>
  </si>
  <si>
    <t>přístroj zásuvky zápustné jednonásobné, krytka s clonkami, bezšroubové svorky</t>
  </si>
  <si>
    <t>-696091629</t>
  </si>
  <si>
    <t>356</t>
  </si>
  <si>
    <t>741313005</t>
  </si>
  <si>
    <t>Montáž zásuvek domovních se zapojením vodičů bezšroubové připojení polozapuštěných nebo zapuštěných 10/16 A, provedení 2P + PE s ochrannými clonkami a přepěťovou ochranou</t>
  </si>
  <si>
    <t>-1658088484</t>
  </si>
  <si>
    <t>https://podminky.urs.cz/item/CS_URS_2024_02/741313005</t>
  </si>
  <si>
    <t>357</t>
  </si>
  <si>
    <t>34555244</t>
  </si>
  <si>
    <t>přístroj zásuvky zápustné jednonásobné s optickou přepěťovou ochranou, krytka s clonkami, bezšroubové svorky</t>
  </si>
  <si>
    <t>747210780</t>
  </si>
  <si>
    <t>358</t>
  </si>
  <si>
    <t>741313131</t>
  </si>
  <si>
    <t>Montáž zásuvek průmyslových se zapojením vodičů spojovacích, provedení IP 44 2P+PE 16 A</t>
  </si>
  <si>
    <t>-956432308</t>
  </si>
  <si>
    <t>https://podminky.urs.cz/item/CS_URS_2024_02/741313131</t>
  </si>
  <si>
    <t>359</t>
  </si>
  <si>
    <t>35811322</t>
  </si>
  <si>
    <t>zásuvka spojovací 16A - 3pól, řazení 2P+PE IP44, šroubové svorky</t>
  </si>
  <si>
    <t>1127711262</t>
  </si>
  <si>
    <t>360</t>
  </si>
  <si>
    <t>741313341</t>
  </si>
  <si>
    <t>Montáž zásuvek průmyslových se zapojením vodičů vestavných, provedení IP 44 3P+PE 16 A</t>
  </si>
  <si>
    <t>-1955466303</t>
  </si>
  <si>
    <t>https://podminky.urs.cz/item/CS_URS_2024_02/741313341</t>
  </si>
  <si>
    <t>361</t>
  </si>
  <si>
    <t>35811485</t>
  </si>
  <si>
    <t>zásuvka vestavná šikmá 16A - 4pól, řazení 3P+PE IP44, šroubové svorky</t>
  </si>
  <si>
    <t>427929776</t>
  </si>
  <si>
    <t>362</t>
  </si>
  <si>
    <t>741313411</t>
  </si>
  <si>
    <t>Montáž zásuvek průmyslových ve skříni, se zapojením vodičů pohyblivých zásuvkových kombinací</t>
  </si>
  <si>
    <t>1312128780</t>
  </si>
  <si>
    <t>https://podminky.urs.cz/item/CS_URS_2024_02/741313411</t>
  </si>
  <si>
    <t>363</t>
  </si>
  <si>
    <t>35811321</t>
  </si>
  <si>
    <t>zásuvka nástěnná 400V/230V 16A - 5pól, řazení 3P+N+PE, šroubové svorky</t>
  </si>
  <si>
    <t>-1185885846</t>
  </si>
  <si>
    <t>364</t>
  </si>
  <si>
    <t>741320042</t>
  </si>
  <si>
    <t>Montáž pojistek se zapojením vodičů pojistkových částí patron nožových</t>
  </si>
  <si>
    <t>-1629843352</t>
  </si>
  <si>
    <t>https://podminky.urs.cz/item/CS_URS_2024_02/741320042</t>
  </si>
  <si>
    <t>365</t>
  </si>
  <si>
    <t>35825274</t>
  </si>
  <si>
    <t>pojistka nožová 250A nízkoztrátová 23W, provedení normální, charakteristika gG</t>
  </si>
  <si>
    <t>-816815237</t>
  </si>
  <si>
    <t>366</t>
  </si>
  <si>
    <t>34111327</t>
  </si>
  <si>
    <t>kabel silový oheň retardující bezhalogenový s funkční schopností při požáru 180min a P60-R třída reakce na oheň B2cas1d0 jádro Cu 0,6/1kV (1-CXKH-V) 3x1,5mm2</t>
  </si>
  <si>
    <t>-834609397</t>
  </si>
  <si>
    <t>367</t>
  </si>
  <si>
    <t>741330302</t>
  </si>
  <si>
    <t>Montáž ovladačů tlačítkových vestavných se zapojením vodičů s aretací</t>
  </si>
  <si>
    <t>-1638862640</t>
  </si>
  <si>
    <t>https://podminky.urs.cz/item/CS_URS_2024_02/741330302</t>
  </si>
  <si>
    <t>368</t>
  </si>
  <si>
    <t>34539076</t>
  </si>
  <si>
    <t>ovládač tlačítkový zapínací, s průzorem, řazení 1/0So, 1/0S, s krytem, bez rámečku, šroubová svorka</t>
  </si>
  <si>
    <t>-212216242</t>
  </si>
  <si>
    <t>369</t>
  </si>
  <si>
    <t>741330311</t>
  </si>
  <si>
    <t>Montáž ovladačů tlačítkových vestavných s průčelní deskou bez zhotovení otvoru kompletů 1 tlačítkových</t>
  </si>
  <si>
    <t>1183416709</t>
  </si>
  <si>
    <t>https://podminky.urs.cz/item/CS_URS_2024_02/741330311</t>
  </si>
  <si>
    <t>370</t>
  </si>
  <si>
    <t>59081451</t>
  </si>
  <si>
    <t>hlásič tlačítkový bezdrátový s prolamovaným plastem</t>
  </si>
  <si>
    <t>19341298</t>
  </si>
  <si>
    <t>371</t>
  </si>
  <si>
    <t>741370031</t>
  </si>
  <si>
    <t>Montáž svítidel žárovkových se zapojením vodičů bytových nebo společenských místností nástěnných přisazených 1 zdroj bez skla</t>
  </si>
  <si>
    <t>1830084666</t>
  </si>
  <si>
    <t>https://podminky.urs.cz/item/CS_URS_2024_02/741370031</t>
  </si>
  <si>
    <t>372</t>
  </si>
  <si>
    <t>34851330</t>
  </si>
  <si>
    <t>svítidlo žárovkové pro nebezpečná prostředí, nástěnné 1x200W</t>
  </si>
  <si>
    <t>1703198649</t>
  </si>
  <si>
    <t>373</t>
  </si>
  <si>
    <t>741370034</t>
  </si>
  <si>
    <t>Montáž svítidel žárovkových se zapojením vodičů bytových nebo společenských místností nástěnných přisazených 2 zdroje nouzové</t>
  </si>
  <si>
    <t>-1044610999</t>
  </si>
  <si>
    <t>https://podminky.urs.cz/item/CS_URS_2024_02/741370034</t>
  </si>
  <si>
    <t>374</t>
  </si>
  <si>
    <t>34838103</t>
  </si>
  <si>
    <t>svítidlo dočasné nouzové osvětlení, IP66 1x36W, 1h</t>
  </si>
  <si>
    <t>-737657356</t>
  </si>
  <si>
    <t>375</t>
  </si>
  <si>
    <t>34845004</t>
  </si>
  <si>
    <t>svítidlo exteriérové nástěnné přisazené LED 600-1000lm</t>
  </si>
  <si>
    <t>1358194936</t>
  </si>
  <si>
    <t>376</t>
  </si>
  <si>
    <t>741370131</t>
  </si>
  <si>
    <t>Montáž svítidel žárovkových se zapojením vodičů průmyslových nástěnných přisazených 1 zdroj s košem</t>
  </si>
  <si>
    <t>1804402266</t>
  </si>
  <si>
    <t>https://podminky.urs.cz/item/CS_URS_2024_02/741370131</t>
  </si>
  <si>
    <t>377</t>
  </si>
  <si>
    <t>-220501229</t>
  </si>
  <si>
    <t>378</t>
  </si>
  <si>
    <t>741371002</t>
  </si>
  <si>
    <t>Montáž svítidel zářivkových se zapojením vodičů bytových nebo společenských místností stropních přisazených 1 zdroj s krytem</t>
  </si>
  <si>
    <t>629377472</t>
  </si>
  <si>
    <t>https://podminky.urs.cz/item/CS_URS_2024_02/741371002</t>
  </si>
  <si>
    <t>379</t>
  </si>
  <si>
    <t>34833104</t>
  </si>
  <si>
    <t>svítidlo zářivkové průmyslové prachotěsné IP66, čirý akrylát, elektronický předřadník, 1x35W, délka 1572mm</t>
  </si>
  <si>
    <t>1086849655</t>
  </si>
  <si>
    <t>380</t>
  </si>
  <si>
    <t>741372022</t>
  </si>
  <si>
    <t>Montáž svítidel s integrovaným zdrojem LED se zapojením vodičů interiérových přisazených nástěnných hranatých nebo kruhových, plochy přes 0,09 do 0,36 m2</t>
  </si>
  <si>
    <t>-964069151</t>
  </si>
  <si>
    <t>https://podminky.urs.cz/item/CS_URS_2024_02/741372022</t>
  </si>
  <si>
    <t>381</t>
  </si>
  <si>
    <t>34835003</t>
  </si>
  <si>
    <t>svítidlo průmyslové přisazené podlouhlé kryt z PH přes 6000 lm</t>
  </si>
  <si>
    <t>386260418</t>
  </si>
  <si>
    <t>382</t>
  </si>
  <si>
    <t>741372063</t>
  </si>
  <si>
    <t>Montáž svítidel s integrovaným zdrojem LED se zapojením vodičů exteriérových přisazených nástěnných hranatých nebo kruhových</t>
  </si>
  <si>
    <t>1128593000</t>
  </si>
  <si>
    <t>https://podminky.urs.cz/item/CS_URS_2024_02/741372063</t>
  </si>
  <si>
    <t>19+3</t>
  </si>
  <si>
    <t>383</t>
  </si>
  <si>
    <t>34825002</t>
  </si>
  <si>
    <t>svítidlo interiérové stropní přisazené kruhové D 300-450mm 1200-1900lm</t>
  </si>
  <si>
    <t>429009827</t>
  </si>
  <si>
    <t>384</t>
  </si>
  <si>
    <t>34825003</t>
  </si>
  <si>
    <t>svítidlo interiérové stropní přisazené kruhové D 300-450mm 1900-2500lm</t>
  </si>
  <si>
    <t>1996643627</t>
  </si>
  <si>
    <t>385</t>
  </si>
  <si>
    <t>741410071</t>
  </si>
  <si>
    <t>Montáž uzemňovacího vedení s upevněním, propojením a připojením pomocí svorek doplňků ostatních konstrukcí vodičem průřezu do 16 mm2, uloženým volně nebo pod omítkou</t>
  </si>
  <si>
    <t>-537616389</t>
  </si>
  <si>
    <t>https://podminky.urs.cz/item/CS_URS_2024_02/741410071</t>
  </si>
  <si>
    <t>386</t>
  </si>
  <si>
    <t>35431021</t>
  </si>
  <si>
    <t>svorka uzemnění FeZn připojovací na kovové části pro 2 vodiče D 7-10mm</t>
  </si>
  <si>
    <t>1442005788</t>
  </si>
  <si>
    <t>387</t>
  </si>
  <si>
    <t>741820101</t>
  </si>
  <si>
    <t>Měření osvětlovacího zařízení izolačního stavu svítidel na pracovišti do. 200 ks svítidel</t>
  </si>
  <si>
    <t>-1400115592</t>
  </si>
  <si>
    <t>https://podminky.urs.cz/item/CS_URS_2024_02/741820101</t>
  </si>
  <si>
    <t>Poznámka k položce:_x000D_
Celkem</t>
  </si>
  <si>
    <t>388</t>
  </si>
  <si>
    <t>741420001</t>
  </si>
  <si>
    <t>Montáž hromosvodného vedení svodových drátů nebo lan s podpěrami, Ø do 10 mm</t>
  </si>
  <si>
    <t>1544578325</t>
  </si>
  <si>
    <t>https://podminky.urs.cz/item/CS_URS_2024_02/741420001</t>
  </si>
  <si>
    <t>389</t>
  </si>
  <si>
    <t>35442136</t>
  </si>
  <si>
    <t>drát D 8/11mm AlMgSi + PVC</t>
  </si>
  <si>
    <t>-1287647776</t>
  </si>
  <si>
    <t>80*1,1 'Přepočtené koeficientem množství</t>
  </si>
  <si>
    <t>390</t>
  </si>
  <si>
    <t>741420021</t>
  </si>
  <si>
    <t>Montáž hromosvodného vedení svorek se 2 šrouby</t>
  </si>
  <si>
    <t>1493220722</t>
  </si>
  <si>
    <t>https://podminky.urs.cz/item/CS_URS_2024_02/741420021</t>
  </si>
  <si>
    <t>391</t>
  </si>
  <si>
    <t>35441885</t>
  </si>
  <si>
    <t>svorka spojovací pro lano D 8-10mm</t>
  </si>
  <si>
    <t>473126522</t>
  </si>
  <si>
    <t>392</t>
  </si>
  <si>
    <t>741430004</t>
  </si>
  <si>
    <t>Montáž jímacích tyčí délky do 3 m, na střešní hřeben</t>
  </si>
  <si>
    <t>365250186</t>
  </si>
  <si>
    <t>https://podminky.urs.cz/item/CS_URS_2024_02/741430004</t>
  </si>
  <si>
    <t>393</t>
  </si>
  <si>
    <t>35441055</t>
  </si>
  <si>
    <t>tyč jímací s kovaným hrotem 1500mm FeZn</t>
  </si>
  <si>
    <t>614334367</t>
  </si>
  <si>
    <t>394</t>
  </si>
  <si>
    <t>741420023</t>
  </si>
  <si>
    <t>Montáž hromosvodného vedení svorek na okapové žlaby</t>
  </si>
  <si>
    <t>-234949713</t>
  </si>
  <si>
    <t>https://podminky.urs.cz/item/CS_URS_2024_02/741420023</t>
  </si>
  <si>
    <t>395</t>
  </si>
  <si>
    <t>35431038</t>
  </si>
  <si>
    <t>svorka uzemnění FeZn na okapové žlaby, 60mm</t>
  </si>
  <si>
    <t>176159408</t>
  </si>
  <si>
    <t>396</t>
  </si>
  <si>
    <t>210220302</t>
  </si>
  <si>
    <t>Montáž hromosvodného vedení svorek se 3 a více šrouby</t>
  </si>
  <si>
    <t>528923278</t>
  </si>
  <si>
    <t>https://podminky.urs.cz/item/CS_URS_2024_02/210220302</t>
  </si>
  <si>
    <t>397</t>
  </si>
  <si>
    <t>35441860</t>
  </si>
  <si>
    <t>svorka FeZn k jímací tyči - 4 šrouby</t>
  </si>
  <si>
    <t>1579112857</t>
  </si>
  <si>
    <t>398</t>
  </si>
  <si>
    <t>210220304</t>
  </si>
  <si>
    <t>Montáž hromosvodného vedení svorek na konstrukce</t>
  </si>
  <si>
    <t>1582027057</t>
  </si>
  <si>
    <t>https://podminky.urs.cz/item/CS_URS_2024_02/210220304</t>
  </si>
  <si>
    <t>399</t>
  </si>
  <si>
    <t>35431019</t>
  </si>
  <si>
    <t>svorka uzemnění FeZn připojovací na kovové části pro 1 vodič D 7-10mm -plochá, 2 šrouby</t>
  </si>
  <si>
    <t>129021236</t>
  </si>
  <si>
    <t>400</t>
  </si>
  <si>
    <t>741420051</t>
  </si>
  <si>
    <t>Montáž hromosvodného vedení ochranných prvků úhelníků nebo trubek s držáky do zdiva</t>
  </si>
  <si>
    <t>-141919238</t>
  </si>
  <si>
    <t>https://podminky.urs.cz/item/CS_URS_2024_02/741420051</t>
  </si>
  <si>
    <t>401</t>
  </si>
  <si>
    <t>35441831</t>
  </si>
  <si>
    <t>úhelník ochranný na ochranu svodu - 2000mm, FeZn</t>
  </si>
  <si>
    <t>-1745497992</t>
  </si>
  <si>
    <t>402</t>
  </si>
  <si>
    <t>741420083</t>
  </si>
  <si>
    <t>Montáž hromosvodného vedení doplňků štítků k označení svodů</t>
  </si>
  <si>
    <t>-1925421149</t>
  </si>
  <si>
    <t>https://podminky.urs.cz/item/CS_URS_2024_02/741420083</t>
  </si>
  <si>
    <t>403</t>
  </si>
  <si>
    <t>35442110</t>
  </si>
  <si>
    <t>štítek plastový - čísla svodů</t>
  </si>
  <si>
    <t>1247770109</t>
  </si>
  <si>
    <t>404</t>
  </si>
  <si>
    <t>R0010</t>
  </si>
  <si>
    <t>Náhradní zdroj 400V,6kW, venkovní provedení</t>
  </si>
  <si>
    <t>ks</t>
  </si>
  <si>
    <t>1686235837</t>
  </si>
  <si>
    <t>405</t>
  </si>
  <si>
    <t>998741101</t>
  </si>
  <si>
    <t>Přesun hmot pro silnoproud stanovený z hmotnosti přesunovaného materiálu vodorovná dopravní vzdálenost do 50 m základní v objektech výšky do 6 m</t>
  </si>
  <si>
    <t>1925985360</t>
  </si>
  <si>
    <t>https://podminky.urs.cz/item/CS_URS_2024_02/998741101</t>
  </si>
  <si>
    <t>742</t>
  </si>
  <si>
    <t>Elektroinstalace - slaboproud</t>
  </si>
  <si>
    <t>406</t>
  </si>
  <si>
    <t>220260101</t>
  </si>
  <si>
    <t>Montáž krabicové rozvodky včetně upevnění, úpravy otvoru, zavedení vodičů do krabice, utěsnění otvorů, zapojení vodičů na věstavěnou svorkovnici, odvíčkování a zavíčkování s 1 až 2 vývody</t>
  </si>
  <si>
    <t>-632736636</t>
  </si>
  <si>
    <t>https://podminky.urs.cz/item/CS_URS_2024_02/220260101</t>
  </si>
  <si>
    <t>407</t>
  </si>
  <si>
    <t>34562695</t>
  </si>
  <si>
    <t>svorkovnice krabicová bezšroubová jednopólová pro 4 vodiče 0,5-2,5mm2, 400V 24A</t>
  </si>
  <si>
    <t>-385348110</t>
  </si>
  <si>
    <t>408</t>
  </si>
  <si>
    <t>220280851</t>
  </si>
  <si>
    <t>Montáž kabelu volně uloženého na kabelovou lávku při zatažení do objektu včetně uložení a uchycení kabelu o váze do 0,5 kg/m</t>
  </si>
  <si>
    <t>-815419235</t>
  </si>
  <si>
    <t>https://podminky.urs.cz/item/CS_URS_2024_02/220280851</t>
  </si>
  <si>
    <t>409</t>
  </si>
  <si>
    <t>34121044</t>
  </si>
  <si>
    <t>kabel sdělovací stíněný laminovanou Al fólií s příložným Cu drátem jádro Cu plné izolace PVC plášť PVC 100V (SYKFY) 2x2x0,5mm2</t>
  </si>
  <si>
    <t>580743261</t>
  </si>
  <si>
    <t>40*1,05 'Přepočtené koeficientem množství</t>
  </si>
  <si>
    <t>410</t>
  </si>
  <si>
    <t>220370110</t>
  </si>
  <si>
    <t>Měření akustického hluku na hranici ochanného pásma v ŽST</t>
  </si>
  <si>
    <t>236287828</t>
  </si>
  <si>
    <t>https://podminky.urs.cz/item/CS_URS_2024_02/220370110</t>
  </si>
  <si>
    <t>Poznámka k položce:_x000D_
Součet</t>
  </si>
  <si>
    <t>411</t>
  </si>
  <si>
    <t>460741141</t>
  </si>
  <si>
    <t>Osazení kabelových prostupů včetně utěsnění a spárování z trub betonových do otvoru ve zdivu včetně vybourání, zazdění a začištění, vnitřního průměru do 15 cm</t>
  </si>
  <si>
    <t>-1659371505</t>
  </si>
  <si>
    <t>https://podminky.urs.cz/item/CS_URS_2024_02/460741141</t>
  </si>
  <si>
    <t>412</t>
  </si>
  <si>
    <t>28611112</t>
  </si>
  <si>
    <t>trubka kanalizační PVC DN 110x500mm SN4</t>
  </si>
  <si>
    <t>-1322457974</t>
  </si>
  <si>
    <t>6*0,5 'Přepočtené koeficientem množství</t>
  </si>
  <si>
    <t>413</t>
  </si>
  <si>
    <t>742124002</t>
  </si>
  <si>
    <t>Montáž kabelů datových FTP, UTP, STP pro vnitřní rozvody do trubky</t>
  </si>
  <si>
    <t>-1432374887</t>
  </si>
  <si>
    <t>https://podminky.urs.cz/item/CS_URS_2024_02/742124002</t>
  </si>
  <si>
    <t>414</t>
  </si>
  <si>
    <t>34121266</t>
  </si>
  <si>
    <t>kabel datový venkovní celkově stíněný Al fólií jádro Cu plné plášť PE (F/UTP) kategorie 5e</t>
  </si>
  <si>
    <t>1731855613</t>
  </si>
  <si>
    <t>330*1,2 'Přepočtené koeficientem množství</t>
  </si>
  <si>
    <t>415</t>
  </si>
  <si>
    <t>742124005</t>
  </si>
  <si>
    <t>Montáž kabelů datových FTP, UTP, STP ukončení kabelu konektorem</t>
  </si>
  <si>
    <t>-2013119699</t>
  </si>
  <si>
    <t>https://podminky.urs.cz/item/CS_URS_2024_02/742124005</t>
  </si>
  <si>
    <t>416</t>
  </si>
  <si>
    <t>37459015</t>
  </si>
  <si>
    <t>konektor na drát/lanko s vložkou RJ45 FTP Cat5e stíněný</t>
  </si>
  <si>
    <t>411437771</t>
  </si>
  <si>
    <t>417</t>
  </si>
  <si>
    <t>718450697</t>
  </si>
  <si>
    <t>Poznámka k položce:_x000D_
Součet_x000D_
Pomocný materiál 6%</t>
  </si>
  <si>
    <t>418</t>
  </si>
  <si>
    <t>1059606068</t>
  </si>
  <si>
    <t>419</t>
  </si>
  <si>
    <t>742210127</t>
  </si>
  <si>
    <t>Montáž hlásiče plamene Ex</t>
  </si>
  <si>
    <t>1374504413</t>
  </si>
  <si>
    <t>https://podminky.urs.cz/item/CS_URS_2024_02/742210127</t>
  </si>
  <si>
    <t>420</t>
  </si>
  <si>
    <t>59081432</t>
  </si>
  <si>
    <t>hlásič kouře ionizační interaktivní konvenční</t>
  </si>
  <si>
    <t>-2092591610</t>
  </si>
  <si>
    <t>421</t>
  </si>
  <si>
    <t>742210151</t>
  </si>
  <si>
    <t>Montáž hlásiče tlačítkového se sklíčkem</t>
  </si>
  <si>
    <t>519979859</t>
  </si>
  <si>
    <t>https://podminky.urs.cz/item/CS_URS_2024_02/742210151</t>
  </si>
  <si>
    <t>422</t>
  </si>
  <si>
    <t>59081453</t>
  </si>
  <si>
    <t>hlásič konvenční tlačítkový univerzální, plast i sklo, LED indikace</t>
  </si>
  <si>
    <t>-727373415</t>
  </si>
  <si>
    <t>423</t>
  </si>
  <si>
    <t>742220041</t>
  </si>
  <si>
    <t>Montáž přijímače pro bezdrátové prvky v krytu</t>
  </si>
  <si>
    <t>-79054462</t>
  </si>
  <si>
    <t>https://podminky.urs.cz/item/CS_URS_2024_02/742220041</t>
  </si>
  <si>
    <t>424</t>
  </si>
  <si>
    <t>40466081</t>
  </si>
  <si>
    <t>WiFi modul 2,4 GHz pro rádiové čtečky</t>
  </si>
  <si>
    <t>-1008772416</t>
  </si>
  <si>
    <t>425</t>
  </si>
  <si>
    <t>742220211</t>
  </si>
  <si>
    <t>Montáž zálohového napájecího zdroje s dobíječem a akumulátorem</t>
  </si>
  <si>
    <t>-1565487717</t>
  </si>
  <si>
    <t>https://podminky.urs.cz/item/CS_URS_2024_02/742220211</t>
  </si>
  <si>
    <t>426</t>
  </si>
  <si>
    <t>40463002</t>
  </si>
  <si>
    <t>zdroj ústředny, napájecí, 12V DC/8Ah</t>
  </si>
  <si>
    <t>752372404</t>
  </si>
  <si>
    <t>427</t>
  </si>
  <si>
    <t>742310002</t>
  </si>
  <si>
    <t>Montáž domovního telefonu komunikačního tabla</t>
  </si>
  <si>
    <t>1927157454</t>
  </si>
  <si>
    <t>https://podminky.urs.cz/item/CS_URS_2024_02/742310002</t>
  </si>
  <si>
    <t>428</t>
  </si>
  <si>
    <t>38226033</t>
  </si>
  <si>
    <t>panel domovního telefonu audio - video bez instalační krabice do 2 tlačítek</t>
  </si>
  <si>
    <t>1952443484</t>
  </si>
  <si>
    <t>429</t>
  </si>
  <si>
    <t>742310003</t>
  </si>
  <si>
    <t>Montáž domovního telefonu klimatického krytu pro komunikační tablo</t>
  </si>
  <si>
    <t>837833950</t>
  </si>
  <si>
    <t>https://podminky.urs.cz/item/CS_URS_2024_02/742310003</t>
  </si>
  <si>
    <t>430</t>
  </si>
  <si>
    <t>38292005</t>
  </si>
  <si>
    <t>rám pro povrchovou instalaci modulového interkom systému 117x107mm 1 modul</t>
  </si>
  <si>
    <t>-2102287789</t>
  </si>
  <si>
    <t>431</t>
  </si>
  <si>
    <t>742320012</t>
  </si>
  <si>
    <t>Montáž elektricky ovládaných zámků elektromechanických včetně trasy dveřmi a přechodové krabice</t>
  </si>
  <si>
    <t>302046711</t>
  </si>
  <si>
    <t>https://podminky.urs.cz/item/CS_URS_2024_02/742320012</t>
  </si>
  <si>
    <t>432</t>
  </si>
  <si>
    <t>54978011</t>
  </si>
  <si>
    <t>zámek elektromechanický samozamykací reverzní</t>
  </si>
  <si>
    <t>-1576749869</t>
  </si>
  <si>
    <t>433</t>
  </si>
  <si>
    <t>742330005</t>
  </si>
  <si>
    <t>Montáž strukturované kabeláže rozvaděče stojanového přes 30U</t>
  </si>
  <si>
    <t>-1139914701</t>
  </si>
  <si>
    <t>https://podminky.urs.cz/item/CS_URS_2024_02/742330005</t>
  </si>
  <si>
    <t>434</t>
  </si>
  <si>
    <t>35712025</t>
  </si>
  <si>
    <t>rozvaděč stojanový 19" celoskleněné dveře 42U/600x600mm</t>
  </si>
  <si>
    <t>-573839226</t>
  </si>
  <si>
    <t>435</t>
  </si>
  <si>
    <t>742330012</t>
  </si>
  <si>
    <t>Montáž strukturované kabeláže zařízení do rozvaděče switche, UPS, DVR, server bez nastavení</t>
  </si>
  <si>
    <t>1455769442</t>
  </si>
  <si>
    <t>https://podminky.urs.cz/item/CS_URS_2024_02/742330012</t>
  </si>
  <si>
    <t>436</t>
  </si>
  <si>
    <t>35712105</t>
  </si>
  <si>
    <t>switch 24 portů Gigabit (24x PoE/PoE+) kapacita 48Gbps 370W</t>
  </si>
  <si>
    <t>-1476329432</t>
  </si>
  <si>
    <t>437</t>
  </si>
  <si>
    <t>742330022</t>
  </si>
  <si>
    <t>Montáž strukturované kabeláže příslušenství a ostatní práce k rozvaděčům napájecího panelu</t>
  </si>
  <si>
    <t>1454368917</t>
  </si>
  <si>
    <t>https://podminky.urs.cz/item/CS_URS_2024_02/742330022</t>
  </si>
  <si>
    <t>438</t>
  </si>
  <si>
    <t>35712106</t>
  </si>
  <si>
    <t>panel rozvodný 19" 8x zásuvka dle ČSN max 16A kabel 3x1,5mm 2m</t>
  </si>
  <si>
    <t>154764933</t>
  </si>
  <si>
    <t>439</t>
  </si>
  <si>
    <t>742330024</t>
  </si>
  <si>
    <t>Montáž strukturované kabeláže příslušenství a ostatní práce k rozvaděčům patch panelu 24 portů</t>
  </si>
  <si>
    <t>-270536986</t>
  </si>
  <si>
    <t>https://podminky.urs.cz/item/CS_URS_2024_02/742330024</t>
  </si>
  <si>
    <t>440</t>
  </si>
  <si>
    <t>37451180</t>
  </si>
  <si>
    <t>modul zásuvkový 1xRJ45 osazený 22,5x45mm se záclonkou úhlový UTP Cat5E</t>
  </si>
  <si>
    <t>1549665044</t>
  </si>
  <si>
    <t>441</t>
  </si>
  <si>
    <t>-316818517</t>
  </si>
  <si>
    <t>442</t>
  </si>
  <si>
    <t>37451110</t>
  </si>
  <si>
    <t>patch panel Cat6 PCB 1U 24 portů 19" UTP</t>
  </si>
  <si>
    <t>1621857448</t>
  </si>
  <si>
    <t>443</t>
  </si>
  <si>
    <t>742330037</t>
  </si>
  <si>
    <t>Montáž strukturované kabeláže příslušenství a ostatní práce k rozvaděčům jednotky ventilační do stropu či podlahy stojanového rozvaděče</t>
  </si>
  <si>
    <t>105318876</t>
  </si>
  <si>
    <t>https://podminky.urs.cz/item/CS_URS_2024_02/742330037</t>
  </si>
  <si>
    <t>444</t>
  </si>
  <si>
    <t>42914000</t>
  </si>
  <si>
    <t>jednotka ventilační rozvaděče univerzální se 2 ventilátory do stropu nebo podlahy</t>
  </si>
  <si>
    <t>-1864195336</t>
  </si>
  <si>
    <t>445</t>
  </si>
  <si>
    <t>742330044</t>
  </si>
  <si>
    <t>Montáž strukturované kabeláže zásuvek datových pod omítku, do nábytku, do parapetního žlabu nebo podlahové krabice 1 až 6 pozic</t>
  </si>
  <si>
    <t>89151236</t>
  </si>
  <si>
    <t>https://podminky.urs.cz/item/CS_URS_2024_02/742330044</t>
  </si>
  <si>
    <t>446</t>
  </si>
  <si>
    <t>37451003</t>
  </si>
  <si>
    <t>zásuvka komunikační přímá HDMI (0230-0-0432)</t>
  </si>
  <si>
    <t>-1056846035</t>
  </si>
  <si>
    <t>447</t>
  </si>
  <si>
    <t>1602568119</t>
  </si>
  <si>
    <t>448</t>
  </si>
  <si>
    <t>37451170</t>
  </si>
  <si>
    <t>modul zásuvkový se záclonkou přímý (neosazený) pro keystone 2xRJ45 45x45mm</t>
  </si>
  <si>
    <t>961817411</t>
  </si>
  <si>
    <t>449</t>
  </si>
  <si>
    <t>742430031</t>
  </si>
  <si>
    <t>Montáž audiovizuální techniky kabelu HDMI protažením a se zakončením v zásuvce nebo krabici</t>
  </si>
  <si>
    <t>-2138278247</t>
  </si>
  <si>
    <t>https://podminky.urs.cz/item/CS_URS_2024_02/742430031</t>
  </si>
  <si>
    <t>450</t>
  </si>
  <si>
    <t>34199001</t>
  </si>
  <si>
    <t>kabel propojovací HDMI 1.4 High Speed podpora Ethernetu a 4K délka 1m</t>
  </si>
  <si>
    <t>1683169783</t>
  </si>
  <si>
    <t>451</t>
  </si>
  <si>
    <t>998742101</t>
  </si>
  <si>
    <t>Přesun hmot pro slaboproud stanovený z hmotnosti přesunovaného materiálu vodorovná dopravní vzdálenost do 50 m základní v objektech výšky do 6 m</t>
  </si>
  <si>
    <t>953380211</t>
  </si>
  <si>
    <t>https://podminky.urs.cz/item/CS_URS_2024_02/998742101</t>
  </si>
  <si>
    <t>452</t>
  </si>
  <si>
    <t>HZS2231</t>
  </si>
  <si>
    <t>Hodinové zúčtovací sazby profesí PSV provádění stavebních instalací elektrikář</t>
  </si>
  <si>
    <t>hod</t>
  </si>
  <si>
    <t>2098202427</t>
  </si>
  <si>
    <t>https://podminky.urs.cz/item/CS_URS_2024_02/HZS2231</t>
  </si>
  <si>
    <t>453</t>
  </si>
  <si>
    <t>HZS2232</t>
  </si>
  <si>
    <t>Hodinové zúčtovací sazby profesí PSV provádění stavebních instalací elektrikář odborný</t>
  </si>
  <si>
    <t>802696881</t>
  </si>
  <si>
    <t>https://podminky.urs.cz/item/CS_URS_2024_02/HZS2232</t>
  </si>
  <si>
    <t>751</t>
  </si>
  <si>
    <t>Vzduchotechnika</t>
  </si>
  <si>
    <t>454</t>
  </si>
  <si>
    <t>751721111</t>
  </si>
  <si>
    <t>Montáž klimatizační jednotky venkovní jednofázové napájení do 2 vnitřních jednotek</t>
  </si>
  <si>
    <t>370773591</t>
  </si>
  <si>
    <t>https://podminky.urs.cz/item/CS_URS_2024_02/751721111</t>
  </si>
  <si>
    <t>455</t>
  </si>
  <si>
    <t>42952015</t>
  </si>
  <si>
    <t>jednotka klimatizační venkovní jednofázové napájení do 2 vnitřních jednotek o výkonu do 5,5kW</t>
  </si>
  <si>
    <t>1403303323</t>
  </si>
  <si>
    <t>456</t>
  </si>
  <si>
    <t>751111131</t>
  </si>
  <si>
    <t>Montáž ventilátoru axiálního nízkotlakého potrubního základního, průměru do 200 mm</t>
  </si>
  <si>
    <t>-962813161</t>
  </si>
  <si>
    <t>https://podminky.urs.cz/item/CS_URS_2024_02/751111131</t>
  </si>
  <si>
    <t>457</t>
  </si>
  <si>
    <t>42914148</t>
  </si>
  <si>
    <t>ventilátor axiální stěnový skříň z ocelového plechu 4 póly IP44 35W D 200mm</t>
  </si>
  <si>
    <t>1204839288</t>
  </si>
  <si>
    <t>458</t>
  </si>
  <si>
    <t>751377041</t>
  </si>
  <si>
    <t>Montáž odsávacích stropů, zákrytů odsávacího zákrytu (digestoř) průmyslového závěsného, průřezu do 1,5 m2</t>
  </si>
  <si>
    <t>1956156330</t>
  </si>
  <si>
    <t>https://podminky.urs.cz/item/CS_URS_2024_02/751377041</t>
  </si>
  <si>
    <t>459</t>
  </si>
  <si>
    <t>42958099</t>
  </si>
  <si>
    <t>zákryt průmyslový odsávací závěsný (digestoř) s otvory 1x D 250mm, 1000x1000mm</t>
  </si>
  <si>
    <t>755766622</t>
  </si>
  <si>
    <t>460</t>
  </si>
  <si>
    <t>751398122</t>
  </si>
  <si>
    <t>Montáž ostatních zařízení připojení na hrdlo distribučního boxu, potrubí kruhového ohebného</t>
  </si>
  <si>
    <t>270480624</t>
  </si>
  <si>
    <t>https://podminky.urs.cz/item/CS_URS_2024_02/751398122</t>
  </si>
  <si>
    <t>461</t>
  </si>
  <si>
    <t>751510042</t>
  </si>
  <si>
    <t>Vzduchotechnické potrubí z pozinkovaného plechu kruhové, trouba spirálně vinutá bez příruby, průměru přes 100 do 200 mm</t>
  </si>
  <si>
    <t>506268888</t>
  </si>
  <si>
    <t>https://podminky.urs.cz/item/CS_URS_2024_02/751510042</t>
  </si>
  <si>
    <t>8+6</t>
  </si>
  <si>
    <t>462</t>
  </si>
  <si>
    <t>751514263</t>
  </si>
  <si>
    <t>Montáž kalhotového kusu nebo odbočky jednostranné do plechového potrubí kruhového s přírubou, průměru přes 200 do 300 mm</t>
  </si>
  <si>
    <t>-286535819</t>
  </si>
  <si>
    <t>https://podminky.urs.cz/item/CS_URS_2024_02/751514263</t>
  </si>
  <si>
    <t>463</t>
  </si>
  <si>
    <t>42981336</t>
  </si>
  <si>
    <t>rozbočka symetrická Y-kus Pz 45° D1/D2 = 250/200mm</t>
  </si>
  <si>
    <t>-412869945</t>
  </si>
  <si>
    <t>464</t>
  </si>
  <si>
    <t>751514663</t>
  </si>
  <si>
    <t>Montáž škrtící klapky nebo zpětné klapky do plechového potrubí kruhové s přírubou, průměru přes 200 do 300 mm</t>
  </si>
  <si>
    <t>2011314150</t>
  </si>
  <si>
    <t>https://podminky.urs.cz/item/CS_URS_2024_02/751514663</t>
  </si>
  <si>
    <t>465</t>
  </si>
  <si>
    <t>42971032</t>
  </si>
  <si>
    <t>klapka kruhová zpětná Pz D 315mm</t>
  </si>
  <si>
    <t>397395047</t>
  </si>
  <si>
    <t>466</t>
  </si>
  <si>
    <t>751572103</t>
  </si>
  <si>
    <t>Závěs kruhového potrubí pomocí objímky, kotvené do betonu průměru potrubí přes 200 do 300 mm</t>
  </si>
  <si>
    <t>-74616760</t>
  </si>
  <si>
    <t>https://podminky.urs.cz/item/CS_URS_2024_02/751572103</t>
  </si>
  <si>
    <t>467</t>
  </si>
  <si>
    <t>751581353</t>
  </si>
  <si>
    <t>Protipožární ochrana vzduchotechnického potrubí prostup kruhového potrubí stěnou, průměru potrubí přes 200 do 300 mm</t>
  </si>
  <si>
    <t>219789811</t>
  </si>
  <si>
    <t>https://podminky.urs.cz/item/CS_URS_2024_02/751581353</t>
  </si>
  <si>
    <t>468</t>
  </si>
  <si>
    <t>751511141</t>
  </si>
  <si>
    <t>Montáž potrubí plechového skupiny I kruhového s přírubou tloušťky plechu 0,8 mm, průměru do 400 mm</t>
  </si>
  <si>
    <t>1030184259</t>
  </si>
  <si>
    <t>https://podminky.urs.cz/item/CS_URS_2024_02/751511141</t>
  </si>
  <si>
    <t>469</t>
  </si>
  <si>
    <t>42981106</t>
  </si>
  <si>
    <t>trouba spirálně vinutá Pz D 315mm, l=3000mm</t>
  </si>
  <si>
    <t>-543719096</t>
  </si>
  <si>
    <t>10,5*1,2 'Přepočtené koeficientem množství</t>
  </si>
  <si>
    <t>470</t>
  </si>
  <si>
    <t>751514764</t>
  </si>
  <si>
    <t>Montáž protidešťové stříšky nebo výfukové hlavice do plechového potrubí kruhové s přírubou, průměru přes 300 do 400 mm</t>
  </si>
  <si>
    <t>-160639023</t>
  </si>
  <si>
    <t>https://podminky.urs.cz/item/CS_URS_2024_02/751514764</t>
  </si>
  <si>
    <t>471</t>
  </si>
  <si>
    <t>42974011</t>
  </si>
  <si>
    <t>stříška protidešťová s lemem Pz D 315mm</t>
  </si>
  <si>
    <t>-387212588</t>
  </si>
  <si>
    <t>472</t>
  </si>
  <si>
    <t>998751101</t>
  </si>
  <si>
    <t>Přesun hmot pro vzduchotechniku stanovený z hmotnosti přesunovaného materiálu vodorovná dopravní vzdálenost do 100 m základní v objektech výšky do 12 m</t>
  </si>
  <si>
    <t>740470179</t>
  </si>
  <si>
    <t>https://podminky.urs.cz/item/CS_URS_2024_02/998751101</t>
  </si>
  <si>
    <t>762</t>
  </si>
  <si>
    <t>Konstrukce tesařské</t>
  </si>
  <si>
    <t>473</t>
  </si>
  <si>
    <t>762332132</t>
  </si>
  <si>
    <t>Montáž vázaných konstrukcí krovů střech pultových, sedlových, valbových, stanových čtvercového nebo obdélníkového půdorysu z řeziva hraněného pomocí tesařských spojů průřezové plochy přes 120 do 224 cm2</t>
  </si>
  <si>
    <t>-36215754</t>
  </si>
  <si>
    <t>https://podminky.urs.cz/item/CS_URS_2024_02/762332132</t>
  </si>
  <si>
    <t>32*6,9+14*3,1+15,5*3+13,6+13,6+13*6</t>
  </si>
  <si>
    <t>474</t>
  </si>
  <si>
    <t>60512131</t>
  </si>
  <si>
    <t>hranol stavební řezivo průřezu do 224cm2 dl 6-8m</t>
  </si>
  <si>
    <t>535180597</t>
  </si>
  <si>
    <t>krokve 100/200 dl. 6,9 sedlová střecha</t>
  </si>
  <si>
    <t>32*6,9*0,1*0,2</t>
  </si>
  <si>
    <t>Krokve 100/200 dl. 3,1 pultová</t>
  </si>
  <si>
    <t>14*3,1*0,1*0,2</t>
  </si>
  <si>
    <t>Kleštiny 100/200 dl. 6 m</t>
  </si>
  <si>
    <t>13*6*0,1*0,2</t>
  </si>
  <si>
    <t>Pozednice 150/120</t>
  </si>
  <si>
    <t>(15,5*3+13,6)*0,15*0,12</t>
  </si>
  <si>
    <t>trám po středové zdi 120/180 dl. 13,6</t>
  </si>
  <si>
    <t>13,6*0,12*0,18</t>
  </si>
  <si>
    <t>8,22*1,1 'Přepočtené koeficientem množství</t>
  </si>
  <si>
    <t>475</t>
  </si>
  <si>
    <t>60512130</t>
  </si>
  <si>
    <t>hranol stavební řezivo průřezu do 224cm2 do dl 6m</t>
  </si>
  <si>
    <t>1232951652</t>
  </si>
  <si>
    <t>2,428*1,1 'Přepočtené koeficientem množství</t>
  </si>
  <si>
    <t>476</t>
  </si>
  <si>
    <t>60512132</t>
  </si>
  <si>
    <t>hranol stavební řezivo průřezu do 224cm2 přes dl 8m</t>
  </si>
  <si>
    <t>-1498118185</t>
  </si>
  <si>
    <t>477</t>
  </si>
  <si>
    <t>762332134</t>
  </si>
  <si>
    <t>Montáž vázaných konstrukcí krovů střech pultových, sedlových, valbových, stanových čtvercového nebo obdélníkového půdorysu z řeziva hraněného pomocí tesařských spojů průřezové plochy přes 288 do 450 cm2</t>
  </si>
  <si>
    <t>-683510543</t>
  </si>
  <si>
    <t>https://podminky.urs.cz/item/CS_URS_2024_02/762332134</t>
  </si>
  <si>
    <t>2*15,5</t>
  </si>
  <si>
    <t>478</t>
  </si>
  <si>
    <t>60512142</t>
  </si>
  <si>
    <t>hranol stavební řezivo průřezu do 450cm2 přes dl 8m</t>
  </si>
  <si>
    <t>118102037</t>
  </si>
  <si>
    <t>15,5*2*0,14*0,22</t>
  </si>
  <si>
    <t>479</t>
  </si>
  <si>
    <t>762795000</t>
  </si>
  <si>
    <t>Spojovací prostředky prostorových vázaných konstrukcí hřebíky, svorníky, fixační prkna</t>
  </si>
  <si>
    <t>1593254093</t>
  </si>
  <si>
    <t>https://podminky.urs.cz/item/CS_URS_2024_02/762795000</t>
  </si>
  <si>
    <t>9,042+2,671+1,376+0,955+0,767+2,372</t>
  </si>
  <si>
    <t>17,183*1,01 'Přepočtené koeficientem množství</t>
  </si>
  <si>
    <t>480</t>
  </si>
  <si>
    <t>762411501</t>
  </si>
  <si>
    <t>Montáž olištování spár hoblovanými lištami stropů</t>
  </si>
  <si>
    <t>319619290</t>
  </si>
  <si>
    <t>https://podminky.urs.cz/item/CS_URS_2024_02/762411501</t>
  </si>
  <si>
    <t>Poznámka k položce:_x000D_
bez prořezu</t>
  </si>
  <si>
    <t>2*2*7+3*9,6+5*9</t>
  </si>
  <si>
    <t>481</t>
  </si>
  <si>
    <t>61418200</t>
  </si>
  <si>
    <t>lišta podlahová dřevěná smrk 25x25mm</t>
  </si>
  <si>
    <t>-432441072</t>
  </si>
  <si>
    <t>101,8*1,04 'Přepočtené koeficientem množství</t>
  </si>
  <si>
    <t>482</t>
  </si>
  <si>
    <t>762342511</t>
  </si>
  <si>
    <t>Montáž laťování montáž kontralatí na podklad bez tepelné izolace</t>
  </si>
  <si>
    <t>452311398</t>
  </si>
  <si>
    <t>https://podminky.urs.cz/item/CS_URS_2024_02/762342511</t>
  </si>
  <si>
    <t>6,9*32+3,1*14</t>
  </si>
  <si>
    <t>483</t>
  </si>
  <si>
    <t>60514106</t>
  </si>
  <si>
    <t>řezivo jehličnaté lať pevnostní třída S10-13 průřez 40x60mm</t>
  </si>
  <si>
    <t>-1528493376</t>
  </si>
  <si>
    <t>290,620*0,06*0,04</t>
  </si>
  <si>
    <t>0,697*1,1 'Přepočtené koeficientem množství</t>
  </si>
  <si>
    <t>484</t>
  </si>
  <si>
    <t>762342214</t>
  </si>
  <si>
    <t>Montáž laťování střech jednoduchých sklonu do 60° při osové vzdálenosti latí přes 150 do 360 mm</t>
  </si>
  <si>
    <t>-894459805</t>
  </si>
  <si>
    <t>https://podminky.urs.cz/item/CS_URS_2024_02/762342214</t>
  </si>
  <si>
    <t>2*(6,9/0,3+1)*15,5+(3,1/0,3+1)*13,6</t>
  </si>
  <si>
    <t>485</t>
  </si>
  <si>
    <t>264121967</t>
  </si>
  <si>
    <t>898,133*0,06*0,04</t>
  </si>
  <si>
    <t>2,156*1,1 'Přepočtené koeficientem množství</t>
  </si>
  <si>
    <t>486</t>
  </si>
  <si>
    <t>998762101</t>
  </si>
  <si>
    <t>Přesun hmot pro konstrukce tesařské stanovený z hmotnosti přesunovaného materiálu vodorovná dopravní vzdálenost do 50 m základní v objektech výšky do 6 m</t>
  </si>
  <si>
    <t>-247724471</t>
  </si>
  <si>
    <t>https://podminky.urs.cz/item/CS_URS_2024_02/998762101</t>
  </si>
  <si>
    <t>764</t>
  </si>
  <si>
    <t>Konstrukce klempířské</t>
  </si>
  <si>
    <t>487</t>
  </si>
  <si>
    <t>764212666</t>
  </si>
  <si>
    <t>Oplechování střešních prvků z pozinkovaného plechu s povrchovou úpravou okapu střechy rovné okapovým plechem rš 500 mm</t>
  </si>
  <si>
    <t>https://podminky.urs.cz/item/CS_URS_2024_02/764212666</t>
  </si>
  <si>
    <t>2*15,5+14,5</t>
  </si>
  <si>
    <t>45,5*1,1 'Přepočtené koeficientem množství</t>
  </si>
  <si>
    <t>488</t>
  </si>
  <si>
    <t>764518622</t>
  </si>
  <si>
    <t>Svod z pozinkovaného plechu s upraveným povrchem včetně objímek, kolen a odskoků kruhový, průměru 100 mm</t>
  </si>
  <si>
    <t>https://podminky.urs.cz/item/CS_URS_2024_02/764518622</t>
  </si>
  <si>
    <t>3*7,3+4,2</t>
  </si>
  <si>
    <t>26,1*1,01 'Přepočtené koeficientem množství</t>
  </si>
  <si>
    <t>489</t>
  </si>
  <si>
    <t>764511602</t>
  </si>
  <si>
    <t>Žlab podokapní z pozinkovaného plechu s povrchovou úpravou včetně háků a čel půlkruhový rš 330 mm</t>
  </si>
  <si>
    <t>https://podminky.urs.cz/item/CS_URS_2024_02/764511602</t>
  </si>
  <si>
    <t>490</t>
  </si>
  <si>
    <t>764501105</t>
  </si>
  <si>
    <t>Montáž žlabu podokapního půlkruhového háku</t>
  </si>
  <si>
    <t>https://podminky.urs.cz/item/CS_URS_2024_02/764501105</t>
  </si>
  <si>
    <t>2*16+15</t>
  </si>
  <si>
    <t>491</t>
  </si>
  <si>
    <t>55344578</t>
  </si>
  <si>
    <t>hák žlabový Pz 333mm dl 550mm</t>
  </si>
  <si>
    <t>986225444</t>
  </si>
  <si>
    <t>492</t>
  </si>
  <si>
    <t>764214608</t>
  </si>
  <si>
    <t>Oplechování horních ploch zdí a nadezdívek (atik) z pozinkovaného plechu s povrchovou úpravou mechanicky kotvené rš 750 mm</t>
  </si>
  <si>
    <t>https://podminky.urs.cz/item/CS_URS_2024_02/764214608</t>
  </si>
  <si>
    <t>oplechování komína</t>
  </si>
  <si>
    <t>(0,6+0,45)*2</t>
  </si>
  <si>
    <t>2,1*1,01 'Přepočtené koeficientem množství</t>
  </si>
  <si>
    <t>493</t>
  </si>
  <si>
    <t>764213652</t>
  </si>
  <si>
    <t>Oplechování střešních prvků z pozinkovaného plechu s povrchovou úpravou střešní výlez rozměru 600 x 600 mm, střechy s krytinou skládanou nebo plechovou</t>
  </si>
  <si>
    <t>https://podminky.urs.cz/item/CS_URS_2024_02/764213652</t>
  </si>
  <si>
    <t>494</t>
  </si>
  <si>
    <t>764216644</t>
  </si>
  <si>
    <t>Oplechování parapetů z pozinkovaného plechu s povrchovou úpravou rovných celoplošně lepené, bez rohů rš 330 mm</t>
  </si>
  <si>
    <t>1926139285</t>
  </si>
  <si>
    <t>https://podminky.urs.cz/item/CS_URS_2024_02/764216644</t>
  </si>
  <si>
    <t>přízemí</t>
  </si>
  <si>
    <t>3*3</t>
  </si>
  <si>
    <t>podkroví</t>
  </si>
  <si>
    <t>2*1,2+1*0,9</t>
  </si>
  <si>
    <t>12,3*1,01 'Přepočtené koeficientem množství</t>
  </si>
  <si>
    <t>495</t>
  </si>
  <si>
    <t>998764101</t>
  </si>
  <si>
    <t>Přesun hmot pro konstrukce klempířské stanovený z hmotnosti přesunovaného materiálu vodorovná dopravní vzdálenost do 50 m základní v objektech výšky do 6 m</t>
  </si>
  <si>
    <t>999269376</t>
  </si>
  <si>
    <t>https://podminky.urs.cz/item/CS_URS_2024_02/998764101</t>
  </si>
  <si>
    <t>765</t>
  </si>
  <si>
    <t>Krytina skládaná</t>
  </si>
  <si>
    <t>496</t>
  </si>
  <si>
    <t>765121012</t>
  </si>
  <si>
    <t>Montáž krytiny betonové sklonu do 30° drážkové na sucho, počet kusů přes 7,5 do 8 ks/m2</t>
  </si>
  <si>
    <t>https://podminky.urs.cz/item/CS_URS_2024_02/765121012</t>
  </si>
  <si>
    <t>497</t>
  </si>
  <si>
    <t>59244054</t>
  </si>
  <si>
    <t>taška betonová základní velmi hladká s povrchovou úpravou se zvýšenou ochranou</t>
  </si>
  <si>
    <t>-525603197</t>
  </si>
  <si>
    <t>260,5*8,24 'Přepočtené koeficientem množství</t>
  </si>
  <si>
    <t>498</t>
  </si>
  <si>
    <t>765191021</t>
  </si>
  <si>
    <t>Montáž pojistné hydroizolační nebo parotěsné fólie kladené ve sklonu přes 20° s lepenými přesahy na krokve</t>
  </si>
  <si>
    <t>736571578</t>
  </si>
  <si>
    <t>https://podminky.urs.cz/item/CS_URS_2024_02/765191021</t>
  </si>
  <si>
    <t>2*7*15,5</t>
  </si>
  <si>
    <t>217*1,1 'Přepočtené koeficientem množství</t>
  </si>
  <si>
    <t>499</t>
  </si>
  <si>
    <t>28329036</t>
  </si>
  <si>
    <t>fólie kontaktní difuzně propustná pro doplňkovou hydroizolační vrstvu, třívrstvá mikroporézní PP 150g/m2 s integrovanou samolepící páskou</t>
  </si>
  <si>
    <t>-230282863</t>
  </si>
  <si>
    <t>500</t>
  </si>
  <si>
    <t>765121251</t>
  </si>
  <si>
    <t>Montáž krytiny betonové hřebene na sucho vkládaným větracím pásem</t>
  </si>
  <si>
    <t>-209178670</t>
  </si>
  <si>
    <t>https://podminky.urs.cz/item/CS_URS_2024_02/765121251</t>
  </si>
  <si>
    <t>15,5</t>
  </si>
  <si>
    <t>501</t>
  </si>
  <si>
    <t>59244333</t>
  </si>
  <si>
    <t>hřebenáč krytina betonová velmi hladká s povrchovou úpravou se zvýšenou ochranou</t>
  </si>
  <si>
    <t>-1840708518</t>
  </si>
  <si>
    <t>15,5*1,03 'Přepočtené koeficientem množství</t>
  </si>
  <si>
    <t>502</t>
  </si>
  <si>
    <t>59244003</t>
  </si>
  <si>
    <t>pás vrapovaný z netkané textilie větrací hřebene a nároží š 260-320mm</t>
  </si>
  <si>
    <t>1506360230</t>
  </si>
  <si>
    <t>503</t>
  </si>
  <si>
    <t>59244023</t>
  </si>
  <si>
    <t>příchytka betonové drážkové tašky</t>
  </si>
  <si>
    <t>-1857928235</t>
  </si>
  <si>
    <t>hřeben</t>
  </si>
  <si>
    <t>15,5*4</t>
  </si>
  <si>
    <t>krajové</t>
  </si>
  <si>
    <t>28*3</t>
  </si>
  <si>
    <t>84*1,03 'Přepočtené koeficientem množství</t>
  </si>
  <si>
    <t>504</t>
  </si>
  <si>
    <t>765121341</t>
  </si>
  <si>
    <t>Montáž krytiny betonové štítové hrany na sucho okrajovými taškami</t>
  </si>
  <si>
    <t>-1769197860</t>
  </si>
  <si>
    <t>https://podminky.urs.cz/item/CS_URS_2024_02/765121341</t>
  </si>
  <si>
    <t>2*2*7</t>
  </si>
  <si>
    <t>505</t>
  </si>
  <si>
    <t>59244056</t>
  </si>
  <si>
    <t>taška betonová okrajová pravá velmi hladká s povrchovou úpravou se zvýšenou ochranou</t>
  </si>
  <si>
    <t>1376674103</t>
  </si>
  <si>
    <t>14*3,09 'Přepočtené koeficientem množství</t>
  </si>
  <si>
    <t>506</t>
  </si>
  <si>
    <t>59244417</t>
  </si>
  <si>
    <t>taška betonová okrajová levá velmi hladká s povrchovou úpravou se zvýšenou ochranou</t>
  </si>
  <si>
    <t>154240814</t>
  </si>
  <si>
    <t>507</t>
  </si>
  <si>
    <t>765125011</t>
  </si>
  <si>
    <t>Montáž střešních doplňků krytiny betonové speciálních tašek na sucho větracích, protisněhových, prosvětlovacích, hromosvodových, prostupových, nosných pro stoupací plošinu drážkových</t>
  </si>
  <si>
    <t>665652236</t>
  </si>
  <si>
    <t>https://podminky.urs.cz/item/CS_URS_2024_02/765125011</t>
  </si>
  <si>
    <t>508</t>
  </si>
  <si>
    <t>59244057</t>
  </si>
  <si>
    <t>taška betonová větrací velmi hladká s povrchovou úpravou se zvýšenou ochranou</t>
  </si>
  <si>
    <t>1769979941</t>
  </si>
  <si>
    <t>40*1,03 'Přepočtené koeficientem množství</t>
  </si>
  <si>
    <t>509</t>
  </si>
  <si>
    <t>59660212</t>
  </si>
  <si>
    <t>nástavec pro odvětrání kanalizace</t>
  </si>
  <si>
    <t>1888952794</t>
  </si>
  <si>
    <t>510</t>
  </si>
  <si>
    <t>765125121</t>
  </si>
  <si>
    <t>Montáž střešních doplňků krytiny betonové doplňků hřebene a nároží uzávěry hřebene</t>
  </si>
  <si>
    <t>-1982309022</t>
  </si>
  <si>
    <t>https://podminky.urs.cz/item/CS_URS_2024_02/765125121</t>
  </si>
  <si>
    <t>511</t>
  </si>
  <si>
    <t>59244356</t>
  </si>
  <si>
    <t>ukončení hřebenáče ozdobné (ucpávka) betonová krytina barevná s povrchovou úpravou</t>
  </si>
  <si>
    <t>804973766</t>
  </si>
  <si>
    <t>512</t>
  </si>
  <si>
    <t>765125201</t>
  </si>
  <si>
    <t>Montáž střešních doplňků krytiny betonové nástavce pro anténu</t>
  </si>
  <si>
    <t>2070570958</t>
  </si>
  <si>
    <t>https://podminky.urs.cz/item/CS_URS_2024_02/765125201</t>
  </si>
  <si>
    <t>513</t>
  </si>
  <si>
    <t>59245123</t>
  </si>
  <si>
    <t>anténní nástavec pro tašku betonovou</t>
  </si>
  <si>
    <t>842627859</t>
  </si>
  <si>
    <t>514</t>
  </si>
  <si>
    <t>765125251</t>
  </si>
  <si>
    <t>Montáž střešních doplňků krytiny betonové držáku hromosvodu na hřeben</t>
  </si>
  <si>
    <t>-953069241</t>
  </si>
  <si>
    <t>https://podminky.urs.cz/item/CS_URS_2024_02/765125251</t>
  </si>
  <si>
    <t>15,5*4+1</t>
  </si>
  <si>
    <t>515</t>
  </si>
  <si>
    <t>35441470</t>
  </si>
  <si>
    <t>podpěra vedení FeZn pod taškovou krytinu 100mm</t>
  </si>
  <si>
    <t>1987616403</t>
  </si>
  <si>
    <t>516</t>
  </si>
  <si>
    <t>765125302</t>
  </si>
  <si>
    <t>Montáž střešních doplňků krytiny betonové střešního výlezu plochy jednotlivě přes 0,25 m2</t>
  </si>
  <si>
    <t>832562359</t>
  </si>
  <si>
    <t>https://podminky.urs.cz/item/CS_URS_2024_02/765125302</t>
  </si>
  <si>
    <t>517</t>
  </si>
  <si>
    <t>61124002</t>
  </si>
  <si>
    <t>okno střešní výstupní Al otvor 600x600mm</t>
  </si>
  <si>
    <t>-881077362</t>
  </si>
  <si>
    <t>518</t>
  </si>
  <si>
    <t>765125401</t>
  </si>
  <si>
    <t>Montáž střešních doplňků krytiny betonové protisněhové zábrany háku</t>
  </si>
  <si>
    <t>https://podminky.urs.cz/item/CS_URS_2024_02/765125401</t>
  </si>
  <si>
    <t>519</t>
  </si>
  <si>
    <t>59244406</t>
  </si>
  <si>
    <t>hák protisněhový</t>
  </si>
  <si>
    <t>-930281408</t>
  </si>
  <si>
    <t>520</t>
  </si>
  <si>
    <t>998765101</t>
  </si>
  <si>
    <t>Přesun hmot pro krytiny skládané stanovený z hmotnosti přesunovaného materiálu vodorovná dopravní vzdálenost do 50 m základní na objektech výšky do 6 m</t>
  </si>
  <si>
    <t>-321632059</t>
  </si>
  <si>
    <t>https://podminky.urs.cz/item/CS_URS_2024_02/998765101</t>
  </si>
  <si>
    <t>766</t>
  </si>
  <si>
    <t>Konstrukce truhlářské</t>
  </si>
  <si>
    <t>521</t>
  </si>
  <si>
    <t>766211211</t>
  </si>
  <si>
    <t>Montáž schodišťových madel kotvených na středovou konstrukci zábradlí dřevěných průběžných, šířky do 150 mm</t>
  </si>
  <si>
    <t>-538138199</t>
  </si>
  <si>
    <t>https://podminky.urs.cz/item/CS_URS_2024_02/766211211</t>
  </si>
  <si>
    <t>14*0,18*2</t>
  </si>
  <si>
    <t>522</t>
  </si>
  <si>
    <t>05217100</t>
  </si>
  <si>
    <t>madlo bukové D 42mm</t>
  </si>
  <si>
    <t>1817012236</t>
  </si>
  <si>
    <t>5,04*1,1 'Přepočtené koeficientem množství</t>
  </si>
  <si>
    <t>523</t>
  </si>
  <si>
    <t>766231113</t>
  </si>
  <si>
    <t>Montáž sklápěcích schodů na půdu s vyřezáním otvoru a kompletizací</t>
  </si>
  <si>
    <t>326325348</t>
  </si>
  <si>
    <t>https://podminky.urs.cz/item/CS_URS_2024_02/766231113</t>
  </si>
  <si>
    <t>524</t>
  </si>
  <si>
    <t>61233166</t>
  </si>
  <si>
    <t>schody půdní skládací protipožární dřevěné, pro výšku max. 280cm, 12 schodnic El 15, 120x70cm</t>
  </si>
  <si>
    <t>-552371720</t>
  </si>
  <si>
    <t>525</t>
  </si>
  <si>
    <t>766621211</t>
  </si>
  <si>
    <t>Montáž oken dřevěných včetně montáže rámu plochy přes 1 m2 otevíravých do zdiva, výšky do 1,5 m</t>
  </si>
  <si>
    <t>-1934349801</t>
  </si>
  <si>
    <t>https://podminky.urs.cz/item/CS_URS_2024_02/766621211</t>
  </si>
  <si>
    <t>1*0,9*1,5</t>
  </si>
  <si>
    <t>526</t>
  </si>
  <si>
    <t>61110010</t>
  </si>
  <si>
    <t>okno dřevěné otevíravé/sklopné dvojsklo přes plochu 1m2 do v 1,5m</t>
  </si>
  <si>
    <t>-788443593</t>
  </si>
  <si>
    <t>527</t>
  </si>
  <si>
    <t>766621212</t>
  </si>
  <si>
    <t>Montáž oken dřevěných včetně montáže rámu plochy přes 1 m2 otevíravých do zdiva, výšky přes 1,5 do 2,5 m</t>
  </si>
  <si>
    <t>1086178142</t>
  </si>
  <si>
    <t>https://podminky.urs.cz/item/CS_URS_2024_02/766621212</t>
  </si>
  <si>
    <t>2*1,2*1,5</t>
  </si>
  <si>
    <t>528</t>
  </si>
  <si>
    <t>61110012</t>
  </si>
  <si>
    <t>okno dřevěné otevíravé/sklopné dvojsklo přes plochu 1m2 v 1,5-2,5m</t>
  </si>
  <si>
    <t>-1193033162</t>
  </si>
  <si>
    <t>529</t>
  </si>
  <si>
    <t>766621223</t>
  </si>
  <si>
    <t>Montáž oken dřevěných včetně montáže rámu plochy přes 1 m2 otevíravých do celostěnových panelů nebo ocelových rámů, výšky přes 2,5 m</t>
  </si>
  <si>
    <t>-721561918</t>
  </si>
  <si>
    <t>https://podminky.urs.cz/item/CS_URS_2024_02/766621223</t>
  </si>
  <si>
    <t>3*3*0,75</t>
  </si>
  <si>
    <t>530</t>
  </si>
  <si>
    <t>61110014</t>
  </si>
  <si>
    <t>okno dřevěné otevíravé/sklopné dvojsklo přes plochu 1m2 přes v 2,5m</t>
  </si>
  <si>
    <t>-234860322</t>
  </si>
  <si>
    <t>531</t>
  </si>
  <si>
    <t>766660171</t>
  </si>
  <si>
    <t>Montáž dveřních křídel dřevěných nebo plastových otevíravých do obložkové zárubně povrchově upravených jednokřídlových, šířky do 800 mm</t>
  </si>
  <si>
    <t>816430351</t>
  </si>
  <si>
    <t>https://podminky.urs.cz/item/CS_URS_2024_02/766660171</t>
  </si>
  <si>
    <t>532</t>
  </si>
  <si>
    <t>61161001</t>
  </si>
  <si>
    <t>dveře jednokřídlé voštinové povrch lakovaný plné 700x1970-2100mm</t>
  </si>
  <si>
    <t>-748345661</t>
  </si>
  <si>
    <t>levé</t>
  </si>
  <si>
    <t>pravé</t>
  </si>
  <si>
    <t>533</t>
  </si>
  <si>
    <t>61161002</t>
  </si>
  <si>
    <t>dveře jednokřídlé voštinové povrch lakovaný plné 800x1970-2100mm</t>
  </si>
  <si>
    <t>1099200664</t>
  </si>
  <si>
    <t>534</t>
  </si>
  <si>
    <t>766660181</t>
  </si>
  <si>
    <t>Montáž dveřních křídel dřevěných nebo plastových otevíravých do obložkové zárubně protipožárních jednokřídlových, šířky do 800 mm</t>
  </si>
  <si>
    <t>-968335773</t>
  </si>
  <si>
    <t>https://podminky.urs.cz/item/CS_URS_2024_02/766660181</t>
  </si>
  <si>
    <t>535</t>
  </si>
  <si>
    <t>61165339</t>
  </si>
  <si>
    <t>dveře jednokřídlé dřevotřískové protipožární EI (EW) 30 D3 povrch lakovaný plné 800x1970-2100mm</t>
  </si>
  <si>
    <t>-1409560116</t>
  </si>
  <si>
    <t>536</t>
  </si>
  <si>
    <t>61161003</t>
  </si>
  <si>
    <t>dveře jednokřídlé voštinové povrch lakovaný plné 900x1970-2100mm</t>
  </si>
  <si>
    <t>-1748612743</t>
  </si>
  <si>
    <t>537</t>
  </si>
  <si>
    <t>766660174</t>
  </si>
  <si>
    <t>Montáž dveřních křídel dřevěných nebo plastových otevíravých do obložkové zárubně povrchově upravených dvoukřídlových, šířky přes 1450 mm</t>
  </si>
  <si>
    <t>-1116855970</t>
  </si>
  <si>
    <t>https://podminky.urs.cz/item/CS_URS_2024_02/766660174</t>
  </si>
  <si>
    <t>538</t>
  </si>
  <si>
    <t>61161032</t>
  </si>
  <si>
    <t>dveře dvoukřídlé voštinové povrch lakovaný plné 1600x1970-2100mm</t>
  </si>
  <si>
    <t>-900833325</t>
  </si>
  <si>
    <t>539</t>
  </si>
  <si>
    <t>766660411</t>
  </si>
  <si>
    <t>Montáž vchodových dveří včetně rámu do zdiva jednokřídlových bez nadsvětlíku</t>
  </si>
  <si>
    <t>729987701</t>
  </si>
  <si>
    <t>https://podminky.urs.cz/item/CS_URS_2024_02/766660411</t>
  </si>
  <si>
    <t>540</t>
  </si>
  <si>
    <t>61173203</t>
  </si>
  <si>
    <t>dveře jednokřídlé dřevěné prosklené max rozměru otvoru 2,42m2 bezpečnostní třídy RC2</t>
  </si>
  <si>
    <t>-730314796</t>
  </si>
  <si>
    <t>1*1,8 'Přepočtené koeficientem množství</t>
  </si>
  <si>
    <t>541</t>
  </si>
  <si>
    <t>766660461</t>
  </si>
  <si>
    <t>Montáž vchodových dveří včetně rámu do zdiva dvoukřídlových s nadsvětlíkem</t>
  </si>
  <si>
    <t>-501229090</t>
  </si>
  <si>
    <t>https://podminky.urs.cz/item/CS_URS_2024_02/766660461</t>
  </si>
  <si>
    <t>542</t>
  </si>
  <si>
    <t>61173205</t>
  </si>
  <si>
    <t>dveře dvoukřídlé dřevěné prosklené max rozměru otvoru 4,84m2 bezpečnostní třídy RC2</t>
  </si>
  <si>
    <t>409312804</t>
  </si>
  <si>
    <t>1,6*2,35</t>
  </si>
  <si>
    <t>543</t>
  </si>
  <si>
    <t>766660720</t>
  </si>
  <si>
    <t>Montáž dveřních doplňků větrací mřížky s vyříznutím otvoru</t>
  </si>
  <si>
    <t>168341844</t>
  </si>
  <si>
    <t>https://podminky.urs.cz/item/CS_URS_2024_02/766660720</t>
  </si>
  <si>
    <t>544</t>
  </si>
  <si>
    <t>55341426</t>
  </si>
  <si>
    <t>mřížka větrací nerezová se síťovinou 200x200mm</t>
  </si>
  <si>
    <t>1822387234</t>
  </si>
  <si>
    <t>přízemí SOC</t>
  </si>
  <si>
    <t>podkroví SOC</t>
  </si>
  <si>
    <t>545</t>
  </si>
  <si>
    <t>766671024</t>
  </si>
  <si>
    <t>Montáž střešních oken dřevěných nebo plastových kyvných, výklopných/kyvných s okenním rámem a lemováním, s plisovaným límcem, s napojením na krytinu do krytiny tvarované, rozměru 78 x 118 cm</t>
  </si>
  <si>
    <t>589103519</t>
  </si>
  <si>
    <t>https://podminky.urs.cz/item/CS_URS_2024_02/766671024</t>
  </si>
  <si>
    <t>546</t>
  </si>
  <si>
    <t>61124498</t>
  </si>
  <si>
    <t>okno střešní dřevěné kyvné, izolační trojsklo 78x118cm, Uw=1,1W/m2K Al oplechování</t>
  </si>
  <si>
    <t>-992841881</t>
  </si>
  <si>
    <t>547</t>
  </si>
  <si>
    <t>766671023</t>
  </si>
  <si>
    <t>Montáž střešních oken dřevěných nebo plastových kyvných, výklopných/kyvných s okenním rámem a lemováním, s plisovaným límcem, s napojením na krytinu do krytiny tvarované, rozměru 78 x 98 cm</t>
  </si>
  <si>
    <t>-662977492</t>
  </si>
  <si>
    <t>https://podminky.urs.cz/item/CS_URS_2024_02/766671023</t>
  </si>
  <si>
    <t>548</t>
  </si>
  <si>
    <t>61124497</t>
  </si>
  <si>
    <t>okno střešní dřevěné kyvné, izolační trojsklo 78x98cm, Uw=1,1W/m2K Al oplechování</t>
  </si>
  <si>
    <t>-1498292868</t>
  </si>
  <si>
    <t>549</t>
  </si>
  <si>
    <t>766682113</t>
  </si>
  <si>
    <t>Montáž zárubní dřevěných nebo plastových obložkových, pro dveře jednokřídlové, tloušťky stěny přes 350 mm</t>
  </si>
  <si>
    <t>-1646296101</t>
  </si>
  <si>
    <t>https://podminky.urs.cz/item/CS_URS_2024_02/766682113</t>
  </si>
  <si>
    <t>550</t>
  </si>
  <si>
    <t>61182309</t>
  </si>
  <si>
    <t>zárubeň jednokřídlá obložková s laminátovým povrchem tl stěny 260-350mm rozměru 600-1100/1970, 2100mm</t>
  </si>
  <si>
    <t>-1403870635</t>
  </si>
  <si>
    <t>551</t>
  </si>
  <si>
    <t>766682121</t>
  </si>
  <si>
    <t>Montáž zárubní dřevěných nebo plastových obložkových, pro dveře dvoukřídlové, tloušťky stěny do 170 mm</t>
  </si>
  <si>
    <t>-1172403575</t>
  </si>
  <si>
    <t>https://podminky.urs.cz/item/CS_URS_2024_02/766682121</t>
  </si>
  <si>
    <t>552</t>
  </si>
  <si>
    <t>61182329</t>
  </si>
  <si>
    <t>zárubeň dvoukřídlá obložková s laminátovým povrchem tl stěny 60-150mm rozměru 1250-1850/1970, 2100mm</t>
  </si>
  <si>
    <t>1032222404</t>
  </si>
  <si>
    <t>553</t>
  </si>
  <si>
    <t>766682123</t>
  </si>
  <si>
    <t>Montáž zárubní dřevěných nebo plastových obložkových, pro dveře dvoukřídlové, tloušťky stěny přes 350 mm</t>
  </si>
  <si>
    <t>-582818721</t>
  </si>
  <si>
    <t>https://podminky.urs.cz/item/CS_URS_2024_02/766682123</t>
  </si>
  <si>
    <t>554</t>
  </si>
  <si>
    <t>61182326</t>
  </si>
  <si>
    <t>zárubeň dvoukřídlá obložková s fóliovým povrchem tl stěny 360-450mm rozměru 1250-1850/1970mm</t>
  </si>
  <si>
    <t>-2040615876</t>
  </si>
  <si>
    <t>555</t>
  </si>
  <si>
    <t>766682311</t>
  </si>
  <si>
    <t>Montáž zárubní dřevěných nebo plastových obklad kovových zárubní, pro dveře jednokřídlové, tloušťky stěny do 170 mm</t>
  </si>
  <si>
    <t>392844339</t>
  </si>
  <si>
    <t>https://podminky.urs.cz/item/CS_URS_2024_02/766682311</t>
  </si>
  <si>
    <t>556</t>
  </si>
  <si>
    <t>61182371</t>
  </si>
  <si>
    <t>obklad ocelové zárubně jednokřídlé s laminátovým povrchem tl stěny 60-150mm rozměru 600-1100/1970, 2100mm</t>
  </si>
  <si>
    <t>1531971113</t>
  </si>
  <si>
    <t>557</t>
  </si>
  <si>
    <t>766698112</t>
  </si>
  <si>
    <t>Montáž ostatních truhlářských konstrukcí otvíravých garážových vrat do ocelové nebo dřevěné zárubně, velikosti přes 6,00 m2</t>
  </si>
  <si>
    <t>-1335310821</t>
  </si>
  <si>
    <t>https://podminky.urs.cz/item/CS_URS_2024_02/766698112</t>
  </si>
  <si>
    <t>558</t>
  </si>
  <si>
    <t>55345878</t>
  </si>
  <si>
    <t>pohon garážových sekčních a výklopných vrat o síle 1000N max. 50 cyklů denně</t>
  </si>
  <si>
    <t>1161945656</t>
  </si>
  <si>
    <t>559</t>
  </si>
  <si>
    <t>55345802</t>
  </si>
  <si>
    <t>vrata průmyslová sekční z ocelových lamel, zateplená PUR tl 67mm</t>
  </si>
  <si>
    <t>-1535103089</t>
  </si>
  <si>
    <t>4*4,1*2</t>
  </si>
  <si>
    <t>560</t>
  </si>
  <si>
    <t>766811112</t>
  </si>
  <si>
    <t>Montáž kuchyňských linek korpusu spodních skříněk šroubovaných na stěnu, šířky jednoho dílu přes 600 do 1200 mm</t>
  </si>
  <si>
    <t>2007981455</t>
  </si>
  <si>
    <t>https://podminky.urs.cz/item/CS_URS_2024_02/766811112</t>
  </si>
  <si>
    <t>561</t>
  </si>
  <si>
    <t>RMAT0005</t>
  </si>
  <si>
    <t>linka kuchyňská 3200 x 600 kompletní</t>
  </si>
  <si>
    <t>1444487661</t>
  </si>
  <si>
    <t>562</t>
  </si>
  <si>
    <t>766421214</t>
  </si>
  <si>
    <t>Montáž obložení podhledů jednoduchých palubkami na pero a drážku z měkkého dřeva, šířky přes 100 mm</t>
  </si>
  <si>
    <t>1630791486</t>
  </si>
  <si>
    <t>https://podminky.urs.cz/item/CS_URS_2024_02/766421214</t>
  </si>
  <si>
    <t>2*5,4*9,6+0,35*8*2*(0,8+1,2)+3*2*0,8*(5,4+2,5)</t>
  </si>
  <si>
    <t>563</t>
  </si>
  <si>
    <t>61191162</t>
  </si>
  <si>
    <t>palubky obkladové sibiřský modřín prkno hoblované 24x145mm jakost A/B</t>
  </si>
  <si>
    <t>439271220</t>
  </si>
  <si>
    <t>152,8*1,1 'Přepočtené koeficientem množství</t>
  </si>
  <si>
    <t>564</t>
  </si>
  <si>
    <t>762495000</t>
  </si>
  <si>
    <t>Spojovací prostředky olištování spár, obložení stropů, střešních podhledů a stěn hřebíky, vruty</t>
  </si>
  <si>
    <t>1639177860</t>
  </si>
  <si>
    <t>https://podminky.urs.cz/item/CS_URS_2024_02/762495000</t>
  </si>
  <si>
    <t>565</t>
  </si>
  <si>
    <t>998766101</t>
  </si>
  <si>
    <t>Přesun hmot pro konstrukce truhlářské stanovený z hmotnosti přesunovaného materiálu vodorovná dopravní vzdálenost do 50 m základní v objektech výšky do 6 m</t>
  </si>
  <si>
    <t>954963624</t>
  </si>
  <si>
    <t>https://podminky.urs.cz/item/CS_URS_2024_02/998766101</t>
  </si>
  <si>
    <t>767</t>
  </si>
  <si>
    <t>Konstrukce zámečnické</t>
  </si>
  <si>
    <t>566</t>
  </si>
  <si>
    <t>767851104</t>
  </si>
  <si>
    <t>Montáž komínových lávek kompletní celé lávky</t>
  </si>
  <si>
    <t>-1290464493</t>
  </si>
  <si>
    <t>https://podminky.urs.cz/item/CS_URS_2024_02/767851104</t>
  </si>
  <si>
    <t>567</t>
  </si>
  <si>
    <t>55344686</t>
  </si>
  <si>
    <t>lávka komínová 250x3000mm</t>
  </si>
  <si>
    <t>-2048762857</t>
  </si>
  <si>
    <t>568</t>
  </si>
  <si>
    <t>55347062</t>
  </si>
  <si>
    <t>rošt podlahový svařovaný žárově zinkovaný protiskluz velikost 40/2mm 500x1000mm</t>
  </si>
  <si>
    <t>593865553</t>
  </si>
  <si>
    <t>569</t>
  </si>
  <si>
    <t>998767101</t>
  </si>
  <si>
    <t>Přesun hmot pro zámečnické konstrukce stanovený z hmotnosti přesunovaného materiálu vodorovná dopravní vzdálenost do 50 m základní v objektech výšky do 6 m</t>
  </si>
  <si>
    <t>-609686139</t>
  </si>
  <si>
    <t>https://podminky.urs.cz/item/CS_URS_2024_02/998767101</t>
  </si>
  <si>
    <t>771</t>
  </si>
  <si>
    <t>Podlahy z dlaždic</t>
  </si>
  <si>
    <t>570</t>
  </si>
  <si>
    <t>771574416</t>
  </si>
  <si>
    <t>Montáž podlah z dlaždic keramických lepených cementovým flexibilním lepidlem hladkých, tloušťky do 10 mm přes 9 do 12 ks/m2</t>
  </si>
  <si>
    <t>185096992</t>
  </si>
  <si>
    <t>https://podminky.urs.cz/item/CS_URS_2024_02/771574416</t>
  </si>
  <si>
    <t>1.NP</t>
  </si>
  <si>
    <t>150,26-(1,84+111,71)</t>
  </si>
  <si>
    <t>2.NP</t>
  </si>
  <si>
    <t>121,41-71,74</t>
  </si>
  <si>
    <t>571</t>
  </si>
  <si>
    <t>59761151</t>
  </si>
  <si>
    <t>dlažba keramická slinutá mrazuvzdorná R9 povrch reliéfní/matný tl do 10mm přes 9 do 12ks/m2</t>
  </si>
  <si>
    <t>-856877939</t>
  </si>
  <si>
    <t>86,38*1,1 'Přepočtené koeficientem množství</t>
  </si>
  <si>
    <t>572</t>
  </si>
  <si>
    <t>998771101</t>
  </si>
  <si>
    <t>Přesun hmot pro podlahy z dlaždic stanovený z hmotnosti přesunovaného materiálu vodorovná dopravní vzdálenost do 50 m základní v objektech výšky do 6 m</t>
  </si>
  <si>
    <t>1625094037</t>
  </si>
  <si>
    <t>https://podminky.urs.cz/item/CS_URS_2024_02/998771101</t>
  </si>
  <si>
    <t>776</t>
  </si>
  <si>
    <t>Podlahy povlakové</t>
  </si>
  <si>
    <t>573</t>
  </si>
  <si>
    <t>776111112</t>
  </si>
  <si>
    <t>Příprava podkladu povlakových podlah a stěn broušení podlah nového podkladu betonového</t>
  </si>
  <si>
    <t>-695610909</t>
  </si>
  <si>
    <t>https://podminky.urs.cz/item/CS_URS_2024_02/776111112</t>
  </si>
  <si>
    <t>574</t>
  </si>
  <si>
    <t>776111311</t>
  </si>
  <si>
    <t>Příprava podkladu povlakových podlah a stěn vysátí podlah</t>
  </si>
  <si>
    <t>-89283236</t>
  </si>
  <si>
    <t>https://podminky.urs.cz/item/CS_URS_2024_02/776111311</t>
  </si>
  <si>
    <t>575</t>
  </si>
  <si>
    <t>776121321</t>
  </si>
  <si>
    <t>Příprava podkladu povlakových podlah a stěn penetrace neředěná podlah</t>
  </si>
  <si>
    <t>1777459873</t>
  </si>
  <si>
    <t>https://podminky.urs.cz/item/CS_URS_2024_02/776121321</t>
  </si>
  <si>
    <t>576</t>
  </si>
  <si>
    <t>776221111</t>
  </si>
  <si>
    <t>Montáž podlahovin z PVC lepením standardním lepidlem z pásů</t>
  </si>
  <si>
    <t>6936789</t>
  </si>
  <si>
    <t>https://podminky.urs.cz/item/CS_URS_2024_02/776221111</t>
  </si>
  <si>
    <t>577</t>
  </si>
  <si>
    <t>28411144</t>
  </si>
  <si>
    <t>PVC vinyl homogenní protiskluzná se vsypem a výztuž. vrstvou tl 2,50mm nášlapná vrstva 2,50mm, hořlavost Bfl-s1, třída zátěže 34/43, útlum 5dB, bodová zátěž &lt;= 0,10mm, protiskluznost R11</t>
  </si>
  <si>
    <t>1210279438</t>
  </si>
  <si>
    <t>71,74*1,1 'Přepočtené koeficientem množství</t>
  </si>
  <si>
    <t>578</t>
  </si>
  <si>
    <t>776223111</t>
  </si>
  <si>
    <t>Montáž podlahovin z PVC spoj podlah svařováním za tepla (včetně frézování)</t>
  </si>
  <si>
    <t>878219152</t>
  </si>
  <si>
    <t>https://podminky.urs.cz/item/CS_URS_2024_02/776223111</t>
  </si>
  <si>
    <t>71,74/1,2</t>
  </si>
  <si>
    <t>59,783*1,01 'Přepočtené koeficientem množství</t>
  </si>
  <si>
    <t>579</t>
  </si>
  <si>
    <t>998776101</t>
  </si>
  <si>
    <t>Přesun hmot pro podlahy povlakové stanovený z hmotnosti přesunovaného materiálu vodorovná dopravní vzdálenost do 50 m základní v objektech výšky do 6 m</t>
  </si>
  <si>
    <t>758872907</t>
  </si>
  <si>
    <t>https://podminky.urs.cz/item/CS_URS_2024_02/998776101</t>
  </si>
  <si>
    <t>777</t>
  </si>
  <si>
    <t>Podlahy lité</t>
  </si>
  <si>
    <t>580</t>
  </si>
  <si>
    <t>777612109</t>
  </si>
  <si>
    <t>Uzavírací nátěr podlahy epoxidový protiskluzný</t>
  </si>
  <si>
    <t>-531312996</t>
  </si>
  <si>
    <t>https://podminky.urs.cz/item/CS_URS_2024_02/777612109</t>
  </si>
  <si>
    <t>581</t>
  </si>
  <si>
    <t>998777101</t>
  </si>
  <si>
    <t>Přesun hmot pro podlahy lité stanovený z hmotnosti přesunovaného materiálu vodorovná dopravní vzdálenost do 50 m základní v objektech výšky do 6 m</t>
  </si>
  <si>
    <t>-525010374</t>
  </si>
  <si>
    <t>https://podminky.urs.cz/item/CS_URS_2024_02/998777101</t>
  </si>
  <si>
    <t>781</t>
  </si>
  <si>
    <t>Dokončovací práce - obklady</t>
  </si>
  <si>
    <t>582</t>
  </si>
  <si>
    <t>781472234</t>
  </si>
  <si>
    <t>Montáž keramických obkladů stěn lepených cementovým flexibilním lepidlem reliéfních nebo z dekorů přes 4 do 6 ks/m2</t>
  </si>
  <si>
    <t>https://podminky.urs.cz/item/CS_URS_2024_02/781472234</t>
  </si>
  <si>
    <t>2*(4*0,95+1,95)+0,6*(2,25+2*0,6)+1,4*(2*0,45+1,95)</t>
  </si>
  <si>
    <t>1,2*2*(1,95+0,9)+1,65*1,4+0,6*(3,2+0,6+3)+2*(3*0,45+2,45)+2,0*2*(2,35+1,6+2,05+0,8+1,5+2,05)</t>
  </si>
  <si>
    <t>-3*0,6*2-2*0,8-1,2*0,6</t>
  </si>
  <si>
    <t>583</t>
  </si>
  <si>
    <t>59761722</t>
  </si>
  <si>
    <t>obklad keramický nemrazuvzdorný povrch reliéfní/lesklý tl do 10mm přes 4 do 6ks/m2</t>
  </si>
  <si>
    <t>-1979344457</t>
  </si>
  <si>
    <t>73,87*1,15 'Přepočtené koeficientem množství</t>
  </si>
  <si>
    <t>584</t>
  </si>
  <si>
    <t>781121011</t>
  </si>
  <si>
    <t>Příprava podkladu před provedením obkladu nátěr penetrační na stěnu</t>
  </si>
  <si>
    <t>https://podminky.urs.cz/item/CS_URS_2024_02/781121011</t>
  </si>
  <si>
    <t>585</t>
  </si>
  <si>
    <t>781131112</t>
  </si>
  <si>
    <t>Izolace stěny pod obklad izolace nátěrem nebo stěrkou ve dvou vrstvách</t>
  </si>
  <si>
    <t>https://podminky.urs.cz/item/CS_URS_2024_02/781131112</t>
  </si>
  <si>
    <t>586</t>
  </si>
  <si>
    <t>998781101</t>
  </si>
  <si>
    <t>Přesun hmot pro obklady keramické stanovený z hmotnosti přesunovaného materiálu vodorovná dopravní vzdálenost do 50 m základní v objektech výšky do 6 m</t>
  </si>
  <si>
    <t>-576084243</t>
  </si>
  <si>
    <t>https://podminky.urs.cz/item/CS_URS_2024_02/998781101</t>
  </si>
  <si>
    <t>783</t>
  </si>
  <si>
    <t>Dokončovací práce - nátěry</t>
  </si>
  <si>
    <t>587</t>
  </si>
  <si>
    <t>783301303</t>
  </si>
  <si>
    <t>Příprava podkladu zámečnických konstrukcí před provedením nátěru odrezivění odrezovačem bezoplachovým</t>
  </si>
  <si>
    <t>-1829783044</t>
  </si>
  <si>
    <t>https://podminky.urs.cz/item/CS_URS_2024_02/783301303</t>
  </si>
  <si>
    <t>Poznámka k položce:_x000D_
Součet_x000D_
PPJP 2%_x000D_
Celkem</t>
  </si>
  <si>
    <t>588</t>
  </si>
  <si>
    <t>24623010</t>
  </si>
  <si>
    <t>hmota nátěrová epoxidová základní na kovy</t>
  </si>
  <si>
    <t>-840437510</t>
  </si>
  <si>
    <t>1*0,1 'Přepočtené koeficientem množství</t>
  </si>
  <si>
    <t>795</t>
  </si>
  <si>
    <t>Lokální vytápění</t>
  </si>
  <si>
    <t>589</t>
  </si>
  <si>
    <t>795432001</t>
  </si>
  <si>
    <t>Usazení krbové vložky (materiál ve specifikaci) hmotnosti do 100 kg</t>
  </si>
  <si>
    <t>-2001439995</t>
  </si>
  <si>
    <t>https://podminky.urs.cz/item/CS_URS_2024_02/795432001</t>
  </si>
  <si>
    <t>590</t>
  </si>
  <si>
    <t>59816204</t>
  </si>
  <si>
    <t>vložka krbová výsuvná 435x875mm rovné prosklení</t>
  </si>
  <si>
    <t>-1228477817</t>
  </si>
  <si>
    <t>591</t>
  </si>
  <si>
    <t>795942013</t>
  </si>
  <si>
    <t>Napojení ohniště na komínový průduch (materiál ve specifikaci) kouřovodem ocelovým nebo nerezovým lomené D 150 mm</t>
  </si>
  <si>
    <t>-1275372189</t>
  </si>
  <si>
    <t>https://podminky.urs.cz/item/CS_URS_2024_02/795942013</t>
  </si>
  <si>
    <t>592</t>
  </si>
  <si>
    <t>54171017</t>
  </si>
  <si>
    <t>roura kouřová tl plechu 2mm dl 1m D 150mm</t>
  </si>
  <si>
    <t>-12059596</t>
  </si>
  <si>
    <t>593</t>
  </si>
  <si>
    <t>54171028</t>
  </si>
  <si>
    <t>koleno kouřové tl plechu 1,5 mm D 150mm</t>
  </si>
  <si>
    <t>-637585275</t>
  </si>
  <si>
    <t>594</t>
  </si>
  <si>
    <t>54171582</t>
  </si>
  <si>
    <t>oblouk přestavitelný 0-90° s víčkem D 150mm</t>
  </si>
  <si>
    <t>-2026598982</t>
  </si>
  <si>
    <t>595</t>
  </si>
  <si>
    <t>998795101</t>
  </si>
  <si>
    <t>Přesun hmot pro lokální vytápění stanovený z hmotnosti přesunovaného materiálu vodorovná dopravní vzdálenost do 50 m základní v objektech výšky do 6 m</t>
  </si>
  <si>
    <t>826521145</t>
  </si>
  <si>
    <t>https://podminky.urs.cz/item/CS_URS_2024_02/998795101</t>
  </si>
  <si>
    <t>Práce a dodávky M</t>
  </si>
  <si>
    <t>21-M</t>
  </si>
  <si>
    <t>Elektromontáže</t>
  </si>
  <si>
    <t>596</t>
  </si>
  <si>
    <t>210072411</t>
  </si>
  <si>
    <t>Montáž skříní pro přístroje a přechody zapouzdřených vodičů skříní Al pro zapouzdřený generátorový odpojovač</t>
  </si>
  <si>
    <t>262487656</t>
  </si>
  <si>
    <t>https://podminky.urs.cz/item/CS_URS_2024_02/210072411</t>
  </si>
  <si>
    <t>597</t>
  </si>
  <si>
    <t>34535106</t>
  </si>
  <si>
    <t>vypínač nouzový v pouzdře 230V/AC 6A 1spínací 1 rozpínací kontakt IP44</t>
  </si>
  <si>
    <t>141167801</t>
  </si>
  <si>
    <t>598</t>
  </si>
  <si>
    <t>35811351</t>
  </si>
  <si>
    <t>zásuvka s blokovaným vypínačem, do těžkých provozů 63A - 5pól, řazení 3P+N+PE IP67, šroubové svorky</t>
  </si>
  <si>
    <t>1117375812</t>
  </si>
  <si>
    <t>46-M</t>
  </si>
  <si>
    <t>Zemní práce při extr.mont.pracích</t>
  </si>
  <si>
    <t>599</t>
  </si>
  <si>
    <t>460171182</t>
  </si>
  <si>
    <t>Hloubení kabelových rýh strojně včetně urovnání dna s přemístěním výkopku do vzdálenosti 3 m od okraje jámy nebo s naložením na dopravní prostředek šířky 35 cm hloubky 90 cm v hornině třídy těžitelnosti I skupiny 3</t>
  </si>
  <si>
    <t>-226494731</t>
  </si>
  <si>
    <t>https://podminky.urs.cz/item/CS_URS_2024_02/460171182</t>
  </si>
  <si>
    <t>600</t>
  </si>
  <si>
    <t>460451192</t>
  </si>
  <si>
    <t>Zásyp kabelových rýh strojně s přemístěním sypaniny ze vzdálenosti do 10 m, s uložením výkopku ve vrstvách včetně zhutnění a urovnání povrchu šířky 35 cm hloubky 90 cm z horniny třídy těžitelnosti I skupiny 3</t>
  </si>
  <si>
    <t>-966157521</t>
  </si>
  <si>
    <t>https://podminky.urs.cz/item/CS_URS_2024_02/460451192</t>
  </si>
  <si>
    <t>601</t>
  </si>
  <si>
    <t>460171322</t>
  </si>
  <si>
    <t>Hloubení kabelových rýh strojně včetně urovnání dna s přemístěním výkopku do vzdálenosti 3 m od okraje jámy nebo s naložením na dopravní prostředek šířky 50 cm hloubky 120 cm v hornině třídy těžitelnosti I skupiny 3</t>
  </si>
  <si>
    <t>1439037856</t>
  </si>
  <si>
    <t>https://podminky.urs.cz/item/CS_URS_2024_02/460171322</t>
  </si>
  <si>
    <t>602</t>
  </si>
  <si>
    <t>460451332</t>
  </si>
  <si>
    <t>Zásyp kabelových rýh strojně s přemístěním sypaniny ze vzdálenosti do 10 m, s uložením výkopku ve vrstvách včetně zhutnění a urovnání povrchu šířky 50 cm hloubky 120 cm z horniny třídy těžitelnosti I skupiny 3</t>
  </si>
  <si>
    <t>-1616501846</t>
  </si>
  <si>
    <t>https://podminky.urs.cz/item/CS_URS_2024_02/460451332</t>
  </si>
  <si>
    <t>603</t>
  </si>
  <si>
    <t>460242211</t>
  </si>
  <si>
    <t>Provizorní zajištění inženýrských sítí ve výkopech kabelů při křížení</t>
  </si>
  <si>
    <t>512920827</t>
  </si>
  <si>
    <t>https://podminky.urs.cz/item/CS_URS_2024_02/460242211</t>
  </si>
  <si>
    <t>604</t>
  </si>
  <si>
    <t>460341111</t>
  </si>
  <si>
    <t>Vodorovné přemístění (odvoz) horniny dopravními prostředky včetně složení, bez naložení a rozprostření jakékoliv třídy, na vzdálenost do 50 m</t>
  </si>
  <si>
    <t>-220850372</t>
  </si>
  <si>
    <t>https://podminky.urs.cz/item/CS_URS_2024_02/460341111</t>
  </si>
  <si>
    <t>Přebytek zeminy z rýh 350</t>
  </si>
  <si>
    <t>35*0,35*0,1</t>
  </si>
  <si>
    <t>Přebytek zeminy z rýh 500</t>
  </si>
  <si>
    <t>23*0,5*0,1</t>
  </si>
  <si>
    <t>605</t>
  </si>
  <si>
    <t>469981111</t>
  </si>
  <si>
    <t>Přesun hmot pro pomocné stavební práce při elektromontážích dopravní vzdálenost do 1 000 m</t>
  </si>
  <si>
    <t>1784622279</t>
  </si>
  <si>
    <t>https://podminky.urs.cz/item/CS_URS_2024_02/469981111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</si>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</sst>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1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5" fillId="0" borderId="15" xfId="0" applyNumberFormat="1" applyFont="1" applyBorder="1" applyAlignment="1">
      <alignment horizontal="right" vertical="center"/>
    </xf>
    <xf numFmtId="4" fontId="15" fillId="0" borderId="0" xfId="0" applyNumberFormat="1" applyFont="1" applyAlignment="1">
      <alignment horizontal="righ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5" fillId="0" borderId="0" xfId="0" applyFont="1" applyAlignment="1">
      <alignment horizontal="left" vertical="center"/>
    </xf>
    <xf numFmtId="0" fontId="29" fillId="0" borderId="0" xfId="0" applyFont="1" applyAlignment="1">
      <alignment horizontal="left" vertical="center"/>
    </xf>
    <xf numFmtId="0" fontId="0" fillId="0" borderId="4" xfId="0" applyBorder="1" applyAlignment="1">
      <alignment vertical="center" wrapText="1"/>
    </xf>
    <xf numFmtId="4" fontId="1" fillId="0" borderId="0" xfId="0" applyNumberFormat="1" applyFont="1" applyAlignment="1">
      <alignment vertical="center"/>
    </xf>
    <xf numFmtId="0" fontId="17"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0" xfId="0" applyFont="1" applyFill="1" applyAlignment="1">
      <alignment horizontal="center" vertical="center" wrapText="1"/>
    </xf>
    <xf numFmtId="4" fontId="23" fillId="0" borderId="0" xfId="0" applyNumberFormat="1" applyFont="1"/>
    <xf numFmtId="4" fontId="31" fillId="0" borderId="13" xfId="0" applyNumberFormat="1" applyFont="1" applyBorder="1"/>
    <xf numFmtId="166" fontId="31" fillId="0" borderId="13" xfId="0" applyNumberFormat="1" applyFont="1" applyBorder="1"/>
    <xf numFmtId="4" fontId="32"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4" fontId="8" fillId="0" borderId="0" xfId="0" applyNumberFormat="1" applyFont="1"/>
    <xf numFmtId="166" fontId="8" fillId="0" borderId="0" xfId="0" applyNumberFormat="1" applyFont="1"/>
    <xf numFmtId="0" fontId="8" fillId="0" borderId="16" xfId="0"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0" fillId="0" borderId="23" xfId="0"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4" fontId="22" fillId="0" borderId="0" xfId="0" applyNumberFormat="1" applyFont="1" applyAlignment="1">
      <alignment vertical="center"/>
    </xf>
    <xf numFmtId="166" fontId="22" fillId="0" borderId="0" xfId="0" applyNumberFormat="1" applyFont="1" applyAlignment="1">
      <alignment vertical="center"/>
    </xf>
    <xf numFmtId="0" fontId="22" fillId="0" borderId="16" xfId="0" applyFont="1" applyBorder="1" applyAlignment="1">
      <alignment horizontal="left" vertical="center"/>
    </xf>
    <xf numFmtId="0" fontId="21"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6" fillId="0" borderId="0" xfId="0" applyFont="1" applyAlignment="1">
      <alignment vertical="center" wrapText="1"/>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2" borderId="23" xfId="0" applyNumberFormat="1" applyFont="1" applyFill="1" applyBorder="1" applyAlignment="1" applyProtection="1">
      <alignment vertical="center"/>
      <protection locked="0"/>
    </xf>
    <xf numFmtId="0" fontId="38" fillId="0" borderId="23" xfId="0" applyFont="1" applyBorder="1" applyAlignment="1">
      <alignment vertical="center"/>
    </xf>
    <xf numFmtId="4" fontId="37" fillId="0" borderId="23" xfId="0" applyNumberFormat="1" applyFont="1" applyBorder="1" applyAlignment="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lignment horizontal="left" vertical="center"/>
    </xf>
    <xf numFmtId="0" fontId="49" fillId="0" borderId="1" xfId="0" applyFont="1" applyBorder="1" applyAlignment="1">
      <alignment vertical="top"/>
    </xf>
    <xf numFmtId="0" fontId="49" fillId="0" borderId="1" xfId="0" applyFont="1" applyBorder="1" applyAlignment="1">
      <alignment horizontal="left" vertical="center"/>
    </xf>
    <xf numFmtId="0" fontId="49" fillId="0" borderId="1" xfId="0" applyFont="1" applyBorder="1" applyAlignment="1">
      <alignment horizontal="center" vertical="center"/>
    </xf>
    <xf numFmtId="49" fontId="49" fillId="0" borderId="1" xfId="0" applyNumberFormat="1" applyFont="1" applyBorder="1" applyAlignment="1">
      <alignment horizontal="left" vertical="center"/>
    </xf>
    <xf numFmtId="0" fontId="48" fillId="0" borderId="28" xfId="0"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0" fillId="0" borderId="0" xfId="0"/>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42" fillId="0" borderId="1" xfId="0" applyFont="1" applyBorder="1" applyAlignment="1">
      <alignment horizontal="left" vertical="top"/>
    </xf>
    <xf numFmtId="0" fontId="42" fillId="0" borderId="1" xfId="0" applyFont="1" applyBorder="1" applyAlignment="1">
      <alignment horizontal="left"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0" fillId="0" borderId="1" xfId="0" applyFont="1" applyBorder="1" applyAlignment="1">
      <alignment horizontal="center" vertical="center"/>
    </xf>
    <xf numFmtId="49" fontId="42" fillId="0" borderId="1" xfId="0" applyNumberFormat="1" applyFont="1" applyBorder="1" applyAlignment="1">
      <alignment horizontal="left" vertical="center" wrapText="1"/>
    </xf>
    <xf numFmtId="0" fontId="42" fillId="0" borderId="1" xfId="0" applyFont="1" applyBorder="1" applyAlignment="1">
      <alignment horizontal="left" vertical="center" wrapText="1"/>
    </xf>
    <xf numFmtId="0" fontId="41"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2/711161273" TargetMode="External"/><Relationship Id="rId299" Type="http://schemas.openxmlformats.org/officeDocument/2006/relationships/hyperlink" Target="https://podminky.urs.cz/item/CS_URS_2024_02/998751101" TargetMode="External"/><Relationship Id="rId21" Type="http://schemas.openxmlformats.org/officeDocument/2006/relationships/hyperlink" Target="https://podminky.urs.cz/item/CS_URS_2024_02/171111103" TargetMode="External"/><Relationship Id="rId63" Type="http://schemas.openxmlformats.org/officeDocument/2006/relationships/hyperlink" Target="https://podminky.urs.cz/item/CS_URS_2024_02/417361821" TargetMode="External"/><Relationship Id="rId159" Type="http://schemas.openxmlformats.org/officeDocument/2006/relationships/hyperlink" Target="https://podminky.urs.cz/item/CS_URS_2024_02/725211603" TargetMode="External"/><Relationship Id="rId324" Type="http://schemas.openxmlformats.org/officeDocument/2006/relationships/hyperlink" Target="https://podminky.urs.cz/item/CS_URS_2024_02/765125401" TargetMode="External"/><Relationship Id="rId366" Type="http://schemas.openxmlformats.org/officeDocument/2006/relationships/hyperlink" Target="https://podminky.urs.cz/item/CS_URS_2024_02/795942013" TargetMode="External"/><Relationship Id="rId170" Type="http://schemas.openxmlformats.org/officeDocument/2006/relationships/hyperlink" Target="https://podminky.urs.cz/item/CS_URS_2024_02/725119101" TargetMode="External"/><Relationship Id="rId226" Type="http://schemas.openxmlformats.org/officeDocument/2006/relationships/hyperlink" Target="https://podminky.urs.cz/item/CS_URS_2024_02/741132302" TargetMode="External"/><Relationship Id="rId268" Type="http://schemas.openxmlformats.org/officeDocument/2006/relationships/hyperlink" Target="https://podminky.urs.cz/item/CS_URS_2024_02/742124005" TargetMode="External"/><Relationship Id="rId32" Type="http://schemas.openxmlformats.org/officeDocument/2006/relationships/hyperlink" Target="https://podminky.urs.cz/item/CS_URS_2024_02/274361116" TargetMode="External"/><Relationship Id="rId74" Type="http://schemas.openxmlformats.org/officeDocument/2006/relationships/hyperlink" Target="https://podminky.urs.cz/item/CS_URS_2024_02/564211011" TargetMode="External"/><Relationship Id="rId128" Type="http://schemas.openxmlformats.org/officeDocument/2006/relationships/hyperlink" Target="https://podminky.urs.cz/item/CS_URS_2024_02/212750101" TargetMode="External"/><Relationship Id="rId335" Type="http://schemas.openxmlformats.org/officeDocument/2006/relationships/hyperlink" Target="https://podminky.urs.cz/item/CS_URS_2024_02/766660461" TargetMode="External"/><Relationship Id="rId5" Type="http://schemas.openxmlformats.org/officeDocument/2006/relationships/hyperlink" Target="https://podminky.urs.cz/item/CS_URS_2024_02/171151103" TargetMode="External"/><Relationship Id="rId181" Type="http://schemas.openxmlformats.org/officeDocument/2006/relationships/hyperlink" Target="https://podminky.urs.cz/item/CS_URS_2024_02/725829131" TargetMode="External"/><Relationship Id="rId237" Type="http://schemas.openxmlformats.org/officeDocument/2006/relationships/hyperlink" Target="https://podminky.urs.cz/item/CS_URS_2024_02/741313002" TargetMode="External"/><Relationship Id="rId279" Type="http://schemas.openxmlformats.org/officeDocument/2006/relationships/hyperlink" Target="https://podminky.urs.cz/item/CS_URS_2024_02/742330024" TargetMode="External"/><Relationship Id="rId43" Type="http://schemas.openxmlformats.org/officeDocument/2006/relationships/hyperlink" Target="https://podminky.urs.cz/item/CS_URS_2024_02/317143461" TargetMode="External"/><Relationship Id="rId139" Type="http://schemas.openxmlformats.org/officeDocument/2006/relationships/hyperlink" Target="https://podminky.urs.cz/item/CS_URS_2024_02/721290111" TargetMode="External"/><Relationship Id="rId290" Type="http://schemas.openxmlformats.org/officeDocument/2006/relationships/hyperlink" Target="https://podminky.urs.cz/item/CS_URS_2024_02/751377041" TargetMode="External"/><Relationship Id="rId304" Type="http://schemas.openxmlformats.org/officeDocument/2006/relationships/hyperlink" Target="https://podminky.urs.cz/item/CS_URS_2024_02/762342511" TargetMode="External"/><Relationship Id="rId346" Type="http://schemas.openxmlformats.org/officeDocument/2006/relationships/hyperlink" Target="https://podminky.urs.cz/item/CS_URS_2024_02/762495000" TargetMode="External"/><Relationship Id="rId85" Type="http://schemas.openxmlformats.org/officeDocument/2006/relationships/hyperlink" Target="https://podminky.urs.cz/item/CS_URS_2024_02/998223011" TargetMode="External"/><Relationship Id="rId150" Type="http://schemas.openxmlformats.org/officeDocument/2006/relationships/hyperlink" Target="https://podminky.urs.cz/item/CS_URS_2024_02/724231131" TargetMode="External"/><Relationship Id="rId192" Type="http://schemas.openxmlformats.org/officeDocument/2006/relationships/hyperlink" Target="https://podminky.urs.cz/item/CS_URS_2024_02/953943211" TargetMode="External"/><Relationship Id="rId206" Type="http://schemas.openxmlformats.org/officeDocument/2006/relationships/hyperlink" Target="https://podminky.urs.cz/item/CS_URS_2024_02/741112001" TargetMode="External"/><Relationship Id="rId248" Type="http://schemas.openxmlformats.org/officeDocument/2006/relationships/hyperlink" Target="https://podminky.urs.cz/item/CS_URS_2024_02/741371002" TargetMode="External"/><Relationship Id="rId12" Type="http://schemas.openxmlformats.org/officeDocument/2006/relationships/hyperlink" Target="https://podminky.urs.cz/item/CS_URS_2024_02/564811111" TargetMode="External"/><Relationship Id="rId108" Type="http://schemas.openxmlformats.org/officeDocument/2006/relationships/hyperlink" Target="https://podminky.urs.cz/item/CS_URS_2024_02/998011018" TargetMode="External"/><Relationship Id="rId315" Type="http://schemas.openxmlformats.org/officeDocument/2006/relationships/hyperlink" Target="https://podminky.urs.cz/item/CS_URS_2024_02/765121012" TargetMode="External"/><Relationship Id="rId357" Type="http://schemas.openxmlformats.org/officeDocument/2006/relationships/hyperlink" Target="https://podminky.urs.cz/item/CS_URS_2024_02/998776101" TargetMode="External"/><Relationship Id="rId54" Type="http://schemas.openxmlformats.org/officeDocument/2006/relationships/hyperlink" Target="https://podminky.urs.cz/item/CS_URS_2024_02/314235235" TargetMode="External"/><Relationship Id="rId96" Type="http://schemas.openxmlformats.org/officeDocument/2006/relationships/hyperlink" Target="https://podminky.urs.cz/item/CS_URS_2024_02/631311114" TargetMode="External"/><Relationship Id="rId161" Type="http://schemas.openxmlformats.org/officeDocument/2006/relationships/hyperlink" Target="https://podminky.urs.cz/item/CS_URS_2024_02/725291653" TargetMode="External"/><Relationship Id="rId217" Type="http://schemas.openxmlformats.org/officeDocument/2006/relationships/hyperlink" Target="https://podminky.urs.cz/item/CS_URS_2024_02/741122016" TargetMode="External"/><Relationship Id="rId259" Type="http://schemas.openxmlformats.org/officeDocument/2006/relationships/hyperlink" Target="https://podminky.urs.cz/item/CS_URS_2024_02/741420051" TargetMode="External"/><Relationship Id="rId23" Type="http://schemas.openxmlformats.org/officeDocument/2006/relationships/hyperlink" Target="https://podminky.urs.cz/item/CS_URS_2024_02/274321311" TargetMode="External"/><Relationship Id="rId119" Type="http://schemas.openxmlformats.org/officeDocument/2006/relationships/hyperlink" Target="https://podminky.urs.cz/item/CS_URS_2024_02/713121111" TargetMode="External"/><Relationship Id="rId270" Type="http://schemas.openxmlformats.org/officeDocument/2006/relationships/hyperlink" Target="https://podminky.urs.cz/item/CS_URS_2024_02/742210151" TargetMode="External"/><Relationship Id="rId326" Type="http://schemas.openxmlformats.org/officeDocument/2006/relationships/hyperlink" Target="https://podminky.urs.cz/item/CS_URS_2024_02/766211211" TargetMode="External"/><Relationship Id="rId65" Type="http://schemas.openxmlformats.org/officeDocument/2006/relationships/hyperlink" Target="https://podminky.urs.cz/item/CS_URS_2024_02/417351116" TargetMode="External"/><Relationship Id="rId130" Type="http://schemas.openxmlformats.org/officeDocument/2006/relationships/hyperlink" Target="https://podminky.urs.cz/item/CS_URS_2024_02/721173401" TargetMode="External"/><Relationship Id="rId368" Type="http://schemas.openxmlformats.org/officeDocument/2006/relationships/hyperlink" Target="https://podminky.urs.cz/item/CS_URS_2024_02/210072411" TargetMode="External"/><Relationship Id="rId172" Type="http://schemas.openxmlformats.org/officeDocument/2006/relationships/hyperlink" Target="https://podminky.urs.cz/item/CS_URS_2024_02/725531102" TargetMode="External"/><Relationship Id="rId228" Type="http://schemas.openxmlformats.org/officeDocument/2006/relationships/hyperlink" Target="https://podminky.urs.cz/item/CS_URS_2024_02/741231013" TargetMode="External"/><Relationship Id="rId281" Type="http://schemas.openxmlformats.org/officeDocument/2006/relationships/hyperlink" Target="https://podminky.urs.cz/item/CS_URS_2024_02/742330037" TargetMode="External"/><Relationship Id="rId337" Type="http://schemas.openxmlformats.org/officeDocument/2006/relationships/hyperlink" Target="https://podminky.urs.cz/item/CS_URS_2024_02/766671024" TargetMode="External"/><Relationship Id="rId34" Type="http://schemas.openxmlformats.org/officeDocument/2006/relationships/hyperlink" Target="https://podminky.urs.cz/item/CS_URS_2024_02/311273957" TargetMode="External"/><Relationship Id="rId76" Type="http://schemas.openxmlformats.org/officeDocument/2006/relationships/hyperlink" Target="https://podminky.urs.cz/item/CS_URS_2024_02/564730101" TargetMode="External"/><Relationship Id="rId141" Type="http://schemas.openxmlformats.org/officeDocument/2006/relationships/hyperlink" Target="https://podminky.urs.cz/item/CS_URS_2024_02/722174001" TargetMode="External"/><Relationship Id="rId7" Type="http://schemas.openxmlformats.org/officeDocument/2006/relationships/hyperlink" Target="https://podminky.urs.cz/item/CS_URS_2024_02/635321223" TargetMode="External"/><Relationship Id="rId183" Type="http://schemas.openxmlformats.org/officeDocument/2006/relationships/hyperlink" Target="https://podminky.urs.cz/item/CS_URS_2024_02/725869101" TargetMode="External"/><Relationship Id="rId239" Type="http://schemas.openxmlformats.org/officeDocument/2006/relationships/hyperlink" Target="https://podminky.urs.cz/item/CS_URS_2024_02/741313131" TargetMode="External"/><Relationship Id="rId250" Type="http://schemas.openxmlformats.org/officeDocument/2006/relationships/hyperlink" Target="https://podminky.urs.cz/item/CS_URS_2024_02/741372063" TargetMode="External"/><Relationship Id="rId292" Type="http://schemas.openxmlformats.org/officeDocument/2006/relationships/hyperlink" Target="https://podminky.urs.cz/item/CS_URS_2024_02/751510042" TargetMode="External"/><Relationship Id="rId306" Type="http://schemas.openxmlformats.org/officeDocument/2006/relationships/hyperlink" Target="https://podminky.urs.cz/item/CS_URS_2024_02/998762101" TargetMode="External"/><Relationship Id="rId45" Type="http://schemas.openxmlformats.org/officeDocument/2006/relationships/hyperlink" Target="https://podminky.urs.cz/item/CS_URS_2024_02/317143465" TargetMode="External"/><Relationship Id="rId87" Type="http://schemas.openxmlformats.org/officeDocument/2006/relationships/hyperlink" Target="https://podminky.urs.cz/item/CS_URS_2024_02/622631011" TargetMode="External"/><Relationship Id="rId110" Type="http://schemas.openxmlformats.org/officeDocument/2006/relationships/hyperlink" Target="https://podminky.urs.cz/item/CS_URS_2024_02/711111001" TargetMode="External"/><Relationship Id="rId348" Type="http://schemas.openxmlformats.org/officeDocument/2006/relationships/hyperlink" Target="https://podminky.urs.cz/item/CS_URS_2024_02/767851104" TargetMode="External"/><Relationship Id="rId152" Type="http://schemas.openxmlformats.org/officeDocument/2006/relationships/hyperlink" Target="https://podminky.urs.cz/item/CS_URS_2024_02/724232121" TargetMode="External"/><Relationship Id="rId194" Type="http://schemas.openxmlformats.org/officeDocument/2006/relationships/hyperlink" Target="https://podminky.urs.cz/item/CS_URS_2024_02/998727101" TargetMode="External"/><Relationship Id="rId208" Type="http://schemas.openxmlformats.org/officeDocument/2006/relationships/hyperlink" Target="https://podminky.urs.cz/item/CS_URS_2024_02/741311021" TargetMode="External"/><Relationship Id="rId261" Type="http://schemas.openxmlformats.org/officeDocument/2006/relationships/hyperlink" Target="https://podminky.urs.cz/item/CS_URS_2024_02/998741101" TargetMode="External"/><Relationship Id="rId14" Type="http://schemas.openxmlformats.org/officeDocument/2006/relationships/hyperlink" Target="https://podminky.urs.cz/item/CS_URS_2024_02/564771111" TargetMode="External"/><Relationship Id="rId56" Type="http://schemas.openxmlformats.org/officeDocument/2006/relationships/hyperlink" Target="https://podminky.urs.cz/item/CS_URS_2024_02/314236141" TargetMode="External"/><Relationship Id="rId317" Type="http://schemas.openxmlformats.org/officeDocument/2006/relationships/hyperlink" Target="https://podminky.urs.cz/item/CS_URS_2024_02/765121251" TargetMode="External"/><Relationship Id="rId359" Type="http://schemas.openxmlformats.org/officeDocument/2006/relationships/hyperlink" Target="https://podminky.urs.cz/item/CS_URS_2024_02/998777101" TargetMode="External"/><Relationship Id="rId98" Type="http://schemas.openxmlformats.org/officeDocument/2006/relationships/hyperlink" Target="https://podminky.urs.cz/item/CS_URS_2024_02/382413113" TargetMode="External"/><Relationship Id="rId121" Type="http://schemas.openxmlformats.org/officeDocument/2006/relationships/hyperlink" Target="https://podminky.urs.cz/item/CS_URS_2024_02/713131341" TargetMode="External"/><Relationship Id="rId163" Type="http://schemas.openxmlformats.org/officeDocument/2006/relationships/hyperlink" Target="https://podminky.urs.cz/item/CS_URS_2024_02/725211681" TargetMode="External"/><Relationship Id="rId219" Type="http://schemas.openxmlformats.org/officeDocument/2006/relationships/hyperlink" Target="https://podminky.urs.cz/item/CS_URS_2024_02/741122031" TargetMode="External"/><Relationship Id="rId370" Type="http://schemas.openxmlformats.org/officeDocument/2006/relationships/hyperlink" Target="https://podminky.urs.cz/item/CS_URS_2024_02/460451192" TargetMode="External"/><Relationship Id="rId230" Type="http://schemas.openxmlformats.org/officeDocument/2006/relationships/hyperlink" Target="https://podminky.urs.cz/item/CS_URS_2024_02/741310022" TargetMode="External"/><Relationship Id="rId25" Type="http://schemas.openxmlformats.org/officeDocument/2006/relationships/hyperlink" Target="https://podminky.urs.cz/item/CS_URS_2024_02/273361116" TargetMode="External"/><Relationship Id="rId67" Type="http://schemas.openxmlformats.org/officeDocument/2006/relationships/hyperlink" Target="https://podminky.urs.cz/item/CS_URS_2024_02/430361821" TargetMode="External"/><Relationship Id="rId272" Type="http://schemas.openxmlformats.org/officeDocument/2006/relationships/hyperlink" Target="https://podminky.urs.cz/item/CS_URS_2024_02/742220211" TargetMode="External"/><Relationship Id="rId328" Type="http://schemas.openxmlformats.org/officeDocument/2006/relationships/hyperlink" Target="https://podminky.urs.cz/item/CS_URS_2024_02/766621211" TargetMode="External"/><Relationship Id="rId132" Type="http://schemas.openxmlformats.org/officeDocument/2006/relationships/hyperlink" Target="https://podminky.urs.cz/item/CS_URS_2024_02/721173403" TargetMode="External"/><Relationship Id="rId174" Type="http://schemas.openxmlformats.org/officeDocument/2006/relationships/hyperlink" Target="https://podminky.urs.cz/item/CS_URS_2024_02/725821312" TargetMode="External"/><Relationship Id="rId241" Type="http://schemas.openxmlformats.org/officeDocument/2006/relationships/hyperlink" Target="https://podminky.urs.cz/item/CS_URS_2024_02/741313411" TargetMode="External"/><Relationship Id="rId36" Type="http://schemas.openxmlformats.org/officeDocument/2006/relationships/hyperlink" Target="https://podminky.urs.cz/item/CS_URS_2024_02/311273955" TargetMode="External"/><Relationship Id="rId283" Type="http://schemas.openxmlformats.org/officeDocument/2006/relationships/hyperlink" Target="https://podminky.urs.cz/item/CS_URS_2024_02/742330044" TargetMode="External"/><Relationship Id="rId339" Type="http://schemas.openxmlformats.org/officeDocument/2006/relationships/hyperlink" Target="https://podminky.urs.cz/item/CS_URS_2024_02/766682113" TargetMode="External"/><Relationship Id="rId78" Type="http://schemas.openxmlformats.org/officeDocument/2006/relationships/hyperlink" Target="https://podminky.urs.cz/item/CS_URS_2024_02/564801011" TargetMode="External"/><Relationship Id="rId99" Type="http://schemas.openxmlformats.org/officeDocument/2006/relationships/hyperlink" Target="https://podminky.urs.cz/item/CS_URS_2024_02/894410301" TargetMode="External"/><Relationship Id="rId101" Type="http://schemas.openxmlformats.org/officeDocument/2006/relationships/hyperlink" Target="https://podminky.urs.cz/item/CS_URS_2024_02/871440430" TargetMode="External"/><Relationship Id="rId122" Type="http://schemas.openxmlformats.org/officeDocument/2006/relationships/hyperlink" Target="https://podminky.urs.cz/item/CS_URS_2024_02/713151111" TargetMode="External"/><Relationship Id="rId143" Type="http://schemas.openxmlformats.org/officeDocument/2006/relationships/hyperlink" Target="https://podminky.urs.cz/item/CS_URS_2024_02/722174003" TargetMode="External"/><Relationship Id="rId164" Type="http://schemas.openxmlformats.org/officeDocument/2006/relationships/hyperlink" Target="https://podminky.urs.cz/item/CS_URS_2024_02/725112023" TargetMode="External"/><Relationship Id="rId185" Type="http://schemas.openxmlformats.org/officeDocument/2006/relationships/hyperlink" Target="https://podminky.urs.cz/item/CS_URS_2024_02/725529301" TargetMode="External"/><Relationship Id="rId350" Type="http://schemas.openxmlformats.org/officeDocument/2006/relationships/hyperlink" Target="https://podminky.urs.cz/item/CS_URS_2024_02/771574416" TargetMode="External"/><Relationship Id="rId371" Type="http://schemas.openxmlformats.org/officeDocument/2006/relationships/hyperlink" Target="https://podminky.urs.cz/item/CS_URS_2024_02/460171322" TargetMode="External"/><Relationship Id="rId9" Type="http://schemas.openxmlformats.org/officeDocument/2006/relationships/hyperlink" Target="https://podminky.urs.cz/item/CS_URS_2024_02/635111242" TargetMode="External"/><Relationship Id="rId210" Type="http://schemas.openxmlformats.org/officeDocument/2006/relationships/hyperlink" Target="https://podminky.urs.cz/item/CS_URS_2024_02/741111001" TargetMode="External"/><Relationship Id="rId26" Type="http://schemas.openxmlformats.org/officeDocument/2006/relationships/hyperlink" Target="https://podminky.urs.cz/item/CS_URS_2024_02/274313511" TargetMode="External"/><Relationship Id="rId231" Type="http://schemas.openxmlformats.org/officeDocument/2006/relationships/hyperlink" Target="https://podminky.urs.cz/item/CS_URS_2024_02/741310025" TargetMode="External"/><Relationship Id="rId252" Type="http://schemas.openxmlformats.org/officeDocument/2006/relationships/hyperlink" Target="https://podminky.urs.cz/item/CS_URS_2024_02/741820101" TargetMode="External"/><Relationship Id="rId273" Type="http://schemas.openxmlformats.org/officeDocument/2006/relationships/hyperlink" Target="https://podminky.urs.cz/item/CS_URS_2024_02/742310002" TargetMode="External"/><Relationship Id="rId294" Type="http://schemas.openxmlformats.org/officeDocument/2006/relationships/hyperlink" Target="https://podminky.urs.cz/item/CS_URS_2024_02/751514663" TargetMode="External"/><Relationship Id="rId308" Type="http://schemas.openxmlformats.org/officeDocument/2006/relationships/hyperlink" Target="https://podminky.urs.cz/item/CS_URS_2024_02/764518622" TargetMode="External"/><Relationship Id="rId329" Type="http://schemas.openxmlformats.org/officeDocument/2006/relationships/hyperlink" Target="https://podminky.urs.cz/item/CS_URS_2024_02/766621212" TargetMode="External"/><Relationship Id="rId47" Type="http://schemas.openxmlformats.org/officeDocument/2006/relationships/hyperlink" Target="https://podminky.urs.cz/item/CS_URS_2024_02/317141447" TargetMode="External"/><Relationship Id="rId68" Type="http://schemas.openxmlformats.org/officeDocument/2006/relationships/hyperlink" Target="https://podminky.urs.cz/item/CS_URS_2024_02/431351121" TargetMode="External"/><Relationship Id="rId89" Type="http://schemas.openxmlformats.org/officeDocument/2006/relationships/hyperlink" Target="https://podminky.urs.cz/item/CS_URS_2024_02/612341321" TargetMode="External"/><Relationship Id="rId112" Type="http://schemas.openxmlformats.org/officeDocument/2006/relationships/hyperlink" Target="https://podminky.urs.cz/item/CS_URS_2024_02/711111002" TargetMode="External"/><Relationship Id="rId133" Type="http://schemas.openxmlformats.org/officeDocument/2006/relationships/hyperlink" Target="https://podminky.urs.cz/item/CS_URS_2024_02/721173705" TargetMode="External"/><Relationship Id="rId154" Type="http://schemas.openxmlformats.org/officeDocument/2006/relationships/hyperlink" Target="https://podminky.urs.cz/item/CS_URS_2024_02/724242423" TargetMode="External"/><Relationship Id="rId175" Type="http://schemas.openxmlformats.org/officeDocument/2006/relationships/hyperlink" Target="https://podminky.urs.cz/item/CS_URS_2024_02/725822631" TargetMode="External"/><Relationship Id="rId340" Type="http://schemas.openxmlformats.org/officeDocument/2006/relationships/hyperlink" Target="https://podminky.urs.cz/item/CS_URS_2024_02/766682121" TargetMode="External"/><Relationship Id="rId361" Type="http://schemas.openxmlformats.org/officeDocument/2006/relationships/hyperlink" Target="https://podminky.urs.cz/item/CS_URS_2024_02/781121011" TargetMode="External"/><Relationship Id="rId196" Type="http://schemas.openxmlformats.org/officeDocument/2006/relationships/hyperlink" Target="https://podminky.urs.cz/item/CS_URS_2024_02/735411232" TargetMode="External"/><Relationship Id="rId200" Type="http://schemas.openxmlformats.org/officeDocument/2006/relationships/hyperlink" Target="https://podminky.urs.cz/item/CS_URS_2024_02/736210551" TargetMode="External"/><Relationship Id="rId16" Type="http://schemas.openxmlformats.org/officeDocument/2006/relationships/hyperlink" Target="https://podminky.urs.cz/item/CS_URS_2024_02/181351103" TargetMode="External"/><Relationship Id="rId221" Type="http://schemas.openxmlformats.org/officeDocument/2006/relationships/hyperlink" Target="https://podminky.urs.cz/item/CS_URS_2024_02/741123225" TargetMode="External"/><Relationship Id="rId242" Type="http://schemas.openxmlformats.org/officeDocument/2006/relationships/hyperlink" Target="https://podminky.urs.cz/item/CS_URS_2024_02/741320042" TargetMode="External"/><Relationship Id="rId263" Type="http://schemas.openxmlformats.org/officeDocument/2006/relationships/hyperlink" Target="https://podminky.urs.cz/item/CS_URS_2024_02/220280851" TargetMode="External"/><Relationship Id="rId284" Type="http://schemas.openxmlformats.org/officeDocument/2006/relationships/hyperlink" Target="https://podminky.urs.cz/item/CS_URS_2024_02/742430031" TargetMode="External"/><Relationship Id="rId319" Type="http://schemas.openxmlformats.org/officeDocument/2006/relationships/hyperlink" Target="https://podminky.urs.cz/item/CS_URS_2024_02/765125011" TargetMode="External"/><Relationship Id="rId37" Type="http://schemas.openxmlformats.org/officeDocument/2006/relationships/hyperlink" Target="https://podminky.urs.cz/item/CS_URS_2024_02/342272225" TargetMode="External"/><Relationship Id="rId58" Type="http://schemas.openxmlformats.org/officeDocument/2006/relationships/hyperlink" Target="https://podminky.urs.cz/item/CS_URS_2024_02/314237207" TargetMode="External"/><Relationship Id="rId79" Type="http://schemas.openxmlformats.org/officeDocument/2006/relationships/hyperlink" Target="https://podminky.urs.cz/item/CS_URS_2024_02/564811011" TargetMode="External"/><Relationship Id="rId102" Type="http://schemas.openxmlformats.org/officeDocument/2006/relationships/hyperlink" Target="https://podminky.urs.cz/item/CS_URS_2024_02/895941102" TargetMode="External"/><Relationship Id="rId123" Type="http://schemas.openxmlformats.org/officeDocument/2006/relationships/hyperlink" Target="https://podminky.urs.cz/item/CS_URS_2024_02/713151211" TargetMode="External"/><Relationship Id="rId144" Type="http://schemas.openxmlformats.org/officeDocument/2006/relationships/hyperlink" Target="https://podminky.urs.cz/item/CS_URS_2024_02/722174004" TargetMode="External"/><Relationship Id="rId330" Type="http://schemas.openxmlformats.org/officeDocument/2006/relationships/hyperlink" Target="https://podminky.urs.cz/item/CS_URS_2024_02/766621223" TargetMode="External"/><Relationship Id="rId90" Type="http://schemas.openxmlformats.org/officeDocument/2006/relationships/hyperlink" Target="https://podminky.urs.cz/item/CS_URS_2024_02/611631001" TargetMode="External"/><Relationship Id="rId165" Type="http://schemas.openxmlformats.org/officeDocument/2006/relationships/hyperlink" Target="https://podminky.urs.cz/item/CS_URS_2024_02/725291668" TargetMode="External"/><Relationship Id="rId186" Type="http://schemas.openxmlformats.org/officeDocument/2006/relationships/hyperlink" Target="https://podminky.urs.cz/item/CS_URS_2024_02/998725101" TargetMode="External"/><Relationship Id="rId351" Type="http://schemas.openxmlformats.org/officeDocument/2006/relationships/hyperlink" Target="https://podminky.urs.cz/item/CS_URS_2024_02/998771101" TargetMode="External"/><Relationship Id="rId372" Type="http://schemas.openxmlformats.org/officeDocument/2006/relationships/hyperlink" Target="https://podminky.urs.cz/item/CS_URS_2024_02/460451332" TargetMode="External"/><Relationship Id="rId211" Type="http://schemas.openxmlformats.org/officeDocument/2006/relationships/hyperlink" Target="https://podminky.urs.cz/item/CS_URS_2024_02/741112001" TargetMode="External"/><Relationship Id="rId232" Type="http://schemas.openxmlformats.org/officeDocument/2006/relationships/hyperlink" Target="https://podminky.urs.cz/item/CS_URS_2024_02/741310042" TargetMode="External"/><Relationship Id="rId253" Type="http://schemas.openxmlformats.org/officeDocument/2006/relationships/hyperlink" Target="https://podminky.urs.cz/item/CS_URS_2024_02/741420001" TargetMode="External"/><Relationship Id="rId274" Type="http://schemas.openxmlformats.org/officeDocument/2006/relationships/hyperlink" Target="https://podminky.urs.cz/item/CS_URS_2024_02/742310003" TargetMode="External"/><Relationship Id="rId295" Type="http://schemas.openxmlformats.org/officeDocument/2006/relationships/hyperlink" Target="https://podminky.urs.cz/item/CS_URS_2024_02/751572103" TargetMode="External"/><Relationship Id="rId309" Type="http://schemas.openxmlformats.org/officeDocument/2006/relationships/hyperlink" Target="https://podminky.urs.cz/item/CS_URS_2024_02/764511602" TargetMode="External"/><Relationship Id="rId27" Type="http://schemas.openxmlformats.org/officeDocument/2006/relationships/hyperlink" Target="https://podminky.urs.cz/item/CS_URS_2024_02/273321411" TargetMode="External"/><Relationship Id="rId48" Type="http://schemas.openxmlformats.org/officeDocument/2006/relationships/hyperlink" Target="https://podminky.urs.cz/item/CS_URS_2024_02/348171143" TargetMode="External"/><Relationship Id="rId69" Type="http://schemas.openxmlformats.org/officeDocument/2006/relationships/hyperlink" Target="https://podminky.urs.cz/item/CS_URS_2024_02/431351122" TargetMode="External"/><Relationship Id="rId113" Type="http://schemas.openxmlformats.org/officeDocument/2006/relationships/hyperlink" Target="https://podminky.urs.cz/item/CS_URS_2024_02/711441559" TargetMode="External"/><Relationship Id="rId134" Type="http://schemas.openxmlformats.org/officeDocument/2006/relationships/hyperlink" Target="https://podminky.urs.cz/item/CS_URS_2024_02/721173706" TargetMode="External"/><Relationship Id="rId320" Type="http://schemas.openxmlformats.org/officeDocument/2006/relationships/hyperlink" Target="https://podminky.urs.cz/item/CS_URS_2024_02/765125121" TargetMode="External"/><Relationship Id="rId80" Type="http://schemas.openxmlformats.org/officeDocument/2006/relationships/hyperlink" Target="https://podminky.urs.cz/item/CS_URS_2024_02/596211222" TargetMode="External"/><Relationship Id="rId155" Type="http://schemas.openxmlformats.org/officeDocument/2006/relationships/hyperlink" Target="https://podminky.urs.cz/item/CS_URS_2024_02/724399102" TargetMode="External"/><Relationship Id="rId176" Type="http://schemas.openxmlformats.org/officeDocument/2006/relationships/hyperlink" Target="https://podminky.urs.cz/item/CS_URS_2024_02/725841333" TargetMode="External"/><Relationship Id="rId197" Type="http://schemas.openxmlformats.org/officeDocument/2006/relationships/hyperlink" Target="https://podminky.urs.cz/item/CS_URS_2024_02/735890106" TargetMode="External"/><Relationship Id="rId341" Type="http://schemas.openxmlformats.org/officeDocument/2006/relationships/hyperlink" Target="https://podminky.urs.cz/item/CS_URS_2024_02/766682123" TargetMode="External"/><Relationship Id="rId362" Type="http://schemas.openxmlformats.org/officeDocument/2006/relationships/hyperlink" Target="https://podminky.urs.cz/item/CS_URS_2024_02/781131112" TargetMode="External"/><Relationship Id="rId201" Type="http://schemas.openxmlformats.org/officeDocument/2006/relationships/hyperlink" Target="https://podminky.urs.cz/item/CS_URS_2024_02/998735101" TargetMode="External"/><Relationship Id="rId222" Type="http://schemas.openxmlformats.org/officeDocument/2006/relationships/hyperlink" Target="https://podminky.urs.cz/item/CS_URS_2024_02/741130005" TargetMode="External"/><Relationship Id="rId243" Type="http://schemas.openxmlformats.org/officeDocument/2006/relationships/hyperlink" Target="https://podminky.urs.cz/item/CS_URS_2024_02/741330302" TargetMode="External"/><Relationship Id="rId264" Type="http://schemas.openxmlformats.org/officeDocument/2006/relationships/hyperlink" Target="https://podminky.urs.cz/item/CS_URS_2024_02/220370110" TargetMode="External"/><Relationship Id="rId285" Type="http://schemas.openxmlformats.org/officeDocument/2006/relationships/hyperlink" Target="https://podminky.urs.cz/item/CS_URS_2024_02/998742101" TargetMode="External"/><Relationship Id="rId17" Type="http://schemas.openxmlformats.org/officeDocument/2006/relationships/hyperlink" Target="https://podminky.urs.cz/item/CS_URS_2024_02/175112101" TargetMode="External"/><Relationship Id="rId38" Type="http://schemas.openxmlformats.org/officeDocument/2006/relationships/hyperlink" Target="https://podminky.urs.cz/item/CS_URS_2024_02/342272245" TargetMode="External"/><Relationship Id="rId59" Type="http://schemas.openxmlformats.org/officeDocument/2006/relationships/hyperlink" Target="https://podminky.urs.cz/item/CS_URS_2024_02/411121125" TargetMode="External"/><Relationship Id="rId103" Type="http://schemas.openxmlformats.org/officeDocument/2006/relationships/hyperlink" Target="https://podminky.urs.cz/item/CS_URS_2024_02/919413111" TargetMode="External"/><Relationship Id="rId124" Type="http://schemas.openxmlformats.org/officeDocument/2006/relationships/hyperlink" Target="https://podminky.urs.cz/item/CS_URS_2024_02/998713101" TargetMode="External"/><Relationship Id="rId310" Type="http://schemas.openxmlformats.org/officeDocument/2006/relationships/hyperlink" Target="https://podminky.urs.cz/item/CS_URS_2024_02/764501105" TargetMode="External"/><Relationship Id="rId70" Type="http://schemas.openxmlformats.org/officeDocument/2006/relationships/hyperlink" Target="https://podminky.urs.cz/item/CS_URS_2024_02/411321414" TargetMode="External"/><Relationship Id="rId91" Type="http://schemas.openxmlformats.org/officeDocument/2006/relationships/hyperlink" Target="https://podminky.urs.cz/item/CS_URS_2024_02/622321101" TargetMode="External"/><Relationship Id="rId145" Type="http://schemas.openxmlformats.org/officeDocument/2006/relationships/hyperlink" Target="https://podminky.urs.cz/item/CS_URS_2024_02/722221135" TargetMode="External"/><Relationship Id="rId166" Type="http://schemas.openxmlformats.org/officeDocument/2006/relationships/hyperlink" Target="https://podminky.urs.cz/item/CS_URS_2024_02/725291669" TargetMode="External"/><Relationship Id="rId187" Type="http://schemas.openxmlformats.org/officeDocument/2006/relationships/hyperlink" Target="https://podminky.urs.cz/item/CS_URS_2024_02/726111031" TargetMode="External"/><Relationship Id="rId331" Type="http://schemas.openxmlformats.org/officeDocument/2006/relationships/hyperlink" Target="https://podminky.urs.cz/item/CS_URS_2024_02/766660171" TargetMode="External"/><Relationship Id="rId352" Type="http://schemas.openxmlformats.org/officeDocument/2006/relationships/hyperlink" Target="https://podminky.urs.cz/item/CS_URS_2024_02/776111112" TargetMode="External"/><Relationship Id="rId373" Type="http://schemas.openxmlformats.org/officeDocument/2006/relationships/hyperlink" Target="https://podminky.urs.cz/item/CS_URS_2024_02/460242211" TargetMode="External"/><Relationship Id="rId1" Type="http://schemas.openxmlformats.org/officeDocument/2006/relationships/hyperlink" Target="https://podminky.urs.cz/item/CS_URS_2024_02/121151117" TargetMode="External"/><Relationship Id="rId212" Type="http://schemas.openxmlformats.org/officeDocument/2006/relationships/hyperlink" Target="https://podminky.urs.cz/item/CS_URS_2024_02/741120401" TargetMode="External"/><Relationship Id="rId233" Type="http://schemas.openxmlformats.org/officeDocument/2006/relationships/hyperlink" Target="https://podminky.urs.cz/item/CS_URS_2024_02/741310101" TargetMode="External"/><Relationship Id="rId254" Type="http://schemas.openxmlformats.org/officeDocument/2006/relationships/hyperlink" Target="https://podminky.urs.cz/item/CS_URS_2024_02/741420021" TargetMode="External"/><Relationship Id="rId28" Type="http://schemas.openxmlformats.org/officeDocument/2006/relationships/hyperlink" Target="https://podminky.urs.cz/item/CS_URS_2024_02/210220001" TargetMode="External"/><Relationship Id="rId49" Type="http://schemas.openxmlformats.org/officeDocument/2006/relationships/hyperlink" Target="https://podminky.urs.cz/item/CS_URS_2024_02/348215111" TargetMode="External"/><Relationship Id="rId114" Type="http://schemas.openxmlformats.org/officeDocument/2006/relationships/hyperlink" Target="https://podminky.urs.cz/item/CS_URS_2024_02/711441559" TargetMode="External"/><Relationship Id="rId275" Type="http://schemas.openxmlformats.org/officeDocument/2006/relationships/hyperlink" Target="https://podminky.urs.cz/item/CS_URS_2024_02/742320012" TargetMode="External"/><Relationship Id="rId296" Type="http://schemas.openxmlformats.org/officeDocument/2006/relationships/hyperlink" Target="https://podminky.urs.cz/item/CS_URS_2024_02/751581353" TargetMode="External"/><Relationship Id="rId300" Type="http://schemas.openxmlformats.org/officeDocument/2006/relationships/hyperlink" Target="https://podminky.urs.cz/item/CS_URS_2024_02/762332132" TargetMode="External"/><Relationship Id="rId60" Type="http://schemas.openxmlformats.org/officeDocument/2006/relationships/hyperlink" Target="https://podminky.urs.cz/item/CS_URS_2024_02/411121127" TargetMode="External"/><Relationship Id="rId81" Type="http://schemas.openxmlformats.org/officeDocument/2006/relationships/hyperlink" Target="https://podminky.urs.cz/item/CS_URS_2024_02/596212332" TargetMode="External"/><Relationship Id="rId135" Type="http://schemas.openxmlformats.org/officeDocument/2006/relationships/hyperlink" Target="https://podminky.urs.cz/item/CS_URS_2024_02/721173723" TargetMode="External"/><Relationship Id="rId156" Type="http://schemas.openxmlformats.org/officeDocument/2006/relationships/hyperlink" Target="https://podminky.urs.cz/item/CS_URS_2024_02/998724101" TargetMode="External"/><Relationship Id="rId177" Type="http://schemas.openxmlformats.org/officeDocument/2006/relationships/hyperlink" Target="https://podminky.urs.cz/item/CS_URS_2024_02/725869204" TargetMode="External"/><Relationship Id="rId198" Type="http://schemas.openxmlformats.org/officeDocument/2006/relationships/hyperlink" Target="https://podminky.urs.cz/item/CS_URS_2024_02/735890205" TargetMode="External"/><Relationship Id="rId321" Type="http://schemas.openxmlformats.org/officeDocument/2006/relationships/hyperlink" Target="https://podminky.urs.cz/item/CS_URS_2024_02/765125201" TargetMode="External"/><Relationship Id="rId342" Type="http://schemas.openxmlformats.org/officeDocument/2006/relationships/hyperlink" Target="https://podminky.urs.cz/item/CS_URS_2024_02/766682311" TargetMode="External"/><Relationship Id="rId363" Type="http://schemas.openxmlformats.org/officeDocument/2006/relationships/hyperlink" Target="https://podminky.urs.cz/item/CS_URS_2024_02/998781101" TargetMode="External"/><Relationship Id="rId202" Type="http://schemas.openxmlformats.org/officeDocument/2006/relationships/hyperlink" Target="https://podminky.urs.cz/item/CS_URS_2024_02/741110061" TargetMode="External"/><Relationship Id="rId223" Type="http://schemas.openxmlformats.org/officeDocument/2006/relationships/hyperlink" Target="https://podminky.urs.cz/item/CS_URS_2024_02/741130007" TargetMode="External"/><Relationship Id="rId244" Type="http://schemas.openxmlformats.org/officeDocument/2006/relationships/hyperlink" Target="https://podminky.urs.cz/item/CS_URS_2024_02/741330311" TargetMode="External"/><Relationship Id="rId18" Type="http://schemas.openxmlformats.org/officeDocument/2006/relationships/hyperlink" Target="https://podminky.urs.cz/item/CS_URS_2024_02/171111103" TargetMode="External"/><Relationship Id="rId39" Type="http://schemas.openxmlformats.org/officeDocument/2006/relationships/hyperlink" Target="https://podminky.urs.cz/item/CS_URS_2024_02/342272205" TargetMode="External"/><Relationship Id="rId265" Type="http://schemas.openxmlformats.org/officeDocument/2006/relationships/hyperlink" Target="https://podminky.urs.cz/item/CS_URS_2024_02/460741141" TargetMode="External"/><Relationship Id="rId286" Type="http://schemas.openxmlformats.org/officeDocument/2006/relationships/hyperlink" Target="https://podminky.urs.cz/item/CS_URS_2024_02/HZS2231" TargetMode="External"/><Relationship Id="rId50" Type="http://schemas.openxmlformats.org/officeDocument/2006/relationships/hyperlink" Target="https://podminky.urs.cz/item/CS_URS_2024_02/348215122" TargetMode="External"/><Relationship Id="rId104" Type="http://schemas.openxmlformats.org/officeDocument/2006/relationships/hyperlink" Target="https://podminky.urs.cz/item/CS_URS_2024_02/953946131" TargetMode="External"/><Relationship Id="rId125" Type="http://schemas.openxmlformats.org/officeDocument/2006/relationships/hyperlink" Target="https://podminky.urs.cz/item/CS_URS_2024_02/714111401" TargetMode="External"/><Relationship Id="rId146" Type="http://schemas.openxmlformats.org/officeDocument/2006/relationships/hyperlink" Target="https://podminky.urs.cz/item/CS_URS_2024_02/722232171" TargetMode="External"/><Relationship Id="rId167" Type="http://schemas.openxmlformats.org/officeDocument/2006/relationships/hyperlink" Target="https://podminky.urs.cz/item/CS_URS_2024_02/725291670" TargetMode="External"/><Relationship Id="rId188" Type="http://schemas.openxmlformats.org/officeDocument/2006/relationships/hyperlink" Target="https://podminky.urs.cz/item/CS_URS_2024_02/726111041" TargetMode="External"/><Relationship Id="rId311" Type="http://schemas.openxmlformats.org/officeDocument/2006/relationships/hyperlink" Target="https://podminky.urs.cz/item/CS_URS_2024_02/764214608" TargetMode="External"/><Relationship Id="rId332" Type="http://schemas.openxmlformats.org/officeDocument/2006/relationships/hyperlink" Target="https://podminky.urs.cz/item/CS_URS_2024_02/766660181" TargetMode="External"/><Relationship Id="rId353" Type="http://schemas.openxmlformats.org/officeDocument/2006/relationships/hyperlink" Target="https://podminky.urs.cz/item/CS_URS_2024_02/776111311" TargetMode="External"/><Relationship Id="rId374" Type="http://schemas.openxmlformats.org/officeDocument/2006/relationships/hyperlink" Target="https://podminky.urs.cz/item/CS_URS_2024_02/460341111" TargetMode="External"/><Relationship Id="rId71" Type="http://schemas.openxmlformats.org/officeDocument/2006/relationships/hyperlink" Target="https://podminky.urs.cz/item/CS_URS_2024_02/411361821" TargetMode="External"/><Relationship Id="rId92" Type="http://schemas.openxmlformats.org/officeDocument/2006/relationships/hyperlink" Target="https://podminky.urs.cz/item/CS_URS_2024_02/622321121" TargetMode="External"/><Relationship Id="rId213" Type="http://schemas.openxmlformats.org/officeDocument/2006/relationships/hyperlink" Target="https://podminky.urs.cz/item/CS_URS_2024_02/741120403" TargetMode="External"/><Relationship Id="rId234" Type="http://schemas.openxmlformats.org/officeDocument/2006/relationships/hyperlink" Target="https://podminky.urs.cz/item/CS_URS_2024_02/741310411" TargetMode="External"/><Relationship Id="rId2" Type="http://schemas.openxmlformats.org/officeDocument/2006/relationships/hyperlink" Target="https://podminky.urs.cz/item/CS_URS_2024_02/132351101" TargetMode="External"/><Relationship Id="rId29" Type="http://schemas.openxmlformats.org/officeDocument/2006/relationships/hyperlink" Target="https://podminky.urs.cz/item/CS_URS_2024_02/210220020" TargetMode="External"/><Relationship Id="rId255" Type="http://schemas.openxmlformats.org/officeDocument/2006/relationships/hyperlink" Target="https://podminky.urs.cz/item/CS_URS_2024_02/741430004" TargetMode="External"/><Relationship Id="rId276" Type="http://schemas.openxmlformats.org/officeDocument/2006/relationships/hyperlink" Target="https://podminky.urs.cz/item/CS_URS_2024_02/742330005" TargetMode="External"/><Relationship Id="rId297" Type="http://schemas.openxmlformats.org/officeDocument/2006/relationships/hyperlink" Target="https://podminky.urs.cz/item/CS_URS_2024_02/751511141" TargetMode="External"/><Relationship Id="rId40" Type="http://schemas.openxmlformats.org/officeDocument/2006/relationships/hyperlink" Target="https://podminky.urs.cz/item/CS_URS_2024_02/317142422" TargetMode="External"/><Relationship Id="rId115" Type="http://schemas.openxmlformats.org/officeDocument/2006/relationships/hyperlink" Target="https://podminky.urs.cz/item/CS_URS_2024_02/711112001" TargetMode="External"/><Relationship Id="rId136" Type="http://schemas.openxmlformats.org/officeDocument/2006/relationships/hyperlink" Target="https://podminky.urs.cz/item/CS_URS_2024_02/721211611" TargetMode="External"/><Relationship Id="rId157" Type="http://schemas.openxmlformats.org/officeDocument/2006/relationships/hyperlink" Target="https://podminky.urs.cz/item/CS_URS_2024_02/725111132" TargetMode="External"/><Relationship Id="rId178" Type="http://schemas.openxmlformats.org/officeDocument/2006/relationships/hyperlink" Target="https://podminky.urs.cz/item/CS_URS_2024_02/725813112" TargetMode="External"/><Relationship Id="rId301" Type="http://schemas.openxmlformats.org/officeDocument/2006/relationships/hyperlink" Target="https://podminky.urs.cz/item/CS_URS_2024_02/762332134" TargetMode="External"/><Relationship Id="rId322" Type="http://schemas.openxmlformats.org/officeDocument/2006/relationships/hyperlink" Target="https://podminky.urs.cz/item/CS_URS_2024_02/765125251" TargetMode="External"/><Relationship Id="rId343" Type="http://schemas.openxmlformats.org/officeDocument/2006/relationships/hyperlink" Target="https://podminky.urs.cz/item/CS_URS_2024_02/766698112" TargetMode="External"/><Relationship Id="rId364" Type="http://schemas.openxmlformats.org/officeDocument/2006/relationships/hyperlink" Target="https://podminky.urs.cz/item/CS_URS_2024_02/783301303" TargetMode="External"/><Relationship Id="rId61" Type="http://schemas.openxmlformats.org/officeDocument/2006/relationships/hyperlink" Target="https://podminky.urs.cz/item/CS_URS_2024_02/411121127" TargetMode="External"/><Relationship Id="rId82" Type="http://schemas.openxmlformats.org/officeDocument/2006/relationships/hyperlink" Target="https://podminky.urs.cz/item/CS_URS_2024_02/451317777" TargetMode="External"/><Relationship Id="rId199" Type="http://schemas.openxmlformats.org/officeDocument/2006/relationships/hyperlink" Target="https://podminky.urs.cz/item/CS_URS_2024_02/735890232" TargetMode="External"/><Relationship Id="rId203" Type="http://schemas.openxmlformats.org/officeDocument/2006/relationships/hyperlink" Target="https://podminky.urs.cz/item/CS_URS_2024_02/741110062" TargetMode="External"/><Relationship Id="rId19" Type="http://schemas.openxmlformats.org/officeDocument/2006/relationships/hyperlink" Target="https://podminky.urs.cz/item/CS_URS_2024_02/131351100" TargetMode="External"/><Relationship Id="rId224" Type="http://schemas.openxmlformats.org/officeDocument/2006/relationships/hyperlink" Target="https://podminky.urs.cz/item/CS_URS_2024_02/741130021" TargetMode="External"/><Relationship Id="rId245" Type="http://schemas.openxmlformats.org/officeDocument/2006/relationships/hyperlink" Target="https://podminky.urs.cz/item/CS_URS_2024_02/741370031" TargetMode="External"/><Relationship Id="rId266" Type="http://schemas.openxmlformats.org/officeDocument/2006/relationships/hyperlink" Target="https://podminky.urs.cz/item/CS_URS_2024_02/742124002" TargetMode="External"/><Relationship Id="rId287" Type="http://schemas.openxmlformats.org/officeDocument/2006/relationships/hyperlink" Target="https://podminky.urs.cz/item/CS_URS_2024_02/HZS2232" TargetMode="External"/><Relationship Id="rId30" Type="http://schemas.openxmlformats.org/officeDocument/2006/relationships/hyperlink" Target="https://podminky.urs.cz/item/CS_URS_2024_02/311113145" TargetMode="External"/><Relationship Id="rId105" Type="http://schemas.openxmlformats.org/officeDocument/2006/relationships/hyperlink" Target="https://podminky.urs.cz/item/CS_URS_2024_02/953946121" TargetMode="External"/><Relationship Id="rId126" Type="http://schemas.openxmlformats.org/officeDocument/2006/relationships/hyperlink" Target="https://podminky.urs.cz/item/CS_URS_2024_02/714119002" TargetMode="External"/><Relationship Id="rId147" Type="http://schemas.openxmlformats.org/officeDocument/2006/relationships/hyperlink" Target="https://podminky.urs.cz/item/CS_URS_2024_02/722290246" TargetMode="External"/><Relationship Id="rId168" Type="http://schemas.openxmlformats.org/officeDocument/2006/relationships/hyperlink" Target="https://podminky.urs.cz/item/CS_URS_2024_02/725291674" TargetMode="External"/><Relationship Id="rId312" Type="http://schemas.openxmlformats.org/officeDocument/2006/relationships/hyperlink" Target="https://podminky.urs.cz/item/CS_URS_2024_02/764213652" TargetMode="External"/><Relationship Id="rId333" Type="http://schemas.openxmlformats.org/officeDocument/2006/relationships/hyperlink" Target="https://podminky.urs.cz/item/CS_URS_2024_02/766660174" TargetMode="External"/><Relationship Id="rId354" Type="http://schemas.openxmlformats.org/officeDocument/2006/relationships/hyperlink" Target="https://podminky.urs.cz/item/CS_URS_2024_02/776121321" TargetMode="External"/><Relationship Id="rId51" Type="http://schemas.openxmlformats.org/officeDocument/2006/relationships/hyperlink" Target="https://podminky.urs.cz/item/CS_URS_2024_02/389842401" TargetMode="External"/><Relationship Id="rId72" Type="http://schemas.openxmlformats.org/officeDocument/2006/relationships/hyperlink" Target="https://podminky.urs.cz/item/CS_URS_2024_02/411351011" TargetMode="External"/><Relationship Id="rId93" Type="http://schemas.openxmlformats.org/officeDocument/2006/relationships/hyperlink" Target="https://podminky.urs.cz/item/CS_URS_2024_02/642942611" TargetMode="External"/><Relationship Id="rId189" Type="http://schemas.openxmlformats.org/officeDocument/2006/relationships/hyperlink" Target="https://podminky.urs.cz/item/CS_URS_2024_02/726111001" TargetMode="External"/><Relationship Id="rId375" Type="http://schemas.openxmlformats.org/officeDocument/2006/relationships/hyperlink" Target="https://podminky.urs.cz/item/CS_URS_2024_02/469981111" TargetMode="External"/><Relationship Id="rId3" Type="http://schemas.openxmlformats.org/officeDocument/2006/relationships/hyperlink" Target="https://podminky.urs.cz/item/CS_URS_2024_02/132354101" TargetMode="External"/><Relationship Id="rId214" Type="http://schemas.openxmlformats.org/officeDocument/2006/relationships/hyperlink" Target="https://podminky.urs.cz/item/CS_URS_2024_02/741120501" TargetMode="External"/><Relationship Id="rId235" Type="http://schemas.openxmlformats.org/officeDocument/2006/relationships/hyperlink" Target="https://podminky.urs.cz/item/CS_URS_2024_02/741310551" TargetMode="External"/><Relationship Id="rId256" Type="http://schemas.openxmlformats.org/officeDocument/2006/relationships/hyperlink" Target="https://podminky.urs.cz/item/CS_URS_2024_02/741420023" TargetMode="External"/><Relationship Id="rId277" Type="http://schemas.openxmlformats.org/officeDocument/2006/relationships/hyperlink" Target="https://podminky.urs.cz/item/CS_URS_2024_02/742330012" TargetMode="External"/><Relationship Id="rId298" Type="http://schemas.openxmlformats.org/officeDocument/2006/relationships/hyperlink" Target="https://podminky.urs.cz/item/CS_URS_2024_02/751514764" TargetMode="External"/><Relationship Id="rId116" Type="http://schemas.openxmlformats.org/officeDocument/2006/relationships/hyperlink" Target="https://podminky.urs.cz/item/CS_URS_2024_02/711142559" TargetMode="External"/><Relationship Id="rId137" Type="http://schemas.openxmlformats.org/officeDocument/2006/relationships/hyperlink" Target="https://podminky.urs.cz/item/CS_URS_2024_02/721226511" TargetMode="External"/><Relationship Id="rId158" Type="http://schemas.openxmlformats.org/officeDocument/2006/relationships/hyperlink" Target="https://podminky.urs.cz/item/CS_URS_2024_02/725121502" TargetMode="External"/><Relationship Id="rId302" Type="http://schemas.openxmlformats.org/officeDocument/2006/relationships/hyperlink" Target="https://podminky.urs.cz/item/CS_URS_2024_02/762795000" TargetMode="External"/><Relationship Id="rId323" Type="http://schemas.openxmlformats.org/officeDocument/2006/relationships/hyperlink" Target="https://podminky.urs.cz/item/CS_URS_2024_02/765125302" TargetMode="External"/><Relationship Id="rId344" Type="http://schemas.openxmlformats.org/officeDocument/2006/relationships/hyperlink" Target="https://podminky.urs.cz/item/CS_URS_2024_02/766811112" TargetMode="External"/><Relationship Id="rId20" Type="http://schemas.openxmlformats.org/officeDocument/2006/relationships/hyperlink" Target="https://podminky.urs.cz/item/CS_URS_2024_02/175111101" TargetMode="External"/><Relationship Id="rId41" Type="http://schemas.openxmlformats.org/officeDocument/2006/relationships/hyperlink" Target="https://podminky.urs.cz/item/CS_URS_2024_02/317143453" TargetMode="External"/><Relationship Id="rId62" Type="http://schemas.openxmlformats.org/officeDocument/2006/relationships/hyperlink" Target="https://podminky.urs.cz/item/CS_URS_2024_02/417321515" TargetMode="External"/><Relationship Id="rId83" Type="http://schemas.openxmlformats.org/officeDocument/2006/relationships/hyperlink" Target="https://podminky.urs.cz/item/CS_URS_2024_02/632481215" TargetMode="External"/><Relationship Id="rId179" Type="http://schemas.openxmlformats.org/officeDocument/2006/relationships/hyperlink" Target="https://podminky.urs.cz/item/CS_URS_2024_02/725819201" TargetMode="External"/><Relationship Id="rId365" Type="http://schemas.openxmlformats.org/officeDocument/2006/relationships/hyperlink" Target="https://podminky.urs.cz/item/CS_URS_2024_02/795432001" TargetMode="External"/><Relationship Id="rId190" Type="http://schemas.openxmlformats.org/officeDocument/2006/relationships/hyperlink" Target="https://podminky.urs.cz/item/CS_URS_2024_02/726111201" TargetMode="External"/><Relationship Id="rId204" Type="http://schemas.openxmlformats.org/officeDocument/2006/relationships/hyperlink" Target="https://podminky.urs.cz/item/CS_URS_2024_02/741110063" TargetMode="External"/><Relationship Id="rId225" Type="http://schemas.openxmlformats.org/officeDocument/2006/relationships/hyperlink" Target="https://podminky.urs.cz/item/CS_URS_2024_02/741130024" TargetMode="External"/><Relationship Id="rId246" Type="http://schemas.openxmlformats.org/officeDocument/2006/relationships/hyperlink" Target="https://podminky.urs.cz/item/CS_URS_2024_02/741370034" TargetMode="External"/><Relationship Id="rId267" Type="http://schemas.openxmlformats.org/officeDocument/2006/relationships/hyperlink" Target="https://podminky.urs.cz/item/CS_URS_2024_02/742124005" TargetMode="External"/><Relationship Id="rId288" Type="http://schemas.openxmlformats.org/officeDocument/2006/relationships/hyperlink" Target="https://podminky.urs.cz/item/CS_URS_2024_02/751721111" TargetMode="External"/><Relationship Id="rId106" Type="http://schemas.openxmlformats.org/officeDocument/2006/relationships/hyperlink" Target="https://podminky.urs.cz/item/CS_URS_2024_02/911111111" TargetMode="External"/><Relationship Id="rId127" Type="http://schemas.openxmlformats.org/officeDocument/2006/relationships/hyperlink" Target="https://podminky.urs.cz/item/CS_URS_2024_02/998714101" TargetMode="External"/><Relationship Id="rId313" Type="http://schemas.openxmlformats.org/officeDocument/2006/relationships/hyperlink" Target="https://podminky.urs.cz/item/CS_URS_2024_02/764216644" TargetMode="External"/><Relationship Id="rId10" Type="http://schemas.openxmlformats.org/officeDocument/2006/relationships/hyperlink" Target="https://podminky.urs.cz/item/CS_URS_2024_02/564761101" TargetMode="External"/><Relationship Id="rId31" Type="http://schemas.openxmlformats.org/officeDocument/2006/relationships/hyperlink" Target="https://podminky.urs.cz/item/CS_URS_2024_02/311113152" TargetMode="External"/><Relationship Id="rId52" Type="http://schemas.openxmlformats.org/officeDocument/2006/relationships/hyperlink" Target="https://podminky.urs.cz/item/CS_URS_2024_02/389842501" TargetMode="External"/><Relationship Id="rId73" Type="http://schemas.openxmlformats.org/officeDocument/2006/relationships/hyperlink" Target="https://podminky.urs.cz/item/CS_URS_2024_02/411351012" TargetMode="External"/><Relationship Id="rId94" Type="http://schemas.openxmlformats.org/officeDocument/2006/relationships/hyperlink" Target="https://podminky.urs.cz/item/CS_URS_2024_02/763131532" TargetMode="External"/><Relationship Id="rId148" Type="http://schemas.openxmlformats.org/officeDocument/2006/relationships/hyperlink" Target="https://podminky.urs.cz/item/CS_URS_2024_02/998722101" TargetMode="External"/><Relationship Id="rId169" Type="http://schemas.openxmlformats.org/officeDocument/2006/relationships/hyperlink" Target="https://podminky.urs.cz/item/CS_URS_2024_02/725331111" TargetMode="External"/><Relationship Id="rId334" Type="http://schemas.openxmlformats.org/officeDocument/2006/relationships/hyperlink" Target="https://podminky.urs.cz/item/CS_URS_2024_02/766660411" TargetMode="External"/><Relationship Id="rId355" Type="http://schemas.openxmlformats.org/officeDocument/2006/relationships/hyperlink" Target="https://podminky.urs.cz/item/CS_URS_2024_02/776221111" TargetMode="External"/><Relationship Id="rId376" Type="http://schemas.openxmlformats.org/officeDocument/2006/relationships/drawing" Target="../drawings/drawing2.xml"/><Relationship Id="rId4" Type="http://schemas.openxmlformats.org/officeDocument/2006/relationships/hyperlink" Target="https://podminky.urs.cz/item/CS_URS_2024_02/171111111" TargetMode="External"/><Relationship Id="rId180" Type="http://schemas.openxmlformats.org/officeDocument/2006/relationships/hyperlink" Target="https://podminky.urs.cz/item/CS_URS_2024_02/725822613" TargetMode="External"/><Relationship Id="rId215" Type="http://schemas.openxmlformats.org/officeDocument/2006/relationships/hyperlink" Target="https://podminky.urs.cz/item/CS_URS_2024_02/741122011" TargetMode="External"/><Relationship Id="rId236" Type="http://schemas.openxmlformats.org/officeDocument/2006/relationships/hyperlink" Target="https://podminky.urs.cz/item/CS_URS_2024_02/741311004" TargetMode="External"/><Relationship Id="rId257" Type="http://schemas.openxmlformats.org/officeDocument/2006/relationships/hyperlink" Target="https://podminky.urs.cz/item/CS_URS_2024_02/210220302" TargetMode="External"/><Relationship Id="rId278" Type="http://schemas.openxmlformats.org/officeDocument/2006/relationships/hyperlink" Target="https://podminky.urs.cz/item/CS_URS_2024_02/742330022" TargetMode="External"/><Relationship Id="rId303" Type="http://schemas.openxmlformats.org/officeDocument/2006/relationships/hyperlink" Target="https://podminky.urs.cz/item/CS_URS_2024_02/762411501" TargetMode="External"/><Relationship Id="rId42" Type="http://schemas.openxmlformats.org/officeDocument/2006/relationships/hyperlink" Target="https://podminky.urs.cz/item/CS_URS_2024_02/317143452" TargetMode="External"/><Relationship Id="rId84" Type="http://schemas.openxmlformats.org/officeDocument/2006/relationships/hyperlink" Target="https://podminky.urs.cz/item/CS_URS_2024_02/597361121" TargetMode="External"/><Relationship Id="rId138" Type="http://schemas.openxmlformats.org/officeDocument/2006/relationships/hyperlink" Target="https://podminky.urs.cz/item/CS_URS_2024_02/721226512" TargetMode="External"/><Relationship Id="rId345" Type="http://schemas.openxmlformats.org/officeDocument/2006/relationships/hyperlink" Target="https://podminky.urs.cz/item/CS_URS_2024_02/766421214" TargetMode="External"/><Relationship Id="rId191" Type="http://schemas.openxmlformats.org/officeDocument/2006/relationships/hyperlink" Target="https://podminky.urs.cz/item/CS_URS_2024_02/998726111" TargetMode="External"/><Relationship Id="rId205" Type="http://schemas.openxmlformats.org/officeDocument/2006/relationships/hyperlink" Target="https://podminky.urs.cz/item/CS_URS_2024_02/741110312" TargetMode="External"/><Relationship Id="rId247" Type="http://schemas.openxmlformats.org/officeDocument/2006/relationships/hyperlink" Target="https://podminky.urs.cz/item/CS_URS_2024_02/741370131" TargetMode="External"/><Relationship Id="rId107" Type="http://schemas.openxmlformats.org/officeDocument/2006/relationships/hyperlink" Target="https://podminky.urs.cz/item/CS_URS_2024_02/998011002" TargetMode="External"/><Relationship Id="rId289" Type="http://schemas.openxmlformats.org/officeDocument/2006/relationships/hyperlink" Target="https://podminky.urs.cz/item/CS_URS_2024_02/751111131" TargetMode="External"/><Relationship Id="rId11" Type="http://schemas.openxmlformats.org/officeDocument/2006/relationships/hyperlink" Target="https://podminky.urs.cz/item/CS_URS_2024_02/635111232" TargetMode="External"/><Relationship Id="rId53" Type="http://schemas.openxmlformats.org/officeDocument/2006/relationships/hyperlink" Target="https://podminky.urs.cz/item/CS_URS_2024_02/389842671" TargetMode="External"/><Relationship Id="rId149" Type="http://schemas.openxmlformats.org/officeDocument/2006/relationships/hyperlink" Target="https://podminky.urs.cz/item/CS_URS_2024_02/724211236" TargetMode="External"/><Relationship Id="rId314" Type="http://schemas.openxmlformats.org/officeDocument/2006/relationships/hyperlink" Target="https://podminky.urs.cz/item/CS_URS_2024_02/998764101" TargetMode="External"/><Relationship Id="rId356" Type="http://schemas.openxmlformats.org/officeDocument/2006/relationships/hyperlink" Target="https://podminky.urs.cz/item/CS_URS_2024_02/776223111" TargetMode="External"/><Relationship Id="rId95" Type="http://schemas.openxmlformats.org/officeDocument/2006/relationships/hyperlink" Target="https://podminky.urs.cz/item/CS_URS_2024_02/631311214" TargetMode="External"/><Relationship Id="rId160" Type="http://schemas.openxmlformats.org/officeDocument/2006/relationships/hyperlink" Target="https://podminky.urs.cz/item/CS_URS_2024_02/725211701" TargetMode="External"/><Relationship Id="rId216" Type="http://schemas.openxmlformats.org/officeDocument/2006/relationships/hyperlink" Target="https://podminky.urs.cz/item/CS_URS_2024_02/741122015" TargetMode="External"/><Relationship Id="rId258" Type="http://schemas.openxmlformats.org/officeDocument/2006/relationships/hyperlink" Target="https://podminky.urs.cz/item/CS_URS_2024_02/210220304" TargetMode="External"/><Relationship Id="rId22" Type="http://schemas.openxmlformats.org/officeDocument/2006/relationships/hyperlink" Target="https://podminky.urs.cz/item/CS_URS_2024_02/132251102" TargetMode="External"/><Relationship Id="rId64" Type="http://schemas.openxmlformats.org/officeDocument/2006/relationships/hyperlink" Target="https://podminky.urs.cz/item/CS_URS_2024_02/417351115" TargetMode="External"/><Relationship Id="rId118" Type="http://schemas.openxmlformats.org/officeDocument/2006/relationships/hyperlink" Target="https://podminky.urs.cz/item/CS_URS_2024_02/998711102" TargetMode="External"/><Relationship Id="rId325" Type="http://schemas.openxmlformats.org/officeDocument/2006/relationships/hyperlink" Target="https://podminky.urs.cz/item/CS_URS_2024_02/998765101" TargetMode="External"/><Relationship Id="rId367" Type="http://schemas.openxmlformats.org/officeDocument/2006/relationships/hyperlink" Target="https://podminky.urs.cz/item/CS_URS_2024_02/998795101" TargetMode="External"/><Relationship Id="rId171" Type="http://schemas.openxmlformats.org/officeDocument/2006/relationships/hyperlink" Target="https://podminky.urs.cz/item/CS_URS_2024_02/725311121" TargetMode="External"/><Relationship Id="rId227" Type="http://schemas.openxmlformats.org/officeDocument/2006/relationships/hyperlink" Target="https://podminky.urs.cz/item/CS_URS_2024_02/741210124" TargetMode="External"/><Relationship Id="rId269" Type="http://schemas.openxmlformats.org/officeDocument/2006/relationships/hyperlink" Target="https://podminky.urs.cz/item/CS_URS_2024_02/742210127" TargetMode="External"/><Relationship Id="rId33" Type="http://schemas.openxmlformats.org/officeDocument/2006/relationships/hyperlink" Target="https://podminky.urs.cz/item/CS_URS_2024_02/311272321" TargetMode="External"/><Relationship Id="rId129" Type="http://schemas.openxmlformats.org/officeDocument/2006/relationships/hyperlink" Target="https://podminky.urs.cz/item/CS_URS_2024_02/721173316" TargetMode="External"/><Relationship Id="rId280" Type="http://schemas.openxmlformats.org/officeDocument/2006/relationships/hyperlink" Target="https://podminky.urs.cz/item/CS_URS_2024_02/742330024" TargetMode="External"/><Relationship Id="rId336" Type="http://schemas.openxmlformats.org/officeDocument/2006/relationships/hyperlink" Target="https://podminky.urs.cz/item/CS_URS_2024_02/766660720" TargetMode="External"/><Relationship Id="rId75" Type="http://schemas.openxmlformats.org/officeDocument/2006/relationships/hyperlink" Target="https://podminky.urs.cz/item/CS_URS_2024_02/564661011" TargetMode="External"/><Relationship Id="rId140" Type="http://schemas.openxmlformats.org/officeDocument/2006/relationships/hyperlink" Target="https://podminky.urs.cz/item/CS_URS_2024_02/998721101" TargetMode="External"/><Relationship Id="rId182" Type="http://schemas.openxmlformats.org/officeDocument/2006/relationships/hyperlink" Target="https://podminky.urs.cz/item/CS_URS_2024_02/725841322" TargetMode="External"/><Relationship Id="rId6" Type="http://schemas.openxmlformats.org/officeDocument/2006/relationships/hyperlink" Target="https://podminky.urs.cz/item/CS_URS_2024_02/564760001" TargetMode="External"/><Relationship Id="rId238" Type="http://schemas.openxmlformats.org/officeDocument/2006/relationships/hyperlink" Target="https://podminky.urs.cz/item/CS_URS_2024_02/741313005" TargetMode="External"/><Relationship Id="rId291" Type="http://schemas.openxmlformats.org/officeDocument/2006/relationships/hyperlink" Target="https://podminky.urs.cz/item/CS_URS_2024_02/751398122" TargetMode="External"/><Relationship Id="rId305" Type="http://schemas.openxmlformats.org/officeDocument/2006/relationships/hyperlink" Target="https://podminky.urs.cz/item/CS_URS_2024_02/762342214" TargetMode="External"/><Relationship Id="rId347" Type="http://schemas.openxmlformats.org/officeDocument/2006/relationships/hyperlink" Target="https://podminky.urs.cz/item/CS_URS_2024_02/998766101" TargetMode="External"/><Relationship Id="rId44" Type="http://schemas.openxmlformats.org/officeDocument/2006/relationships/hyperlink" Target="https://podminky.urs.cz/item/CS_URS_2024_02/317143463" TargetMode="External"/><Relationship Id="rId86" Type="http://schemas.openxmlformats.org/officeDocument/2006/relationships/hyperlink" Target="https://podminky.urs.cz/item/CS_URS_2024_02/612631011" TargetMode="External"/><Relationship Id="rId151" Type="http://schemas.openxmlformats.org/officeDocument/2006/relationships/hyperlink" Target="https://podminky.urs.cz/item/CS_URS_2024_02/724232116" TargetMode="External"/><Relationship Id="rId193" Type="http://schemas.openxmlformats.org/officeDocument/2006/relationships/hyperlink" Target="https://podminky.urs.cz/item/CS_URS_2024_02/953943212" TargetMode="External"/><Relationship Id="rId207" Type="http://schemas.openxmlformats.org/officeDocument/2006/relationships/hyperlink" Target="https://podminky.urs.cz/item/CS_URS_2024_02/741130021" TargetMode="External"/><Relationship Id="rId249" Type="http://schemas.openxmlformats.org/officeDocument/2006/relationships/hyperlink" Target="https://podminky.urs.cz/item/CS_URS_2024_02/741372022" TargetMode="External"/><Relationship Id="rId13" Type="http://schemas.openxmlformats.org/officeDocument/2006/relationships/hyperlink" Target="https://podminky.urs.cz/item/CS_URS_2024_02/564730011" TargetMode="External"/><Relationship Id="rId109" Type="http://schemas.openxmlformats.org/officeDocument/2006/relationships/hyperlink" Target="https://podminky.urs.cz/item/CS_URS_2024_02/998011019" TargetMode="External"/><Relationship Id="rId260" Type="http://schemas.openxmlformats.org/officeDocument/2006/relationships/hyperlink" Target="https://podminky.urs.cz/item/CS_URS_2024_02/741420083" TargetMode="External"/><Relationship Id="rId316" Type="http://schemas.openxmlformats.org/officeDocument/2006/relationships/hyperlink" Target="https://podminky.urs.cz/item/CS_URS_2024_02/765191021" TargetMode="External"/><Relationship Id="rId55" Type="http://schemas.openxmlformats.org/officeDocument/2006/relationships/hyperlink" Target="https://podminky.urs.cz/item/CS_URS_2024_02/314236121" TargetMode="External"/><Relationship Id="rId97" Type="http://schemas.openxmlformats.org/officeDocument/2006/relationships/hyperlink" Target="https://podminky.urs.cz/item/CS_URS_2024_02/359901111" TargetMode="External"/><Relationship Id="rId120" Type="http://schemas.openxmlformats.org/officeDocument/2006/relationships/hyperlink" Target="https://podminky.urs.cz/item/CS_URS_2024_02/713131151" TargetMode="External"/><Relationship Id="rId358" Type="http://schemas.openxmlformats.org/officeDocument/2006/relationships/hyperlink" Target="https://podminky.urs.cz/item/CS_URS_2024_02/777612109" TargetMode="External"/><Relationship Id="rId162" Type="http://schemas.openxmlformats.org/officeDocument/2006/relationships/hyperlink" Target="https://podminky.urs.cz/item/CS_URS_2024_02/725291654" TargetMode="External"/><Relationship Id="rId218" Type="http://schemas.openxmlformats.org/officeDocument/2006/relationships/hyperlink" Target="https://podminky.urs.cz/item/CS_URS_2024_02/741122024" TargetMode="External"/><Relationship Id="rId271" Type="http://schemas.openxmlformats.org/officeDocument/2006/relationships/hyperlink" Target="https://podminky.urs.cz/item/CS_URS_2024_02/742220041" TargetMode="External"/><Relationship Id="rId24" Type="http://schemas.openxmlformats.org/officeDocument/2006/relationships/hyperlink" Target="https://podminky.urs.cz/item/CS_URS_2024_02/273325913" TargetMode="External"/><Relationship Id="rId66" Type="http://schemas.openxmlformats.org/officeDocument/2006/relationships/hyperlink" Target="https://podminky.urs.cz/item/CS_URS_2024_02/430321414" TargetMode="External"/><Relationship Id="rId131" Type="http://schemas.openxmlformats.org/officeDocument/2006/relationships/hyperlink" Target="https://podminky.urs.cz/item/CS_URS_2024_02/721173402" TargetMode="External"/><Relationship Id="rId327" Type="http://schemas.openxmlformats.org/officeDocument/2006/relationships/hyperlink" Target="https://podminky.urs.cz/item/CS_URS_2024_02/766231113" TargetMode="External"/><Relationship Id="rId369" Type="http://schemas.openxmlformats.org/officeDocument/2006/relationships/hyperlink" Target="https://podminky.urs.cz/item/CS_URS_2024_02/460171182" TargetMode="External"/><Relationship Id="rId173" Type="http://schemas.openxmlformats.org/officeDocument/2006/relationships/hyperlink" Target="https://podminky.urs.cz/item/CS_URS_2024_02/725532114" TargetMode="External"/><Relationship Id="rId229" Type="http://schemas.openxmlformats.org/officeDocument/2006/relationships/hyperlink" Target="https://podminky.urs.cz/item/CS_URS_2024_02/741310021" TargetMode="External"/><Relationship Id="rId240" Type="http://schemas.openxmlformats.org/officeDocument/2006/relationships/hyperlink" Target="https://podminky.urs.cz/item/CS_URS_2024_02/741313341" TargetMode="External"/><Relationship Id="rId35" Type="http://schemas.openxmlformats.org/officeDocument/2006/relationships/hyperlink" Target="https://podminky.urs.cz/item/CS_URS_2024_02/311272221" TargetMode="External"/><Relationship Id="rId77" Type="http://schemas.openxmlformats.org/officeDocument/2006/relationships/hyperlink" Target="https://podminky.urs.cz/item/CS_URS_2024_02/564730101" TargetMode="External"/><Relationship Id="rId100" Type="http://schemas.openxmlformats.org/officeDocument/2006/relationships/hyperlink" Target="https://podminky.urs.cz/item/CS_URS_2024_02/386130102" TargetMode="External"/><Relationship Id="rId282" Type="http://schemas.openxmlformats.org/officeDocument/2006/relationships/hyperlink" Target="https://podminky.urs.cz/item/CS_URS_2024_02/742330044" TargetMode="External"/><Relationship Id="rId338" Type="http://schemas.openxmlformats.org/officeDocument/2006/relationships/hyperlink" Target="https://podminky.urs.cz/item/CS_URS_2024_02/766671023" TargetMode="External"/><Relationship Id="rId8" Type="http://schemas.openxmlformats.org/officeDocument/2006/relationships/hyperlink" Target="https://podminky.urs.cz/item/CS_URS_2024_02/564811011" TargetMode="External"/><Relationship Id="rId142" Type="http://schemas.openxmlformats.org/officeDocument/2006/relationships/hyperlink" Target="https://podminky.urs.cz/item/CS_URS_2024_02/722174002" TargetMode="External"/><Relationship Id="rId184" Type="http://schemas.openxmlformats.org/officeDocument/2006/relationships/hyperlink" Target="https://podminky.urs.cz/item/CS_URS_2024_02/725522111" TargetMode="External"/><Relationship Id="rId251" Type="http://schemas.openxmlformats.org/officeDocument/2006/relationships/hyperlink" Target="https://podminky.urs.cz/item/CS_URS_2024_02/741410071" TargetMode="External"/><Relationship Id="rId46" Type="http://schemas.openxmlformats.org/officeDocument/2006/relationships/hyperlink" Target="https://podminky.urs.cz/item/CS_URS_2024_02/317141427" TargetMode="External"/><Relationship Id="rId293" Type="http://schemas.openxmlformats.org/officeDocument/2006/relationships/hyperlink" Target="https://podminky.urs.cz/item/CS_URS_2024_02/751514263" TargetMode="External"/><Relationship Id="rId307" Type="http://schemas.openxmlformats.org/officeDocument/2006/relationships/hyperlink" Target="https://podminky.urs.cz/item/CS_URS_2024_02/764212666" TargetMode="External"/><Relationship Id="rId349" Type="http://schemas.openxmlformats.org/officeDocument/2006/relationships/hyperlink" Target="https://podminky.urs.cz/item/CS_URS_2024_02/998767101" TargetMode="External"/><Relationship Id="rId88" Type="http://schemas.openxmlformats.org/officeDocument/2006/relationships/hyperlink" Target="https://podminky.urs.cz/item/CS_URS_2024_02/612311141" TargetMode="External"/><Relationship Id="rId111" Type="http://schemas.openxmlformats.org/officeDocument/2006/relationships/hyperlink" Target="https://podminky.urs.cz/item/CS_URS_2024_02/711141559" TargetMode="External"/><Relationship Id="rId153" Type="http://schemas.openxmlformats.org/officeDocument/2006/relationships/hyperlink" Target="https://podminky.urs.cz/item/CS_URS_2024_02/724233103" TargetMode="External"/><Relationship Id="rId195" Type="http://schemas.openxmlformats.org/officeDocument/2006/relationships/hyperlink" Target="https://podminky.urs.cz/item/CS_URS_2024_02/722176111" TargetMode="External"/><Relationship Id="rId209" Type="http://schemas.openxmlformats.org/officeDocument/2006/relationships/hyperlink" Target="https://podminky.urs.cz/item/CS_URS_2024_02/741110063" TargetMode="External"/><Relationship Id="rId360" Type="http://schemas.openxmlformats.org/officeDocument/2006/relationships/hyperlink" Target="https://podminky.urs.cz/item/CS_URS_2024_02/781472234" TargetMode="External"/><Relationship Id="rId220" Type="http://schemas.openxmlformats.org/officeDocument/2006/relationships/hyperlink" Target="https://podminky.urs.cz/item/CS_URS_2024_02/741122032" TargetMode="External"/><Relationship Id="rId15" Type="http://schemas.openxmlformats.org/officeDocument/2006/relationships/hyperlink" Target="https://podminky.urs.cz/item/CS_URS_2024_02/181351003" TargetMode="External"/><Relationship Id="rId57" Type="http://schemas.openxmlformats.org/officeDocument/2006/relationships/hyperlink" Target="https://podminky.urs.cz/item/CS_URS_2024_02/314236195" TargetMode="External"/><Relationship Id="rId262" Type="http://schemas.openxmlformats.org/officeDocument/2006/relationships/hyperlink" Target="https://podminky.urs.cz/item/CS_URS_2024_02/220260101" TargetMode="External"/><Relationship Id="rId318" Type="http://schemas.openxmlformats.org/officeDocument/2006/relationships/hyperlink" Target="https://podminky.urs.cz/item/CS_URS_2024_02/76512134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opLeftCell="A43"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9" width="25.83203125" hidden="1" customWidth="1"/>
    <col min="50" max="51" width="21.6640625" hidden="1" customWidth="1"/>
    <col min="52" max="53" width="25" hidden="1" customWidth="1"/>
    <col min="54" max="54" width="21.6640625" hidden="1" customWidth="1"/>
    <col min="55" max="55" width="19.1640625" hidden="1" customWidth="1"/>
    <col min="56" max="56" width="25" hidden="1" customWidth="1"/>
    <col min="57" max="57" width="21.6640625" hidden="1" customWidth="1"/>
    <col min="58" max="58" width="19.1640625" hidden="1" customWidth="1"/>
    <col min="59" max="59" width="66.5" customWidth="1"/>
    <col min="71" max="91" width="9.33203125" hidden="1"/>
  </cols>
  <sheetData>
    <row r="1" spans="1:74">
      <c r="A1" s="16" t="s">
        <v>0</v>
      </c>
      <c r="AZ1" s="16" t="s">
        <v>1</v>
      </c>
      <c r="BA1" s="16" t="s">
        <v>2</v>
      </c>
      <c r="BB1" s="16" t="s">
        <v>3</v>
      </c>
      <c r="BT1" s="16" t="s">
        <v>4</v>
      </c>
      <c r="BU1" s="16" t="s">
        <v>5</v>
      </c>
      <c r="BV1" s="16" t="s">
        <v>6</v>
      </c>
    </row>
    <row r="2" spans="1:74" ht="36.950000000000003" customHeight="1">
      <c r="AR2" s="265"/>
      <c r="AS2" s="265"/>
      <c r="AT2" s="265"/>
      <c r="AU2" s="265"/>
      <c r="AV2" s="265"/>
      <c r="AW2" s="265"/>
      <c r="AX2" s="265"/>
      <c r="AY2" s="265"/>
      <c r="AZ2" s="265"/>
      <c r="BA2" s="265"/>
      <c r="BB2" s="265"/>
      <c r="BC2" s="265"/>
      <c r="BD2" s="265"/>
      <c r="BE2" s="265"/>
      <c r="BF2" s="265"/>
      <c r="BG2" s="265"/>
      <c r="BS2" s="17" t="s">
        <v>7</v>
      </c>
      <c r="BT2" s="17" t="s">
        <v>8</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ht="24.95" customHeight="1">
      <c r="B4" s="20"/>
      <c r="D4" s="21" t="s">
        <v>10</v>
      </c>
      <c r="AR4" s="20"/>
      <c r="AS4" s="22" t="s">
        <v>11</v>
      </c>
      <c r="BG4" s="23" t="s">
        <v>12</v>
      </c>
      <c r="BS4" s="17" t="s">
        <v>13</v>
      </c>
    </row>
    <row r="5" spans="1:74" ht="12" customHeight="1">
      <c r="B5" s="20"/>
      <c r="D5" s="24" t="s">
        <v>14</v>
      </c>
      <c r="K5" s="294" t="s">
        <v>15</v>
      </c>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R5" s="20"/>
      <c r="BG5" s="291" t="s">
        <v>16</v>
      </c>
      <c r="BS5" s="17" t="s">
        <v>7</v>
      </c>
    </row>
    <row r="6" spans="1:74" ht="36.950000000000003" customHeight="1">
      <c r="B6" s="20"/>
      <c r="D6" s="26" t="s">
        <v>17</v>
      </c>
      <c r="K6" s="295" t="s">
        <v>18</v>
      </c>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R6" s="20"/>
      <c r="BG6" s="292"/>
      <c r="BS6" s="17" t="s">
        <v>7</v>
      </c>
    </row>
    <row r="7" spans="1:74" ht="12" customHeight="1">
      <c r="B7" s="20"/>
      <c r="D7" s="27" t="s">
        <v>19</v>
      </c>
      <c r="K7" s="25" t="s">
        <v>20</v>
      </c>
      <c r="AK7" s="27" t="s">
        <v>21</v>
      </c>
      <c r="AN7" s="25" t="s">
        <v>20</v>
      </c>
      <c r="AR7" s="20"/>
      <c r="BG7" s="292"/>
      <c r="BS7" s="17" t="s">
        <v>7</v>
      </c>
    </row>
    <row r="8" spans="1:74" ht="12" customHeight="1">
      <c r="B8" s="20"/>
      <c r="D8" s="27" t="s">
        <v>22</v>
      </c>
      <c r="K8" s="25" t="s">
        <v>23</v>
      </c>
      <c r="AK8" s="27" t="s">
        <v>24</v>
      </c>
      <c r="AN8" s="28" t="s">
        <v>25</v>
      </c>
      <c r="AR8" s="20"/>
      <c r="BG8" s="292"/>
      <c r="BS8" s="17" t="s">
        <v>7</v>
      </c>
    </row>
    <row r="9" spans="1:74" ht="14.45" customHeight="1">
      <c r="B9" s="20"/>
      <c r="AR9" s="20"/>
      <c r="BG9" s="292"/>
      <c r="BS9" s="17" t="s">
        <v>7</v>
      </c>
    </row>
    <row r="10" spans="1:74" ht="12" customHeight="1">
      <c r="B10" s="20"/>
      <c r="D10" s="27" t="s">
        <v>26</v>
      </c>
      <c r="AK10" s="27" t="s">
        <v>27</v>
      </c>
      <c r="AN10" s="25" t="s">
        <v>20</v>
      </c>
      <c r="AR10" s="20"/>
      <c r="BG10" s="292"/>
      <c r="BS10" s="17" t="s">
        <v>7</v>
      </c>
    </row>
    <row r="11" spans="1:74" ht="18.399999999999999" customHeight="1">
      <c r="B11" s="20"/>
      <c r="E11" s="25" t="s">
        <v>28</v>
      </c>
      <c r="AK11" s="27" t="s">
        <v>29</v>
      </c>
      <c r="AN11" s="25" t="s">
        <v>20</v>
      </c>
      <c r="AR11" s="20"/>
      <c r="BG11" s="292"/>
      <c r="BS11" s="17" t="s">
        <v>7</v>
      </c>
    </row>
    <row r="12" spans="1:74" ht="6.95" customHeight="1">
      <c r="B12" s="20"/>
      <c r="AR12" s="20"/>
      <c r="BG12" s="292"/>
      <c r="BS12" s="17" t="s">
        <v>7</v>
      </c>
    </row>
    <row r="13" spans="1:74" ht="12" customHeight="1">
      <c r="B13" s="20"/>
      <c r="D13" s="27" t="s">
        <v>30</v>
      </c>
      <c r="AK13" s="27" t="s">
        <v>27</v>
      </c>
      <c r="AN13" s="29" t="s">
        <v>31</v>
      </c>
      <c r="AR13" s="20"/>
      <c r="BG13" s="292"/>
      <c r="BS13" s="17" t="s">
        <v>7</v>
      </c>
    </row>
    <row r="14" spans="1:74" ht="12.75">
      <c r="B14" s="20"/>
      <c r="E14" s="296" t="s">
        <v>31</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7" t="s">
        <v>29</v>
      </c>
      <c r="AN14" s="29" t="s">
        <v>31</v>
      </c>
      <c r="AR14" s="20"/>
      <c r="BG14" s="292"/>
      <c r="BS14" s="17" t="s">
        <v>7</v>
      </c>
    </row>
    <row r="15" spans="1:74" ht="6.95" customHeight="1">
      <c r="B15" s="20"/>
      <c r="AR15" s="20"/>
      <c r="BG15" s="292"/>
      <c r="BS15" s="17" t="s">
        <v>4</v>
      </c>
    </row>
    <row r="16" spans="1:74" ht="12" customHeight="1">
      <c r="B16" s="20"/>
      <c r="D16" s="27" t="s">
        <v>32</v>
      </c>
      <c r="AK16" s="27" t="s">
        <v>27</v>
      </c>
      <c r="AN16" s="25" t="s">
        <v>20</v>
      </c>
      <c r="AR16" s="20"/>
      <c r="BG16" s="292"/>
      <c r="BS16" s="17" t="s">
        <v>4</v>
      </c>
    </row>
    <row r="17" spans="2:71" ht="18.399999999999999" customHeight="1">
      <c r="B17" s="20"/>
      <c r="E17" s="25" t="s">
        <v>33</v>
      </c>
      <c r="AK17" s="27" t="s">
        <v>29</v>
      </c>
      <c r="AN17" s="25" t="s">
        <v>20</v>
      </c>
      <c r="AR17" s="20"/>
      <c r="BG17" s="292"/>
      <c r="BS17" s="17" t="s">
        <v>5</v>
      </c>
    </row>
    <row r="18" spans="2:71" ht="6.95" customHeight="1">
      <c r="B18" s="20"/>
      <c r="AR18" s="20"/>
      <c r="BG18" s="292"/>
      <c r="BS18" s="17" t="s">
        <v>7</v>
      </c>
    </row>
    <row r="19" spans="2:71" ht="12" customHeight="1">
      <c r="B19" s="20"/>
      <c r="D19" s="27" t="s">
        <v>34</v>
      </c>
      <c r="AK19" s="27" t="s">
        <v>27</v>
      </c>
      <c r="AN19" s="25" t="s">
        <v>20</v>
      </c>
      <c r="AR19" s="20"/>
      <c r="BG19" s="292"/>
      <c r="BS19" s="17" t="s">
        <v>7</v>
      </c>
    </row>
    <row r="20" spans="2:71" ht="18.399999999999999" customHeight="1">
      <c r="B20" s="20"/>
      <c r="E20" s="25" t="s">
        <v>35</v>
      </c>
      <c r="AK20" s="27" t="s">
        <v>29</v>
      </c>
      <c r="AN20" s="25" t="s">
        <v>20</v>
      </c>
      <c r="AR20" s="20"/>
      <c r="BG20" s="292"/>
      <c r="BS20" s="17" t="s">
        <v>4</v>
      </c>
    </row>
    <row r="21" spans="2:71" ht="6.95" customHeight="1">
      <c r="B21" s="20"/>
      <c r="AR21" s="20"/>
      <c r="BG21" s="292"/>
    </row>
    <row r="22" spans="2:71" ht="12" customHeight="1">
      <c r="B22" s="20"/>
      <c r="D22" s="27" t="s">
        <v>36</v>
      </c>
      <c r="AR22" s="20"/>
      <c r="BG22" s="292"/>
    </row>
    <row r="23" spans="2:71" ht="47.25" customHeight="1">
      <c r="B23" s="20"/>
      <c r="E23" s="298" t="s">
        <v>37</v>
      </c>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R23" s="20"/>
      <c r="BG23" s="292"/>
    </row>
    <row r="24" spans="2:71" ht="6.95" customHeight="1">
      <c r="B24" s="20"/>
      <c r="AR24" s="20"/>
      <c r="BG24" s="292"/>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G25" s="292"/>
    </row>
    <row r="26" spans="2:71" s="1" customFormat="1" ht="25.9" customHeight="1">
      <c r="B26" s="32"/>
      <c r="D26" s="33" t="s">
        <v>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99">
        <f>ROUND(AG54,2)</f>
        <v>0</v>
      </c>
      <c r="AL26" s="300"/>
      <c r="AM26" s="300"/>
      <c r="AN26" s="300"/>
      <c r="AO26" s="300"/>
      <c r="AR26" s="32"/>
      <c r="BG26" s="292"/>
    </row>
    <row r="27" spans="2:71" s="1" customFormat="1" ht="6.95" customHeight="1">
      <c r="B27" s="32"/>
      <c r="AR27" s="32"/>
      <c r="BG27" s="292"/>
    </row>
    <row r="28" spans="2:71" s="1" customFormat="1" ht="12.75">
      <c r="B28" s="32"/>
      <c r="L28" s="301" t="s">
        <v>39</v>
      </c>
      <c r="M28" s="301"/>
      <c r="N28" s="301"/>
      <c r="O28" s="301"/>
      <c r="P28" s="301"/>
      <c r="W28" s="301" t="s">
        <v>40</v>
      </c>
      <c r="X28" s="301"/>
      <c r="Y28" s="301"/>
      <c r="Z28" s="301"/>
      <c r="AA28" s="301"/>
      <c r="AB28" s="301"/>
      <c r="AC28" s="301"/>
      <c r="AD28" s="301"/>
      <c r="AE28" s="301"/>
      <c r="AK28" s="301" t="s">
        <v>41</v>
      </c>
      <c r="AL28" s="301"/>
      <c r="AM28" s="301"/>
      <c r="AN28" s="301"/>
      <c r="AO28" s="301"/>
      <c r="AR28" s="32"/>
      <c r="BG28" s="292"/>
    </row>
    <row r="29" spans="2:71" s="2" customFormat="1" ht="14.45" customHeight="1">
      <c r="B29" s="36"/>
      <c r="D29" s="27" t="s">
        <v>42</v>
      </c>
      <c r="F29" s="27" t="s">
        <v>43</v>
      </c>
      <c r="L29" s="286">
        <v>0.21</v>
      </c>
      <c r="M29" s="285"/>
      <c r="N29" s="285"/>
      <c r="O29" s="285"/>
      <c r="P29" s="285"/>
      <c r="W29" s="284">
        <f>ROUND(BB54, 2)</f>
        <v>0</v>
      </c>
      <c r="X29" s="285"/>
      <c r="Y29" s="285"/>
      <c r="Z29" s="285"/>
      <c r="AA29" s="285"/>
      <c r="AB29" s="285"/>
      <c r="AC29" s="285"/>
      <c r="AD29" s="285"/>
      <c r="AE29" s="285"/>
      <c r="AK29" s="284">
        <f>ROUND(AX54, 2)</f>
        <v>0</v>
      </c>
      <c r="AL29" s="285"/>
      <c r="AM29" s="285"/>
      <c r="AN29" s="285"/>
      <c r="AO29" s="285"/>
      <c r="AR29" s="36"/>
      <c r="BG29" s="293"/>
    </row>
    <row r="30" spans="2:71" s="2" customFormat="1" ht="14.45" customHeight="1">
      <c r="B30" s="36"/>
      <c r="F30" s="27" t="s">
        <v>44</v>
      </c>
      <c r="L30" s="286">
        <v>0.12</v>
      </c>
      <c r="M30" s="285"/>
      <c r="N30" s="285"/>
      <c r="O30" s="285"/>
      <c r="P30" s="285"/>
      <c r="W30" s="284">
        <f>ROUND(BC54, 2)</f>
        <v>0</v>
      </c>
      <c r="X30" s="285"/>
      <c r="Y30" s="285"/>
      <c r="Z30" s="285"/>
      <c r="AA30" s="285"/>
      <c r="AB30" s="285"/>
      <c r="AC30" s="285"/>
      <c r="AD30" s="285"/>
      <c r="AE30" s="285"/>
      <c r="AK30" s="284">
        <f>ROUND(AY54, 2)</f>
        <v>0</v>
      </c>
      <c r="AL30" s="285"/>
      <c r="AM30" s="285"/>
      <c r="AN30" s="285"/>
      <c r="AO30" s="285"/>
      <c r="AR30" s="36"/>
      <c r="BG30" s="293"/>
    </row>
    <row r="31" spans="2:71" s="2" customFormat="1" ht="14.45" hidden="1" customHeight="1">
      <c r="B31" s="36"/>
      <c r="F31" s="27" t="s">
        <v>45</v>
      </c>
      <c r="L31" s="286">
        <v>0.21</v>
      </c>
      <c r="M31" s="285"/>
      <c r="N31" s="285"/>
      <c r="O31" s="285"/>
      <c r="P31" s="285"/>
      <c r="W31" s="284">
        <f>ROUND(BD54, 2)</f>
        <v>0</v>
      </c>
      <c r="X31" s="285"/>
      <c r="Y31" s="285"/>
      <c r="Z31" s="285"/>
      <c r="AA31" s="285"/>
      <c r="AB31" s="285"/>
      <c r="AC31" s="285"/>
      <c r="AD31" s="285"/>
      <c r="AE31" s="285"/>
      <c r="AK31" s="284">
        <v>0</v>
      </c>
      <c r="AL31" s="285"/>
      <c r="AM31" s="285"/>
      <c r="AN31" s="285"/>
      <c r="AO31" s="285"/>
      <c r="AR31" s="36"/>
      <c r="BG31" s="293"/>
    </row>
    <row r="32" spans="2:71" s="2" customFormat="1" ht="14.45" hidden="1" customHeight="1">
      <c r="B32" s="36"/>
      <c r="F32" s="27" t="s">
        <v>46</v>
      </c>
      <c r="L32" s="286">
        <v>0.12</v>
      </c>
      <c r="M32" s="285"/>
      <c r="N32" s="285"/>
      <c r="O32" s="285"/>
      <c r="P32" s="285"/>
      <c r="W32" s="284">
        <f>ROUND(BE54, 2)</f>
        <v>0</v>
      </c>
      <c r="X32" s="285"/>
      <c r="Y32" s="285"/>
      <c r="Z32" s="285"/>
      <c r="AA32" s="285"/>
      <c r="AB32" s="285"/>
      <c r="AC32" s="285"/>
      <c r="AD32" s="285"/>
      <c r="AE32" s="285"/>
      <c r="AK32" s="284">
        <v>0</v>
      </c>
      <c r="AL32" s="285"/>
      <c r="AM32" s="285"/>
      <c r="AN32" s="285"/>
      <c r="AO32" s="285"/>
      <c r="AR32" s="36"/>
      <c r="BG32" s="293"/>
    </row>
    <row r="33" spans="2:44" s="2" customFormat="1" ht="14.45" hidden="1" customHeight="1">
      <c r="B33" s="36"/>
      <c r="F33" s="27" t="s">
        <v>47</v>
      </c>
      <c r="L33" s="286">
        <v>0</v>
      </c>
      <c r="M33" s="285"/>
      <c r="N33" s="285"/>
      <c r="O33" s="285"/>
      <c r="P33" s="285"/>
      <c r="W33" s="284">
        <f>ROUND(BF54, 2)</f>
        <v>0</v>
      </c>
      <c r="X33" s="285"/>
      <c r="Y33" s="285"/>
      <c r="Z33" s="285"/>
      <c r="AA33" s="285"/>
      <c r="AB33" s="285"/>
      <c r="AC33" s="285"/>
      <c r="AD33" s="285"/>
      <c r="AE33" s="285"/>
      <c r="AK33" s="284">
        <v>0</v>
      </c>
      <c r="AL33" s="285"/>
      <c r="AM33" s="285"/>
      <c r="AN33" s="285"/>
      <c r="AO33" s="285"/>
      <c r="AR33" s="36"/>
    </row>
    <row r="34" spans="2:44" s="1" customFormat="1" ht="6.95" customHeight="1">
      <c r="B34" s="32"/>
      <c r="AR34" s="32"/>
    </row>
    <row r="35" spans="2:44" s="1" customFormat="1" ht="25.9" customHeight="1">
      <c r="B35" s="32"/>
      <c r="C35" s="37"/>
      <c r="D35" s="38" t="s">
        <v>48</v>
      </c>
      <c r="E35" s="39"/>
      <c r="F35" s="39"/>
      <c r="G35" s="39"/>
      <c r="H35" s="39"/>
      <c r="I35" s="39"/>
      <c r="J35" s="39"/>
      <c r="K35" s="39"/>
      <c r="L35" s="39"/>
      <c r="M35" s="39"/>
      <c r="N35" s="39"/>
      <c r="O35" s="39"/>
      <c r="P35" s="39"/>
      <c r="Q35" s="39"/>
      <c r="R35" s="39"/>
      <c r="S35" s="39"/>
      <c r="T35" s="40" t="s">
        <v>49</v>
      </c>
      <c r="U35" s="39"/>
      <c r="V35" s="39"/>
      <c r="W35" s="39"/>
      <c r="X35" s="287" t="s">
        <v>50</v>
      </c>
      <c r="Y35" s="288"/>
      <c r="Z35" s="288"/>
      <c r="AA35" s="288"/>
      <c r="AB35" s="288"/>
      <c r="AC35" s="39"/>
      <c r="AD35" s="39"/>
      <c r="AE35" s="39"/>
      <c r="AF35" s="39"/>
      <c r="AG35" s="39"/>
      <c r="AH35" s="39"/>
      <c r="AI35" s="39"/>
      <c r="AJ35" s="39"/>
      <c r="AK35" s="289">
        <f>SUM(AK26:AK33)</f>
        <v>0</v>
      </c>
      <c r="AL35" s="288"/>
      <c r="AM35" s="288"/>
      <c r="AN35" s="288"/>
      <c r="AO35" s="290"/>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51</v>
      </c>
      <c r="AR42" s="32"/>
    </row>
    <row r="43" spans="2:44" s="1" customFormat="1" ht="6.95" customHeight="1">
      <c r="B43" s="32"/>
      <c r="AR43" s="32"/>
    </row>
    <row r="44" spans="2:44" s="3" customFormat="1" ht="12" customHeight="1">
      <c r="B44" s="45"/>
      <c r="C44" s="27" t="s">
        <v>14</v>
      </c>
      <c r="L44" s="3" t="str">
        <f>K5</f>
        <v>HZS_Bedrc</v>
      </c>
      <c r="AR44" s="45"/>
    </row>
    <row r="45" spans="2:44" s="4" customFormat="1" ht="36.950000000000003" customHeight="1">
      <c r="B45" s="46"/>
      <c r="C45" s="47" t="s">
        <v>17</v>
      </c>
      <c r="L45" s="275" t="str">
        <f>K6</f>
        <v>Stavba požární zbrojnice v Bedrči</v>
      </c>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R45" s="46"/>
    </row>
    <row r="46" spans="2:44" s="1" customFormat="1" ht="6.95" customHeight="1">
      <c r="B46" s="32"/>
      <c r="AR46" s="32"/>
    </row>
    <row r="47" spans="2:44" s="1" customFormat="1" ht="12" customHeight="1">
      <c r="B47" s="32"/>
      <c r="C47" s="27" t="s">
        <v>22</v>
      </c>
      <c r="L47" s="48" t="str">
        <f>IF(K8="","",K8)</f>
        <v>Bedrč</v>
      </c>
      <c r="AI47" s="27" t="s">
        <v>24</v>
      </c>
      <c r="AM47" s="277" t="str">
        <f>IF(AN8= "","",AN8)</f>
        <v>23. 7. 2024</v>
      </c>
      <c r="AN47" s="277"/>
      <c r="AR47" s="32"/>
    </row>
    <row r="48" spans="2:44" s="1" customFormat="1" ht="6.95" customHeight="1">
      <c r="B48" s="32"/>
      <c r="AR48" s="32"/>
    </row>
    <row r="49" spans="1:91" s="1" customFormat="1" ht="15.2" customHeight="1">
      <c r="B49" s="32"/>
      <c r="C49" s="27" t="s">
        <v>26</v>
      </c>
      <c r="L49" s="3" t="str">
        <f>IF(E11= "","",E11)</f>
        <v>Město Benešov</v>
      </c>
      <c r="AI49" s="27" t="s">
        <v>32</v>
      </c>
      <c r="AM49" s="278" t="str">
        <f>IF(E17="","",E17)</f>
        <v>Ing. Lada Kotlaříková</v>
      </c>
      <c r="AN49" s="279"/>
      <c r="AO49" s="279"/>
      <c r="AP49" s="279"/>
      <c r="AR49" s="32"/>
      <c r="AS49" s="280" t="s">
        <v>52</v>
      </c>
      <c r="AT49" s="281"/>
      <c r="AU49" s="50"/>
      <c r="AV49" s="50"/>
      <c r="AW49" s="50"/>
      <c r="AX49" s="50"/>
      <c r="AY49" s="50"/>
      <c r="AZ49" s="50"/>
      <c r="BA49" s="50"/>
      <c r="BB49" s="50"/>
      <c r="BC49" s="50"/>
      <c r="BD49" s="50"/>
      <c r="BE49" s="50"/>
      <c r="BF49" s="51"/>
    </row>
    <row r="50" spans="1:91" s="1" customFormat="1" ht="15.2" customHeight="1">
      <c r="B50" s="32"/>
      <c r="C50" s="27" t="s">
        <v>30</v>
      </c>
      <c r="L50" s="3" t="str">
        <f>IF(E14= "Vyplň údaj","",E14)</f>
        <v/>
      </c>
      <c r="AI50" s="27" t="s">
        <v>34</v>
      </c>
      <c r="AM50" s="278" t="str">
        <f>IF(E20="","",E20)</f>
        <v>Ing. Josef Kuchař</v>
      </c>
      <c r="AN50" s="279"/>
      <c r="AO50" s="279"/>
      <c r="AP50" s="279"/>
      <c r="AR50" s="32"/>
      <c r="AS50" s="282"/>
      <c r="AT50" s="283"/>
      <c r="BF50" s="53"/>
    </row>
    <row r="51" spans="1:91" s="1" customFormat="1" ht="10.9" customHeight="1">
      <c r="B51" s="32"/>
      <c r="AR51" s="32"/>
      <c r="AS51" s="282"/>
      <c r="AT51" s="283"/>
      <c r="BF51" s="53"/>
    </row>
    <row r="52" spans="1:91" s="1" customFormat="1" ht="29.25" customHeight="1">
      <c r="B52" s="32"/>
      <c r="C52" s="266" t="s">
        <v>53</v>
      </c>
      <c r="D52" s="267"/>
      <c r="E52" s="267"/>
      <c r="F52" s="267"/>
      <c r="G52" s="267"/>
      <c r="H52" s="54"/>
      <c r="I52" s="268" t="s">
        <v>54</v>
      </c>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9" t="s">
        <v>55</v>
      </c>
      <c r="AH52" s="267"/>
      <c r="AI52" s="267"/>
      <c r="AJ52" s="267"/>
      <c r="AK52" s="267"/>
      <c r="AL52" s="267"/>
      <c r="AM52" s="267"/>
      <c r="AN52" s="268" t="s">
        <v>56</v>
      </c>
      <c r="AO52" s="267"/>
      <c r="AP52" s="267"/>
      <c r="AQ52" s="55" t="s">
        <v>57</v>
      </c>
      <c r="AR52" s="32"/>
      <c r="AS52" s="56" t="s">
        <v>58</v>
      </c>
      <c r="AT52" s="57" t="s">
        <v>59</v>
      </c>
      <c r="AU52" s="57" t="s">
        <v>60</v>
      </c>
      <c r="AV52" s="57" t="s">
        <v>61</v>
      </c>
      <c r="AW52" s="57" t="s">
        <v>62</v>
      </c>
      <c r="AX52" s="57" t="s">
        <v>63</v>
      </c>
      <c r="AY52" s="57" t="s">
        <v>64</v>
      </c>
      <c r="AZ52" s="57" t="s">
        <v>65</v>
      </c>
      <c r="BA52" s="57" t="s">
        <v>66</v>
      </c>
      <c r="BB52" s="57" t="s">
        <v>67</v>
      </c>
      <c r="BC52" s="57" t="s">
        <v>68</v>
      </c>
      <c r="BD52" s="57" t="s">
        <v>69</v>
      </c>
      <c r="BE52" s="57" t="s">
        <v>70</v>
      </c>
      <c r="BF52" s="58" t="s">
        <v>71</v>
      </c>
    </row>
    <row r="53" spans="1:91" s="1" customFormat="1" ht="10.9" customHeight="1">
      <c r="B53" s="32"/>
      <c r="AR53" s="32"/>
      <c r="AS53" s="59"/>
      <c r="AT53" s="50"/>
      <c r="AU53" s="50"/>
      <c r="AV53" s="50"/>
      <c r="AW53" s="50"/>
      <c r="AX53" s="50"/>
      <c r="AY53" s="50"/>
      <c r="AZ53" s="50"/>
      <c r="BA53" s="50"/>
      <c r="BB53" s="50"/>
      <c r="BC53" s="50"/>
      <c r="BD53" s="50"/>
      <c r="BE53" s="50"/>
      <c r="BF53" s="51"/>
    </row>
    <row r="54" spans="1:91" s="5" customFormat="1" ht="32.450000000000003" customHeight="1">
      <c r="B54" s="60"/>
      <c r="C54" s="61" t="s">
        <v>72</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73">
        <f>ROUND(AG55,2)</f>
        <v>0</v>
      </c>
      <c r="AH54" s="273"/>
      <c r="AI54" s="273"/>
      <c r="AJ54" s="273"/>
      <c r="AK54" s="273"/>
      <c r="AL54" s="273"/>
      <c r="AM54" s="273"/>
      <c r="AN54" s="274">
        <f>SUM(AG54,AV54)</f>
        <v>0</v>
      </c>
      <c r="AO54" s="274"/>
      <c r="AP54" s="274"/>
      <c r="AQ54" s="64" t="s">
        <v>20</v>
      </c>
      <c r="AR54" s="60"/>
      <c r="AS54" s="65">
        <f>ROUND(AS55,2)</f>
        <v>0</v>
      </c>
      <c r="AT54" s="66">
        <f>ROUND(AT55,2)</f>
        <v>0</v>
      </c>
      <c r="AU54" s="67">
        <f>ROUND(AU55,2)</f>
        <v>0</v>
      </c>
      <c r="AV54" s="67">
        <f>ROUND(SUM(AX54:AY54),2)</f>
        <v>0</v>
      </c>
      <c r="AW54" s="68">
        <f>ROUND(AW55,5)</f>
        <v>0</v>
      </c>
      <c r="AX54" s="67">
        <f>ROUND(BB54*L29,2)</f>
        <v>0</v>
      </c>
      <c r="AY54" s="67">
        <f>ROUND(BC54*L30,2)</f>
        <v>0</v>
      </c>
      <c r="AZ54" s="67">
        <f>ROUND(BD54*L29,2)</f>
        <v>0</v>
      </c>
      <c r="BA54" s="67">
        <f>ROUND(BE54*L30,2)</f>
        <v>0</v>
      </c>
      <c r="BB54" s="67">
        <f>ROUND(BB55,2)</f>
        <v>0</v>
      </c>
      <c r="BC54" s="67">
        <f>ROUND(BC55,2)</f>
        <v>0</v>
      </c>
      <c r="BD54" s="67">
        <f>ROUND(BD55,2)</f>
        <v>0</v>
      </c>
      <c r="BE54" s="67">
        <f>ROUND(BE55,2)</f>
        <v>0</v>
      </c>
      <c r="BF54" s="69">
        <f>ROUND(BF55,2)</f>
        <v>0</v>
      </c>
      <c r="BS54" s="70" t="s">
        <v>73</v>
      </c>
      <c r="BT54" s="70" t="s">
        <v>74</v>
      </c>
      <c r="BU54" s="71" t="s">
        <v>75</v>
      </c>
      <c r="BV54" s="70" t="s">
        <v>76</v>
      </c>
      <c r="BW54" s="70" t="s">
        <v>6</v>
      </c>
      <c r="BX54" s="70" t="s">
        <v>77</v>
      </c>
      <c r="CL54" s="70" t="s">
        <v>20</v>
      </c>
    </row>
    <row r="55" spans="1:91" s="6" customFormat="1" ht="24.75" customHeight="1">
      <c r="A55" s="72" t="s">
        <v>78</v>
      </c>
      <c r="B55" s="73"/>
      <c r="C55" s="74"/>
      <c r="D55" s="272" t="s">
        <v>79</v>
      </c>
      <c r="E55" s="272"/>
      <c r="F55" s="272"/>
      <c r="G55" s="272"/>
      <c r="H55" s="272"/>
      <c r="I55" s="75"/>
      <c r="J55" s="272" t="s">
        <v>80</v>
      </c>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0">
        <f>'Objekt0 - NOVOSTAVBA HASI...'!K32</f>
        <v>0</v>
      </c>
      <c r="AH55" s="271"/>
      <c r="AI55" s="271"/>
      <c r="AJ55" s="271"/>
      <c r="AK55" s="271"/>
      <c r="AL55" s="271"/>
      <c r="AM55" s="271"/>
      <c r="AN55" s="270">
        <f>SUM(AG55,AV55)</f>
        <v>0</v>
      </c>
      <c r="AO55" s="271"/>
      <c r="AP55" s="271"/>
      <c r="AQ55" s="76" t="s">
        <v>81</v>
      </c>
      <c r="AR55" s="73"/>
      <c r="AS55" s="77">
        <f>'Objekt0 - NOVOSTAVBA HASI...'!K30</f>
        <v>0</v>
      </c>
      <c r="AT55" s="78">
        <f>'Objekt0 - NOVOSTAVBA HASI...'!K31</f>
        <v>0</v>
      </c>
      <c r="AU55" s="78">
        <v>0</v>
      </c>
      <c r="AV55" s="78">
        <f>ROUND(SUM(AX55:AY55),2)</f>
        <v>0</v>
      </c>
      <c r="AW55" s="79">
        <f>'Objekt0 - NOVOSTAVBA HASI...'!T120</f>
        <v>0</v>
      </c>
      <c r="AX55" s="78">
        <f>'Objekt0 - NOVOSTAVBA HASI...'!K35</f>
        <v>0</v>
      </c>
      <c r="AY55" s="78">
        <f>'Objekt0 - NOVOSTAVBA HASI...'!K36</f>
        <v>0</v>
      </c>
      <c r="AZ55" s="78">
        <f>'Objekt0 - NOVOSTAVBA HASI...'!K37</f>
        <v>0</v>
      </c>
      <c r="BA55" s="78">
        <f>'Objekt0 - NOVOSTAVBA HASI...'!K38</f>
        <v>0</v>
      </c>
      <c r="BB55" s="78">
        <f>'Objekt0 - NOVOSTAVBA HASI...'!F35</f>
        <v>0</v>
      </c>
      <c r="BC55" s="78">
        <f>'Objekt0 - NOVOSTAVBA HASI...'!F36</f>
        <v>0</v>
      </c>
      <c r="BD55" s="78">
        <f>'Objekt0 - NOVOSTAVBA HASI...'!F37</f>
        <v>0</v>
      </c>
      <c r="BE55" s="78">
        <f>'Objekt0 - NOVOSTAVBA HASI...'!F38</f>
        <v>0</v>
      </c>
      <c r="BF55" s="80">
        <f>'Objekt0 - NOVOSTAVBA HASI...'!F39</f>
        <v>0</v>
      </c>
      <c r="BT55" s="81" t="s">
        <v>82</v>
      </c>
      <c r="BV55" s="81" t="s">
        <v>76</v>
      </c>
      <c r="BW55" s="81" t="s">
        <v>83</v>
      </c>
      <c r="BX55" s="81" t="s">
        <v>6</v>
      </c>
      <c r="CL55" s="81" t="s">
        <v>20</v>
      </c>
      <c r="CM55" s="81" t="s">
        <v>84</v>
      </c>
    </row>
    <row r="56" spans="1:91" s="1" customFormat="1" ht="30" customHeight="1">
      <c r="B56" s="32"/>
      <c r="AR56" s="32"/>
    </row>
    <row r="57" spans="1:91" s="1" customFormat="1" ht="6.95" customHeight="1">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32"/>
    </row>
  </sheetData>
  <sheetProtection algorithmName="SHA-512" hashValue="lwGTSPNQ6wD6xQpHitPQIpri5+c776iPKZczUsbfaJP9xzWS0mT5MnjLWEH92WUqBguaUnp9kGq2A09xHLpXuw==" saltValue="2bNPmuMdf+iT0qDlK3C9o86UQRrF6XvivHHJNpmRRGLCq5cqAc/t2F2LyDpBJQQdu9zXVPt6SuSTUe1kwlh/jQ==" spinCount="100000" sheet="1" objects="1" scenarios="1" formatColumns="0" formatRows="0"/>
  <mergeCells count="42">
    <mergeCell ref="W30:AE30"/>
    <mergeCell ref="AK30:AO30"/>
    <mergeCell ref="L30:P30"/>
    <mergeCell ref="W31:AE31"/>
    <mergeCell ref="L31:P31"/>
    <mergeCell ref="W32:AE32"/>
    <mergeCell ref="AK32:AO32"/>
    <mergeCell ref="L32:P32"/>
    <mergeCell ref="BG5:BG32"/>
    <mergeCell ref="K5:AO5"/>
    <mergeCell ref="K6:AO6"/>
    <mergeCell ref="E14:AJ14"/>
    <mergeCell ref="E23:AN23"/>
    <mergeCell ref="AK26:AO26"/>
    <mergeCell ref="L28:P28"/>
    <mergeCell ref="W28:AE28"/>
    <mergeCell ref="AK28:AO28"/>
    <mergeCell ref="W29:AE29"/>
    <mergeCell ref="AK29:AO29"/>
    <mergeCell ref="L29:P29"/>
    <mergeCell ref="AN55:AP55"/>
    <mergeCell ref="AG55:AM55"/>
    <mergeCell ref="D55:H55"/>
    <mergeCell ref="J55:AF55"/>
    <mergeCell ref="AG54:AM54"/>
    <mergeCell ref="AN54:AP54"/>
    <mergeCell ref="AR2:BG2"/>
    <mergeCell ref="C52:G52"/>
    <mergeCell ref="I52:AF52"/>
    <mergeCell ref="AG52:AM52"/>
    <mergeCell ref="AN52:AP52"/>
    <mergeCell ref="L45:AO45"/>
    <mergeCell ref="AM47:AN47"/>
    <mergeCell ref="AM49:AP49"/>
    <mergeCell ref="AS49:AT51"/>
    <mergeCell ref="AM50:AP50"/>
    <mergeCell ref="W33:AE33"/>
    <mergeCell ref="AK33:AO33"/>
    <mergeCell ref="L33:P33"/>
    <mergeCell ref="X35:AB35"/>
    <mergeCell ref="AK35:AO35"/>
    <mergeCell ref="AK31:AO31"/>
  </mergeCells>
  <hyperlinks>
    <hyperlink ref="A55" location="'Objekt0 - NOVOSTAVBA HASI...'!C2" display="/" xr:uid="{00000000-0004-0000-00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90"/>
  <sheetViews>
    <sheetView showGridLines="0" tabSelected="1" topLeftCell="A250" workbookViewId="0">
      <selection activeCell="I255" sqref="I255:J25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15.5" hidden="1"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65"/>
      <c r="N2" s="265"/>
      <c r="O2" s="265"/>
      <c r="P2" s="265"/>
      <c r="Q2" s="265"/>
      <c r="R2" s="265"/>
      <c r="S2" s="265"/>
      <c r="T2" s="265"/>
      <c r="U2" s="265"/>
      <c r="V2" s="265"/>
      <c r="W2" s="265"/>
      <c r="X2" s="265"/>
      <c r="Y2" s="265"/>
      <c r="Z2" s="265"/>
      <c r="AT2" s="17" t="s">
        <v>83</v>
      </c>
    </row>
    <row r="3" spans="2:46" ht="6.95" customHeight="1">
      <c r="B3" s="18"/>
      <c r="C3" s="19"/>
      <c r="D3" s="19"/>
      <c r="E3" s="19"/>
      <c r="F3" s="19"/>
      <c r="G3" s="19"/>
      <c r="H3" s="19"/>
      <c r="I3" s="19"/>
      <c r="J3" s="19"/>
      <c r="K3" s="19"/>
      <c r="L3" s="19"/>
      <c r="M3" s="20"/>
      <c r="AT3" s="17" t="s">
        <v>84</v>
      </c>
    </row>
    <row r="4" spans="2:46" ht="24.95" customHeight="1">
      <c r="B4" s="20"/>
      <c r="D4" s="21" t="s">
        <v>85</v>
      </c>
      <c r="M4" s="20"/>
      <c r="N4" s="82" t="s">
        <v>11</v>
      </c>
      <c r="AT4" s="17" t="s">
        <v>4</v>
      </c>
    </row>
    <row r="5" spans="2:46" ht="6.95" customHeight="1">
      <c r="B5" s="20"/>
      <c r="M5" s="20"/>
    </row>
    <row r="6" spans="2:46" ht="12" customHeight="1">
      <c r="B6" s="20"/>
      <c r="D6" s="27" t="s">
        <v>17</v>
      </c>
      <c r="M6" s="20"/>
    </row>
    <row r="7" spans="2:46" ht="16.5" customHeight="1">
      <c r="B7" s="20"/>
      <c r="E7" s="303" t="str">
        <f>'Rekapitulace stavby'!K6</f>
        <v>Stavba požární zbrojnice v Bedrči</v>
      </c>
      <c r="F7" s="304"/>
      <c r="G7" s="304"/>
      <c r="H7" s="304"/>
      <c r="M7" s="20"/>
    </row>
    <row r="8" spans="2:46" s="1" customFormat="1" ht="12" customHeight="1">
      <c r="B8" s="32"/>
      <c r="D8" s="27" t="s">
        <v>86</v>
      </c>
      <c r="M8" s="32"/>
    </row>
    <row r="9" spans="2:46" s="1" customFormat="1" ht="16.5" customHeight="1">
      <c r="B9" s="32"/>
      <c r="E9" s="275" t="s">
        <v>87</v>
      </c>
      <c r="F9" s="302"/>
      <c r="G9" s="302"/>
      <c r="H9" s="302"/>
      <c r="M9" s="32"/>
    </row>
    <row r="10" spans="2:46" s="1" customFormat="1">
      <c r="B10" s="32"/>
      <c r="M10" s="32"/>
    </row>
    <row r="11" spans="2:46" s="1" customFormat="1" ht="12" customHeight="1">
      <c r="B11" s="32"/>
      <c r="D11" s="27" t="s">
        <v>19</v>
      </c>
      <c r="F11" s="25" t="s">
        <v>20</v>
      </c>
      <c r="I11" s="27" t="s">
        <v>21</v>
      </c>
      <c r="J11" s="25" t="s">
        <v>20</v>
      </c>
      <c r="M11" s="32"/>
    </row>
    <row r="12" spans="2:46" s="1" customFormat="1" ht="12" customHeight="1">
      <c r="B12" s="32"/>
      <c r="D12" s="27" t="s">
        <v>22</v>
      </c>
      <c r="F12" s="25" t="s">
        <v>23</v>
      </c>
      <c r="I12" s="27" t="s">
        <v>24</v>
      </c>
      <c r="J12" s="49" t="str">
        <f>'Rekapitulace stavby'!AN8</f>
        <v>23. 7. 2024</v>
      </c>
      <c r="M12" s="32"/>
    </row>
    <row r="13" spans="2:46" s="1" customFormat="1" ht="10.9" customHeight="1">
      <c r="B13" s="32"/>
      <c r="M13" s="32"/>
    </row>
    <row r="14" spans="2:46" s="1" customFormat="1" ht="12" customHeight="1">
      <c r="B14" s="32"/>
      <c r="D14" s="27" t="s">
        <v>26</v>
      </c>
      <c r="I14" s="27" t="s">
        <v>27</v>
      </c>
      <c r="J14" s="25" t="s">
        <v>20</v>
      </c>
      <c r="M14" s="32"/>
    </row>
    <row r="15" spans="2:46" s="1" customFormat="1" ht="18" customHeight="1">
      <c r="B15" s="32"/>
      <c r="E15" s="25" t="s">
        <v>28</v>
      </c>
      <c r="I15" s="27" t="s">
        <v>29</v>
      </c>
      <c r="J15" s="25" t="s">
        <v>20</v>
      </c>
      <c r="M15" s="32"/>
    </row>
    <row r="16" spans="2:46" s="1" customFormat="1" ht="6.95" customHeight="1">
      <c r="B16" s="32"/>
      <c r="M16" s="32"/>
    </row>
    <row r="17" spans="2:13" s="1" customFormat="1" ht="12" customHeight="1">
      <c r="B17" s="32"/>
      <c r="D17" s="27" t="s">
        <v>30</v>
      </c>
      <c r="I17" s="27" t="s">
        <v>27</v>
      </c>
      <c r="J17" s="28" t="str">
        <f>'Rekapitulace stavby'!AN13</f>
        <v>Vyplň údaj</v>
      </c>
      <c r="M17" s="32"/>
    </row>
    <row r="18" spans="2:13" s="1" customFormat="1" ht="18" customHeight="1">
      <c r="B18" s="32"/>
      <c r="E18" s="305" t="str">
        <f>'Rekapitulace stavby'!E14</f>
        <v>Vyplň údaj</v>
      </c>
      <c r="F18" s="294"/>
      <c r="G18" s="294"/>
      <c r="H18" s="294"/>
      <c r="I18" s="27" t="s">
        <v>29</v>
      </c>
      <c r="J18" s="28" t="str">
        <f>'Rekapitulace stavby'!AN14</f>
        <v>Vyplň údaj</v>
      </c>
      <c r="M18" s="32"/>
    </row>
    <row r="19" spans="2:13" s="1" customFormat="1" ht="6.95" customHeight="1">
      <c r="B19" s="32"/>
      <c r="M19" s="32"/>
    </row>
    <row r="20" spans="2:13" s="1" customFormat="1" ht="12" customHeight="1">
      <c r="B20" s="32"/>
      <c r="D20" s="27" t="s">
        <v>32</v>
      </c>
      <c r="I20" s="27" t="s">
        <v>27</v>
      </c>
      <c r="J20" s="25" t="s">
        <v>20</v>
      </c>
      <c r="M20" s="32"/>
    </row>
    <row r="21" spans="2:13" s="1" customFormat="1" ht="18" customHeight="1">
      <c r="B21" s="32"/>
      <c r="E21" s="25" t="s">
        <v>33</v>
      </c>
      <c r="I21" s="27" t="s">
        <v>29</v>
      </c>
      <c r="J21" s="25" t="s">
        <v>20</v>
      </c>
      <c r="M21" s="32"/>
    </row>
    <row r="22" spans="2:13" s="1" customFormat="1" ht="6.95" customHeight="1">
      <c r="B22" s="32"/>
      <c r="M22" s="32"/>
    </row>
    <row r="23" spans="2:13" s="1" customFormat="1" ht="12" customHeight="1">
      <c r="B23" s="32"/>
      <c r="D23" s="27" t="s">
        <v>34</v>
      </c>
      <c r="I23" s="27" t="s">
        <v>27</v>
      </c>
      <c r="J23" s="25" t="s">
        <v>20</v>
      </c>
      <c r="M23" s="32"/>
    </row>
    <row r="24" spans="2:13" s="1" customFormat="1" ht="18" customHeight="1">
      <c r="B24" s="32"/>
      <c r="E24" s="25" t="s">
        <v>35</v>
      </c>
      <c r="I24" s="27" t="s">
        <v>29</v>
      </c>
      <c r="J24" s="25" t="s">
        <v>20</v>
      </c>
      <c r="M24" s="32"/>
    </row>
    <row r="25" spans="2:13" s="1" customFormat="1" ht="6.95" customHeight="1">
      <c r="B25" s="32"/>
      <c r="M25" s="32"/>
    </row>
    <row r="26" spans="2:13" s="1" customFormat="1" ht="12" customHeight="1">
      <c r="B26" s="32"/>
      <c r="D26" s="27" t="s">
        <v>36</v>
      </c>
      <c r="M26" s="32"/>
    </row>
    <row r="27" spans="2:13" s="7" customFormat="1" ht="47.25" customHeight="1">
      <c r="B27" s="83"/>
      <c r="E27" s="298" t="s">
        <v>37</v>
      </c>
      <c r="F27" s="298"/>
      <c r="G27" s="298"/>
      <c r="H27" s="298"/>
      <c r="M27" s="83"/>
    </row>
    <row r="28" spans="2:13" s="1" customFormat="1" ht="6.95" customHeight="1">
      <c r="B28" s="32"/>
      <c r="M28" s="32"/>
    </row>
    <row r="29" spans="2:13" s="1" customFormat="1" ht="6.95" customHeight="1">
      <c r="B29" s="32"/>
      <c r="D29" s="50"/>
      <c r="E29" s="50"/>
      <c r="F29" s="50"/>
      <c r="G29" s="50"/>
      <c r="H29" s="50"/>
      <c r="I29" s="50"/>
      <c r="J29" s="50"/>
      <c r="K29" s="50"/>
      <c r="L29" s="50"/>
      <c r="M29" s="32"/>
    </row>
    <row r="30" spans="2:13" s="1" customFormat="1" ht="12.75">
      <c r="B30" s="32"/>
      <c r="E30" s="27" t="s">
        <v>88</v>
      </c>
      <c r="K30" s="84">
        <f>I61</f>
        <v>0</v>
      </c>
      <c r="M30" s="32"/>
    </row>
    <row r="31" spans="2:13" s="1" customFormat="1" ht="12.75">
      <c r="B31" s="32"/>
      <c r="E31" s="27" t="s">
        <v>89</v>
      </c>
      <c r="K31" s="84">
        <f>J61</f>
        <v>0</v>
      </c>
      <c r="M31" s="32"/>
    </row>
    <row r="32" spans="2:13" s="1" customFormat="1" ht="25.35" customHeight="1">
      <c r="B32" s="32"/>
      <c r="D32" s="85" t="s">
        <v>38</v>
      </c>
      <c r="K32" s="63">
        <f>ROUND(K120, 2)</f>
        <v>0</v>
      </c>
      <c r="M32" s="32"/>
    </row>
    <row r="33" spans="2:13" s="1" customFormat="1" ht="6.95" customHeight="1">
      <c r="B33" s="32"/>
      <c r="D33" s="50"/>
      <c r="E33" s="50"/>
      <c r="F33" s="50"/>
      <c r="G33" s="50"/>
      <c r="H33" s="50"/>
      <c r="I33" s="50"/>
      <c r="J33" s="50"/>
      <c r="K33" s="50"/>
      <c r="L33" s="50"/>
      <c r="M33" s="32"/>
    </row>
    <row r="34" spans="2:13" s="1" customFormat="1" ht="14.45" customHeight="1">
      <c r="B34" s="32"/>
      <c r="F34" s="35" t="s">
        <v>40</v>
      </c>
      <c r="I34" s="35" t="s">
        <v>39</v>
      </c>
      <c r="K34" s="35" t="s">
        <v>41</v>
      </c>
      <c r="M34" s="32"/>
    </row>
    <row r="35" spans="2:13" s="1" customFormat="1" ht="14.45" customHeight="1">
      <c r="B35" s="32"/>
      <c r="D35" s="52" t="s">
        <v>42</v>
      </c>
      <c r="E35" s="27" t="s">
        <v>43</v>
      </c>
      <c r="F35" s="84">
        <f>ROUND((SUM(BE120:BE1589)),  2)</f>
        <v>0</v>
      </c>
      <c r="I35" s="86">
        <v>0.21</v>
      </c>
      <c r="K35" s="84">
        <f>ROUND(((SUM(BE120:BE1589))*I35),  2)</f>
        <v>0</v>
      </c>
      <c r="M35" s="32"/>
    </row>
    <row r="36" spans="2:13" s="1" customFormat="1" ht="14.45" customHeight="1">
      <c r="B36" s="32"/>
      <c r="E36" s="27" t="s">
        <v>44</v>
      </c>
      <c r="F36" s="84">
        <f>ROUND((SUM(BF120:BF1589)),  2)</f>
        <v>0</v>
      </c>
      <c r="I36" s="86">
        <v>0.12</v>
      </c>
      <c r="K36" s="84">
        <f>ROUND(((SUM(BF120:BF1589))*I36),  2)</f>
        <v>0</v>
      </c>
      <c r="M36" s="32"/>
    </row>
    <row r="37" spans="2:13" s="1" customFormat="1" ht="14.45" hidden="1" customHeight="1">
      <c r="B37" s="32"/>
      <c r="E37" s="27" t="s">
        <v>45</v>
      </c>
      <c r="F37" s="84">
        <f>ROUND((SUM(BG120:BG1589)),  2)</f>
        <v>0</v>
      </c>
      <c r="I37" s="86">
        <v>0.21</v>
      </c>
      <c r="K37" s="84">
        <f>0</f>
        <v>0</v>
      </c>
      <c r="M37" s="32"/>
    </row>
    <row r="38" spans="2:13" s="1" customFormat="1" ht="14.45" hidden="1" customHeight="1">
      <c r="B38" s="32"/>
      <c r="E38" s="27" t="s">
        <v>46</v>
      </c>
      <c r="F38" s="84">
        <f>ROUND((SUM(BH120:BH1589)),  2)</f>
        <v>0</v>
      </c>
      <c r="I38" s="86">
        <v>0.12</v>
      </c>
      <c r="K38" s="84">
        <f>0</f>
        <v>0</v>
      </c>
      <c r="M38" s="32"/>
    </row>
    <row r="39" spans="2:13" s="1" customFormat="1" ht="14.45" hidden="1" customHeight="1">
      <c r="B39" s="32"/>
      <c r="E39" s="27" t="s">
        <v>47</v>
      </c>
      <c r="F39" s="84">
        <f>ROUND((SUM(BI120:BI1589)),  2)</f>
        <v>0</v>
      </c>
      <c r="I39" s="86">
        <v>0</v>
      </c>
      <c r="K39" s="84">
        <f>0</f>
        <v>0</v>
      </c>
      <c r="M39" s="32"/>
    </row>
    <row r="40" spans="2:13" s="1" customFormat="1" ht="6.95" customHeight="1">
      <c r="B40" s="32"/>
      <c r="M40" s="32"/>
    </row>
    <row r="41" spans="2:13" s="1" customFormat="1" ht="25.35" customHeight="1">
      <c r="B41" s="32"/>
      <c r="C41" s="87"/>
      <c r="D41" s="88" t="s">
        <v>48</v>
      </c>
      <c r="E41" s="54"/>
      <c r="F41" s="54"/>
      <c r="G41" s="89" t="s">
        <v>49</v>
      </c>
      <c r="H41" s="90" t="s">
        <v>50</v>
      </c>
      <c r="I41" s="54"/>
      <c r="J41" s="54"/>
      <c r="K41" s="91">
        <f>SUM(K32:K39)</f>
        <v>0</v>
      </c>
      <c r="L41" s="92"/>
      <c r="M41" s="32"/>
    </row>
    <row r="42" spans="2:13" s="1" customFormat="1" ht="14.45" customHeight="1">
      <c r="B42" s="41"/>
      <c r="C42" s="42"/>
      <c r="D42" s="42"/>
      <c r="E42" s="42"/>
      <c r="F42" s="42"/>
      <c r="G42" s="42"/>
      <c r="H42" s="42"/>
      <c r="I42" s="42"/>
      <c r="J42" s="42"/>
      <c r="K42" s="42"/>
      <c r="L42" s="42"/>
      <c r="M42" s="32"/>
    </row>
    <row r="46" spans="2:13" s="1" customFormat="1" ht="6.95" customHeight="1">
      <c r="B46" s="43"/>
      <c r="C46" s="44"/>
      <c r="D46" s="44"/>
      <c r="E46" s="44"/>
      <c r="F46" s="44"/>
      <c r="G46" s="44"/>
      <c r="H46" s="44"/>
      <c r="I46" s="44"/>
      <c r="J46" s="44"/>
      <c r="K46" s="44"/>
      <c r="L46" s="44"/>
      <c r="M46" s="32"/>
    </row>
    <row r="47" spans="2:13" s="1" customFormat="1" ht="24.95" customHeight="1">
      <c r="B47" s="32"/>
      <c r="C47" s="21" t="s">
        <v>90</v>
      </c>
      <c r="M47" s="32"/>
    </row>
    <row r="48" spans="2:13" s="1" customFormat="1" ht="6.95" customHeight="1">
      <c r="B48" s="32"/>
      <c r="M48" s="32"/>
    </row>
    <row r="49" spans="2:47" s="1" customFormat="1" ht="12" customHeight="1">
      <c r="B49" s="32"/>
      <c r="C49" s="27" t="s">
        <v>17</v>
      </c>
      <c r="M49" s="32"/>
    </row>
    <row r="50" spans="2:47" s="1" customFormat="1" ht="16.5" customHeight="1">
      <c r="B50" s="32"/>
      <c r="E50" s="303" t="str">
        <f>E7</f>
        <v>Stavba požární zbrojnice v Bedrči</v>
      </c>
      <c r="F50" s="304"/>
      <c r="G50" s="304"/>
      <c r="H50" s="304"/>
      <c r="M50" s="32"/>
    </row>
    <row r="51" spans="2:47" s="1" customFormat="1" ht="12" customHeight="1">
      <c r="B51" s="32"/>
      <c r="C51" s="27" t="s">
        <v>86</v>
      </c>
      <c r="M51" s="32"/>
    </row>
    <row r="52" spans="2:47" s="1" customFormat="1" ht="16.5" customHeight="1">
      <c r="B52" s="32"/>
      <c r="E52" s="275" t="str">
        <f>E9</f>
        <v>Objekt0 - NOVOSTAVBA HASIČSKÉ ZBROJNICE V BEDRČI</v>
      </c>
      <c r="F52" s="302"/>
      <c r="G52" s="302"/>
      <c r="H52" s="302"/>
      <c r="M52" s="32"/>
    </row>
    <row r="53" spans="2:47" s="1" customFormat="1" ht="6.95" customHeight="1">
      <c r="B53" s="32"/>
      <c r="M53" s="32"/>
    </row>
    <row r="54" spans="2:47" s="1" customFormat="1" ht="12" customHeight="1">
      <c r="B54" s="32"/>
      <c r="C54" s="27" t="s">
        <v>22</v>
      </c>
      <c r="F54" s="25" t="str">
        <f>F12</f>
        <v>Bedrč</v>
      </c>
      <c r="I54" s="27" t="s">
        <v>24</v>
      </c>
      <c r="J54" s="49" t="str">
        <f>IF(J12="","",J12)</f>
        <v>23. 7. 2024</v>
      </c>
      <c r="M54" s="32"/>
    </row>
    <row r="55" spans="2:47" s="1" customFormat="1" ht="6.95" customHeight="1">
      <c r="B55" s="32"/>
      <c r="M55" s="32"/>
    </row>
    <row r="56" spans="2:47" s="1" customFormat="1" ht="15.2" customHeight="1">
      <c r="B56" s="32"/>
      <c r="C56" s="27" t="s">
        <v>26</v>
      </c>
      <c r="F56" s="25" t="str">
        <f>E15</f>
        <v>Město Benešov</v>
      </c>
      <c r="I56" s="27" t="s">
        <v>32</v>
      </c>
      <c r="J56" s="30" t="str">
        <f>E21</f>
        <v>Ing. Lada Kotlaříková</v>
      </c>
      <c r="M56" s="32"/>
    </row>
    <row r="57" spans="2:47" s="1" customFormat="1" ht="15.2" customHeight="1">
      <c r="B57" s="32"/>
      <c r="C57" s="27" t="s">
        <v>30</v>
      </c>
      <c r="F57" s="25" t="str">
        <f>IF(E18="","",E18)</f>
        <v>Vyplň údaj</v>
      </c>
      <c r="I57" s="27" t="s">
        <v>34</v>
      </c>
      <c r="J57" s="30" t="str">
        <f>E24</f>
        <v>Ing. Josef Kuchař</v>
      </c>
      <c r="M57" s="32"/>
    </row>
    <row r="58" spans="2:47" s="1" customFormat="1" ht="10.35" customHeight="1">
      <c r="B58" s="32"/>
      <c r="M58" s="32"/>
    </row>
    <row r="59" spans="2:47" s="1" customFormat="1" ht="29.25" customHeight="1">
      <c r="B59" s="32"/>
      <c r="C59" s="93" t="s">
        <v>91</v>
      </c>
      <c r="D59" s="87"/>
      <c r="E59" s="87"/>
      <c r="F59" s="87"/>
      <c r="G59" s="87"/>
      <c r="H59" s="87"/>
      <c r="I59" s="94" t="s">
        <v>92</v>
      </c>
      <c r="J59" s="94" t="s">
        <v>93</v>
      </c>
      <c r="K59" s="94" t="s">
        <v>94</v>
      </c>
      <c r="L59" s="87"/>
      <c r="M59" s="32"/>
    </row>
    <row r="60" spans="2:47" s="1" customFormat="1" ht="10.35" customHeight="1">
      <c r="B60" s="32"/>
      <c r="M60" s="32"/>
    </row>
    <row r="61" spans="2:47" s="1" customFormat="1" ht="22.9" customHeight="1">
      <c r="B61" s="32"/>
      <c r="C61" s="95" t="s">
        <v>72</v>
      </c>
      <c r="I61" s="63">
        <f t="shared" ref="I61:J63" si="0">Q120</f>
        <v>0</v>
      </c>
      <c r="J61" s="63">
        <f t="shared" si="0"/>
        <v>0</v>
      </c>
      <c r="K61" s="63">
        <f>K120</f>
        <v>0</v>
      </c>
      <c r="M61" s="32"/>
      <c r="AU61" s="17" t="s">
        <v>95</v>
      </c>
    </row>
    <row r="62" spans="2:47" s="8" customFormat="1" ht="24.95" customHeight="1">
      <c r="B62" s="96"/>
      <c r="D62" s="97" t="s">
        <v>96</v>
      </c>
      <c r="E62" s="98"/>
      <c r="F62" s="98"/>
      <c r="G62" s="98"/>
      <c r="H62" s="98"/>
      <c r="I62" s="99">
        <f t="shared" si="0"/>
        <v>0</v>
      </c>
      <c r="J62" s="99">
        <f t="shared" si="0"/>
        <v>0</v>
      </c>
      <c r="K62" s="99">
        <f>K121</f>
        <v>0</v>
      </c>
      <c r="M62" s="96"/>
    </row>
    <row r="63" spans="2:47" s="9" customFormat="1" ht="19.899999999999999" customHeight="1">
      <c r="B63" s="100"/>
      <c r="D63" s="101" t="s">
        <v>97</v>
      </c>
      <c r="E63" s="102"/>
      <c r="F63" s="102"/>
      <c r="G63" s="102"/>
      <c r="H63" s="102"/>
      <c r="I63" s="103">
        <f t="shared" si="0"/>
        <v>0</v>
      </c>
      <c r="J63" s="103">
        <f t="shared" si="0"/>
        <v>0</v>
      </c>
      <c r="K63" s="103">
        <f>K122</f>
        <v>0</v>
      </c>
      <c r="M63" s="100"/>
    </row>
    <row r="64" spans="2:47" s="9" customFormat="1" ht="19.899999999999999" customHeight="1">
      <c r="B64" s="100"/>
      <c r="D64" s="101" t="s">
        <v>98</v>
      </c>
      <c r="E64" s="102"/>
      <c r="F64" s="102"/>
      <c r="G64" s="102"/>
      <c r="H64" s="102"/>
      <c r="I64" s="103">
        <f>Q237</f>
        <v>0</v>
      </c>
      <c r="J64" s="103">
        <f>R237</f>
        <v>0</v>
      </c>
      <c r="K64" s="103">
        <f>K237</f>
        <v>0</v>
      </c>
      <c r="M64" s="100"/>
    </row>
    <row r="65" spans="2:13" s="9" customFormat="1" ht="19.899999999999999" customHeight="1">
      <c r="B65" s="100"/>
      <c r="D65" s="101" t="s">
        <v>99</v>
      </c>
      <c r="E65" s="102"/>
      <c r="F65" s="102"/>
      <c r="G65" s="102"/>
      <c r="H65" s="102"/>
      <c r="I65" s="103">
        <f>Q273</f>
        <v>0</v>
      </c>
      <c r="J65" s="103">
        <f>R273</f>
        <v>0</v>
      </c>
      <c r="K65" s="103">
        <f>K273</f>
        <v>0</v>
      </c>
      <c r="M65" s="100"/>
    </row>
    <row r="66" spans="2:13" s="9" customFormat="1" ht="19.899999999999999" customHeight="1">
      <c r="B66" s="100"/>
      <c r="D66" s="101" t="s">
        <v>100</v>
      </c>
      <c r="E66" s="102"/>
      <c r="F66" s="102"/>
      <c r="G66" s="102"/>
      <c r="H66" s="102"/>
      <c r="I66" s="103">
        <f>Q381</f>
        <v>0</v>
      </c>
      <c r="J66" s="103">
        <f>R381</f>
        <v>0</v>
      </c>
      <c r="K66" s="103">
        <f>K381</f>
        <v>0</v>
      </c>
      <c r="M66" s="100"/>
    </row>
    <row r="67" spans="2:13" s="9" customFormat="1" ht="19.899999999999999" customHeight="1">
      <c r="B67" s="100"/>
      <c r="D67" s="101" t="s">
        <v>101</v>
      </c>
      <c r="E67" s="102"/>
      <c r="F67" s="102"/>
      <c r="G67" s="102"/>
      <c r="H67" s="102"/>
      <c r="I67" s="103">
        <f>Q445</f>
        <v>0</v>
      </c>
      <c r="J67" s="103">
        <f>R445</f>
        <v>0</v>
      </c>
      <c r="K67" s="103">
        <f>K445</f>
        <v>0</v>
      </c>
      <c r="M67" s="100"/>
    </row>
    <row r="68" spans="2:13" s="9" customFormat="1" ht="19.899999999999999" customHeight="1">
      <c r="B68" s="100"/>
      <c r="D68" s="101" t="s">
        <v>102</v>
      </c>
      <c r="E68" s="102"/>
      <c r="F68" s="102"/>
      <c r="G68" s="102"/>
      <c r="H68" s="102"/>
      <c r="I68" s="103">
        <f>Q481</f>
        <v>0</v>
      </c>
      <c r="J68" s="103">
        <f>R481</f>
        <v>0</v>
      </c>
      <c r="K68" s="103">
        <f>K481</f>
        <v>0</v>
      </c>
      <c r="M68" s="100"/>
    </row>
    <row r="69" spans="2:13" s="9" customFormat="1" ht="19.899999999999999" customHeight="1">
      <c r="B69" s="100"/>
      <c r="D69" s="101" t="s">
        <v>103</v>
      </c>
      <c r="E69" s="102"/>
      <c r="F69" s="102"/>
      <c r="G69" s="102"/>
      <c r="H69" s="102"/>
      <c r="I69" s="103">
        <f>Q537</f>
        <v>0</v>
      </c>
      <c r="J69" s="103">
        <f>R537</f>
        <v>0</v>
      </c>
      <c r="K69" s="103">
        <f>K537</f>
        <v>0</v>
      </c>
      <c r="M69" s="100"/>
    </row>
    <row r="70" spans="2:13" s="9" customFormat="1" ht="19.899999999999999" customHeight="1">
      <c r="B70" s="100"/>
      <c r="D70" s="101" t="s">
        <v>104</v>
      </c>
      <c r="E70" s="102"/>
      <c r="F70" s="102"/>
      <c r="G70" s="102"/>
      <c r="H70" s="102"/>
      <c r="I70" s="103">
        <f>Q548</f>
        <v>0</v>
      </c>
      <c r="J70" s="103">
        <f>R548</f>
        <v>0</v>
      </c>
      <c r="K70" s="103">
        <f>K548</f>
        <v>0</v>
      </c>
      <c r="M70" s="100"/>
    </row>
    <row r="71" spans="2:13" s="9" customFormat="1" ht="19.899999999999999" customHeight="1">
      <c r="B71" s="100"/>
      <c r="D71" s="101" t="s">
        <v>105</v>
      </c>
      <c r="E71" s="102"/>
      <c r="F71" s="102"/>
      <c r="G71" s="102"/>
      <c r="H71" s="102"/>
      <c r="I71" s="103">
        <f>Q573</f>
        <v>0</v>
      </c>
      <c r="J71" s="103">
        <f>R573</f>
        <v>0</v>
      </c>
      <c r="K71" s="103">
        <f>K573</f>
        <v>0</v>
      </c>
      <c r="M71" s="100"/>
    </row>
    <row r="72" spans="2:13" s="9" customFormat="1" ht="19.899999999999999" customHeight="1">
      <c r="B72" s="100"/>
      <c r="D72" s="101" t="s">
        <v>106</v>
      </c>
      <c r="E72" s="102"/>
      <c r="F72" s="102"/>
      <c r="G72" s="102"/>
      <c r="H72" s="102"/>
      <c r="I72" s="103">
        <f>Q604</f>
        <v>0</v>
      </c>
      <c r="J72" s="103">
        <f>R604</f>
        <v>0</v>
      </c>
      <c r="K72" s="103">
        <f>K604</f>
        <v>0</v>
      </c>
      <c r="M72" s="100"/>
    </row>
    <row r="73" spans="2:13" s="8" customFormat="1" ht="24.95" customHeight="1">
      <c r="B73" s="96"/>
      <c r="D73" s="97" t="s">
        <v>107</v>
      </c>
      <c r="E73" s="98"/>
      <c r="F73" s="98"/>
      <c r="G73" s="98"/>
      <c r="H73" s="98"/>
      <c r="I73" s="99">
        <f>Q612</f>
        <v>0</v>
      </c>
      <c r="J73" s="99">
        <f>R612</f>
        <v>0</v>
      </c>
      <c r="K73" s="99">
        <f>K612</f>
        <v>0</v>
      </c>
      <c r="M73" s="96"/>
    </row>
    <row r="74" spans="2:13" s="9" customFormat="1" ht="19.899999999999999" customHeight="1">
      <c r="B74" s="100"/>
      <c r="D74" s="101" t="s">
        <v>108</v>
      </c>
      <c r="E74" s="102"/>
      <c r="F74" s="102"/>
      <c r="G74" s="102"/>
      <c r="H74" s="102"/>
      <c r="I74" s="103">
        <f>Q613</f>
        <v>0</v>
      </c>
      <c r="J74" s="103">
        <f>R613</f>
        <v>0</v>
      </c>
      <c r="K74" s="103">
        <f>K613</f>
        <v>0</v>
      </c>
      <c r="M74" s="100"/>
    </row>
    <row r="75" spans="2:13" s="9" customFormat="1" ht="19.899999999999999" customHeight="1">
      <c r="B75" s="100"/>
      <c r="D75" s="101" t="s">
        <v>109</v>
      </c>
      <c r="E75" s="102"/>
      <c r="F75" s="102"/>
      <c r="G75" s="102"/>
      <c r="H75" s="102"/>
      <c r="I75" s="103">
        <f>Q660</f>
        <v>0</v>
      </c>
      <c r="J75" s="103">
        <f>R660</f>
        <v>0</v>
      </c>
      <c r="K75" s="103">
        <f>K660</f>
        <v>0</v>
      </c>
      <c r="M75" s="100"/>
    </row>
    <row r="76" spans="2:13" s="9" customFormat="1" ht="19.899999999999999" customHeight="1">
      <c r="B76" s="100"/>
      <c r="D76" s="101" t="s">
        <v>110</v>
      </c>
      <c r="E76" s="102"/>
      <c r="F76" s="102"/>
      <c r="G76" s="102"/>
      <c r="H76" s="102"/>
      <c r="I76" s="103">
        <f>Q689</f>
        <v>0</v>
      </c>
      <c r="J76" s="103">
        <f>R689</f>
        <v>0</v>
      </c>
      <c r="K76" s="103">
        <f>K689</f>
        <v>0</v>
      </c>
      <c r="M76" s="100"/>
    </row>
    <row r="77" spans="2:13" s="9" customFormat="1" ht="19.899999999999999" customHeight="1">
      <c r="B77" s="100"/>
      <c r="D77" s="101" t="s">
        <v>111</v>
      </c>
      <c r="E77" s="102"/>
      <c r="F77" s="102"/>
      <c r="G77" s="102"/>
      <c r="H77" s="102"/>
      <c r="I77" s="103">
        <f>Q702</f>
        <v>0</v>
      </c>
      <c r="J77" s="103">
        <f>R702</f>
        <v>0</v>
      </c>
      <c r="K77" s="103">
        <f>K702</f>
        <v>0</v>
      </c>
      <c r="M77" s="100"/>
    </row>
    <row r="78" spans="2:13" s="9" customFormat="1" ht="19.899999999999999" customHeight="1">
      <c r="B78" s="100"/>
      <c r="D78" s="101" t="s">
        <v>112</v>
      </c>
      <c r="E78" s="102"/>
      <c r="F78" s="102"/>
      <c r="G78" s="102"/>
      <c r="H78" s="102"/>
      <c r="I78" s="103">
        <f>Q745</f>
        <v>0</v>
      </c>
      <c r="J78" s="103">
        <f>R745</f>
        <v>0</v>
      </c>
      <c r="K78" s="103">
        <f>K745</f>
        <v>0</v>
      </c>
      <c r="M78" s="100"/>
    </row>
    <row r="79" spans="2:13" s="9" customFormat="1" ht="19.899999999999999" customHeight="1">
      <c r="B79" s="100"/>
      <c r="D79" s="101" t="s">
        <v>113</v>
      </c>
      <c r="E79" s="102"/>
      <c r="F79" s="102"/>
      <c r="G79" s="102"/>
      <c r="H79" s="102"/>
      <c r="I79" s="103">
        <f>Q770</f>
        <v>0</v>
      </c>
      <c r="J79" s="103">
        <f>R770</f>
        <v>0</v>
      </c>
      <c r="K79" s="103">
        <f>K770</f>
        <v>0</v>
      </c>
      <c r="M79" s="100"/>
    </row>
    <row r="80" spans="2:13" s="9" customFormat="1" ht="19.899999999999999" customHeight="1">
      <c r="B80" s="100"/>
      <c r="D80" s="101" t="s">
        <v>114</v>
      </c>
      <c r="E80" s="102"/>
      <c r="F80" s="102"/>
      <c r="G80" s="102"/>
      <c r="H80" s="102"/>
      <c r="I80" s="103">
        <f>Q789</f>
        <v>0</v>
      </c>
      <c r="J80" s="103">
        <f>R789</f>
        <v>0</v>
      </c>
      <c r="K80" s="103">
        <f>K789</f>
        <v>0</v>
      </c>
      <c r="M80" s="100"/>
    </row>
    <row r="81" spans="2:13" s="9" customFormat="1" ht="19.899999999999999" customHeight="1">
      <c r="B81" s="100"/>
      <c r="D81" s="101" t="s">
        <v>115</v>
      </c>
      <c r="E81" s="102"/>
      <c r="F81" s="102"/>
      <c r="G81" s="102"/>
      <c r="H81" s="102"/>
      <c r="I81" s="103">
        <f>Q865</f>
        <v>0</v>
      </c>
      <c r="J81" s="103">
        <f>R865</f>
        <v>0</v>
      </c>
      <c r="K81" s="103">
        <f>K865</f>
        <v>0</v>
      </c>
      <c r="M81" s="100"/>
    </row>
    <row r="82" spans="2:13" s="9" customFormat="1" ht="19.899999999999999" customHeight="1">
      <c r="B82" s="100"/>
      <c r="D82" s="101" t="s">
        <v>116</v>
      </c>
      <c r="E82" s="102"/>
      <c r="F82" s="102"/>
      <c r="G82" s="102"/>
      <c r="H82" s="102"/>
      <c r="I82" s="103">
        <f>Q877</f>
        <v>0</v>
      </c>
      <c r="J82" s="103">
        <f>R877</f>
        <v>0</v>
      </c>
      <c r="K82" s="103">
        <f>K877</f>
        <v>0</v>
      </c>
      <c r="M82" s="100"/>
    </row>
    <row r="83" spans="2:13" s="9" customFormat="1" ht="19.899999999999999" customHeight="1">
      <c r="B83" s="100"/>
      <c r="D83" s="101" t="s">
        <v>117</v>
      </c>
      <c r="E83" s="102"/>
      <c r="F83" s="102"/>
      <c r="G83" s="102"/>
      <c r="H83" s="102"/>
      <c r="I83" s="103">
        <f>Q886</f>
        <v>0</v>
      </c>
      <c r="J83" s="103">
        <f>R886</f>
        <v>0</v>
      </c>
      <c r="K83" s="103">
        <f>K886</f>
        <v>0</v>
      </c>
      <c r="M83" s="100"/>
    </row>
    <row r="84" spans="2:13" s="9" customFormat="1" ht="19.899999999999999" customHeight="1">
      <c r="B84" s="100"/>
      <c r="D84" s="101" t="s">
        <v>118</v>
      </c>
      <c r="E84" s="102"/>
      <c r="F84" s="102"/>
      <c r="G84" s="102"/>
      <c r="H84" s="102"/>
      <c r="I84" s="103">
        <f>Q910</f>
        <v>0</v>
      </c>
      <c r="J84" s="103">
        <f>R910</f>
        <v>0</v>
      </c>
      <c r="K84" s="103">
        <f>K910</f>
        <v>0</v>
      </c>
      <c r="M84" s="100"/>
    </row>
    <row r="85" spans="2:13" s="9" customFormat="1" ht="19.899999999999999" customHeight="1">
      <c r="B85" s="100"/>
      <c r="D85" s="101" t="s">
        <v>119</v>
      </c>
      <c r="E85" s="102"/>
      <c r="F85" s="102"/>
      <c r="G85" s="102"/>
      <c r="H85" s="102"/>
      <c r="I85" s="103">
        <f>Q1119</f>
        <v>0</v>
      </c>
      <c r="J85" s="103">
        <f>R1119</f>
        <v>0</v>
      </c>
      <c r="K85" s="103">
        <f>K1119</f>
        <v>0</v>
      </c>
      <c r="M85" s="100"/>
    </row>
    <row r="86" spans="2:13" s="9" customFormat="1" ht="19.899999999999999" customHeight="1">
      <c r="B86" s="100"/>
      <c r="D86" s="101" t="s">
        <v>120</v>
      </c>
      <c r="E86" s="102"/>
      <c r="F86" s="102"/>
      <c r="G86" s="102"/>
      <c r="H86" s="102"/>
      <c r="I86" s="103">
        <f>Q1200</f>
        <v>0</v>
      </c>
      <c r="J86" s="103">
        <f>R1200</f>
        <v>0</v>
      </c>
      <c r="K86" s="103">
        <f>K1200</f>
        <v>0</v>
      </c>
      <c r="M86" s="100"/>
    </row>
    <row r="87" spans="2:13" s="9" customFormat="1" ht="19.899999999999999" customHeight="1">
      <c r="B87" s="100"/>
      <c r="D87" s="101" t="s">
        <v>121</v>
      </c>
      <c r="E87" s="102"/>
      <c r="F87" s="102"/>
      <c r="G87" s="102"/>
      <c r="H87" s="102"/>
      <c r="I87" s="103">
        <f>Q1234</f>
        <v>0</v>
      </c>
      <c r="J87" s="103">
        <f>R1234</f>
        <v>0</v>
      </c>
      <c r="K87" s="103">
        <f>K1234</f>
        <v>0</v>
      </c>
      <c r="M87" s="100"/>
    </row>
    <row r="88" spans="2:13" s="9" customFormat="1" ht="19.899999999999999" customHeight="1">
      <c r="B88" s="100"/>
      <c r="D88" s="101" t="s">
        <v>122</v>
      </c>
      <c r="E88" s="102"/>
      <c r="F88" s="102"/>
      <c r="G88" s="102"/>
      <c r="H88" s="102"/>
      <c r="I88" s="103">
        <f>Q1295</f>
        <v>0</v>
      </c>
      <c r="J88" s="103">
        <f>R1295</f>
        <v>0</v>
      </c>
      <c r="K88" s="103">
        <f>K1295</f>
        <v>0</v>
      </c>
      <c r="M88" s="100"/>
    </row>
    <row r="89" spans="2:13" s="9" customFormat="1" ht="19.899999999999999" customHeight="1">
      <c r="B89" s="100"/>
      <c r="D89" s="101" t="s">
        <v>123</v>
      </c>
      <c r="E89" s="102"/>
      <c r="F89" s="102"/>
      <c r="G89" s="102"/>
      <c r="H89" s="102"/>
      <c r="I89" s="103">
        <f>Q1334</f>
        <v>0</v>
      </c>
      <c r="J89" s="103">
        <f>R1334</f>
        <v>0</v>
      </c>
      <c r="K89" s="103">
        <f>K1334</f>
        <v>0</v>
      </c>
      <c r="M89" s="100"/>
    </row>
    <row r="90" spans="2:13" s="9" customFormat="1" ht="19.899999999999999" customHeight="1">
      <c r="B90" s="100"/>
      <c r="D90" s="101" t="s">
        <v>124</v>
      </c>
      <c r="E90" s="102"/>
      <c r="F90" s="102"/>
      <c r="G90" s="102"/>
      <c r="H90" s="102"/>
      <c r="I90" s="103">
        <f>Q1390</f>
        <v>0</v>
      </c>
      <c r="J90" s="103">
        <f>R1390</f>
        <v>0</v>
      </c>
      <c r="K90" s="103">
        <f>K1390</f>
        <v>0</v>
      </c>
      <c r="M90" s="100"/>
    </row>
    <row r="91" spans="2:13" s="9" customFormat="1" ht="19.899999999999999" customHeight="1">
      <c r="B91" s="100"/>
      <c r="D91" s="101" t="s">
        <v>125</v>
      </c>
      <c r="E91" s="102"/>
      <c r="F91" s="102"/>
      <c r="G91" s="102"/>
      <c r="H91" s="102"/>
      <c r="I91" s="103">
        <f>Q1490</f>
        <v>0</v>
      </c>
      <c r="J91" s="103">
        <f>R1490</f>
        <v>0</v>
      </c>
      <c r="K91" s="103">
        <f>K1490</f>
        <v>0</v>
      </c>
      <c r="M91" s="100"/>
    </row>
    <row r="92" spans="2:13" s="9" customFormat="1" ht="19.899999999999999" customHeight="1">
      <c r="B92" s="100"/>
      <c r="D92" s="101" t="s">
        <v>126</v>
      </c>
      <c r="E92" s="102"/>
      <c r="F92" s="102"/>
      <c r="G92" s="102"/>
      <c r="H92" s="102"/>
      <c r="I92" s="103">
        <f>Q1497</f>
        <v>0</v>
      </c>
      <c r="J92" s="103">
        <f>R1497</f>
        <v>0</v>
      </c>
      <c r="K92" s="103">
        <f>K1497</f>
        <v>0</v>
      </c>
      <c r="M92" s="100"/>
    </row>
    <row r="93" spans="2:13" s="9" customFormat="1" ht="19.899999999999999" customHeight="1">
      <c r="B93" s="100"/>
      <c r="D93" s="101" t="s">
        <v>127</v>
      </c>
      <c r="E93" s="102"/>
      <c r="F93" s="102"/>
      <c r="G93" s="102"/>
      <c r="H93" s="102"/>
      <c r="I93" s="103">
        <f>Q1509</f>
        <v>0</v>
      </c>
      <c r="J93" s="103">
        <f>R1509</f>
        <v>0</v>
      </c>
      <c r="K93" s="103">
        <f>K1509</f>
        <v>0</v>
      </c>
      <c r="M93" s="100"/>
    </row>
    <row r="94" spans="2:13" s="9" customFormat="1" ht="19.899999999999999" customHeight="1">
      <c r="B94" s="100"/>
      <c r="D94" s="101" t="s">
        <v>128</v>
      </c>
      <c r="E94" s="102"/>
      <c r="F94" s="102"/>
      <c r="G94" s="102"/>
      <c r="H94" s="102"/>
      <c r="I94" s="103">
        <f>Q1526</f>
        <v>0</v>
      </c>
      <c r="J94" s="103">
        <f>R1526</f>
        <v>0</v>
      </c>
      <c r="K94" s="103">
        <f>K1526</f>
        <v>0</v>
      </c>
      <c r="M94" s="100"/>
    </row>
    <row r="95" spans="2:13" s="9" customFormat="1" ht="19.899999999999999" customHeight="1">
      <c r="B95" s="100"/>
      <c r="D95" s="101" t="s">
        <v>129</v>
      </c>
      <c r="E95" s="102"/>
      <c r="F95" s="102"/>
      <c r="G95" s="102"/>
      <c r="H95" s="102"/>
      <c r="I95" s="103">
        <f>Q1531</f>
        <v>0</v>
      </c>
      <c r="J95" s="103">
        <f>R1531</f>
        <v>0</v>
      </c>
      <c r="K95" s="103">
        <f>K1531</f>
        <v>0</v>
      </c>
      <c r="M95" s="100"/>
    </row>
    <row r="96" spans="2:13" s="9" customFormat="1" ht="19.899999999999999" customHeight="1">
      <c r="B96" s="100"/>
      <c r="D96" s="101" t="s">
        <v>130</v>
      </c>
      <c r="E96" s="102"/>
      <c r="F96" s="102"/>
      <c r="G96" s="102"/>
      <c r="H96" s="102"/>
      <c r="I96" s="103">
        <f>Q1546</f>
        <v>0</v>
      </c>
      <c r="J96" s="103">
        <f>R1546</f>
        <v>0</v>
      </c>
      <c r="K96" s="103">
        <f>K1546</f>
        <v>0</v>
      </c>
      <c r="M96" s="100"/>
    </row>
    <row r="97" spans="2:13" s="9" customFormat="1" ht="19.899999999999999" customHeight="1">
      <c r="B97" s="100"/>
      <c r="D97" s="101" t="s">
        <v>131</v>
      </c>
      <c r="E97" s="102"/>
      <c r="F97" s="102"/>
      <c r="G97" s="102"/>
      <c r="H97" s="102"/>
      <c r="I97" s="103">
        <f>Q1552</f>
        <v>0</v>
      </c>
      <c r="J97" s="103">
        <f>R1552</f>
        <v>0</v>
      </c>
      <c r="K97" s="103">
        <f>K1552</f>
        <v>0</v>
      </c>
      <c r="M97" s="100"/>
    </row>
    <row r="98" spans="2:13" s="8" customFormat="1" ht="24.95" customHeight="1">
      <c r="B98" s="96"/>
      <c r="D98" s="97" t="s">
        <v>132</v>
      </c>
      <c r="E98" s="98"/>
      <c r="F98" s="98"/>
      <c r="G98" s="98"/>
      <c r="H98" s="98"/>
      <c r="I98" s="99">
        <f>Q1563</f>
        <v>0</v>
      </c>
      <c r="J98" s="99">
        <f>R1563</f>
        <v>0</v>
      </c>
      <c r="K98" s="99">
        <f>K1563</f>
        <v>0</v>
      </c>
      <c r="M98" s="96"/>
    </row>
    <row r="99" spans="2:13" s="9" customFormat="1" ht="19.899999999999999" customHeight="1">
      <c r="B99" s="100"/>
      <c r="D99" s="101" t="s">
        <v>133</v>
      </c>
      <c r="E99" s="102"/>
      <c r="F99" s="102"/>
      <c r="G99" s="102"/>
      <c r="H99" s="102"/>
      <c r="I99" s="103">
        <f>Q1564</f>
        <v>0</v>
      </c>
      <c r="J99" s="103">
        <f>R1564</f>
        <v>0</v>
      </c>
      <c r="K99" s="103">
        <f>K1564</f>
        <v>0</v>
      </c>
      <c r="M99" s="100"/>
    </row>
    <row r="100" spans="2:13" s="9" customFormat="1" ht="19.899999999999999" customHeight="1">
      <c r="B100" s="100"/>
      <c r="D100" s="101" t="s">
        <v>134</v>
      </c>
      <c r="E100" s="102"/>
      <c r="F100" s="102"/>
      <c r="G100" s="102"/>
      <c r="H100" s="102"/>
      <c r="I100" s="103">
        <f>Q1569</f>
        <v>0</v>
      </c>
      <c r="J100" s="103">
        <f>R1569</f>
        <v>0</v>
      </c>
      <c r="K100" s="103">
        <f>K1569</f>
        <v>0</v>
      </c>
      <c r="M100" s="100"/>
    </row>
    <row r="101" spans="2:13" s="1" customFormat="1" ht="21.75" customHeight="1">
      <c r="B101" s="32"/>
      <c r="M101" s="32"/>
    </row>
    <row r="102" spans="2:13" s="1" customFormat="1" ht="6.95" customHeight="1">
      <c r="B102" s="41"/>
      <c r="C102" s="42"/>
      <c r="D102" s="42"/>
      <c r="E102" s="42"/>
      <c r="F102" s="42"/>
      <c r="G102" s="42"/>
      <c r="H102" s="42"/>
      <c r="I102" s="42"/>
      <c r="J102" s="42"/>
      <c r="K102" s="42"/>
      <c r="L102" s="42"/>
      <c r="M102" s="32"/>
    </row>
    <row r="106" spans="2:13" s="1" customFormat="1" ht="6.95" customHeight="1">
      <c r="B106" s="43"/>
      <c r="C106" s="44"/>
      <c r="D106" s="44"/>
      <c r="E106" s="44"/>
      <c r="F106" s="44"/>
      <c r="G106" s="44"/>
      <c r="H106" s="44"/>
      <c r="I106" s="44"/>
      <c r="J106" s="44"/>
      <c r="K106" s="44"/>
      <c r="L106" s="44"/>
      <c r="M106" s="32"/>
    </row>
    <row r="107" spans="2:13" s="1" customFormat="1" ht="24.95" customHeight="1">
      <c r="B107" s="32"/>
      <c r="C107" s="21" t="s">
        <v>135</v>
      </c>
      <c r="M107" s="32"/>
    </row>
    <row r="108" spans="2:13" s="1" customFormat="1" ht="6.95" customHeight="1">
      <c r="B108" s="32"/>
      <c r="M108" s="32"/>
    </row>
    <row r="109" spans="2:13" s="1" customFormat="1" ht="12" customHeight="1">
      <c r="B109" s="32"/>
      <c r="C109" s="27" t="s">
        <v>17</v>
      </c>
      <c r="M109" s="32"/>
    </row>
    <row r="110" spans="2:13" s="1" customFormat="1" ht="16.5" customHeight="1">
      <c r="B110" s="32"/>
      <c r="E110" s="303" t="str">
        <f>E7</f>
        <v>Stavba požární zbrojnice v Bedrči</v>
      </c>
      <c r="F110" s="304"/>
      <c r="G110" s="304"/>
      <c r="H110" s="304"/>
      <c r="M110" s="32"/>
    </row>
    <row r="111" spans="2:13" s="1" customFormat="1" ht="12" customHeight="1">
      <c r="B111" s="32"/>
      <c r="C111" s="27" t="s">
        <v>86</v>
      </c>
      <c r="M111" s="32"/>
    </row>
    <row r="112" spans="2:13" s="1" customFormat="1" ht="16.5" customHeight="1">
      <c r="B112" s="32"/>
      <c r="E112" s="275" t="str">
        <f>E9</f>
        <v>Objekt0 - NOVOSTAVBA HASIČSKÉ ZBROJNICE V BEDRČI</v>
      </c>
      <c r="F112" s="302"/>
      <c r="G112" s="302"/>
      <c r="H112" s="302"/>
      <c r="M112" s="32"/>
    </row>
    <row r="113" spans="2:65" s="1" customFormat="1" ht="6.95" customHeight="1">
      <c r="B113" s="32"/>
      <c r="M113" s="32"/>
    </row>
    <row r="114" spans="2:65" s="1" customFormat="1" ht="12" customHeight="1">
      <c r="B114" s="32"/>
      <c r="C114" s="27" t="s">
        <v>22</v>
      </c>
      <c r="F114" s="25" t="str">
        <f>F12</f>
        <v>Bedrč</v>
      </c>
      <c r="I114" s="27" t="s">
        <v>24</v>
      </c>
      <c r="J114" s="49" t="str">
        <f>IF(J12="","",J12)</f>
        <v>23. 7. 2024</v>
      </c>
      <c r="M114" s="32"/>
    </row>
    <row r="115" spans="2:65" s="1" customFormat="1" ht="6.95" customHeight="1">
      <c r="B115" s="32"/>
      <c r="M115" s="32"/>
    </row>
    <row r="116" spans="2:65" s="1" customFormat="1" ht="15.2" customHeight="1">
      <c r="B116" s="32"/>
      <c r="C116" s="27" t="s">
        <v>26</v>
      </c>
      <c r="F116" s="25" t="str">
        <f>E15</f>
        <v>Město Benešov</v>
      </c>
      <c r="I116" s="27" t="s">
        <v>32</v>
      </c>
      <c r="J116" s="30" t="str">
        <f>E21</f>
        <v>Ing. Lada Kotlaříková</v>
      </c>
      <c r="M116" s="32"/>
    </row>
    <row r="117" spans="2:65" s="1" customFormat="1" ht="15.2" customHeight="1">
      <c r="B117" s="32"/>
      <c r="C117" s="27" t="s">
        <v>30</v>
      </c>
      <c r="F117" s="25" t="str">
        <f>IF(E18="","",E18)</f>
        <v>Vyplň údaj</v>
      </c>
      <c r="I117" s="27" t="s">
        <v>34</v>
      </c>
      <c r="J117" s="30" t="str">
        <f>E24</f>
        <v>Ing. Josef Kuchař</v>
      </c>
      <c r="M117" s="32"/>
    </row>
    <row r="118" spans="2:65" s="1" customFormat="1" ht="10.35" customHeight="1">
      <c r="B118" s="32"/>
      <c r="M118" s="32"/>
    </row>
    <row r="119" spans="2:65" s="10" customFormat="1" ht="29.25" customHeight="1">
      <c r="B119" s="104"/>
      <c r="C119" s="105" t="s">
        <v>136</v>
      </c>
      <c r="D119" s="106" t="s">
        <v>57</v>
      </c>
      <c r="E119" s="106" t="s">
        <v>53</v>
      </c>
      <c r="F119" s="106" t="s">
        <v>54</v>
      </c>
      <c r="G119" s="106" t="s">
        <v>137</v>
      </c>
      <c r="H119" s="106" t="s">
        <v>138</v>
      </c>
      <c r="I119" s="106" t="s">
        <v>139</v>
      </c>
      <c r="J119" s="106" t="s">
        <v>140</v>
      </c>
      <c r="K119" s="107" t="s">
        <v>94</v>
      </c>
      <c r="L119" s="108" t="s">
        <v>141</v>
      </c>
      <c r="M119" s="104"/>
      <c r="N119" s="56" t="s">
        <v>20</v>
      </c>
      <c r="O119" s="57" t="s">
        <v>42</v>
      </c>
      <c r="P119" s="57" t="s">
        <v>142</v>
      </c>
      <c r="Q119" s="57" t="s">
        <v>143</v>
      </c>
      <c r="R119" s="57" t="s">
        <v>144</v>
      </c>
      <c r="S119" s="57" t="s">
        <v>145</v>
      </c>
      <c r="T119" s="57" t="s">
        <v>146</v>
      </c>
      <c r="U119" s="57" t="s">
        <v>147</v>
      </c>
      <c r="V119" s="57" t="s">
        <v>148</v>
      </c>
      <c r="W119" s="57" t="s">
        <v>149</v>
      </c>
      <c r="X119" s="57" t="s">
        <v>150</v>
      </c>
      <c r="Y119" s="58" t="s">
        <v>151</v>
      </c>
    </row>
    <row r="120" spans="2:65" s="1" customFormat="1" ht="22.9" customHeight="1">
      <c r="B120" s="32"/>
      <c r="C120" s="61" t="s">
        <v>152</v>
      </c>
      <c r="K120" s="109">
        <f>BK120</f>
        <v>0</v>
      </c>
      <c r="M120" s="32"/>
      <c r="N120" s="59"/>
      <c r="O120" s="50"/>
      <c r="P120" s="50"/>
      <c r="Q120" s="110">
        <f>Q121+Q612+Q1563</f>
        <v>0</v>
      </c>
      <c r="R120" s="110">
        <f>R121+R612+R1563</f>
        <v>0</v>
      </c>
      <c r="S120" s="50"/>
      <c r="T120" s="111">
        <f>T121+T612+T1563</f>
        <v>0</v>
      </c>
      <c r="U120" s="50"/>
      <c r="V120" s="111">
        <f>V121+V612+V1563</f>
        <v>1335.7237751300001</v>
      </c>
      <c r="W120" s="50"/>
      <c r="X120" s="111">
        <f>X121+X612+X1563</f>
        <v>0</v>
      </c>
      <c r="Y120" s="51"/>
      <c r="AT120" s="17" t="s">
        <v>73</v>
      </c>
      <c r="AU120" s="17" t="s">
        <v>95</v>
      </c>
      <c r="BK120" s="112">
        <f>BK121+BK612+BK1563</f>
        <v>0</v>
      </c>
    </row>
    <row r="121" spans="2:65" s="11" customFormat="1" ht="25.9" customHeight="1">
      <c r="B121" s="113"/>
      <c r="D121" s="114" t="s">
        <v>73</v>
      </c>
      <c r="E121" s="115" t="s">
        <v>153</v>
      </c>
      <c r="F121" s="115" t="s">
        <v>154</v>
      </c>
      <c r="I121" s="116"/>
      <c r="J121" s="116"/>
      <c r="K121" s="117">
        <f>BK121</f>
        <v>0</v>
      </c>
      <c r="M121" s="113"/>
      <c r="N121" s="118"/>
      <c r="Q121" s="119">
        <f>Q122+Q237+Q273+Q381+Q445+Q481+Q537+Q548+Q573+Q604</f>
        <v>0</v>
      </c>
      <c r="R121" s="119">
        <f>R122+R237+R273+R381+R445+R481+R537+R548+R573+R604</f>
        <v>0</v>
      </c>
      <c r="T121" s="120">
        <f>T122+T237+T273+T381+T445+T481+T537+T548+T573+T604</f>
        <v>0</v>
      </c>
      <c r="V121" s="120">
        <f>V122+V237+V273+V381+V445+V481+V537+V548+V573+V604</f>
        <v>1279.1133940100001</v>
      </c>
      <c r="X121" s="120">
        <f>X122+X237+X273+X381+X445+X481+X537+X548+X573+X604</f>
        <v>0</v>
      </c>
      <c r="Y121" s="121"/>
      <c r="AR121" s="114" t="s">
        <v>82</v>
      </c>
      <c r="AT121" s="122" t="s">
        <v>73</v>
      </c>
      <c r="AU121" s="122" t="s">
        <v>74</v>
      </c>
      <c r="AY121" s="114" t="s">
        <v>155</v>
      </c>
      <c r="BK121" s="123">
        <f>BK122+BK237+BK273+BK381+BK445+BK481+BK537+BK548+BK573+BK604</f>
        <v>0</v>
      </c>
    </row>
    <row r="122" spans="2:65" s="11" customFormat="1" ht="22.9" customHeight="1">
      <c r="B122" s="113"/>
      <c r="D122" s="114" t="s">
        <v>73</v>
      </c>
      <c r="E122" s="124" t="s">
        <v>82</v>
      </c>
      <c r="F122" s="124" t="s">
        <v>156</v>
      </c>
      <c r="I122" s="116"/>
      <c r="J122" s="116"/>
      <c r="K122" s="125">
        <f>BK122</f>
        <v>0</v>
      </c>
      <c r="M122" s="113"/>
      <c r="N122" s="118"/>
      <c r="Q122" s="119">
        <f>SUM(Q123:Q236)</f>
        <v>0</v>
      </c>
      <c r="R122" s="119">
        <f>SUM(R123:R236)</f>
        <v>0</v>
      </c>
      <c r="T122" s="120">
        <f>SUM(T123:T236)</f>
        <v>0</v>
      </c>
      <c r="V122" s="120">
        <f>SUM(V123:V236)</f>
        <v>571.85957500000006</v>
      </c>
      <c r="X122" s="120">
        <f>SUM(X123:X236)</f>
        <v>0</v>
      </c>
      <c r="Y122" s="121"/>
      <c r="AR122" s="114" t="s">
        <v>82</v>
      </c>
      <c r="AT122" s="122" t="s">
        <v>73</v>
      </c>
      <c r="AU122" s="122" t="s">
        <v>82</v>
      </c>
      <c r="AY122" s="114" t="s">
        <v>155</v>
      </c>
      <c r="BK122" s="123">
        <f>SUM(BK123:BK236)</f>
        <v>0</v>
      </c>
    </row>
    <row r="123" spans="2:65" s="1" customFormat="1" ht="16.5" customHeight="1">
      <c r="B123" s="32"/>
      <c r="C123" s="126" t="s">
        <v>82</v>
      </c>
      <c r="D123" s="126" t="s">
        <v>157</v>
      </c>
      <c r="E123" s="127" t="s">
        <v>158</v>
      </c>
      <c r="F123" s="128" t="s">
        <v>159</v>
      </c>
      <c r="G123" s="129" t="s">
        <v>160</v>
      </c>
      <c r="H123" s="130">
        <v>135</v>
      </c>
      <c r="I123" s="131"/>
      <c r="J123" s="131"/>
      <c r="K123" s="132">
        <f>ROUND(P123*H123,2)</f>
        <v>0</v>
      </c>
      <c r="L123" s="133"/>
      <c r="M123" s="32"/>
      <c r="N123" s="134" t="s">
        <v>20</v>
      </c>
      <c r="O123" s="135" t="s">
        <v>43</v>
      </c>
      <c r="P123" s="136">
        <f>I123+J123</f>
        <v>0</v>
      </c>
      <c r="Q123" s="136">
        <f>ROUND(I123*H123,2)</f>
        <v>0</v>
      </c>
      <c r="R123" s="136">
        <f>ROUND(J123*H123,2)</f>
        <v>0</v>
      </c>
      <c r="T123" s="137">
        <f>S123*H123</f>
        <v>0</v>
      </c>
      <c r="U123" s="137">
        <v>0</v>
      </c>
      <c r="V123" s="137">
        <f>U123*H123</f>
        <v>0</v>
      </c>
      <c r="W123" s="137">
        <v>0</v>
      </c>
      <c r="X123" s="137">
        <f>W123*H123</f>
        <v>0</v>
      </c>
      <c r="Y123" s="138" t="s">
        <v>20</v>
      </c>
      <c r="AR123" s="139" t="s">
        <v>161</v>
      </c>
      <c r="AT123" s="139" t="s">
        <v>157</v>
      </c>
      <c r="AU123" s="139" t="s">
        <v>84</v>
      </c>
      <c r="AY123" s="17" t="s">
        <v>155</v>
      </c>
      <c r="BE123" s="140">
        <f>IF(O123="základní",K123,0)</f>
        <v>0</v>
      </c>
      <c r="BF123" s="140">
        <f>IF(O123="snížená",K123,0)</f>
        <v>0</v>
      </c>
      <c r="BG123" s="140">
        <f>IF(O123="zákl. přenesená",K123,0)</f>
        <v>0</v>
      </c>
      <c r="BH123" s="140">
        <f>IF(O123="sníž. přenesená",K123,0)</f>
        <v>0</v>
      </c>
      <c r="BI123" s="140">
        <f>IF(O123="nulová",K123,0)</f>
        <v>0</v>
      </c>
      <c r="BJ123" s="17" t="s">
        <v>82</v>
      </c>
      <c r="BK123" s="140">
        <f>ROUND(P123*H123,2)</f>
        <v>0</v>
      </c>
      <c r="BL123" s="17" t="s">
        <v>161</v>
      </c>
      <c r="BM123" s="139" t="s">
        <v>84</v>
      </c>
    </row>
    <row r="124" spans="2:65" s="1" customFormat="1">
      <c r="B124" s="32"/>
      <c r="D124" s="141" t="s">
        <v>162</v>
      </c>
      <c r="F124" s="142" t="s">
        <v>163</v>
      </c>
      <c r="I124" s="143"/>
      <c r="J124" s="143"/>
      <c r="M124" s="32"/>
      <c r="N124" s="144"/>
      <c r="Y124" s="53"/>
      <c r="AT124" s="17" t="s">
        <v>162</v>
      </c>
      <c r="AU124" s="17" t="s">
        <v>84</v>
      </c>
    </row>
    <row r="125" spans="2:65" s="12" customFormat="1">
      <c r="B125" s="145"/>
      <c r="D125" s="146" t="s">
        <v>164</v>
      </c>
      <c r="E125" s="147" t="s">
        <v>20</v>
      </c>
      <c r="F125" s="148" t="s">
        <v>165</v>
      </c>
      <c r="H125" s="149">
        <v>135</v>
      </c>
      <c r="I125" s="150"/>
      <c r="J125" s="150"/>
      <c r="M125" s="145"/>
      <c r="N125" s="151"/>
      <c r="Y125" s="152"/>
      <c r="AT125" s="147" t="s">
        <v>164</v>
      </c>
      <c r="AU125" s="147" t="s">
        <v>84</v>
      </c>
      <c r="AV125" s="12" t="s">
        <v>84</v>
      </c>
      <c r="AW125" s="12" t="s">
        <v>5</v>
      </c>
      <c r="AX125" s="12" t="s">
        <v>74</v>
      </c>
      <c r="AY125" s="147" t="s">
        <v>155</v>
      </c>
    </row>
    <row r="126" spans="2:65" s="13" customFormat="1">
      <c r="B126" s="153"/>
      <c r="D126" s="146" t="s">
        <v>164</v>
      </c>
      <c r="E126" s="154" t="s">
        <v>20</v>
      </c>
      <c r="F126" s="155" t="s">
        <v>166</v>
      </c>
      <c r="H126" s="156">
        <v>135</v>
      </c>
      <c r="I126" s="157"/>
      <c r="J126" s="157"/>
      <c r="M126" s="153"/>
      <c r="N126" s="158"/>
      <c r="Y126" s="159"/>
      <c r="AT126" s="154" t="s">
        <v>164</v>
      </c>
      <c r="AU126" s="154" t="s">
        <v>84</v>
      </c>
      <c r="AV126" s="13" t="s">
        <v>161</v>
      </c>
      <c r="AW126" s="13" t="s">
        <v>5</v>
      </c>
      <c r="AX126" s="13" t="s">
        <v>82</v>
      </c>
      <c r="AY126" s="154" t="s">
        <v>155</v>
      </c>
    </row>
    <row r="127" spans="2:65" s="1" customFormat="1" ht="24.2" customHeight="1">
      <c r="B127" s="32"/>
      <c r="C127" s="126" t="s">
        <v>84</v>
      </c>
      <c r="D127" s="126" t="s">
        <v>157</v>
      </c>
      <c r="E127" s="127" t="s">
        <v>167</v>
      </c>
      <c r="F127" s="128" t="s">
        <v>168</v>
      </c>
      <c r="G127" s="129" t="s">
        <v>169</v>
      </c>
      <c r="H127" s="130">
        <v>13.08</v>
      </c>
      <c r="I127" s="131"/>
      <c r="J127" s="131"/>
      <c r="K127" s="132">
        <f>ROUND(P127*H127,2)</f>
        <v>0</v>
      </c>
      <c r="L127" s="133"/>
      <c r="M127" s="32"/>
      <c r="N127" s="134" t="s">
        <v>20</v>
      </c>
      <c r="O127" s="135" t="s">
        <v>43</v>
      </c>
      <c r="P127" s="136">
        <f>I127+J127</f>
        <v>0</v>
      </c>
      <c r="Q127" s="136">
        <f>ROUND(I127*H127,2)</f>
        <v>0</v>
      </c>
      <c r="R127" s="136">
        <f>ROUND(J127*H127,2)</f>
        <v>0</v>
      </c>
      <c r="T127" s="137">
        <f>S127*H127</f>
        <v>0</v>
      </c>
      <c r="U127" s="137">
        <v>0</v>
      </c>
      <c r="V127" s="137">
        <f>U127*H127</f>
        <v>0</v>
      </c>
      <c r="W127" s="137">
        <v>0</v>
      </c>
      <c r="X127" s="137">
        <f>W127*H127</f>
        <v>0</v>
      </c>
      <c r="Y127" s="138" t="s">
        <v>20</v>
      </c>
      <c r="AR127" s="139" t="s">
        <v>161</v>
      </c>
      <c r="AT127" s="139" t="s">
        <v>157</v>
      </c>
      <c r="AU127" s="139" t="s">
        <v>84</v>
      </c>
      <c r="AY127" s="17" t="s">
        <v>155</v>
      </c>
      <c r="BE127" s="140">
        <f>IF(O127="základní",K127,0)</f>
        <v>0</v>
      </c>
      <c r="BF127" s="140">
        <f>IF(O127="snížená",K127,0)</f>
        <v>0</v>
      </c>
      <c r="BG127" s="140">
        <f>IF(O127="zákl. přenesená",K127,0)</f>
        <v>0</v>
      </c>
      <c r="BH127" s="140">
        <f>IF(O127="sníž. přenesená",K127,0)</f>
        <v>0</v>
      </c>
      <c r="BI127" s="140">
        <f>IF(O127="nulová",K127,0)</f>
        <v>0</v>
      </c>
      <c r="BJ127" s="17" t="s">
        <v>82</v>
      </c>
      <c r="BK127" s="140">
        <f>ROUND(P127*H127,2)</f>
        <v>0</v>
      </c>
      <c r="BL127" s="17" t="s">
        <v>161</v>
      </c>
      <c r="BM127" s="139" t="s">
        <v>161</v>
      </c>
    </row>
    <row r="128" spans="2:65" s="1" customFormat="1">
      <c r="B128" s="32"/>
      <c r="D128" s="141" t="s">
        <v>162</v>
      </c>
      <c r="F128" s="142" t="s">
        <v>170</v>
      </c>
      <c r="I128" s="143"/>
      <c r="J128" s="143"/>
      <c r="M128" s="32"/>
      <c r="N128" s="144"/>
      <c r="Y128" s="53"/>
      <c r="AT128" s="17" t="s">
        <v>162</v>
      </c>
      <c r="AU128" s="17" t="s">
        <v>84</v>
      </c>
    </row>
    <row r="129" spans="2:65" s="12" customFormat="1">
      <c r="B129" s="145"/>
      <c r="D129" s="146" t="s">
        <v>164</v>
      </c>
      <c r="E129" s="147" t="s">
        <v>20</v>
      </c>
      <c r="F129" s="148" t="s">
        <v>171</v>
      </c>
      <c r="H129" s="149">
        <v>13.08</v>
      </c>
      <c r="I129" s="150"/>
      <c r="J129" s="150"/>
      <c r="M129" s="145"/>
      <c r="N129" s="151"/>
      <c r="Y129" s="152"/>
      <c r="AT129" s="147" t="s">
        <v>164</v>
      </c>
      <c r="AU129" s="147" t="s">
        <v>84</v>
      </c>
      <c r="AV129" s="12" t="s">
        <v>84</v>
      </c>
      <c r="AW129" s="12" t="s">
        <v>5</v>
      </c>
      <c r="AX129" s="12" t="s">
        <v>74</v>
      </c>
      <c r="AY129" s="147" t="s">
        <v>155</v>
      </c>
    </row>
    <row r="130" spans="2:65" s="13" customFormat="1">
      <c r="B130" s="153"/>
      <c r="D130" s="146" t="s">
        <v>164</v>
      </c>
      <c r="E130" s="154" t="s">
        <v>20</v>
      </c>
      <c r="F130" s="155" t="s">
        <v>166</v>
      </c>
      <c r="H130" s="156">
        <v>13.08</v>
      </c>
      <c r="I130" s="157"/>
      <c r="J130" s="157"/>
      <c r="M130" s="153"/>
      <c r="N130" s="158"/>
      <c r="Y130" s="159"/>
      <c r="AT130" s="154" t="s">
        <v>164</v>
      </c>
      <c r="AU130" s="154" t="s">
        <v>84</v>
      </c>
      <c r="AV130" s="13" t="s">
        <v>161</v>
      </c>
      <c r="AW130" s="13" t="s">
        <v>5</v>
      </c>
      <c r="AX130" s="13" t="s">
        <v>82</v>
      </c>
      <c r="AY130" s="154" t="s">
        <v>155</v>
      </c>
    </row>
    <row r="131" spans="2:65" s="1" customFormat="1" ht="24.2" customHeight="1">
      <c r="B131" s="32"/>
      <c r="C131" s="126" t="s">
        <v>172</v>
      </c>
      <c r="D131" s="126" t="s">
        <v>157</v>
      </c>
      <c r="E131" s="127" t="s">
        <v>173</v>
      </c>
      <c r="F131" s="128" t="s">
        <v>174</v>
      </c>
      <c r="G131" s="129" t="s">
        <v>169</v>
      </c>
      <c r="H131" s="130">
        <v>11.147</v>
      </c>
      <c r="I131" s="131"/>
      <c r="J131" s="131"/>
      <c r="K131" s="132">
        <f>ROUND(P131*H131,2)</f>
        <v>0</v>
      </c>
      <c r="L131" s="133"/>
      <c r="M131" s="32"/>
      <c r="N131" s="134" t="s">
        <v>20</v>
      </c>
      <c r="O131" s="135" t="s">
        <v>43</v>
      </c>
      <c r="P131" s="136">
        <f>I131+J131</f>
        <v>0</v>
      </c>
      <c r="Q131" s="136">
        <f>ROUND(I131*H131,2)</f>
        <v>0</v>
      </c>
      <c r="R131" s="136">
        <f>ROUND(J131*H131,2)</f>
        <v>0</v>
      </c>
      <c r="T131" s="137">
        <f>S131*H131</f>
        <v>0</v>
      </c>
      <c r="U131" s="137">
        <v>0</v>
      </c>
      <c r="V131" s="137">
        <f>U131*H131</f>
        <v>0</v>
      </c>
      <c r="W131" s="137">
        <v>0</v>
      </c>
      <c r="X131" s="137">
        <f>W131*H131</f>
        <v>0</v>
      </c>
      <c r="Y131" s="138" t="s">
        <v>20</v>
      </c>
      <c r="AR131" s="139" t="s">
        <v>161</v>
      </c>
      <c r="AT131" s="139" t="s">
        <v>157</v>
      </c>
      <c r="AU131" s="139" t="s">
        <v>84</v>
      </c>
      <c r="AY131" s="17" t="s">
        <v>155</v>
      </c>
      <c r="BE131" s="140">
        <f>IF(O131="základní",K131,0)</f>
        <v>0</v>
      </c>
      <c r="BF131" s="140">
        <f>IF(O131="snížená",K131,0)</f>
        <v>0</v>
      </c>
      <c r="BG131" s="140">
        <f>IF(O131="zákl. přenesená",K131,0)</f>
        <v>0</v>
      </c>
      <c r="BH131" s="140">
        <f>IF(O131="sníž. přenesená",K131,0)</f>
        <v>0</v>
      </c>
      <c r="BI131" s="140">
        <f>IF(O131="nulová",K131,0)</f>
        <v>0</v>
      </c>
      <c r="BJ131" s="17" t="s">
        <v>82</v>
      </c>
      <c r="BK131" s="140">
        <f>ROUND(P131*H131,2)</f>
        <v>0</v>
      </c>
      <c r="BL131" s="17" t="s">
        <v>161</v>
      </c>
      <c r="BM131" s="139" t="s">
        <v>175</v>
      </c>
    </row>
    <row r="132" spans="2:65" s="1" customFormat="1">
      <c r="B132" s="32"/>
      <c r="D132" s="141" t="s">
        <v>162</v>
      </c>
      <c r="F132" s="142" t="s">
        <v>176</v>
      </c>
      <c r="I132" s="143"/>
      <c r="J132" s="143"/>
      <c r="M132" s="32"/>
      <c r="N132" s="144"/>
      <c r="Y132" s="53"/>
      <c r="AT132" s="17" t="s">
        <v>162</v>
      </c>
      <c r="AU132" s="17" t="s">
        <v>84</v>
      </c>
    </row>
    <row r="133" spans="2:65" s="1" customFormat="1" ht="19.5">
      <c r="B133" s="32"/>
      <c r="D133" s="146" t="s">
        <v>177</v>
      </c>
      <c r="F133" s="160" t="s">
        <v>178</v>
      </c>
      <c r="I133" s="143"/>
      <c r="J133" s="143"/>
      <c r="M133" s="32"/>
      <c r="N133" s="144"/>
      <c r="Y133" s="53"/>
      <c r="AT133" s="17" t="s">
        <v>177</v>
      </c>
      <c r="AU133" s="17" t="s">
        <v>84</v>
      </c>
    </row>
    <row r="134" spans="2:65" s="12" customFormat="1">
      <c r="B134" s="145"/>
      <c r="D134" s="146" t="s">
        <v>164</v>
      </c>
      <c r="E134" s="147" t="s">
        <v>20</v>
      </c>
      <c r="F134" s="148" t="s">
        <v>179</v>
      </c>
      <c r="H134" s="149">
        <v>11.147</v>
      </c>
      <c r="I134" s="150"/>
      <c r="J134" s="150"/>
      <c r="M134" s="145"/>
      <c r="N134" s="151"/>
      <c r="Y134" s="152"/>
      <c r="AT134" s="147" t="s">
        <v>164</v>
      </c>
      <c r="AU134" s="147" t="s">
        <v>84</v>
      </c>
      <c r="AV134" s="12" t="s">
        <v>84</v>
      </c>
      <c r="AW134" s="12" t="s">
        <v>5</v>
      </c>
      <c r="AX134" s="12" t="s">
        <v>74</v>
      </c>
      <c r="AY134" s="147" t="s">
        <v>155</v>
      </c>
    </row>
    <row r="135" spans="2:65" s="13" customFormat="1">
      <c r="B135" s="153"/>
      <c r="D135" s="146" t="s">
        <v>164</v>
      </c>
      <c r="E135" s="154" t="s">
        <v>20</v>
      </c>
      <c r="F135" s="155" t="s">
        <v>166</v>
      </c>
      <c r="H135" s="156">
        <v>11.147</v>
      </c>
      <c r="I135" s="157"/>
      <c r="J135" s="157"/>
      <c r="M135" s="153"/>
      <c r="N135" s="158"/>
      <c r="Y135" s="159"/>
      <c r="AT135" s="154" t="s">
        <v>164</v>
      </c>
      <c r="AU135" s="154" t="s">
        <v>84</v>
      </c>
      <c r="AV135" s="13" t="s">
        <v>161</v>
      </c>
      <c r="AW135" s="13" t="s">
        <v>5</v>
      </c>
      <c r="AX135" s="13" t="s">
        <v>82</v>
      </c>
      <c r="AY135" s="154" t="s">
        <v>155</v>
      </c>
    </row>
    <row r="136" spans="2:65" s="1" customFormat="1" ht="16.5" customHeight="1">
      <c r="B136" s="32"/>
      <c r="C136" s="161" t="s">
        <v>161</v>
      </c>
      <c r="D136" s="161" t="s">
        <v>180</v>
      </c>
      <c r="E136" s="162" t="s">
        <v>181</v>
      </c>
      <c r="F136" s="163" t="s">
        <v>182</v>
      </c>
      <c r="G136" s="164" t="s">
        <v>183</v>
      </c>
      <c r="H136" s="165">
        <v>1.05</v>
      </c>
      <c r="I136" s="166"/>
      <c r="J136" s="167"/>
      <c r="K136" s="168">
        <f>ROUND(P136*H136,2)</f>
        <v>0</v>
      </c>
      <c r="L136" s="167"/>
      <c r="M136" s="169"/>
      <c r="N136" s="170" t="s">
        <v>20</v>
      </c>
      <c r="O136" s="135" t="s">
        <v>43</v>
      </c>
      <c r="P136" s="136">
        <f>I136+J136</f>
        <v>0</v>
      </c>
      <c r="Q136" s="136">
        <f>ROUND(I136*H136,2)</f>
        <v>0</v>
      </c>
      <c r="R136" s="136">
        <f>ROUND(J136*H136,2)</f>
        <v>0</v>
      </c>
      <c r="T136" s="137">
        <f>S136*H136</f>
        <v>0</v>
      </c>
      <c r="U136" s="137">
        <v>2.9999999999999997E-4</v>
      </c>
      <c r="V136" s="137">
        <f>U136*H136</f>
        <v>3.1499999999999996E-4</v>
      </c>
      <c r="W136" s="137">
        <v>0</v>
      </c>
      <c r="X136" s="137">
        <f>W136*H136</f>
        <v>0</v>
      </c>
      <c r="Y136" s="138" t="s">
        <v>20</v>
      </c>
      <c r="AR136" s="139" t="s">
        <v>184</v>
      </c>
      <c r="AT136" s="139" t="s">
        <v>180</v>
      </c>
      <c r="AU136" s="139" t="s">
        <v>84</v>
      </c>
      <c r="AY136" s="17" t="s">
        <v>155</v>
      </c>
      <c r="BE136" s="140">
        <f>IF(O136="základní",K136,0)</f>
        <v>0</v>
      </c>
      <c r="BF136" s="140">
        <f>IF(O136="snížená",K136,0)</f>
        <v>0</v>
      </c>
      <c r="BG136" s="140">
        <f>IF(O136="zákl. přenesená",K136,0)</f>
        <v>0</v>
      </c>
      <c r="BH136" s="140">
        <f>IF(O136="sníž. přenesená",K136,0)</f>
        <v>0</v>
      </c>
      <c r="BI136" s="140">
        <f>IF(O136="nulová",K136,0)</f>
        <v>0</v>
      </c>
      <c r="BJ136" s="17" t="s">
        <v>82</v>
      </c>
      <c r="BK136" s="140">
        <f>ROUND(P136*H136,2)</f>
        <v>0</v>
      </c>
      <c r="BL136" s="17" t="s">
        <v>185</v>
      </c>
      <c r="BM136" s="139" t="s">
        <v>186</v>
      </c>
    </row>
    <row r="137" spans="2:65" s="12" customFormat="1">
      <c r="B137" s="145"/>
      <c r="D137" s="146" t="s">
        <v>164</v>
      </c>
      <c r="F137" s="148" t="s">
        <v>187</v>
      </c>
      <c r="H137" s="149">
        <v>1.05</v>
      </c>
      <c r="I137" s="150"/>
      <c r="J137" s="150"/>
      <c r="M137" s="145"/>
      <c r="N137" s="151"/>
      <c r="Y137" s="152"/>
      <c r="AT137" s="147" t="s">
        <v>164</v>
      </c>
      <c r="AU137" s="147" t="s">
        <v>84</v>
      </c>
      <c r="AV137" s="12" t="s">
        <v>84</v>
      </c>
      <c r="AW137" s="12" t="s">
        <v>4</v>
      </c>
      <c r="AX137" s="12" t="s">
        <v>82</v>
      </c>
      <c r="AY137" s="147" t="s">
        <v>155</v>
      </c>
    </row>
    <row r="138" spans="2:65" s="1" customFormat="1" ht="16.5" customHeight="1">
      <c r="B138" s="32"/>
      <c r="C138" s="126" t="s">
        <v>188</v>
      </c>
      <c r="D138" s="126" t="s">
        <v>157</v>
      </c>
      <c r="E138" s="127" t="s">
        <v>189</v>
      </c>
      <c r="F138" s="128" t="s">
        <v>190</v>
      </c>
      <c r="G138" s="129" t="s">
        <v>160</v>
      </c>
      <c r="H138" s="130">
        <v>325</v>
      </c>
      <c r="I138" s="131"/>
      <c r="J138" s="131"/>
      <c r="K138" s="132">
        <f>ROUND(P138*H138,2)</f>
        <v>0</v>
      </c>
      <c r="L138" s="133"/>
      <c r="M138" s="32"/>
      <c r="N138" s="134" t="s">
        <v>20</v>
      </c>
      <c r="O138" s="135" t="s">
        <v>43</v>
      </c>
      <c r="P138" s="136">
        <f>I138+J138</f>
        <v>0</v>
      </c>
      <c r="Q138" s="136">
        <f>ROUND(I138*H138,2)</f>
        <v>0</v>
      </c>
      <c r="R138" s="136">
        <f>ROUND(J138*H138,2)</f>
        <v>0</v>
      </c>
      <c r="T138" s="137">
        <f>S138*H138</f>
        <v>0</v>
      </c>
      <c r="U138" s="137">
        <v>0</v>
      </c>
      <c r="V138" s="137">
        <f>U138*H138</f>
        <v>0</v>
      </c>
      <c r="W138" s="137">
        <v>0</v>
      </c>
      <c r="X138" s="137">
        <f>W138*H138</f>
        <v>0</v>
      </c>
      <c r="Y138" s="138" t="s">
        <v>20</v>
      </c>
      <c r="AR138" s="139" t="s">
        <v>161</v>
      </c>
      <c r="AT138" s="139" t="s">
        <v>157</v>
      </c>
      <c r="AU138" s="139" t="s">
        <v>84</v>
      </c>
      <c r="AY138" s="17" t="s">
        <v>155</v>
      </c>
      <c r="BE138" s="140">
        <f>IF(O138="základní",K138,0)</f>
        <v>0</v>
      </c>
      <c r="BF138" s="140">
        <f>IF(O138="snížená",K138,0)</f>
        <v>0</v>
      </c>
      <c r="BG138" s="140">
        <f>IF(O138="zákl. přenesená",K138,0)</f>
        <v>0</v>
      </c>
      <c r="BH138" s="140">
        <f>IF(O138="sníž. přenesená",K138,0)</f>
        <v>0</v>
      </c>
      <c r="BI138" s="140">
        <f>IF(O138="nulová",K138,0)</f>
        <v>0</v>
      </c>
      <c r="BJ138" s="17" t="s">
        <v>82</v>
      </c>
      <c r="BK138" s="140">
        <f>ROUND(P138*H138,2)</f>
        <v>0</v>
      </c>
      <c r="BL138" s="17" t="s">
        <v>161</v>
      </c>
      <c r="BM138" s="139" t="s">
        <v>191</v>
      </c>
    </row>
    <row r="139" spans="2:65" s="1" customFormat="1">
      <c r="B139" s="32"/>
      <c r="D139" s="141" t="s">
        <v>162</v>
      </c>
      <c r="F139" s="142" t="s">
        <v>192</v>
      </c>
      <c r="I139" s="143"/>
      <c r="J139" s="143"/>
      <c r="M139" s="32"/>
      <c r="N139" s="144"/>
      <c r="Y139" s="53"/>
      <c r="AT139" s="17" t="s">
        <v>162</v>
      </c>
      <c r="AU139" s="17" t="s">
        <v>84</v>
      </c>
    </row>
    <row r="140" spans="2:65" s="1" customFormat="1" ht="19.5">
      <c r="B140" s="32"/>
      <c r="D140" s="146" t="s">
        <v>177</v>
      </c>
      <c r="F140" s="160" t="s">
        <v>193</v>
      </c>
      <c r="I140" s="143"/>
      <c r="J140" s="143"/>
      <c r="M140" s="32"/>
      <c r="N140" s="144"/>
      <c r="Y140" s="53"/>
      <c r="AT140" s="17" t="s">
        <v>177</v>
      </c>
      <c r="AU140" s="17" t="s">
        <v>84</v>
      </c>
    </row>
    <row r="141" spans="2:65" s="12" customFormat="1">
      <c r="B141" s="145"/>
      <c r="D141" s="146" t="s">
        <v>164</v>
      </c>
      <c r="E141" s="147" t="s">
        <v>20</v>
      </c>
      <c r="F141" s="148" t="s">
        <v>194</v>
      </c>
      <c r="H141" s="149">
        <v>325</v>
      </c>
      <c r="I141" s="150"/>
      <c r="J141" s="150"/>
      <c r="M141" s="145"/>
      <c r="N141" s="151"/>
      <c r="Y141" s="152"/>
      <c r="AT141" s="147" t="s">
        <v>164</v>
      </c>
      <c r="AU141" s="147" t="s">
        <v>84</v>
      </c>
      <c r="AV141" s="12" t="s">
        <v>84</v>
      </c>
      <c r="AW141" s="12" t="s">
        <v>5</v>
      </c>
      <c r="AX141" s="12" t="s">
        <v>82</v>
      </c>
      <c r="AY141" s="147" t="s">
        <v>155</v>
      </c>
    </row>
    <row r="142" spans="2:65" s="1" customFormat="1" ht="24.2" customHeight="1">
      <c r="B142" s="32"/>
      <c r="C142" s="126" t="s">
        <v>175</v>
      </c>
      <c r="D142" s="126" t="s">
        <v>157</v>
      </c>
      <c r="E142" s="127" t="s">
        <v>195</v>
      </c>
      <c r="F142" s="128" t="s">
        <v>196</v>
      </c>
      <c r="G142" s="129" t="s">
        <v>169</v>
      </c>
      <c r="H142" s="130">
        <v>306.77999999999997</v>
      </c>
      <c r="I142" s="131"/>
      <c r="J142" s="131"/>
      <c r="K142" s="132">
        <f>ROUND(P142*H142,2)</f>
        <v>0</v>
      </c>
      <c r="L142" s="133"/>
      <c r="M142" s="32"/>
      <c r="N142" s="134" t="s">
        <v>20</v>
      </c>
      <c r="O142" s="135" t="s">
        <v>43</v>
      </c>
      <c r="P142" s="136">
        <f>I142+J142</f>
        <v>0</v>
      </c>
      <c r="Q142" s="136">
        <f>ROUND(I142*H142,2)</f>
        <v>0</v>
      </c>
      <c r="R142" s="136">
        <f>ROUND(J142*H142,2)</f>
        <v>0</v>
      </c>
      <c r="T142" s="137">
        <f>S142*H142</f>
        <v>0</v>
      </c>
      <c r="U142" s="137">
        <v>0</v>
      </c>
      <c r="V142" s="137">
        <f>U142*H142</f>
        <v>0</v>
      </c>
      <c r="W142" s="137">
        <v>0</v>
      </c>
      <c r="X142" s="137">
        <f>W142*H142</f>
        <v>0</v>
      </c>
      <c r="Y142" s="138" t="s">
        <v>20</v>
      </c>
      <c r="AR142" s="139" t="s">
        <v>161</v>
      </c>
      <c r="AT142" s="139" t="s">
        <v>157</v>
      </c>
      <c r="AU142" s="139" t="s">
        <v>84</v>
      </c>
      <c r="AY142" s="17" t="s">
        <v>155</v>
      </c>
      <c r="BE142" s="140">
        <f>IF(O142="základní",K142,0)</f>
        <v>0</v>
      </c>
      <c r="BF142" s="140">
        <f>IF(O142="snížená",K142,0)</f>
        <v>0</v>
      </c>
      <c r="BG142" s="140">
        <f>IF(O142="zákl. přenesená",K142,0)</f>
        <v>0</v>
      </c>
      <c r="BH142" s="140">
        <f>IF(O142="sníž. přenesená",K142,0)</f>
        <v>0</v>
      </c>
      <c r="BI142" s="140">
        <f>IF(O142="nulová",K142,0)</f>
        <v>0</v>
      </c>
      <c r="BJ142" s="17" t="s">
        <v>82</v>
      </c>
      <c r="BK142" s="140">
        <f>ROUND(P142*H142,2)</f>
        <v>0</v>
      </c>
      <c r="BL142" s="17" t="s">
        <v>161</v>
      </c>
      <c r="BM142" s="139" t="s">
        <v>197</v>
      </c>
    </row>
    <row r="143" spans="2:65" s="1" customFormat="1">
      <c r="B143" s="32"/>
      <c r="D143" s="141" t="s">
        <v>162</v>
      </c>
      <c r="F143" s="142" t="s">
        <v>198</v>
      </c>
      <c r="I143" s="143"/>
      <c r="J143" s="143"/>
      <c r="M143" s="32"/>
      <c r="N143" s="144"/>
      <c r="Y143" s="53"/>
      <c r="AT143" s="17" t="s">
        <v>162</v>
      </c>
      <c r="AU143" s="17" t="s">
        <v>84</v>
      </c>
    </row>
    <row r="144" spans="2:65" s="12" customFormat="1">
      <c r="B144" s="145"/>
      <c r="D144" s="146" t="s">
        <v>164</v>
      </c>
      <c r="E144" s="147" t="s">
        <v>20</v>
      </c>
      <c r="F144" s="148" t="s">
        <v>199</v>
      </c>
      <c r="H144" s="149">
        <v>306.77999999999997</v>
      </c>
      <c r="I144" s="150"/>
      <c r="J144" s="150"/>
      <c r="M144" s="145"/>
      <c r="N144" s="151"/>
      <c r="Y144" s="152"/>
      <c r="AT144" s="147" t="s">
        <v>164</v>
      </c>
      <c r="AU144" s="147" t="s">
        <v>84</v>
      </c>
      <c r="AV144" s="12" t="s">
        <v>84</v>
      </c>
      <c r="AW144" s="12" t="s">
        <v>5</v>
      </c>
      <c r="AX144" s="12" t="s">
        <v>74</v>
      </c>
      <c r="AY144" s="147" t="s">
        <v>155</v>
      </c>
    </row>
    <row r="145" spans="2:65" s="13" customFormat="1">
      <c r="B145" s="153"/>
      <c r="D145" s="146" t="s">
        <v>164</v>
      </c>
      <c r="E145" s="154" t="s">
        <v>20</v>
      </c>
      <c r="F145" s="155" t="s">
        <v>166</v>
      </c>
      <c r="H145" s="156">
        <v>306.77999999999997</v>
      </c>
      <c r="I145" s="157"/>
      <c r="J145" s="157"/>
      <c r="M145" s="153"/>
      <c r="N145" s="158"/>
      <c r="Y145" s="159"/>
      <c r="AT145" s="154" t="s">
        <v>164</v>
      </c>
      <c r="AU145" s="154" t="s">
        <v>84</v>
      </c>
      <c r="AV145" s="13" t="s">
        <v>161</v>
      </c>
      <c r="AW145" s="13" t="s">
        <v>5</v>
      </c>
      <c r="AX145" s="13" t="s">
        <v>82</v>
      </c>
      <c r="AY145" s="154" t="s">
        <v>155</v>
      </c>
    </row>
    <row r="146" spans="2:65" s="1" customFormat="1" ht="24.2" customHeight="1">
      <c r="B146" s="32"/>
      <c r="C146" s="126" t="s">
        <v>200</v>
      </c>
      <c r="D146" s="126" t="s">
        <v>157</v>
      </c>
      <c r="E146" s="127" t="s">
        <v>201</v>
      </c>
      <c r="F146" s="128" t="s">
        <v>202</v>
      </c>
      <c r="G146" s="129" t="s">
        <v>160</v>
      </c>
      <c r="H146" s="130">
        <v>131.30000000000001</v>
      </c>
      <c r="I146" s="131"/>
      <c r="J146" s="131"/>
      <c r="K146" s="132">
        <f>ROUND(P146*H146,2)</f>
        <v>0</v>
      </c>
      <c r="L146" s="133"/>
      <c r="M146" s="32"/>
      <c r="N146" s="134" t="s">
        <v>20</v>
      </c>
      <c r="O146" s="135" t="s">
        <v>43</v>
      </c>
      <c r="P146" s="136">
        <f>I146+J146</f>
        <v>0</v>
      </c>
      <c r="Q146" s="136">
        <f>ROUND(I146*H146,2)</f>
        <v>0</v>
      </c>
      <c r="R146" s="136">
        <f>ROUND(J146*H146,2)</f>
        <v>0</v>
      </c>
      <c r="T146" s="137">
        <f>S146*H146</f>
        <v>0</v>
      </c>
      <c r="U146" s="137">
        <v>0.39800000000000002</v>
      </c>
      <c r="V146" s="137">
        <f>U146*H146</f>
        <v>52.257400000000004</v>
      </c>
      <c r="W146" s="137">
        <v>0</v>
      </c>
      <c r="X146" s="137">
        <f>W146*H146</f>
        <v>0</v>
      </c>
      <c r="Y146" s="138" t="s">
        <v>20</v>
      </c>
      <c r="AR146" s="139" t="s">
        <v>161</v>
      </c>
      <c r="AT146" s="139" t="s">
        <v>157</v>
      </c>
      <c r="AU146" s="139" t="s">
        <v>84</v>
      </c>
      <c r="AY146" s="17" t="s">
        <v>155</v>
      </c>
      <c r="BE146" s="140">
        <f>IF(O146="základní",K146,0)</f>
        <v>0</v>
      </c>
      <c r="BF146" s="140">
        <f>IF(O146="snížená",K146,0)</f>
        <v>0</v>
      </c>
      <c r="BG146" s="140">
        <f>IF(O146="zákl. přenesená",K146,0)</f>
        <v>0</v>
      </c>
      <c r="BH146" s="140">
        <f>IF(O146="sníž. přenesená",K146,0)</f>
        <v>0</v>
      </c>
      <c r="BI146" s="140">
        <f>IF(O146="nulová",K146,0)</f>
        <v>0</v>
      </c>
      <c r="BJ146" s="17" t="s">
        <v>82</v>
      </c>
      <c r="BK146" s="140">
        <f>ROUND(P146*H146,2)</f>
        <v>0</v>
      </c>
      <c r="BL146" s="17" t="s">
        <v>161</v>
      </c>
      <c r="BM146" s="139" t="s">
        <v>9</v>
      </c>
    </row>
    <row r="147" spans="2:65" s="1" customFormat="1">
      <c r="B147" s="32"/>
      <c r="D147" s="141" t="s">
        <v>162</v>
      </c>
      <c r="F147" s="142" t="s">
        <v>203</v>
      </c>
      <c r="I147" s="143"/>
      <c r="J147" s="143"/>
      <c r="M147" s="32"/>
      <c r="N147" s="144"/>
      <c r="Y147" s="53"/>
      <c r="AT147" s="17" t="s">
        <v>162</v>
      </c>
      <c r="AU147" s="17" t="s">
        <v>84</v>
      </c>
    </row>
    <row r="148" spans="2:65" s="12" customFormat="1">
      <c r="B148" s="145"/>
      <c r="D148" s="146" t="s">
        <v>164</v>
      </c>
      <c r="E148" s="147" t="s">
        <v>20</v>
      </c>
      <c r="F148" s="148" t="s">
        <v>204</v>
      </c>
      <c r="H148" s="149">
        <v>131.30000000000001</v>
      </c>
      <c r="I148" s="150"/>
      <c r="J148" s="150"/>
      <c r="M148" s="145"/>
      <c r="N148" s="151"/>
      <c r="Y148" s="152"/>
      <c r="AT148" s="147" t="s">
        <v>164</v>
      </c>
      <c r="AU148" s="147" t="s">
        <v>84</v>
      </c>
      <c r="AV148" s="12" t="s">
        <v>84</v>
      </c>
      <c r="AW148" s="12" t="s">
        <v>5</v>
      </c>
      <c r="AX148" s="12" t="s">
        <v>74</v>
      </c>
      <c r="AY148" s="147" t="s">
        <v>155</v>
      </c>
    </row>
    <row r="149" spans="2:65" s="13" customFormat="1">
      <c r="B149" s="153"/>
      <c r="D149" s="146" t="s">
        <v>164</v>
      </c>
      <c r="E149" s="154" t="s">
        <v>20</v>
      </c>
      <c r="F149" s="155" t="s">
        <v>166</v>
      </c>
      <c r="H149" s="156">
        <v>131.30000000000001</v>
      </c>
      <c r="I149" s="157"/>
      <c r="J149" s="157"/>
      <c r="M149" s="153"/>
      <c r="N149" s="158"/>
      <c r="Y149" s="159"/>
      <c r="AT149" s="154" t="s">
        <v>164</v>
      </c>
      <c r="AU149" s="154" t="s">
        <v>84</v>
      </c>
      <c r="AV149" s="13" t="s">
        <v>161</v>
      </c>
      <c r="AW149" s="13" t="s">
        <v>5</v>
      </c>
      <c r="AX149" s="13" t="s">
        <v>82</v>
      </c>
      <c r="AY149" s="154" t="s">
        <v>155</v>
      </c>
    </row>
    <row r="150" spans="2:65" s="1" customFormat="1" ht="16.5" customHeight="1">
      <c r="B150" s="32"/>
      <c r="C150" s="161" t="s">
        <v>191</v>
      </c>
      <c r="D150" s="161" t="s">
        <v>180</v>
      </c>
      <c r="E150" s="162" t="s">
        <v>205</v>
      </c>
      <c r="F150" s="163" t="s">
        <v>206</v>
      </c>
      <c r="G150" s="164" t="s">
        <v>207</v>
      </c>
      <c r="H150" s="165">
        <v>196.95</v>
      </c>
      <c r="I150" s="166"/>
      <c r="J150" s="167"/>
      <c r="K150" s="168">
        <f>ROUND(P150*H150,2)</f>
        <v>0</v>
      </c>
      <c r="L150" s="167"/>
      <c r="M150" s="169"/>
      <c r="N150" s="170" t="s">
        <v>20</v>
      </c>
      <c r="O150" s="135" t="s">
        <v>43</v>
      </c>
      <c r="P150" s="136">
        <f>I150+J150</f>
        <v>0</v>
      </c>
      <c r="Q150" s="136">
        <f>ROUND(I150*H150,2)</f>
        <v>0</v>
      </c>
      <c r="R150" s="136">
        <f>ROUND(J150*H150,2)</f>
        <v>0</v>
      </c>
      <c r="T150" s="137">
        <f>S150*H150</f>
        <v>0</v>
      </c>
      <c r="U150" s="137">
        <v>1</v>
      </c>
      <c r="V150" s="137">
        <f>U150*H150</f>
        <v>196.95</v>
      </c>
      <c r="W150" s="137">
        <v>0</v>
      </c>
      <c r="X150" s="137">
        <f>W150*H150</f>
        <v>0</v>
      </c>
      <c r="Y150" s="138" t="s">
        <v>20</v>
      </c>
      <c r="AR150" s="139" t="s">
        <v>191</v>
      </c>
      <c r="AT150" s="139" t="s">
        <v>180</v>
      </c>
      <c r="AU150" s="139" t="s">
        <v>84</v>
      </c>
      <c r="AY150" s="17" t="s">
        <v>155</v>
      </c>
      <c r="BE150" s="140">
        <f>IF(O150="základní",K150,0)</f>
        <v>0</v>
      </c>
      <c r="BF150" s="140">
        <f>IF(O150="snížená",K150,0)</f>
        <v>0</v>
      </c>
      <c r="BG150" s="140">
        <f>IF(O150="zákl. přenesená",K150,0)</f>
        <v>0</v>
      </c>
      <c r="BH150" s="140">
        <f>IF(O150="sníž. přenesená",K150,0)</f>
        <v>0</v>
      </c>
      <c r="BI150" s="140">
        <f>IF(O150="nulová",K150,0)</f>
        <v>0</v>
      </c>
      <c r="BJ150" s="17" t="s">
        <v>82</v>
      </c>
      <c r="BK150" s="140">
        <f>ROUND(P150*H150,2)</f>
        <v>0</v>
      </c>
      <c r="BL150" s="17" t="s">
        <v>161</v>
      </c>
      <c r="BM150" s="139" t="s">
        <v>208</v>
      </c>
    </row>
    <row r="151" spans="2:65" s="1" customFormat="1" ht="24.2" customHeight="1">
      <c r="B151" s="32"/>
      <c r="C151" s="126" t="s">
        <v>209</v>
      </c>
      <c r="D151" s="126" t="s">
        <v>157</v>
      </c>
      <c r="E151" s="127" t="s">
        <v>210</v>
      </c>
      <c r="F151" s="128" t="s">
        <v>211</v>
      </c>
      <c r="G151" s="129" t="s">
        <v>160</v>
      </c>
      <c r="H151" s="130">
        <v>41.6</v>
      </c>
      <c r="I151" s="131"/>
      <c r="J151" s="131"/>
      <c r="K151" s="132">
        <f>ROUND(P151*H151,2)</f>
        <v>0</v>
      </c>
      <c r="L151" s="133"/>
      <c r="M151" s="32"/>
      <c r="N151" s="134" t="s">
        <v>20</v>
      </c>
      <c r="O151" s="135" t="s">
        <v>43</v>
      </c>
      <c r="P151" s="136">
        <f>I151+J151</f>
        <v>0</v>
      </c>
      <c r="Q151" s="136">
        <f>ROUND(I151*H151,2)</f>
        <v>0</v>
      </c>
      <c r="R151" s="136">
        <f>ROUND(J151*H151,2)</f>
        <v>0</v>
      </c>
      <c r="T151" s="137">
        <f>S151*H151</f>
        <v>0</v>
      </c>
      <c r="U151" s="137">
        <v>4.1599999999999998E-2</v>
      </c>
      <c r="V151" s="137">
        <f>U151*H151</f>
        <v>1.7305599999999999</v>
      </c>
      <c r="W151" s="137">
        <v>0</v>
      </c>
      <c r="X151" s="137">
        <f>W151*H151</f>
        <v>0</v>
      </c>
      <c r="Y151" s="138" t="s">
        <v>20</v>
      </c>
      <c r="AR151" s="139" t="s">
        <v>161</v>
      </c>
      <c r="AT151" s="139" t="s">
        <v>157</v>
      </c>
      <c r="AU151" s="139" t="s">
        <v>84</v>
      </c>
      <c r="AY151" s="17" t="s">
        <v>155</v>
      </c>
      <c r="BE151" s="140">
        <f>IF(O151="základní",K151,0)</f>
        <v>0</v>
      </c>
      <c r="BF151" s="140">
        <f>IF(O151="snížená",K151,0)</f>
        <v>0</v>
      </c>
      <c r="BG151" s="140">
        <f>IF(O151="zákl. přenesená",K151,0)</f>
        <v>0</v>
      </c>
      <c r="BH151" s="140">
        <f>IF(O151="sníž. přenesená",K151,0)</f>
        <v>0</v>
      </c>
      <c r="BI151" s="140">
        <f>IF(O151="nulová",K151,0)</f>
        <v>0</v>
      </c>
      <c r="BJ151" s="17" t="s">
        <v>82</v>
      </c>
      <c r="BK151" s="140">
        <f>ROUND(P151*H151,2)</f>
        <v>0</v>
      </c>
      <c r="BL151" s="17" t="s">
        <v>161</v>
      </c>
      <c r="BM151" s="139" t="s">
        <v>212</v>
      </c>
    </row>
    <row r="152" spans="2:65" s="1" customFormat="1">
      <c r="B152" s="32"/>
      <c r="D152" s="141" t="s">
        <v>162</v>
      </c>
      <c r="F152" s="142" t="s">
        <v>213</v>
      </c>
      <c r="I152" s="143"/>
      <c r="J152" s="143"/>
      <c r="M152" s="32"/>
      <c r="N152" s="144"/>
      <c r="Y152" s="53"/>
      <c r="AT152" s="17" t="s">
        <v>162</v>
      </c>
      <c r="AU152" s="17" t="s">
        <v>84</v>
      </c>
    </row>
    <row r="153" spans="2:65" s="12" customFormat="1">
      <c r="B153" s="145"/>
      <c r="D153" s="146" t="s">
        <v>164</v>
      </c>
      <c r="E153" s="147" t="s">
        <v>20</v>
      </c>
      <c r="F153" s="148" t="s">
        <v>214</v>
      </c>
      <c r="H153" s="149">
        <v>41.6</v>
      </c>
      <c r="I153" s="150"/>
      <c r="J153" s="150"/>
      <c r="M153" s="145"/>
      <c r="N153" s="151"/>
      <c r="Y153" s="152"/>
      <c r="AT153" s="147" t="s">
        <v>164</v>
      </c>
      <c r="AU153" s="147" t="s">
        <v>84</v>
      </c>
      <c r="AV153" s="12" t="s">
        <v>84</v>
      </c>
      <c r="AW153" s="12" t="s">
        <v>5</v>
      </c>
      <c r="AX153" s="12" t="s">
        <v>74</v>
      </c>
      <c r="AY153" s="147" t="s">
        <v>155</v>
      </c>
    </row>
    <row r="154" spans="2:65" s="13" customFormat="1">
      <c r="B154" s="153"/>
      <c r="D154" s="146" t="s">
        <v>164</v>
      </c>
      <c r="E154" s="154" t="s">
        <v>20</v>
      </c>
      <c r="F154" s="155" t="s">
        <v>166</v>
      </c>
      <c r="H154" s="156">
        <v>41.6</v>
      </c>
      <c r="I154" s="157"/>
      <c r="J154" s="157"/>
      <c r="M154" s="153"/>
      <c r="N154" s="158"/>
      <c r="Y154" s="159"/>
      <c r="AT154" s="154" t="s">
        <v>164</v>
      </c>
      <c r="AU154" s="154" t="s">
        <v>84</v>
      </c>
      <c r="AV154" s="13" t="s">
        <v>161</v>
      </c>
      <c r="AW154" s="13" t="s">
        <v>5</v>
      </c>
      <c r="AX154" s="13" t="s">
        <v>82</v>
      </c>
      <c r="AY154" s="154" t="s">
        <v>155</v>
      </c>
    </row>
    <row r="155" spans="2:65" s="1" customFormat="1" ht="16.5" customHeight="1">
      <c r="B155" s="32"/>
      <c r="C155" s="161" t="s">
        <v>215</v>
      </c>
      <c r="D155" s="161" t="s">
        <v>180</v>
      </c>
      <c r="E155" s="162" t="s">
        <v>216</v>
      </c>
      <c r="F155" s="163" t="s">
        <v>217</v>
      </c>
      <c r="G155" s="164" t="s">
        <v>169</v>
      </c>
      <c r="H155" s="165">
        <v>9.1519999999999992</v>
      </c>
      <c r="I155" s="166"/>
      <c r="J155" s="167"/>
      <c r="K155" s="168">
        <f>ROUND(P155*H155,2)</f>
        <v>0</v>
      </c>
      <c r="L155" s="167"/>
      <c r="M155" s="169"/>
      <c r="N155" s="170" t="s">
        <v>20</v>
      </c>
      <c r="O155" s="135" t="s">
        <v>43</v>
      </c>
      <c r="P155" s="136">
        <f>I155+J155</f>
        <v>0</v>
      </c>
      <c r="Q155" s="136">
        <f>ROUND(I155*H155,2)</f>
        <v>0</v>
      </c>
      <c r="R155" s="136">
        <f>ROUND(J155*H155,2)</f>
        <v>0</v>
      </c>
      <c r="T155" s="137">
        <f>S155*H155</f>
        <v>0</v>
      </c>
      <c r="U155" s="137">
        <v>0.15</v>
      </c>
      <c r="V155" s="137">
        <f>U155*H155</f>
        <v>1.3727999999999998</v>
      </c>
      <c r="W155" s="137">
        <v>0</v>
      </c>
      <c r="X155" s="137">
        <f>W155*H155</f>
        <v>0</v>
      </c>
      <c r="Y155" s="138" t="s">
        <v>20</v>
      </c>
      <c r="AR155" s="139" t="s">
        <v>191</v>
      </c>
      <c r="AT155" s="139" t="s">
        <v>180</v>
      </c>
      <c r="AU155" s="139" t="s">
        <v>84</v>
      </c>
      <c r="AY155" s="17" t="s">
        <v>155</v>
      </c>
      <c r="BE155" s="140">
        <f>IF(O155="základní",K155,0)</f>
        <v>0</v>
      </c>
      <c r="BF155" s="140">
        <f>IF(O155="snížená",K155,0)</f>
        <v>0</v>
      </c>
      <c r="BG155" s="140">
        <f>IF(O155="zákl. přenesená",K155,0)</f>
        <v>0</v>
      </c>
      <c r="BH155" s="140">
        <f>IF(O155="sníž. přenesená",K155,0)</f>
        <v>0</v>
      </c>
      <c r="BI155" s="140">
        <f>IF(O155="nulová",K155,0)</f>
        <v>0</v>
      </c>
      <c r="BJ155" s="17" t="s">
        <v>82</v>
      </c>
      <c r="BK155" s="140">
        <f>ROUND(P155*H155,2)</f>
        <v>0</v>
      </c>
      <c r="BL155" s="17" t="s">
        <v>161</v>
      </c>
      <c r="BM155" s="139" t="s">
        <v>218</v>
      </c>
    </row>
    <row r="156" spans="2:65" s="12" customFormat="1">
      <c r="B156" s="145"/>
      <c r="D156" s="146" t="s">
        <v>164</v>
      </c>
      <c r="E156" s="147" t="s">
        <v>20</v>
      </c>
      <c r="F156" s="148" t="s">
        <v>219</v>
      </c>
      <c r="H156" s="149">
        <v>8.32</v>
      </c>
      <c r="I156" s="150"/>
      <c r="J156" s="150"/>
      <c r="M156" s="145"/>
      <c r="N156" s="151"/>
      <c r="Y156" s="152"/>
      <c r="AT156" s="147" t="s">
        <v>164</v>
      </c>
      <c r="AU156" s="147" t="s">
        <v>84</v>
      </c>
      <c r="AV156" s="12" t="s">
        <v>84</v>
      </c>
      <c r="AW156" s="12" t="s">
        <v>5</v>
      </c>
      <c r="AX156" s="12" t="s">
        <v>82</v>
      </c>
      <c r="AY156" s="147" t="s">
        <v>155</v>
      </c>
    </row>
    <row r="157" spans="2:65" s="12" customFormat="1">
      <c r="B157" s="145"/>
      <c r="D157" s="146" t="s">
        <v>164</v>
      </c>
      <c r="F157" s="148" t="s">
        <v>220</v>
      </c>
      <c r="H157" s="149">
        <v>9.1519999999999992</v>
      </c>
      <c r="I157" s="150"/>
      <c r="J157" s="150"/>
      <c r="M157" s="145"/>
      <c r="N157" s="151"/>
      <c r="Y157" s="152"/>
      <c r="AT157" s="147" t="s">
        <v>164</v>
      </c>
      <c r="AU157" s="147" t="s">
        <v>84</v>
      </c>
      <c r="AV157" s="12" t="s">
        <v>84</v>
      </c>
      <c r="AW157" s="12" t="s">
        <v>4</v>
      </c>
      <c r="AX157" s="12" t="s">
        <v>82</v>
      </c>
      <c r="AY157" s="147" t="s">
        <v>155</v>
      </c>
    </row>
    <row r="158" spans="2:65" s="1" customFormat="1" ht="21.75" customHeight="1">
      <c r="B158" s="32"/>
      <c r="C158" s="126" t="s">
        <v>221</v>
      </c>
      <c r="D158" s="126" t="s">
        <v>157</v>
      </c>
      <c r="E158" s="127" t="s">
        <v>222</v>
      </c>
      <c r="F158" s="128" t="s">
        <v>223</v>
      </c>
      <c r="G158" s="129" t="s">
        <v>160</v>
      </c>
      <c r="H158" s="130">
        <v>48</v>
      </c>
      <c r="I158" s="131"/>
      <c r="J158" s="131"/>
      <c r="K158" s="132">
        <f>ROUND(P158*H158,2)</f>
        <v>0</v>
      </c>
      <c r="L158" s="133"/>
      <c r="M158" s="32"/>
      <c r="N158" s="134" t="s">
        <v>20</v>
      </c>
      <c r="O158" s="135" t="s">
        <v>43</v>
      </c>
      <c r="P158" s="136">
        <f>I158+J158</f>
        <v>0</v>
      </c>
      <c r="Q158" s="136">
        <f>ROUND(I158*H158,2)</f>
        <v>0</v>
      </c>
      <c r="R158" s="136">
        <f>ROUND(J158*H158,2)</f>
        <v>0</v>
      </c>
      <c r="T158" s="137">
        <f>S158*H158</f>
        <v>0</v>
      </c>
      <c r="U158" s="137">
        <v>0.115</v>
      </c>
      <c r="V158" s="137">
        <f>U158*H158</f>
        <v>5.5200000000000005</v>
      </c>
      <c r="W158" s="137">
        <v>0</v>
      </c>
      <c r="X158" s="137">
        <f>W158*H158</f>
        <v>0</v>
      </c>
      <c r="Y158" s="138" t="s">
        <v>20</v>
      </c>
      <c r="AR158" s="139" t="s">
        <v>161</v>
      </c>
      <c r="AT158" s="139" t="s">
        <v>157</v>
      </c>
      <c r="AU158" s="139" t="s">
        <v>84</v>
      </c>
      <c r="AY158" s="17" t="s">
        <v>155</v>
      </c>
      <c r="BE158" s="140">
        <f>IF(O158="základní",K158,0)</f>
        <v>0</v>
      </c>
      <c r="BF158" s="140">
        <f>IF(O158="snížená",K158,0)</f>
        <v>0</v>
      </c>
      <c r="BG158" s="140">
        <f>IF(O158="zákl. přenesená",K158,0)</f>
        <v>0</v>
      </c>
      <c r="BH158" s="140">
        <f>IF(O158="sníž. přenesená",K158,0)</f>
        <v>0</v>
      </c>
      <c r="BI158" s="140">
        <f>IF(O158="nulová",K158,0)</f>
        <v>0</v>
      </c>
      <c r="BJ158" s="17" t="s">
        <v>82</v>
      </c>
      <c r="BK158" s="140">
        <f>ROUND(P158*H158,2)</f>
        <v>0</v>
      </c>
      <c r="BL158" s="17" t="s">
        <v>161</v>
      </c>
      <c r="BM158" s="139" t="s">
        <v>185</v>
      </c>
    </row>
    <row r="159" spans="2:65" s="1" customFormat="1">
      <c r="B159" s="32"/>
      <c r="D159" s="141" t="s">
        <v>162</v>
      </c>
      <c r="F159" s="142" t="s">
        <v>224</v>
      </c>
      <c r="I159" s="143"/>
      <c r="J159" s="143"/>
      <c r="M159" s="32"/>
      <c r="N159" s="144"/>
      <c r="Y159" s="53"/>
      <c r="AT159" s="17" t="s">
        <v>162</v>
      </c>
      <c r="AU159" s="17" t="s">
        <v>84</v>
      </c>
    </row>
    <row r="160" spans="2:65" s="12" customFormat="1">
      <c r="B160" s="145"/>
      <c r="D160" s="146" t="s">
        <v>164</v>
      </c>
      <c r="E160" s="147" t="s">
        <v>20</v>
      </c>
      <c r="F160" s="148" t="s">
        <v>225</v>
      </c>
      <c r="H160" s="149">
        <v>48</v>
      </c>
      <c r="I160" s="150"/>
      <c r="J160" s="150"/>
      <c r="M160" s="145"/>
      <c r="N160" s="151"/>
      <c r="Y160" s="152"/>
      <c r="AT160" s="147" t="s">
        <v>164</v>
      </c>
      <c r="AU160" s="147" t="s">
        <v>84</v>
      </c>
      <c r="AV160" s="12" t="s">
        <v>84</v>
      </c>
      <c r="AW160" s="12" t="s">
        <v>5</v>
      </c>
      <c r="AX160" s="12" t="s">
        <v>74</v>
      </c>
      <c r="AY160" s="147" t="s">
        <v>155</v>
      </c>
    </row>
    <row r="161" spans="2:65" s="13" customFormat="1">
      <c r="B161" s="153"/>
      <c r="D161" s="146" t="s">
        <v>164</v>
      </c>
      <c r="E161" s="154" t="s">
        <v>20</v>
      </c>
      <c r="F161" s="155" t="s">
        <v>166</v>
      </c>
      <c r="H161" s="156">
        <v>48</v>
      </c>
      <c r="I161" s="157"/>
      <c r="J161" s="157"/>
      <c r="M161" s="153"/>
      <c r="N161" s="158"/>
      <c r="Y161" s="159"/>
      <c r="AT161" s="154" t="s">
        <v>164</v>
      </c>
      <c r="AU161" s="154" t="s">
        <v>84</v>
      </c>
      <c r="AV161" s="13" t="s">
        <v>161</v>
      </c>
      <c r="AW161" s="13" t="s">
        <v>5</v>
      </c>
      <c r="AX161" s="13" t="s">
        <v>82</v>
      </c>
      <c r="AY161" s="154" t="s">
        <v>155</v>
      </c>
    </row>
    <row r="162" spans="2:65" s="1" customFormat="1" ht="16.5" customHeight="1">
      <c r="B162" s="32"/>
      <c r="C162" s="161" t="s">
        <v>9</v>
      </c>
      <c r="D162" s="161" t="s">
        <v>180</v>
      </c>
      <c r="E162" s="162" t="s">
        <v>226</v>
      </c>
      <c r="F162" s="163" t="s">
        <v>227</v>
      </c>
      <c r="G162" s="164" t="s">
        <v>207</v>
      </c>
      <c r="H162" s="165">
        <v>4.08</v>
      </c>
      <c r="I162" s="166"/>
      <c r="J162" s="167"/>
      <c r="K162" s="168">
        <f>ROUND(P162*H162,2)</f>
        <v>0</v>
      </c>
      <c r="L162" s="167"/>
      <c r="M162" s="169"/>
      <c r="N162" s="170" t="s">
        <v>20</v>
      </c>
      <c r="O162" s="135" t="s">
        <v>43</v>
      </c>
      <c r="P162" s="136">
        <f>I162+J162</f>
        <v>0</v>
      </c>
      <c r="Q162" s="136">
        <f>ROUND(I162*H162,2)</f>
        <v>0</v>
      </c>
      <c r="R162" s="136">
        <f>ROUND(J162*H162,2)</f>
        <v>0</v>
      </c>
      <c r="T162" s="137">
        <f>S162*H162</f>
        <v>0</v>
      </c>
      <c r="U162" s="137">
        <v>1</v>
      </c>
      <c r="V162" s="137">
        <f>U162*H162</f>
        <v>4.08</v>
      </c>
      <c r="W162" s="137">
        <v>0</v>
      </c>
      <c r="X162" s="137">
        <f>W162*H162</f>
        <v>0</v>
      </c>
      <c r="Y162" s="138" t="s">
        <v>20</v>
      </c>
      <c r="AR162" s="139" t="s">
        <v>191</v>
      </c>
      <c r="AT162" s="139" t="s">
        <v>180</v>
      </c>
      <c r="AU162" s="139" t="s">
        <v>84</v>
      </c>
      <c r="AY162" s="17" t="s">
        <v>155</v>
      </c>
      <c r="BE162" s="140">
        <f>IF(O162="základní",K162,0)</f>
        <v>0</v>
      </c>
      <c r="BF162" s="140">
        <f>IF(O162="snížená",K162,0)</f>
        <v>0</v>
      </c>
      <c r="BG162" s="140">
        <f>IF(O162="zákl. přenesená",K162,0)</f>
        <v>0</v>
      </c>
      <c r="BH162" s="140">
        <f>IF(O162="sníž. přenesená",K162,0)</f>
        <v>0</v>
      </c>
      <c r="BI162" s="140">
        <f>IF(O162="nulová",K162,0)</f>
        <v>0</v>
      </c>
      <c r="BJ162" s="17" t="s">
        <v>82</v>
      </c>
      <c r="BK162" s="140">
        <f>ROUND(P162*H162,2)</f>
        <v>0</v>
      </c>
      <c r="BL162" s="17" t="s">
        <v>161</v>
      </c>
      <c r="BM162" s="139" t="s">
        <v>228</v>
      </c>
    </row>
    <row r="163" spans="2:65" s="12" customFormat="1">
      <c r="B163" s="145"/>
      <c r="D163" s="146" t="s">
        <v>164</v>
      </c>
      <c r="E163" s="147" t="s">
        <v>20</v>
      </c>
      <c r="F163" s="148" t="s">
        <v>229</v>
      </c>
      <c r="H163" s="149">
        <v>4.08</v>
      </c>
      <c r="I163" s="150"/>
      <c r="J163" s="150"/>
      <c r="M163" s="145"/>
      <c r="N163" s="151"/>
      <c r="Y163" s="152"/>
      <c r="AT163" s="147" t="s">
        <v>164</v>
      </c>
      <c r="AU163" s="147" t="s">
        <v>84</v>
      </c>
      <c r="AV163" s="12" t="s">
        <v>84</v>
      </c>
      <c r="AW163" s="12" t="s">
        <v>5</v>
      </c>
      <c r="AX163" s="12" t="s">
        <v>82</v>
      </c>
      <c r="AY163" s="147" t="s">
        <v>155</v>
      </c>
    </row>
    <row r="164" spans="2:65" s="1" customFormat="1" ht="21.75" customHeight="1">
      <c r="B164" s="32"/>
      <c r="C164" s="126" t="s">
        <v>230</v>
      </c>
      <c r="D164" s="126" t="s">
        <v>157</v>
      </c>
      <c r="E164" s="127" t="s">
        <v>231</v>
      </c>
      <c r="F164" s="128" t="s">
        <v>232</v>
      </c>
      <c r="G164" s="129" t="s">
        <v>169</v>
      </c>
      <c r="H164" s="130">
        <v>4.8</v>
      </c>
      <c r="I164" s="131"/>
      <c r="J164" s="131"/>
      <c r="K164" s="132">
        <f>ROUND(P164*H164,2)</f>
        <v>0</v>
      </c>
      <c r="L164" s="133"/>
      <c r="M164" s="32"/>
      <c r="N164" s="134" t="s">
        <v>20</v>
      </c>
      <c r="O164" s="135" t="s">
        <v>43</v>
      </c>
      <c r="P164" s="136">
        <f>I164+J164</f>
        <v>0</v>
      </c>
      <c r="Q164" s="136">
        <f>ROUND(I164*H164,2)</f>
        <v>0</v>
      </c>
      <c r="R164" s="136">
        <f>ROUND(J164*H164,2)</f>
        <v>0</v>
      </c>
      <c r="T164" s="137">
        <f>S164*H164</f>
        <v>0</v>
      </c>
      <c r="U164" s="137">
        <v>2.16</v>
      </c>
      <c r="V164" s="137">
        <f>U164*H164</f>
        <v>10.368</v>
      </c>
      <c r="W164" s="137">
        <v>0</v>
      </c>
      <c r="X164" s="137">
        <f>W164*H164</f>
        <v>0</v>
      </c>
      <c r="Y164" s="138" t="s">
        <v>20</v>
      </c>
      <c r="AR164" s="139" t="s">
        <v>161</v>
      </c>
      <c r="AT164" s="139" t="s">
        <v>157</v>
      </c>
      <c r="AU164" s="139" t="s">
        <v>84</v>
      </c>
      <c r="AY164" s="17" t="s">
        <v>155</v>
      </c>
      <c r="BE164" s="140">
        <f>IF(O164="základní",K164,0)</f>
        <v>0</v>
      </c>
      <c r="BF164" s="140">
        <f>IF(O164="snížená",K164,0)</f>
        <v>0</v>
      </c>
      <c r="BG164" s="140">
        <f>IF(O164="zákl. přenesená",K164,0)</f>
        <v>0</v>
      </c>
      <c r="BH164" s="140">
        <f>IF(O164="sníž. přenesená",K164,0)</f>
        <v>0</v>
      </c>
      <c r="BI164" s="140">
        <f>IF(O164="nulová",K164,0)</f>
        <v>0</v>
      </c>
      <c r="BJ164" s="17" t="s">
        <v>82</v>
      </c>
      <c r="BK164" s="140">
        <f>ROUND(P164*H164,2)</f>
        <v>0</v>
      </c>
      <c r="BL164" s="17" t="s">
        <v>161</v>
      </c>
      <c r="BM164" s="139" t="s">
        <v>233</v>
      </c>
    </row>
    <row r="165" spans="2:65" s="1" customFormat="1">
      <c r="B165" s="32"/>
      <c r="D165" s="141" t="s">
        <v>162</v>
      </c>
      <c r="F165" s="142" t="s">
        <v>234</v>
      </c>
      <c r="I165" s="143"/>
      <c r="J165" s="143"/>
      <c r="M165" s="32"/>
      <c r="N165" s="144"/>
      <c r="Y165" s="53"/>
      <c r="AT165" s="17" t="s">
        <v>162</v>
      </c>
      <c r="AU165" s="17" t="s">
        <v>84</v>
      </c>
    </row>
    <row r="166" spans="2:65" s="12" customFormat="1">
      <c r="B166" s="145"/>
      <c r="D166" s="146" t="s">
        <v>164</v>
      </c>
      <c r="E166" s="147" t="s">
        <v>20</v>
      </c>
      <c r="F166" s="148" t="s">
        <v>235</v>
      </c>
      <c r="H166" s="149">
        <v>4.8</v>
      </c>
      <c r="I166" s="150"/>
      <c r="J166" s="150"/>
      <c r="M166" s="145"/>
      <c r="N166" s="151"/>
      <c r="Y166" s="152"/>
      <c r="AT166" s="147" t="s">
        <v>164</v>
      </c>
      <c r="AU166" s="147" t="s">
        <v>84</v>
      </c>
      <c r="AV166" s="12" t="s">
        <v>84</v>
      </c>
      <c r="AW166" s="12" t="s">
        <v>5</v>
      </c>
      <c r="AX166" s="12" t="s">
        <v>74</v>
      </c>
      <c r="AY166" s="147" t="s">
        <v>155</v>
      </c>
    </row>
    <row r="167" spans="2:65" s="13" customFormat="1">
      <c r="B167" s="153"/>
      <c r="D167" s="146" t="s">
        <v>164</v>
      </c>
      <c r="E167" s="154" t="s">
        <v>20</v>
      </c>
      <c r="F167" s="155" t="s">
        <v>166</v>
      </c>
      <c r="H167" s="156">
        <v>4.8</v>
      </c>
      <c r="I167" s="157"/>
      <c r="J167" s="157"/>
      <c r="M167" s="153"/>
      <c r="N167" s="158"/>
      <c r="Y167" s="159"/>
      <c r="AT167" s="154" t="s">
        <v>164</v>
      </c>
      <c r="AU167" s="154" t="s">
        <v>84</v>
      </c>
      <c r="AV167" s="13" t="s">
        <v>161</v>
      </c>
      <c r="AW167" s="13" t="s">
        <v>5</v>
      </c>
      <c r="AX167" s="13" t="s">
        <v>82</v>
      </c>
      <c r="AY167" s="154" t="s">
        <v>155</v>
      </c>
    </row>
    <row r="168" spans="2:65" s="1" customFormat="1" ht="16.5" customHeight="1">
      <c r="B168" s="32"/>
      <c r="C168" s="161" t="s">
        <v>212</v>
      </c>
      <c r="D168" s="161" t="s">
        <v>180</v>
      </c>
      <c r="E168" s="162" t="s">
        <v>236</v>
      </c>
      <c r="F168" s="163" t="s">
        <v>237</v>
      </c>
      <c r="G168" s="164" t="s">
        <v>207</v>
      </c>
      <c r="H168" s="165">
        <v>8.16</v>
      </c>
      <c r="I168" s="166"/>
      <c r="J168" s="167"/>
      <c r="K168" s="168">
        <f>ROUND(P168*H168,2)</f>
        <v>0</v>
      </c>
      <c r="L168" s="167"/>
      <c r="M168" s="169"/>
      <c r="N168" s="170" t="s">
        <v>20</v>
      </c>
      <c r="O168" s="135" t="s">
        <v>43</v>
      </c>
      <c r="P168" s="136">
        <f>I168+J168</f>
        <v>0</v>
      </c>
      <c r="Q168" s="136">
        <f>ROUND(I168*H168,2)</f>
        <v>0</v>
      </c>
      <c r="R168" s="136">
        <f>ROUND(J168*H168,2)</f>
        <v>0</v>
      </c>
      <c r="T168" s="137">
        <f>S168*H168</f>
        <v>0</v>
      </c>
      <c r="U168" s="137">
        <v>1</v>
      </c>
      <c r="V168" s="137">
        <f>U168*H168</f>
        <v>8.16</v>
      </c>
      <c r="W168" s="137">
        <v>0</v>
      </c>
      <c r="X168" s="137">
        <f>W168*H168</f>
        <v>0</v>
      </c>
      <c r="Y168" s="138" t="s">
        <v>20</v>
      </c>
      <c r="AR168" s="139" t="s">
        <v>191</v>
      </c>
      <c r="AT168" s="139" t="s">
        <v>180</v>
      </c>
      <c r="AU168" s="139" t="s">
        <v>84</v>
      </c>
      <c r="AY168" s="17" t="s">
        <v>155</v>
      </c>
      <c r="BE168" s="140">
        <f>IF(O168="základní",K168,0)</f>
        <v>0</v>
      </c>
      <c r="BF168" s="140">
        <f>IF(O168="snížená",K168,0)</f>
        <v>0</v>
      </c>
      <c r="BG168" s="140">
        <f>IF(O168="zákl. přenesená",K168,0)</f>
        <v>0</v>
      </c>
      <c r="BH168" s="140">
        <f>IF(O168="sníž. přenesená",K168,0)</f>
        <v>0</v>
      </c>
      <c r="BI168" s="140">
        <f>IF(O168="nulová",K168,0)</f>
        <v>0</v>
      </c>
      <c r="BJ168" s="17" t="s">
        <v>82</v>
      </c>
      <c r="BK168" s="140">
        <f>ROUND(P168*H168,2)</f>
        <v>0</v>
      </c>
      <c r="BL168" s="17" t="s">
        <v>161</v>
      </c>
      <c r="BM168" s="139" t="s">
        <v>238</v>
      </c>
    </row>
    <row r="169" spans="2:65" s="12" customFormat="1">
      <c r="B169" s="145"/>
      <c r="D169" s="146" t="s">
        <v>164</v>
      </c>
      <c r="E169" s="147" t="s">
        <v>20</v>
      </c>
      <c r="F169" s="148" t="s">
        <v>239</v>
      </c>
      <c r="H169" s="149">
        <v>8.16</v>
      </c>
      <c r="I169" s="150"/>
      <c r="J169" s="150"/>
      <c r="M169" s="145"/>
      <c r="N169" s="151"/>
      <c r="Y169" s="152"/>
      <c r="AT169" s="147" t="s">
        <v>164</v>
      </c>
      <c r="AU169" s="147" t="s">
        <v>84</v>
      </c>
      <c r="AV169" s="12" t="s">
        <v>84</v>
      </c>
      <c r="AW169" s="12" t="s">
        <v>5</v>
      </c>
      <c r="AX169" s="12" t="s">
        <v>74</v>
      </c>
      <c r="AY169" s="147" t="s">
        <v>155</v>
      </c>
    </row>
    <row r="170" spans="2:65" s="13" customFormat="1">
      <c r="B170" s="153"/>
      <c r="D170" s="146" t="s">
        <v>164</v>
      </c>
      <c r="E170" s="154" t="s">
        <v>20</v>
      </c>
      <c r="F170" s="155" t="s">
        <v>166</v>
      </c>
      <c r="H170" s="156">
        <v>8.16</v>
      </c>
      <c r="I170" s="157"/>
      <c r="J170" s="157"/>
      <c r="M170" s="153"/>
      <c r="N170" s="158"/>
      <c r="Y170" s="159"/>
      <c r="AT170" s="154" t="s">
        <v>164</v>
      </c>
      <c r="AU170" s="154" t="s">
        <v>84</v>
      </c>
      <c r="AV170" s="13" t="s">
        <v>161</v>
      </c>
      <c r="AW170" s="13" t="s">
        <v>5</v>
      </c>
      <c r="AX170" s="13" t="s">
        <v>82</v>
      </c>
      <c r="AY170" s="154" t="s">
        <v>155</v>
      </c>
    </row>
    <row r="171" spans="2:65" s="1" customFormat="1" ht="24.2" customHeight="1">
      <c r="B171" s="32"/>
      <c r="C171" s="126" t="s">
        <v>240</v>
      </c>
      <c r="D171" s="126" t="s">
        <v>157</v>
      </c>
      <c r="E171" s="127" t="s">
        <v>241</v>
      </c>
      <c r="F171" s="128" t="s">
        <v>242</v>
      </c>
      <c r="G171" s="129" t="s">
        <v>160</v>
      </c>
      <c r="H171" s="130">
        <v>48</v>
      </c>
      <c r="I171" s="131"/>
      <c r="J171" s="131"/>
      <c r="K171" s="132">
        <f>ROUND(P171*H171,2)</f>
        <v>0</v>
      </c>
      <c r="L171" s="133"/>
      <c r="M171" s="32"/>
      <c r="N171" s="134" t="s">
        <v>20</v>
      </c>
      <c r="O171" s="135" t="s">
        <v>43</v>
      </c>
      <c r="P171" s="136">
        <f>I171+J171</f>
        <v>0</v>
      </c>
      <c r="Q171" s="136">
        <f>ROUND(I171*H171,2)</f>
        <v>0</v>
      </c>
      <c r="R171" s="136">
        <f>ROUND(J171*H171,2)</f>
        <v>0</v>
      </c>
      <c r="T171" s="137">
        <f>S171*H171</f>
        <v>0</v>
      </c>
      <c r="U171" s="137">
        <v>0.38700000000000001</v>
      </c>
      <c r="V171" s="137">
        <f>U171*H171</f>
        <v>18.576000000000001</v>
      </c>
      <c r="W171" s="137">
        <v>0</v>
      </c>
      <c r="X171" s="137">
        <f>W171*H171</f>
        <v>0</v>
      </c>
      <c r="Y171" s="138" t="s">
        <v>20</v>
      </c>
      <c r="AR171" s="139" t="s">
        <v>161</v>
      </c>
      <c r="AT171" s="139" t="s">
        <v>157</v>
      </c>
      <c r="AU171" s="139" t="s">
        <v>84</v>
      </c>
      <c r="AY171" s="17" t="s">
        <v>155</v>
      </c>
      <c r="BE171" s="140">
        <f>IF(O171="základní",K171,0)</f>
        <v>0</v>
      </c>
      <c r="BF171" s="140">
        <f>IF(O171="snížená",K171,0)</f>
        <v>0</v>
      </c>
      <c r="BG171" s="140">
        <f>IF(O171="zákl. přenesená",K171,0)</f>
        <v>0</v>
      </c>
      <c r="BH171" s="140">
        <f>IF(O171="sníž. přenesená",K171,0)</f>
        <v>0</v>
      </c>
      <c r="BI171" s="140">
        <f>IF(O171="nulová",K171,0)</f>
        <v>0</v>
      </c>
      <c r="BJ171" s="17" t="s">
        <v>82</v>
      </c>
      <c r="BK171" s="140">
        <f>ROUND(P171*H171,2)</f>
        <v>0</v>
      </c>
      <c r="BL171" s="17" t="s">
        <v>161</v>
      </c>
      <c r="BM171" s="139" t="s">
        <v>243</v>
      </c>
    </row>
    <row r="172" spans="2:65" s="1" customFormat="1">
      <c r="B172" s="32"/>
      <c r="D172" s="141" t="s">
        <v>162</v>
      </c>
      <c r="F172" s="142" t="s">
        <v>244</v>
      </c>
      <c r="I172" s="143"/>
      <c r="J172" s="143"/>
      <c r="M172" s="32"/>
      <c r="N172" s="144"/>
      <c r="Y172" s="53"/>
      <c r="AT172" s="17" t="s">
        <v>162</v>
      </c>
      <c r="AU172" s="17" t="s">
        <v>84</v>
      </c>
    </row>
    <row r="173" spans="2:65" s="1" customFormat="1" ht="16.5" customHeight="1">
      <c r="B173" s="32"/>
      <c r="C173" s="161" t="s">
        <v>185</v>
      </c>
      <c r="D173" s="161" t="s">
        <v>180</v>
      </c>
      <c r="E173" s="162" t="s">
        <v>245</v>
      </c>
      <c r="F173" s="163" t="s">
        <v>246</v>
      </c>
      <c r="G173" s="164" t="s">
        <v>207</v>
      </c>
      <c r="H173" s="165">
        <v>24.48</v>
      </c>
      <c r="I173" s="166"/>
      <c r="J173" s="167"/>
      <c r="K173" s="168">
        <f>ROUND(P173*H173,2)</f>
        <v>0</v>
      </c>
      <c r="L173" s="167"/>
      <c r="M173" s="169"/>
      <c r="N173" s="170" t="s">
        <v>20</v>
      </c>
      <c r="O173" s="135" t="s">
        <v>43</v>
      </c>
      <c r="P173" s="136">
        <f>I173+J173</f>
        <v>0</v>
      </c>
      <c r="Q173" s="136">
        <f>ROUND(I173*H173,2)</f>
        <v>0</v>
      </c>
      <c r="R173" s="136">
        <f>ROUND(J173*H173,2)</f>
        <v>0</v>
      </c>
      <c r="T173" s="137">
        <f>S173*H173</f>
        <v>0</v>
      </c>
      <c r="U173" s="137">
        <v>1</v>
      </c>
      <c r="V173" s="137">
        <f>U173*H173</f>
        <v>24.48</v>
      </c>
      <c r="W173" s="137">
        <v>0</v>
      </c>
      <c r="X173" s="137">
        <f>W173*H173</f>
        <v>0</v>
      </c>
      <c r="Y173" s="138" t="s">
        <v>20</v>
      </c>
      <c r="AR173" s="139" t="s">
        <v>191</v>
      </c>
      <c r="AT173" s="139" t="s">
        <v>180</v>
      </c>
      <c r="AU173" s="139" t="s">
        <v>84</v>
      </c>
      <c r="AY173" s="17" t="s">
        <v>155</v>
      </c>
      <c r="BE173" s="140">
        <f>IF(O173="základní",K173,0)</f>
        <v>0</v>
      </c>
      <c r="BF173" s="140">
        <f>IF(O173="snížená",K173,0)</f>
        <v>0</v>
      </c>
      <c r="BG173" s="140">
        <f>IF(O173="zákl. přenesená",K173,0)</f>
        <v>0</v>
      </c>
      <c r="BH173" s="140">
        <f>IF(O173="sníž. přenesená",K173,0)</f>
        <v>0</v>
      </c>
      <c r="BI173" s="140">
        <f>IF(O173="nulová",K173,0)</f>
        <v>0</v>
      </c>
      <c r="BJ173" s="17" t="s">
        <v>82</v>
      </c>
      <c r="BK173" s="140">
        <f>ROUND(P173*H173,2)</f>
        <v>0</v>
      </c>
      <c r="BL173" s="17" t="s">
        <v>161</v>
      </c>
      <c r="BM173" s="139" t="s">
        <v>247</v>
      </c>
    </row>
    <row r="174" spans="2:65" s="12" customFormat="1">
      <c r="B174" s="145"/>
      <c r="D174" s="146" t="s">
        <v>164</v>
      </c>
      <c r="E174" s="147" t="s">
        <v>20</v>
      </c>
      <c r="F174" s="148" t="s">
        <v>248</v>
      </c>
      <c r="H174" s="149">
        <v>24.48</v>
      </c>
      <c r="I174" s="150"/>
      <c r="J174" s="150"/>
      <c r="M174" s="145"/>
      <c r="N174" s="151"/>
      <c r="Y174" s="152"/>
      <c r="AT174" s="147" t="s">
        <v>164</v>
      </c>
      <c r="AU174" s="147" t="s">
        <v>84</v>
      </c>
      <c r="AV174" s="12" t="s">
        <v>84</v>
      </c>
      <c r="AW174" s="12" t="s">
        <v>5</v>
      </c>
      <c r="AX174" s="12" t="s">
        <v>82</v>
      </c>
      <c r="AY174" s="147" t="s">
        <v>155</v>
      </c>
    </row>
    <row r="175" spans="2:65" s="1" customFormat="1" ht="16.5" customHeight="1">
      <c r="B175" s="32"/>
      <c r="C175" s="126" t="s">
        <v>249</v>
      </c>
      <c r="D175" s="126" t="s">
        <v>157</v>
      </c>
      <c r="E175" s="127" t="s">
        <v>250</v>
      </c>
      <c r="F175" s="128" t="s">
        <v>251</v>
      </c>
      <c r="G175" s="129" t="s">
        <v>169</v>
      </c>
      <c r="H175" s="130">
        <v>2.5169999999999999</v>
      </c>
      <c r="I175" s="131"/>
      <c r="J175" s="131"/>
      <c r="K175" s="132">
        <f>ROUND(P175*H175,2)</f>
        <v>0</v>
      </c>
      <c r="L175" s="133"/>
      <c r="M175" s="32"/>
      <c r="N175" s="134" t="s">
        <v>20</v>
      </c>
      <c r="O175" s="135" t="s">
        <v>43</v>
      </c>
      <c r="P175" s="136">
        <f>I175+J175</f>
        <v>0</v>
      </c>
      <c r="Q175" s="136">
        <f>ROUND(I175*H175,2)</f>
        <v>0</v>
      </c>
      <c r="R175" s="136">
        <f>ROUND(J175*H175,2)</f>
        <v>0</v>
      </c>
      <c r="T175" s="137">
        <f>S175*H175</f>
        <v>0</v>
      </c>
      <c r="U175" s="137">
        <v>1.98</v>
      </c>
      <c r="V175" s="137">
        <f>U175*H175</f>
        <v>4.9836599999999995</v>
      </c>
      <c r="W175" s="137">
        <v>0</v>
      </c>
      <c r="X175" s="137">
        <f>W175*H175</f>
        <v>0</v>
      </c>
      <c r="Y175" s="138" t="s">
        <v>20</v>
      </c>
      <c r="AR175" s="139" t="s">
        <v>161</v>
      </c>
      <c r="AT175" s="139" t="s">
        <v>157</v>
      </c>
      <c r="AU175" s="139" t="s">
        <v>84</v>
      </c>
      <c r="AY175" s="17" t="s">
        <v>155</v>
      </c>
      <c r="BE175" s="140">
        <f>IF(O175="základní",K175,0)</f>
        <v>0</v>
      </c>
      <c r="BF175" s="140">
        <f>IF(O175="snížená",K175,0)</f>
        <v>0</v>
      </c>
      <c r="BG175" s="140">
        <f>IF(O175="zákl. přenesená",K175,0)</f>
        <v>0</v>
      </c>
      <c r="BH175" s="140">
        <f>IF(O175="sníž. přenesená",K175,0)</f>
        <v>0</v>
      </c>
      <c r="BI175" s="140">
        <f>IF(O175="nulová",K175,0)</f>
        <v>0</v>
      </c>
      <c r="BJ175" s="17" t="s">
        <v>82</v>
      </c>
      <c r="BK175" s="140">
        <f>ROUND(P175*H175,2)</f>
        <v>0</v>
      </c>
      <c r="BL175" s="17" t="s">
        <v>161</v>
      </c>
      <c r="BM175" s="139" t="s">
        <v>252</v>
      </c>
    </row>
    <row r="176" spans="2:65" s="1" customFormat="1">
      <c r="B176" s="32"/>
      <c r="D176" s="141" t="s">
        <v>162</v>
      </c>
      <c r="F176" s="142" t="s">
        <v>253</v>
      </c>
      <c r="I176" s="143"/>
      <c r="J176" s="143"/>
      <c r="M176" s="32"/>
      <c r="N176" s="144"/>
      <c r="Y176" s="53"/>
      <c r="AT176" s="17" t="s">
        <v>162</v>
      </c>
      <c r="AU176" s="17" t="s">
        <v>84</v>
      </c>
    </row>
    <row r="177" spans="2:65" s="12" customFormat="1">
      <c r="B177" s="145"/>
      <c r="D177" s="146" t="s">
        <v>164</v>
      </c>
      <c r="E177" s="147" t="s">
        <v>20</v>
      </c>
      <c r="F177" s="148" t="s">
        <v>254</v>
      </c>
      <c r="H177" s="149">
        <v>2.5169999999999999</v>
      </c>
      <c r="I177" s="150"/>
      <c r="J177" s="150"/>
      <c r="M177" s="145"/>
      <c r="N177" s="151"/>
      <c r="Y177" s="152"/>
      <c r="AT177" s="147" t="s">
        <v>164</v>
      </c>
      <c r="AU177" s="147" t="s">
        <v>84</v>
      </c>
      <c r="AV177" s="12" t="s">
        <v>84</v>
      </c>
      <c r="AW177" s="12" t="s">
        <v>5</v>
      </c>
      <c r="AX177" s="12" t="s">
        <v>74</v>
      </c>
      <c r="AY177" s="147" t="s">
        <v>155</v>
      </c>
    </row>
    <row r="178" spans="2:65" s="13" customFormat="1">
      <c r="B178" s="153"/>
      <c r="D178" s="146" t="s">
        <v>164</v>
      </c>
      <c r="E178" s="154" t="s">
        <v>20</v>
      </c>
      <c r="F178" s="155" t="s">
        <v>166</v>
      </c>
      <c r="H178" s="156">
        <v>2.5169999999999999</v>
      </c>
      <c r="I178" s="157"/>
      <c r="J178" s="157"/>
      <c r="M178" s="153"/>
      <c r="N178" s="158"/>
      <c r="Y178" s="159"/>
      <c r="AT178" s="154" t="s">
        <v>164</v>
      </c>
      <c r="AU178" s="154" t="s">
        <v>84</v>
      </c>
      <c r="AV178" s="13" t="s">
        <v>161</v>
      </c>
      <c r="AW178" s="13" t="s">
        <v>5</v>
      </c>
      <c r="AX178" s="13" t="s">
        <v>82</v>
      </c>
      <c r="AY178" s="154" t="s">
        <v>155</v>
      </c>
    </row>
    <row r="179" spans="2:65" s="1" customFormat="1" ht="16.5" customHeight="1">
      <c r="B179" s="32"/>
      <c r="C179" s="161" t="s">
        <v>233</v>
      </c>
      <c r="D179" s="161" t="s">
        <v>180</v>
      </c>
      <c r="E179" s="162" t="s">
        <v>255</v>
      </c>
      <c r="F179" s="163" t="s">
        <v>256</v>
      </c>
      <c r="G179" s="164" t="s">
        <v>207</v>
      </c>
      <c r="H179" s="165">
        <v>4.2789999999999999</v>
      </c>
      <c r="I179" s="166"/>
      <c r="J179" s="167"/>
      <c r="K179" s="168">
        <f>ROUND(P179*H179,2)</f>
        <v>0</v>
      </c>
      <c r="L179" s="167"/>
      <c r="M179" s="169"/>
      <c r="N179" s="170" t="s">
        <v>20</v>
      </c>
      <c r="O179" s="135" t="s">
        <v>43</v>
      </c>
      <c r="P179" s="136">
        <f>I179+J179</f>
        <v>0</v>
      </c>
      <c r="Q179" s="136">
        <f>ROUND(I179*H179,2)</f>
        <v>0</v>
      </c>
      <c r="R179" s="136">
        <f>ROUND(J179*H179,2)</f>
        <v>0</v>
      </c>
      <c r="T179" s="137">
        <f>S179*H179</f>
        <v>0</v>
      </c>
      <c r="U179" s="137">
        <v>1</v>
      </c>
      <c r="V179" s="137">
        <f>U179*H179</f>
        <v>4.2789999999999999</v>
      </c>
      <c r="W179" s="137">
        <v>0</v>
      </c>
      <c r="X179" s="137">
        <f>W179*H179</f>
        <v>0</v>
      </c>
      <c r="Y179" s="138" t="s">
        <v>20</v>
      </c>
      <c r="AR179" s="139" t="s">
        <v>191</v>
      </c>
      <c r="AT179" s="139" t="s">
        <v>180</v>
      </c>
      <c r="AU179" s="139" t="s">
        <v>84</v>
      </c>
      <c r="AY179" s="17" t="s">
        <v>155</v>
      </c>
      <c r="BE179" s="140">
        <f>IF(O179="základní",K179,0)</f>
        <v>0</v>
      </c>
      <c r="BF179" s="140">
        <f>IF(O179="snížená",K179,0)</f>
        <v>0</v>
      </c>
      <c r="BG179" s="140">
        <f>IF(O179="zákl. přenesená",K179,0)</f>
        <v>0</v>
      </c>
      <c r="BH179" s="140">
        <f>IF(O179="sníž. přenesená",K179,0)</f>
        <v>0</v>
      </c>
      <c r="BI179" s="140">
        <f>IF(O179="nulová",K179,0)</f>
        <v>0</v>
      </c>
      <c r="BJ179" s="17" t="s">
        <v>82</v>
      </c>
      <c r="BK179" s="140">
        <f>ROUND(P179*H179,2)</f>
        <v>0</v>
      </c>
      <c r="BL179" s="17" t="s">
        <v>161</v>
      </c>
      <c r="BM179" s="139" t="s">
        <v>257</v>
      </c>
    </row>
    <row r="180" spans="2:65" s="12" customFormat="1">
      <c r="B180" s="145"/>
      <c r="D180" s="146" t="s">
        <v>164</v>
      </c>
      <c r="E180" s="147" t="s">
        <v>20</v>
      </c>
      <c r="F180" s="148" t="s">
        <v>258</v>
      </c>
      <c r="H180" s="149">
        <v>4.2789999999999999</v>
      </c>
      <c r="I180" s="150"/>
      <c r="J180" s="150"/>
      <c r="M180" s="145"/>
      <c r="N180" s="151"/>
      <c r="Y180" s="152"/>
      <c r="AT180" s="147" t="s">
        <v>164</v>
      </c>
      <c r="AU180" s="147" t="s">
        <v>84</v>
      </c>
      <c r="AV180" s="12" t="s">
        <v>84</v>
      </c>
      <c r="AW180" s="12" t="s">
        <v>5</v>
      </c>
      <c r="AX180" s="12" t="s">
        <v>82</v>
      </c>
      <c r="AY180" s="147" t="s">
        <v>155</v>
      </c>
    </row>
    <row r="181" spans="2:65" s="1" customFormat="1" ht="21.75" customHeight="1">
      <c r="B181" s="32"/>
      <c r="C181" s="126" t="s">
        <v>259</v>
      </c>
      <c r="D181" s="126" t="s">
        <v>157</v>
      </c>
      <c r="E181" s="127" t="s">
        <v>260</v>
      </c>
      <c r="F181" s="128" t="s">
        <v>261</v>
      </c>
      <c r="G181" s="129" t="s">
        <v>160</v>
      </c>
      <c r="H181" s="130">
        <v>125.84</v>
      </c>
      <c r="I181" s="131"/>
      <c r="J181" s="131"/>
      <c r="K181" s="132">
        <f>ROUND(P181*H181,2)</f>
        <v>0</v>
      </c>
      <c r="L181" s="133"/>
      <c r="M181" s="32"/>
      <c r="N181" s="134" t="s">
        <v>20</v>
      </c>
      <c r="O181" s="135" t="s">
        <v>43</v>
      </c>
      <c r="P181" s="136">
        <f>I181+J181</f>
        <v>0</v>
      </c>
      <c r="Q181" s="136">
        <f>ROUND(I181*H181,2)</f>
        <v>0</v>
      </c>
      <c r="R181" s="136">
        <f>ROUND(J181*H181,2)</f>
        <v>0</v>
      </c>
      <c r="T181" s="137">
        <f>S181*H181</f>
        <v>0</v>
      </c>
      <c r="U181" s="137">
        <v>0.115</v>
      </c>
      <c r="V181" s="137">
        <f>U181*H181</f>
        <v>14.4716</v>
      </c>
      <c r="W181" s="137">
        <v>0</v>
      </c>
      <c r="X181" s="137">
        <f>W181*H181</f>
        <v>0</v>
      </c>
      <c r="Y181" s="138" t="s">
        <v>20</v>
      </c>
      <c r="AR181" s="139" t="s">
        <v>161</v>
      </c>
      <c r="AT181" s="139" t="s">
        <v>157</v>
      </c>
      <c r="AU181" s="139" t="s">
        <v>84</v>
      </c>
      <c r="AY181" s="17" t="s">
        <v>155</v>
      </c>
      <c r="BE181" s="140">
        <f>IF(O181="základní",K181,0)</f>
        <v>0</v>
      </c>
      <c r="BF181" s="140">
        <f>IF(O181="snížená",K181,0)</f>
        <v>0</v>
      </c>
      <c r="BG181" s="140">
        <f>IF(O181="zákl. přenesená",K181,0)</f>
        <v>0</v>
      </c>
      <c r="BH181" s="140">
        <f>IF(O181="sníž. přenesená",K181,0)</f>
        <v>0</v>
      </c>
      <c r="BI181" s="140">
        <f>IF(O181="nulová",K181,0)</f>
        <v>0</v>
      </c>
      <c r="BJ181" s="17" t="s">
        <v>82</v>
      </c>
      <c r="BK181" s="140">
        <f>ROUND(P181*H181,2)</f>
        <v>0</v>
      </c>
      <c r="BL181" s="17" t="s">
        <v>161</v>
      </c>
      <c r="BM181" s="139" t="s">
        <v>262</v>
      </c>
    </row>
    <row r="182" spans="2:65" s="1" customFormat="1">
      <c r="B182" s="32"/>
      <c r="D182" s="141" t="s">
        <v>162</v>
      </c>
      <c r="F182" s="142" t="s">
        <v>263</v>
      </c>
      <c r="I182" s="143"/>
      <c r="J182" s="143"/>
      <c r="M182" s="32"/>
      <c r="N182" s="144"/>
      <c r="Y182" s="53"/>
      <c r="AT182" s="17" t="s">
        <v>162</v>
      </c>
      <c r="AU182" s="17" t="s">
        <v>84</v>
      </c>
    </row>
    <row r="183" spans="2:65" s="12" customFormat="1">
      <c r="B183" s="145"/>
      <c r="D183" s="146" t="s">
        <v>164</v>
      </c>
      <c r="E183" s="147" t="s">
        <v>20</v>
      </c>
      <c r="F183" s="148" t="s">
        <v>264</v>
      </c>
      <c r="H183" s="149">
        <v>125.84</v>
      </c>
      <c r="I183" s="150"/>
      <c r="J183" s="150"/>
      <c r="M183" s="145"/>
      <c r="N183" s="151"/>
      <c r="Y183" s="152"/>
      <c r="AT183" s="147" t="s">
        <v>164</v>
      </c>
      <c r="AU183" s="147" t="s">
        <v>84</v>
      </c>
      <c r="AV183" s="12" t="s">
        <v>84</v>
      </c>
      <c r="AW183" s="12" t="s">
        <v>5</v>
      </c>
      <c r="AX183" s="12" t="s">
        <v>82</v>
      </c>
      <c r="AY183" s="147" t="s">
        <v>155</v>
      </c>
    </row>
    <row r="184" spans="2:65" s="1" customFormat="1" ht="16.5" customHeight="1">
      <c r="B184" s="32"/>
      <c r="C184" s="161" t="s">
        <v>265</v>
      </c>
      <c r="D184" s="161" t="s">
        <v>180</v>
      </c>
      <c r="E184" s="162" t="s">
        <v>226</v>
      </c>
      <c r="F184" s="163" t="s">
        <v>227</v>
      </c>
      <c r="G184" s="164" t="s">
        <v>207</v>
      </c>
      <c r="H184" s="165">
        <v>10.696</v>
      </c>
      <c r="I184" s="166"/>
      <c r="J184" s="167"/>
      <c r="K184" s="168">
        <f>ROUND(P184*H184,2)</f>
        <v>0</v>
      </c>
      <c r="L184" s="167"/>
      <c r="M184" s="169"/>
      <c r="N184" s="170" t="s">
        <v>20</v>
      </c>
      <c r="O184" s="135" t="s">
        <v>43</v>
      </c>
      <c r="P184" s="136">
        <f>I184+J184</f>
        <v>0</v>
      </c>
      <c r="Q184" s="136">
        <f>ROUND(I184*H184,2)</f>
        <v>0</v>
      </c>
      <c r="R184" s="136">
        <f>ROUND(J184*H184,2)</f>
        <v>0</v>
      </c>
      <c r="T184" s="137">
        <f>S184*H184</f>
        <v>0</v>
      </c>
      <c r="U184" s="137">
        <v>1</v>
      </c>
      <c r="V184" s="137">
        <f>U184*H184</f>
        <v>10.696</v>
      </c>
      <c r="W184" s="137">
        <v>0</v>
      </c>
      <c r="X184" s="137">
        <f>W184*H184</f>
        <v>0</v>
      </c>
      <c r="Y184" s="138" t="s">
        <v>20</v>
      </c>
      <c r="AR184" s="139" t="s">
        <v>191</v>
      </c>
      <c r="AT184" s="139" t="s">
        <v>180</v>
      </c>
      <c r="AU184" s="139" t="s">
        <v>84</v>
      </c>
      <c r="AY184" s="17" t="s">
        <v>155</v>
      </c>
      <c r="BE184" s="140">
        <f>IF(O184="základní",K184,0)</f>
        <v>0</v>
      </c>
      <c r="BF184" s="140">
        <f>IF(O184="snížená",K184,0)</f>
        <v>0</v>
      </c>
      <c r="BG184" s="140">
        <f>IF(O184="zákl. přenesená",K184,0)</f>
        <v>0</v>
      </c>
      <c r="BH184" s="140">
        <f>IF(O184="sníž. přenesená",K184,0)</f>
        <v>0</v>
      </c>
      <c r="BI184" s="140">
        <f>IF(O184="nulová",K184,0)</f>
        <v>0</v>
      </c>
      <c r="BJ184" s="17" t="s">
        <v>82</v>
      </c>
      <c r="BK184" s="140">
        <f>ROUND(P184*H184,2)</f>
        <v>0</v>
      </c>
      <c r="BL184" s="17" t="s">
        <v>161</v>
      </c>
      <c r="BM184" s="139" t="s">
        <v>266</v>
      </c>
    </row>
    <row r="185" spans="2:65" s="12" customFormat="1">
      <c r="B185" s="145"/>
      <c r="D185" s="146" t="s">
        <v>164</v>
      </c>
      <c r="E185" s="147" t="s">
        <v>20</v>
      </c>
      <c r="F185" s="148" t="s">
        <v>267</v>
      </c>
      <c r="H185" s="149">
        <v>10.696</v>
      </c>
      <c r="I185" s="150"/>
      <c r="J185" s="150"/>
      <c r="M185" s="145"/>
      <c r="N185" s="151"/>
      <c r="Y185" s="152"/>
      <c r="AT185" s="147" t="s">
        <v>164</v>
      </c>
      <c r="AU185" s="147" t="s">
        <v>84</v>
      </c>
      <c r="AV185" s="12" t="s">
        <v>84</v>
      </c>
      <c r="AW185" s="12" t="s">
        <v>5</v>
      </c>
      <c r="AX185" s="12" t="s">
        <v>82</v>
      </c>
      <c r="AY185" s="147" t="s">
        <v>155</v>
      </c>
    </row>
    <row r="186" spans="2:65" s="1" customFormat="1" ht="24.2" customHeight="1">
      <c r="B186" s="32"/>
      <c r="C186" s="126" t="s">
        <v>8</v>
      </c>
      <c r="D186" s="126" t="s">
        <v>157</v>
      </c>
      <c r="E186" s="127" t="s">
        <v>268</v>
      </c>
      <c r="F186" s="128" t="s">
        <v>269</v>
      </c>
      <c r="G186" s="129" t="s">
        <v>160</v>
      </c>
      <c r="H186" s="130">
        <v>125.84</v>
      </c>
      <c r="I186" s="131"/>
      <c r="J186" s="131"/>
      <c r="K186" s="132">
        <f>ROUND(P186*H186,2)</f>
        <v>0</v>
      </c>
      <c r="L186" s="133"/>
      <c r="M186" s="32"/>
      <c r="N186" s="134" t="s">
        <v>20</v>
      </c>
      <c r="O186" s="135" t="s">
        <v>43</v>
      </c>
      <c r="P186" s="136">
        <f>I186+J186</f>
        <v>0</v>
      </c>
      <c r="Q186" s="136">
        <f>ROUND(I186*H186,2)</f>
        <v>0</v>
      </c>
      <c r="R186" s="136">
        <f>ROUND(J186*H186,2)</f>
        <v>0</v>
      </c>
      <c r="T186" s="137">
        <f>S186*H186</f>
        <v>0</v>
      </c>
      <c r="U186" s="137">
        <v>0.19900000000000001</v>
      </c>
      <c r="V186" s="137">
        <f>U186*H186</f>
        <v>25.042160000000003</v>
      </c>
      <c r="W186" s="137">
        <v>0</v>
      </c>
      <c r="X186" s="137">
        <f>W186*H186</f>
        <v>0</v>
      </c>
      <c r="Y186" s="138" t="s">
        <v>20</v>
      </c>
      <c r="AR186" s="139" t="s">
        <v>161</v>
      </c>
      <c r="AT186" s="139" t="s">
        <v>157</v>
      </c>
      <c r="AU186" s="139" t="s">
        <v>84</v>
      </c>
      <c r="AY186" s="17" t="s">
        <v>155</v>
      </c>
      <c r="BE186" s="140">
        <f>IF(O186="základní",K186,0)</f>
        <v>0</v>
      </c>
      <c r="BF186" s="140">
        <f>IF(O186="snížená",K186,0)</f>
        <v>0</v>
      </c>
      <c r="BG186" s="140">
        <f>IF(O186="zákl. přenesená",K186,0)</f>
        <v>0</v>
      </c>
      <c r="BH186" s="140">
        <f>IF(O186="sníž. přenesená",K186,0)</f>
        <v>0</v>
      </c>
      <c r="BI186" s="140">
        <f>IF(O186="nulová",K186,0)</f>
        <v>0</v>
      </c>
      <c r="BJ186" s="17" t="s">
        <v>82</v>
      </c>
      <c r="BK186" s="140">
        <f>ROUND(P186*H186,2)</f>
        <v>0</v>
      </c>
      <c r="BL186" s="17" t="s">
        <v>161</v>
      </c>
      <c r="BM186" s="139" t="s">
        <v>270</v>
      </c>
    </row>
    <row r="187" spans="2:65" s="1" customFormat="1">
      <c r="B187" s="32"/>
      <c r="D187" s="141" t="s">
        <v>162</v>
      </c>
      <c r="F187" s="142" t="s">
        <v>271</v>
      </c>
      <c r="I187" s="143"/>
      <c r="J187" s="143"/>
      <c r="M187" s="32"/>
      <c r="N187" s="144"/>
      <c r="Y187" s="53"/>
      <c r="AT187" s="17" t="s">
        <v>162</v>
      </c>
      <c r="AU187" s="17" t="s">
        <v>84</v>
      </c>
    </row>
    <row r="188" spans="2:65" s="12" customFormat="1">
      <c r="B188" s="145"/>
      <c r="D188" s="146" t="s">
        <v>164</v>
      </c>
      <c r="E188" s="147" t="s">
        <v>20</v>
      </c>
      <c r="F188" s="148" t="s">
        <v>272</v>
      </c>
      <c r="H188" s="149">
        <v>125.84</v>
      </c>
      <c r="I188" s="150"/>
      <c r="J188" s="150"/>
      <c r="M188" s="145"/>
      <c r="N188" s="151"/>
      <c r="Y188" s="152"/>
      <c r="AT188" s="147" t="s">
        <v>164</v>
      </c>
      <c r="AU188" s="147" t="s">
        <v>84</v>
      </c>
      <c r="AV188" s="12" t="s">
        <v>84</v>
      </c>
      <c r="AW188" s="12" t="s">
        <v>5</v>
      </c>
      <c r="AX188" s="12" t="s">
        <v>74</v>
      </c>
      <c r="AY188" s="147" t="s">
        <v>155</v>
      </c>
    </row>
    <row r="189" spans="2:65" s="13" customFormat="1">
      <c r="B189" s="153"/>
      <c r="D189" s="146" t="s">
        <v>164</v>
      </c>
      <c r="E189" s="154" t="s">
        <v>20</v>
      </c>
      <c r="F189" s="155" t="s">
        <v>166</v>
      </c>
      <c r="H189" s="156">
        <v>125.84</v>
      </c>
      <c r="I189" s="157"/>
      <c r="J189" s="157"/>
      <c r="M189" s="153"/>
      <c r="N189" s="158"/>
      <c r="Y189" s="159"/>
      <c r="AT189" s="154" t="s">
        <v>164</v>
      </c>
      <c r="AU189" s="154" t="s">
        <v>84</v>
      </c>
      <c r="AV189" s="13" t="s">
        <v>161</v>
      </c>
      <c r="AW189" s="13" t="s">
        <v>5</v>
      </c>
      <c r="AX189" s="13" t="s">
        <v>82</v>
      </c>
      <c r="AY189" s="154" t="s">
        <v>155</v>
      </c>
    </row>
    <row r="190" spans="2:65" s="1" customFormat="1" ht="16.5" customHeight="1">
      <c r="B190" s="32"/>
      <c r="C190" s="161" t="s">
        <v>252</v>
      </c>
      <c r="D190" s="161" t="s">
        <v>180</v>
      </c>
      <c r="E190" s="162" t="s">
        <v>205</v>
      </c>
      <c r="F190" s="163" t="s">
        <v>206</v>
      </c>
      <c r="G190" s="164" t="s">
        <v>207</v>
      </c>
      <c r="H190" s="165">
        <v>21.393000000000001</v>
      </c>
      <c r="I190" s="166"/>
      <c r="J190" s="167"/>
      <c r="K190" s="168">
        <f>ROUND(P190*H190,2)</f>
        <v>0</v>
      </c>
      <c r="L190" s="167"/>
      <c r="M190" s="169"/>
      <c r="N190" s="170" t="s">
        <v>20</v>
      </c>
      <c r="O190" s="135" t="s">
        <v>43</v>
      </c>
      <c r="P190" s="136">
        <f>I190+J190</f>
        <v>0</v>
      </c>
      <c r="Q190" s="136">
        <f>ROUND(I190*H190,2)</f>
        <v>0</v>
      </c>
      <c r="R190" s="136">
        <f>ROUND(J190*H190,2)</f>
        <v>0</v>
      </c>
      <c r="T190" s="137">
        <f>S190*H190</f>
        <v>0</v>
      </c>
      <c r="U190" s="137">
        <v>1</v>
      </c>
      <c r="V190" s="137">
        <f>U190*H190</f>
        <v>21.393000000000001</v>
      </c>
      <c r="W190" s="137">
        <v>0</v>
      </c>
      <c r="X190" s="137">
        <f>W190*H190</f>
        <v>0</v>
      </c>
      <c r="Y190" s="138" t="s">
        <v>20</v>
      </c>
      <c r="AR190" s="139" t="s">
        <v>191</v>
      </c>
      <c r="AT190" s="139" t="s">
        <v>180</v>
      </c>
      <c r="AU190" s="139" t="s">
        <v>84</v>
      </c>
      <c r="AY190" s="17" t="s">
        <v>155</v>
      </c>
      <c r="BE190" s="140">
        <f>IF(O190="základní",K190,0)</f>
        <v>0</v>
      </c>
      <c r="BF190" s="140">
        <f>IF(O190="snížená",K190,0)</f>
        <v>0</v>
      </c>
      <c r="BG190" s="140">
        <f>IF(O190="zákl. přenesená",K190,0)</f>
        <v>0</v>
      </c>
      <c r="BH190" s="140">
        <f>IF(O190="sníž. přenesená",K190,0)</f>
        <v>0</v>
      </c>
      <c r="BI190" s="140">
        <f>IF(O190="nulová",K190,0)</f>
        <v>0</v>
      </c>
      <c r="BJ190" s="17" t="s">
        <v>82</v>
      </c>
      <c r="BK190" s="140">
        <f>ROUND(P190*H190,2)</f>
        <v>0</v>
      </c>
      <c r="BL190" s="17" t="s">
        <v>161</v>
      </c>
      <c r="BM190" s="139" t="s">
        <v>273</v>
      </c>
    </row>
    <row r="191" spans="2:65" s="12" customFormat="1">
      <c r="B191" s="145"/>
      <c r="D191" s="146" t="s">
        <v>164</v>
      </c>
      <c r="E191" s="147" t="s">
        <v>20</v>
      </c>
      <c r="F191" s="148" t="s">
        <v>274</v>
      </c>
      <c r="H191" s="149">
        <v>21.393000000000001</v>
      </c>
      <c r="I191" s="150"/>
      <c r="J191" s="150"/>
      <c r="M191" s="145"/>
      <c r="N191" s="151"/>
      <c r="Y191" s="152"/>
      <c r="AT191" s="147" t="s">
        <v>164</v>
      </c>
      <c r="AU191" s="147" t="s">
        <v>84</v>
      </c>
      <c r="AV191" s="12" t="s">
        <v>84</v>
      </c>
      <c r="AW191" s="12" t="s">
        <v>5</v>
      </c>
      <c r="AX191" s="12" t="s">
        <v>82</v>
      </c>
      <c r="AY191" s="147" t="s">
        <v>155</v>
      </c>
    </row>
    <row r="192" spans="2:65" s="1" customFormat="1" ht="24.2" customHeight="1">
      <c r="B192" s="32"/>
      <c r="C192" s="126" t="s">
        <v>275</v>
      </c>
      <c r="D192" s="126" t="s">
        <v>157</v>
      </c>
      <c r="E192" s="127" t="s">
        <v>276</v>
      </c>
      <c r="F192" s="128" t="s">
        <v>277</v>
      </c>
      <c r="G192" s="129" t="s">
        <v>160</v>
      </c>
      <c r="H192" s="130">
        <v>125.84</v>
      </c>
      <c r="I192" s="131"/>
      <c r="J192" s="131"/>
      <c r="K192" s="132">
        <f>ROUND(P192*H192,2)</f>
        <v>0</v>
      </c>
      <c r="L192" s="133"/>
      <c r="M192" s="32"/>
      <c r="N192" s="134" t="s">
        <v>20</v>
      </c>
      <c r="O192" s="135" t="s">
        <v>43</v>
      </c>
      <c r="P192" s="136">
        <f>I192+J192</f>
        <v>0</v>
      </c>
      <c r="Q192" s="136">
        <f>ROUND(I192*H192,2)</f>
        <v>0</v>
      </c>
      <c r="R192" s="136">
        <f>ROUND(J192*H192,2)</f>
        <v>0</v>
      </c>
      <c r="T192" s="137">
        <f>S192*H192</f>
        <v>0</v>
      </c>
      <c r="U192" s="137">
        <v>0.48699999999999999</v>
      </c>
      <c r="V192" s="137">
        <f>U192*H192</f>
        <v>61.284080000000003</v>
      </c>
      <c r="W192" s="137">
        <v>0</v>
      </c>
      <c r="X192" s="137">
        <f>W192*H192</f>
        <v>0</v>
      </c>
      <c r="Y192" s="138" t="s">
        <v>20</v>
      </c>
      <c r="AR192" s="139" t="s">
        <v>161</v>
      </c>
      <c r="AT192" s="139" t="s">
        <v>157</v>
      </c>
      <c r="AU192" s="139" t="s">
        <v>84</v>
      </c>
      <c r="AY192" s="17" t="s">
        <v>155</v>
      </c>
      <c r="BE192" s="140">
        <f>IF(O192="základní",K192,0)</f>
        <v>0</v>
      </c>
      <c r="BF192" s="140">
        <f>IF(O192="snížená",K192,0)</f>
        <v>0</v>
      </c>
      <c r="BG192" s="140">
        <f>IF(O192="zákl. přenesená",K192,0)</f>
        <v>0</v>
      </c>
      <c r="BH192" s="140">
        <f>IF(O192="sníž. přenesená",K192,0)</f>
        <v>0</v>
      </c>
      <c r="BI192" s="140">
        <f>IF(O192="nulová",K192,0)</f>
        <v>0</v>
      </c>
      <c r="BJ192" s="17" t="s">
        <v>82</v>
      </c>
      <c r="BK192" s="140">
        <f>ROUND(P192*H192,2)</f>
        <v>0</v>
      </c>
      <c r="BL192" s="17" t="s">
        <v>161</v>
      </c>
      <c r="BM192" s="139" t="s">
        <v>278</v>
      </c>
    </row>
    <row r="193" spans="2:65" s="1" customFormat="1">
      <c r="B193" s="32"/>
      <c r="D193" s="141" t="s">
        <v>162</v>
      </c>
      <c r="F193" s="142" t="s">
        <v>279</v>
      </c>
      <c r="I193" s="143"/>
      <c r="J193" s="143"/>
      <c r="M193" s="32"/>
      <c r="N193" s="144"/>
      <c r="Y193" s="53"/>
      <c r="AT193" s="17" t="s">
        <v>162</v>
      </c>
      <c r="AU193" s="17" t="s">
        <v>84</v>
      </c>
    </row>
    <row r="194" spans="2:65" s="1" customFormat="1" ht="16.5" customHeight="1">
      <c r="B194" s="32"/>
      <c r="C194" s="161" t="s">
        <v>280</v>
      </c>
      <c r="D194" s="161" t="s">
        <v>180</v>
      </c>
      <c r="E194" s="162" t="s">
        <v>245</v>
      </c>
      <c r="F194" s="163" t="s">
        <v>246</v>
      </c>
      <c r="G194" s="164" t="s">
        <v>207</v>
      </c>
      <c r="H194" s="165">
        <v>53.481999999999999</v>
      </c>
      <c r="I194" s="166"/>
      <c r="J194" s="167"/>
      <c r="K194" s="168">
        <f>ROUND(P194*H194,2)</f>
        <v>0</v>
      </c>
      <c r="L194" s="167"/>
      <c r="M194" s="169"/>
      <c r="N194" s="170" t="s">
        <v>20</v>
      </c>
      <c r="O194" s="135" t="s">
        <v>43</v>
      </c>
      <c r="P194" s="136">
        <f>I194+J194</f>
        <v>0</v>
      </c>
      <c r="Q194" s="136">
        <f>ROUND(I194*H194,2)</f>
        <v>0</v>
      </c>
      <c r="R194" s="136">
        <f>ROUND(J194*H194,2)</f>
        <v>0</v>
      </c>
      <c r="T194" s="137">
        <f>S194*H194</f>
        <v>0</v>
      </c>
      <c r="U194" s="137">
        <v>1</v>
      </c>
      <c r="V194" s="137">
        <f>U194*H194</f>
        <v>53.481999999999999</v>
      </c>
      <c r="W194" s="137">
        <v>0</v>
      </c>
      <c r="X194" s="137">
        <f>W194*H194</f>
        <v>0</v>
      </c>
      <c r="Y194" s="138" t="s">
        <v>20</v>
      </c>
      <c r="AR194" s="139" t="s">
        <v>191</v>
      </c>
      <c r="AT194" s="139" t="s">
        <v>180</v>
      </c>
      <c r="AU194" s="139" t="s">
        <v>84</v>
      </c>
      <c r="AY194" s="17" t="s">
        <v>155</v>
      </c>
      <c r="BE194" s="140">
        <f>IF(O194="základní",K194,0)</f>
        <v>0</v>
      </c>
      <c r="BF194" s="140">
        <f>IF(O194="snížená",K194,0)</f>
        <v>0</v>
      </c>
      <c r="BG194" s="140">
        <f>IF(O194="zákl. přenesená",K194,0)</f>
        <v>0</v>
      </c>
      <c r="BH194" s="140">
        <f>IF(O194="sníž. přenesená",K194,0)</f>
        <v>0</v>
      </c>
      <c r="BI194" s="140">
        <f>IF(O194="nulová",K194,0)</f>
        <v>0</v>
      </c>
      <c r="BJ194" s="17" t="s">
        <v>82</v>
      </c>
      <c r="BK194" s="140">
        <f>ROUND(P194*H194,2)</f>
        <v>0</v>
      </c>
      <c r="BL194" s="17" t="s">
        <v>161</v>
      </c>
      <c r="BM194" s="139" t="s">
        <v>281</v>
      </c>
    </row>
    <row r="195" spans="2:65" s="12" customFormat="1">
      <c r="B195" s="145"/>
      <c r="D195" s="146" t="s">
        <v>164</v>
      </c>
      <c r="E195" s="147" t="s">
        <v>20</v>
      </c>
      <c r="F195" s="148" t="s">
        <v>282</v>
      </c>
      <c r="H195" s="149">
        <v>53.481999999999999</v>
      </c>
      <c r="I195" s="150"/>
      <c r="J195" s="150"/>
      <c r="M195" s="145"/>
      <c r="N195" s="151"/>
      <c r="Y195" s="152"/>
      <c r="AT195" s="147" t="s">
        <v>164</v>
      </c>
      <c r="AU195" s="147" t="s">
        <v>84</v>
      </c>
      <c r="AV195" s="12" t="s">
        <v>84</v>
      </c>
      <c r="AW195" s="12" t="s">
        <v>5</v>
      </c>
      <c r="AX195" s="12" t="s">
        <v>82</v>
      </c>
      <c r="AY195" s="147" t="s">
        <v>155</v>
      </c>
    </row>
    <row r="196" spans="2:65" s="1" customFormat="1" ht="24.2" customHeight="1">
      <c r="B196" s="32"/>
      <c r="C196" s="126" t="s">
        <v>283</v>
      </c>
      <c r="D196" s="126" t="s">
        <v>157</v>
      </c>
      <c r="E196" s="127" t="s">
        <v>284</v>
      </c>
      <c r="F196" s="128" t="s">
        <v>285</v>
      </c>
      <c r="G196" s="129" t="s">
        <v>160</v>
      </c>
      <c r="H196" s="130">
        <v>120.1</v>
      </c>
      <c r="I196" s="131"/>
      <c r="J196" s="131"/>
      <c r="K196" s="132">
        <f>ROUND(P196*H196,2)</f>
        <v>0</v>
      </c>
      <c r="L196" s="133"/>
      <c r="M196" s="32"/>
      <c r="N196" s="134" t="s">
        <v>20</v>
      </c>
      <c r="O196" s="135" t="s">
        <v>43</v>
      </c>
      <c r="P196" s="136">
        <f>I196+J196</f>
        <v>0</v>
      </c>
      <c r="Q196" s="136">
        <f>ROUND(I196*H196,2)</f>
        <v>0</v>
      </c>
      <c r="R196" s="136">
        <f>ROUND(J196*H196,2)</f>
        <v>0</v>
      </c>
      <c r="T196" s="137">
        <f>S196*H196</f>
        <v>0</v>
      </c>
      <c r="U196" s="137">
        <v>0</v>
      </c>
      <c r="V196" s="137">
        <f>U196*H196</f>
        <v>0</v>
      </c>
      <c r="W196" s="137">
        <v>0</v>
      </c>
      <c r="X196" s="137">
        <f>W196*H196</f>
        <v>0</v>
      </c>
      <c r="Y196" s="138" t="s">
        <v>20</v>
      </c>
      <c r="AR196" s="139" t="s">
        <v>161</v>
      </c>
      <c r="AT196" s="139" t="s">
        <v>157</v>
      </c>
      <c r="AU196" s="139" t="s">
        <v>84</v>
      </c>
      <c r="AY196" s="17" t="s">
        <v>155</v>
      </c>
      <c r="BE196" s="140">
        <f>IF(O196="základní",K196,0)</f>
        <v>0</v>
      </c>
      <c r="BF196" s="140">
        <f>IF(O196="snížená",K196,0)</f>
        <v>0</v>
      </c>
      <c r="BG196" s="140">
        <f>IF(O196="zákl. přenesená",K196,0)</f>
        <v>0</v>
      </c>
      <c r="BH196" s="140">
        <f>IF(O196="sníž. přenesená",K196,0)</f>
        <v>0</v>
      </c>
      <c r="BI196" s="140">
        <f>IF(O196="nulová",K196,0)</f>
        <v>0</v>
      </c>
      <c r="BJ196" s="17" t="s">
        <v>82</v>
      </c>
      <c r="BK196" s="140">
        <f>ROUND(P196*H196,2)</f>
        <v>0</v>
      </c>
      <c r="BL196" s="17" t="s">
        <v>161</v>
      </c>
      <c r="BM196" s="139" t="s">
        <v>286</v>
      </c>
    </row>
    <row r="197" spans="2:65" s="1" customFormat="1">
      <c r="B197" s="32"/>
      <c r="D197" s="141" t="s">
        <v>162</v>
      </c>
      <c r="F197" s="142" t="s">
        <v>287</v>
      </c>
      <c r="I197" s="143"/>
      <c r="J197" s="143"/>
      <c r="M197" s="32"/>
      <c r="N197" s="144"/>
      <c r="Y197" s="53"/>
      <c r="AT197" s="17" t="s">
        <v>162</v>
      </c>
      <c r="AU197" s="17" t="s">
        <v>84</v>
      </c>
    </row>
    <row r="198" spans="2:65" s="12" customFormat="1">
      <c r="B198" s="145"/>
      <c r="D198" s="146" t="s">
        <v>164</v>
      </c>
      <c r="E198" s="147" t="s">
        <v>20</v>
      </c>
      <c r="F198" s="148" t="s">
        <v>288</v>
      </c>
      <c r="H198" s="149">
        <v>120.1</v>
      </c>
      <c r="I198" s="150"/>
      <c r="J198" s="150"/>
      <c r="M198" s="145"/>
      <c r="N198" s="151"/>
      <c r="Y198" s="152"/>
      <c r="AT198" s="147" t="s">
        <v>164</v>
      </c>
      <c r="AU198" s="147" t="s">
        <v>84</v>
      </c>
      <c r="AV198" s="12" t="s">
        <v>84</v>
      </c>
      <c r="AW198" s="12" t="s">
        <v>5</v>
      </c>
      <c r="AX198" s="12" t="s">
        <v>82</v>
      </c>
      <c r="AY198" s="147" t="s">
        <v>155</v>
      </c>
    </row>
    <row r="199" spans="2:65" s="1" customFormat="1" ht="24.2" customHeight="1">
      <c r="B199" s="32"/>
      <c r="C199" s="126" t="s">
        <v>270</v>
      </c>
      <c r="D199" s="126" t="s">
        <v>157</v>
      </c>
      <c r="E199" s="127" t="s">
        <v>289</v>
      </c>
      <c r="F199" s="128" t="s">
        <v>290</v>
      </c>
      <c r="G199" s="129" t="s">
        <v>160</v>
      </c>
      <c r="H199" s="130">
        <v>252</v>
      </c>
      <c r="I199" s="131"/>
      <c r="J199" s="131"/>
      <c r="K199" s="132">
        <f>ROUND(P199*H199,2)</f>
        <v>0</v>
      </c>
      <c r="L199" s="133"/>
      <c r="M199" s="32"/>
      <c r="N199" s="134" t="s">
        <v>20</v>
      </c>
      <c r="O199" s="135" t="s">
        <v>43</v>
      </c>
      <c r="P199" s="136">
        <f>I199+J199</f>
        <v>0</v>
      </c>
      <c r="Q199" s="136">
        <f>ROUND(I199*H199,2)</f>
        <v>0</v>
      </c>
      <c r="R199" s="136">
        <f>ROUND(J199*H199,2)</f>
        <v>0</v>
      </c>
      <c r="T199" s="137">
        <f>S199*H199</f>
        <v>0</v>
      </c>
      <c r="U199" s="137">
        <v>0</v>
      </c>
      <c r="V199" s="137">
        <f>U199*H199</f>
        <v>0</v>
      </c>
      <c r="W199" s="137">
        <v>0</v>
      </c>
      <c r="X199" s="137">
        <f>W199*H199</f>
        <v>0</v>
      </c>
      <c r="Y199" s="138" t="s">
        <v>20</v>
      </c>
      <c r="AR199" s="139" t="s">
        <v>161</v>
      </c>
      <c r="AT199" s="139" t="s">
        <v>157</v>
      </c>
      <c r="AU199" s="139" t="s">
        <v>84</v>
      </c>
      <c r="AY199" s="17" t="s">
        <v>155</v>
      </c>
      <c r="BE199" s="140">
        <f>IF(O199="základní",K199,0)</f>
        <v>0</v>
      </c>
      <c r="BF199" s="140">
        <f>IF(O199="snížená",K199,0)</f>
        <v>0</v>
      </c>
      <c r="BG199" s="140">
        <f>IF(O199="zákl. přenesená",K199,0)</f>
        <v>0</v>
      </c>
      <c r="BH199" s="140">
        <f>IF(O199="sníž. přenesená",K199,0)</f>
        <v>0</v>
      </c>
      <c r="BI199" s="140">
        <f>IF(O199="nulová",K199,0)</f>
        <v>0</v>
      </c>
      <c r="BJ199" s="17" t="s">
        <v>82</v>
      </c>
      <c r="BK199" s="140">
        <f>ROUND(P199*H199,2)</f>
        <v>0</v>
      </c>
      <c r="BL199" s="17" t="s">
        <v>161</v>
      </c>
      <c r="BM199" s="139" t="s">
        <v>291</v>
      </c>
    </row>
    <row r="200" spans="2:65" s="1" customFormat="1">
      <c r="B200" s="32"/>
      <c r="D200" s="141" t="s">
        <v>162</v>
      </c>
      <c r="F200" s="142" t="s">
        <v>292</v>
      </c>
      <c r="I200" s="143"/>
      <c r="J200" s="143"/>
      <c r="M200" s="32"/>
      <c r="N200" s="144"/>
      <c r="Y200" s="53"/>
      <c r="AT200" s="17" t="s">
        <v>162</v>
      </c>
      <c r="AU200" s="17" t="s">
        <v>84</v>
      </c>
    </row>
    <row r="201" spans="2:65" s="12" customFormat="1">
      <c r="B201" s="145"/>
      <c r="D201" s="146" t="s">
        <v>164</v>
      </c>
      <c r="E201" s="147" t="s">
        <v>20</v>
      </c>
      <c r="F201" s="148" t="s">
        <v>293</v>
      </c>
      <c r="H201" s="149">
        <v>252</v>
      </c>
      <c r="I201" s="150"/>
      <c r="J201" s="150"/>
      <c r="M201" s="145"/>
      <c r="N201" s="151"/>
      <c r="Y201" s="152"/>
      <c r="AT201" s="147" t="s">
        <v>164</v>
      </c>
      <c r="AU201" s="147" t="s">
        <v>84</v>
      </c>
      <c r="AV201" s="12" t="s">
        <v>84</v>
      </c>
      <c r="AW201" s="12" t="s">
        <v>5</v>
      </c>
      <c r="AX201" s="12" t="s">
        <v>82</v>
      </c>
      <c r="AY201" s="147" t="s">
        <v>155</v>
      </c>
    </row>
    <row r="202" spans="2:65" s="1" customFormat="1" ht="44.25" customHeight="1">
      <c r="B202" s="32"/>
      <c r="C202" s="126" t="s">
        <v>294</v>
      </c>
      <c r="D202" s="126" t="s">
        <v>157</v>
      </c>
      <c r="E202" s="127" t="s">
        <v>295</v>
      </c>
      <c r="F202" s="128" t="s">
        <v>296</v>
      </c>
      <c r="G202" s="129" t="s">
        <v>169</v>
      </c>
      <c r="H202" s="130">
        <v>7.5</v>
      </c>
      <c r="I202" s="131"/>
      <c r="J202" s="131"/>
      <c r="K202" s="132">
        <f>ROUND(P202*H202,2)</f>
        <v>0</v>
      </c>
      <c r="L202" s="133"/>
      <c r="M202" s="32"/>
      <c r="N202" s="134" t="s">
        <v>20</v>
      </c>
      <c r="O202" s="135" t="s">
        <v>43</v>
      </c>
      <c r="P202" s="136">
        <f>I202+J202</f>
        <v>0</v>
      </c>
      <c r="Q202" s="136">
        <f>ROUND(I202*H202,2)</f>
        <v>0</v>
      </c>
      <c r="R202" s="136">
        <f>ROUND(J202*H202,2)</f>
        <v>0</v>
      </c>
      <c r="T202" s="137">
        <f>S202*H202</f>
        <v>0</v>
      </c>
      <c r="U202" s="137">
        <v>0</v>
      </c>
      <c r="V202" s="137">
        <f>U202*H202</f>
        <v>0</v>
      </c>
      <c r="W202" s="137">
        <v>0</v>
      </c>
      <c r="X202" s="137">
        <f>W202*H202</f>
        <v>0</v>
      </c>
      <c r="Y202" s="138" t="s">
        <v>20</v>
      </c>
      <c r="AR202" s="139" t="s">
        <v>161</v>
      </c>
      <c r="AT202" s="139" t="s">
        <v>157</v>
      </c>
      <c r="AU202" s="139" t="s">
        <v>84</v>
      </c>
      <c r="AY202" s="17" t="s">
        <v>155</v>
      </c>
      <c r="BE202" s="140">
        <f>IF(O202="základní",K202,0)</f>
        <v>0</v>
      </c>
      <c r="BF202" s="140">
        <f>IF(O202="snížená",K202,0)</f>
        <v>0</v>
      </c>
      <c r="BG202" s="140">
        <f>IF(O202="zákl. přenesená",K202,0)</f>
        <v>0</v>
      </c>
      <c r="BH202" s="140">
        <f>IF(O202="sníž. přenesená",K202,0)</f>
        <v>0</v>
      </c>
      <c r="BI202" s="140">
        <f>IF(O202="nulová",K202,0)</f>
        <v>0</v>
      </c>
      <c r="BJ202" s="17" t="s">
        <v>82</v>
      </c>
      <c r="BK202" s="140">
        <f>ROUND(P202*H202,2)</f>
        <v>0</v>
      </c>
      <c r="BL202" s="17" t="s">
        <v>161</v>
      </c>
      <c r="BM202" s="139" t="s">
        <v>184</v>
      </c>
    </row>
    <row r="203" spans="2:65" s="1" customFormat="1">
      <c r="B203" s="32"/>
      <c r="D203" s="141" t="s">
        <v>162</v>
      </c>
      <c r="F203" s="142" t="s">
        <v>297</v>
      </c>
      <c r="I203" s="143"/>
      <c r="J203" s="143"/>
      <c r="M203" s="32"/>
      <c r="N203" s="144"/>
      <c r="Y203" s="53"/>
      <c r="AT203" s="17" t="s">
        <v>162</v>
      </c>
      <c r="AU203" s="17" t="s">
        <v>84</v>
      </c>
    </row>
    <row r="204" spans="2:65" s="14" customFormat="1">
      <c r="B204" s="171"/>
      <c r="D204" s="146" t="s">
        <v>164</v>
      </c>
      <c r="E204" s="172" t="s">
        <v>20</v>
      </c>
      <c r="F204" s="173" t="s">
        <v>298</v>
      </c>
      <c r="H204" s="172" t="s">
        <v>20</v>
      </c>
      <c r="I204" s="174"/>
      <c r="J204" s="174"/>
      <c r="M204" s="171"/>
      <c r="N204" s="175"/>
      <c r="Y204" s="176"/>
      <c r="AT204" s="172" t="s">
        <v>164</v>
      </c>
      <c r="AU204" s="172" t="s">
        <v>84</v>
      </c>
      <c r="AV204" s="14" t="s">
        <v>82</v>
      </c>
      <c r="AW204" s="14" t="s">
        <v>5</v>
      </c>
      <c r="AX204" s="14" t="s">
        <v>74</v>
      </c>
      <c r="AY204" s="172" t="s">
        <v>155</v>
      </c>
    </row>
    <row r="205" spans="2:65" s="12" customFormat="1">
      <c r="B205" s="145"/>
      <c r="D205" s="146" t="s">
        <v>164</v>
      </c>
      <c r="E205" s="147" t="s">
        <v>20</v>
      </c>
      <c r="F205" s="148" t="s">
        <v>299</v>
      </c>
      <c r="H205" s="149">
        <v>6</v>
      </c>
      <c r="I205" s="150"/>
      <c r="J205" s="150"/>
      <c r="M205" s="145"/>
      <c r="N205" s="151"/>
      <c r="Y205" s="152"/>
      <c r="AT205" s="147" t="s">
        <v>164</v>
      </c>
      <c r="AU205" s="147" t="s">
        <v>84</v>
      </c>
      <c r="AV205" s="12" t="s">
        <v>84</v>
      </c>
      <c r="AW205" s="12" t="s">
        <v>5</v>
      </c>
      <c r="AX205" s="12" t="s">
        <v>74</v>
      </c>
      <c r="AY205" s="147" t="s">
        <v>155</v>
      </c>
    </row>
    <row r="206" spans="2:65" s="14" customFormat="1">
      <c r="B206" s="171"/>
      <c r="D206" s="146" t="s">
        <v>164</v>
      </c>
      <c r="E206" s="172" t="s">
        <v>20</v>
      </c>
      <c r="F206" s="173" t="s">
        <v>300</v>
      </c>
      <c r="H206" s="172" t="s">
        <v>20</v>
      </c>
      <c r="I206" s="174"/>
      <c r="J206" s="174"/>
      <c r="M206" s="171"/>
      <c r="N206" s="175"/>
      <c r="Y206" s="176"/>
      <c r="AT206" s="172" t="s">
        <v>164</v>
      </c>
      <c r="AU206" s="172" t="s">
        <v>84</v>
      </c>
      <c r="AV206" s="14" t="s">
        <v>82</v>
      </c>
      <c r="AW206" s="14" t="s">
        <v>5</v>
      </c>
      <c r="AX206" s="14" t="s">
        <v>74</v>
      </c>
      <c r="AY206" s="172" t="s">
        <v>155</v>
      </c>
    </row>
    <row r="207" spans="2:65" s="12" customFormat="1">
      <c r="B207" s="145"/>
      <c r="D207" s="146" t="s">
        <v>164</v>
      </c>
      <c r="E207" s="147" t="s">
        <v>20</v>
      </c>
      <c r="F207" s="148" t="s">
        <v>301</v>
      </c>
      <c r="H207" s="149">
        <v>1.5</v>
      </c>
      <c r="I207" s="150"/>
      <c r="J207" s="150"/>
      <c r="M207" s="145"/>
      <c r="N207" s="151"/>
      <c r="Y207" s="152"/>
      <c r="AT207" s="147" t="s">
        <v>164</v>
      </c>
      <c r="AU207" s="147" t="s">
        <v>84</v>
      </c>
      <c r="AV207" s="12" t="s">
        <v>84</v>
      </c>
      <c r="AW207" s="12" t="s">
        <v>5</v>
      </c>
      <c r="AX207" s="12" t="s">
        <v>74</v>
      </c>
      <c r="AY207" s="147" t="s">
        <v>155</v>
      </c>
    </row>
    <row r="208" spans="2:65" s="13" customFormat="1">
      <c r="B208" s="153"/>
      <c r="D208" s="146" t="s">
        <v>164</v>
      </c>
      <c r="E208" s="154" t="s">
        <v>20</v>
      </c>
      <c r="F208" s="155" t="s">
        <v>166</v>
      </c>
      <c r="H208" s="156">
        <v>7.5</v>
      </c>
      <c r="I208" s="157"/>
      <c r="J208" s="157"/>
      <c r="M208" s="153"/>
      <c r="N208" s="158"/>
      <c r="Y208" s="159"/>
      <c r="AT208" s="154" t="s">
        <v>164</v>
      </c>
      <c r="AU208" s="154" t="s">
        <v>84</v>
      </c>
      <c r="AV208" s="13" t="s">
        <v>161</v>
      </c>
      <c r="AW208" s="13" t="s">
        <v>5</v>
      </c>
      <c r="AX208" s="13" t="s">
        <v>82</v>
      </c>
      <c r="AY208" s="154" t="s">
        <v>155</v>
      </c>
    </row>
    <row r="209" spans="2:65" s="1" customFormat="1" ht="16.5" customHeight="1">
      <c r="B209" s="32"/>
      <c r="C209" s="161" t="s">
        <v>302</v>
      </c>
      <c r="D209" s="161" t="s">
        <v>180</v>
      </c>
      <c r="E209" s="162" t="s">
        <v>255</v>
      </c>
      <c r="F209" s="163" t="s">
        <v>256</v>
      </c>
      <c r="G209" s="164" t="s">
        <v>207</v>
      </c>
      <c r="H209" s="165">
        <v>12.375</v>
      </c>
      <c r="I209" s="166"/>
      <c r="J209" s="167"/>
      <c r="K209" s="168">
        <f>ROUND(P209*H209,2)</f>
        <v>0</v>
      </c>
      <c r="L209" s="167"/>
      <c r="M209" s="169"/>
      <c r="N209" s="170" t="s">
        <v>20</v>
      </c>
      <c r="O209" s="135" t="s">
        <v>43</v>
      </c>
      <c r="P209" s="136">
        <f>I209+J209</f>
        <v>0</v>
      </c>
      <c r="Q209" s="136">
        <f>ROUND(I209*H209,2)</f>
        <v>0</v>
      </c>
      <c r="R209" s="136">
        <f>ROUND(J209*H209,2)</f>
        <v>0</v>
      </c>
      <c r="T209" s="137">
        <f>S209*H209</f>
        <v>0</v>
      </c>
      <c r="U209" s="137">
        <v>1</v>
      </c>
      <c r="V209" s="137">
        <f>U209*H209</f>
        <v>12.375</v>
      </c>
      <c r="W209" s="137">
        <v>0</v>
      </c>
      <c r="X209" s="137">
        <f>W209*H209</f>
        <v>0</v>
      </c>
      <c r="Y209" s="138" t="s">
        <v>20</v>
      </c>
      <c r="AR209" s="139" t="s">
        <v>191</v>
      </c>
      <c r="AT209" s="139" t="s">
        <v>180</v>
      </c>
      <c r="AU209" s="139" t="s">
        <v>84</v>
      </c>
      <c r="AY209" s="17" t="s">
        <v>155</v>
      </c>
      <c r="BE209" s="140">
        <f>IF(O209="základní",K209,0)</f>
        <v>0</v>
      </c>
      <c r="BF209" s="140">
        <f>IF(O209="snížená",K209,0)</f>
        <v>0</v>
      </c>
      <c r="BG209" s="140">
        <f>IF(O209="zákl. přenesená",K209,0)</f>
        <v>0</v>
      </c>
      <c r="BH209" s="140">
        <f>IF(O209="sníž. přenesená",K209,0)</f>
        <v>0</v>
      </c>
      <c r="BI209" s="140">
        <f>IF(O209="nulová",K209,0)</f>
        <v>0</v>
      </c>
      <c r="BJ209" s="17" t="s">
        <v>82</v>
      </c>
      <c r="BK209" s="140">
        <f>ROUND(P209*H209,2)</f>
        <v>0</v>
      </c>
      <c r="BL209" s="17" t="s">
        <v>161</v>
      </c>
      <c r="BM209" s="139" t="s">
        <v>303</v>
      </c>
    </row>
    <row r="210" spans="2:65" s="12" customFormat="1">
      <c r="B210" s="145"/>
      <c r="D210" s="146" t="s">
        <v>164</v>
      </c>
      <c r="E210" s="147" t="s">
        <v>20</v>
      </c>
      <c r="F210" s="148" t="s">
        <v>304</v>
      </c>
      <c r="H210" s="149">
        <v>11.25</v>
      </c>
      <c r="I210" s="150"/>
      <c r="J210" s="150"/>
      <c r="M210" s="145"/>
      <c r="N210" s="151"/>
      <c r="Y210" s="152"/>
      <c r="AT210" s="147" t="s">
        <v>164</v>
      </c>
      <c r="AU210" s="147" t="s">
        <v>84</v>
      </c>
      <c r="AV210" s="12" t="s">
        <v>84</v>
      </c>
      <c r="AW210" s="12" t="s">
        <v>5</v>
      </c>
      <c r="AX210" s="12" t="s">
        <v>82</v>
      </c>
      <c r="AY210" s="147" t="s">
        <v>155</v>
      </c>
    </row>
    <row r="211" spans="2:65" s="12" customFormat="1">
      <c r="B211" s="145"/>
      <c r="D211" s="146" t="s">
        <v>164</v>
      </c>
      <c r="F211" s="148" t="s">
        <v>305</v>
      </c>
      <c r="H211" s="149">
        <v>12.375</v>
      </c>
      <c r="I211" s="150"/>
      <c r="J211" s="150"/>
      <c r="M211" s="145"/>
      <c r="N211" s="151"/>
      <c r="Y211" s="152"/>
      <c r="AT211" s="147" t="s">
        <v>164</v>
      </c>
      <c r="AU211" s="147" t="s">
        <v>84</v>
      </c>
      <c r="AV211" s="12" t="s">
        <v>84</v>
      </c>
      <c r="AW211" s="12" t="s">
        <v>4</v>
      </c>
      <c r="AX211" s="12" t="s">
        <v>82</v>
      </c>
      <c r="AY211" s="147" t="s">
        <v>155</v>
      </c>
    </row>
    <row r="212" spans="2:65" s="1" customFormat="1" ht="24.2" customHeight="1">
      <c r="B212" s="32"/>
      <c r="C212" s="126" t="s">
        <v>306</v>
      </c>
      <c r="D212" s="126" t="s">
        <v>157</v>
      </c>
      <c r="E212" s="127" t="s">
        <v>307</v>
      </c>
      <c r="F212" s="128" t="s">
        <v>308</v>
      </c>
      <c r="G212" s="129" t="s">
        <v>169</v>
      </c>
      <c r="H212" s="130">
        <v>7.5</v>
      </c>
      <c r="I212" s="131"/>
      <c r="J212" s="131"/>
      <c r="K212" s="132">
        <f>ROUND(P212*H212,2)</f>
        <v>0</v>
      </c>
      <c r="L212" s="133"/>
      <c r="M212" s="32"/>
      <c r="N212" s="134" t="s">
        <v>20</v>
      </c>
      <c r="O212" s="135" t="s">
        <v>43</v>
      </c>
      <c r="P212" s="136">
        <f>I212+J212</f>
        <v>0</v>
      </c>
      <c r="Q212" s="136">
        <f>ROUND(I212*H212,2)</f>
        <v>0</v>
      </c>
      <c r="R212" s="136">
        <f>ROUND(J212*H212,2)</f>
        <v>0</v>
      </c>
      <c r="T212" s="137">
        <f>S212*H212</f>
        <v>0</v>
      </c>
      <c r="U212" s="137">
        <v>0</v>
      </c>
      <c r="V212" s="137">
        <f>U212*H212</f>
        <v>0</v>
      </c>
      <c r="W212" s="137">
        <v>0</v>
      </c>
      <c r="X212" s="137">
        <f>W212*H212</f>
        <v>0</v>
      </c>
      <c r="Y212" s="138" t="s">
        <v>20</v>
      </c>
      <c r="AR212" s="139" t="s">
        <v>161</v>
      </c>
      <c r="AT212" s="139" t="s">
        <v>157</v>
      </c>
      <c r="AU212" s="139" t="s">
        <v>84</v>
      </c>
      <c r="AY212" s="17" t="s">
        <v>155</v>
      </c>
      <c r="BE212" s="140">
        <f>IF(O212="základní",K212,0)</f>
        <v>0</v>
      </c>
      <c r="BF212" s="140">
        <f>IF(O212="snížená",K212,0)</f>
        <v>0</v>
      </c>
      <c r="BG212" s="140">
        <f>IF(O212="zákl. přenesená",K212,0)</f>
        <v>0</v>
      </c>
      <c r="BH212" s="140">
        <f>IF(O212="sníž. přenesená",K212,0)</f>
        <v>0</v>
      </c>
      <c r="BI212" s="140">
        <f>IF(O212="nulová",K212,0)</f>
        <v>0</v>
      </c>
      <c r="BJ212" s="17" t="s">
        <v>82</v>
      </c>
      <c r="BK212" s="140">
        <f>ROUND(P212*H212,2)</f>
        <v>0</v>
      </c>
      <c r="BL212" s="17" t="s">
        <v>161</v>
      </c>
      <c r="BM212" s="139" t="s">
        <v>309</v>
      </c>
    </row>
    <row r="213" spans="2:65" s="1" customFormat="1">
      <c r="B213" s="32"/>
      <c r="D213" s="141" t="s">
        <v>162</v>
      </c>
      <c r="F213" s="142" t="s">
        <v>310</v>
      </c>
      <c r="I213" s="143"/>
      <c r="J213" s="143"/>
      <c r="M213" s="32"/>
      <c r="N213" s="144"/>
      <c r="Y213" s="53"/>
      <c r="AT213" s="17" t="s">
        <v>162</v>
      </c>
      <c r="AU213" s="17" t="s">
        <v>84</v>
      </c>
    </row>
    <row r="214" spans="2:65" s="12" customFormat="1">
      <c r="B214" s="145"/>
      <c r="D214" s="146" t="s">
        <v>164</v>
      </c>
      <c r="E214" s="147" t="s">
        <v>20</v>
      </c>
      <c r="F214" s="148" t="s">
        <v>311</v>
      </c>
      <c r="H214" s="149">
        <v>7.5</v>
      </c>
      <c r="I214" s="150"/>
      <c r="J214" s="150"/>
      <c r="M214" s="145"/>
      <c r="N214" s="151"/>
      <c r="Y214" s="152"/>
      <c r="AT214" s="147" t="s">
        <v>164</v>
      </c>
      <c r="AU214" s="147" t="s">
        <v>84</v>
      </c>
      <c r="AV214" s="12" t="s">
        <v>84</v>
      </c>
      <c r="AW214" s="12" t="s">
        <v>5</v>
      </c>
      <c r="AX214" s="12" t="s">
        <v>74</v>
      </c>
      <c r="AY214" s="147" t="s">
        <v>155</v>
      </c>
    </row>
    <row r="215" spans="2:65" s="13" customFormat="1">
      <c r="B215" s="153"/>
      <c r="D215" s="146" t="s">
        <v>164</v>
      </c>
      <c r="E215" s="154" t="s">
        <v>20</v>
      </c>
      <c r="F215" s="155" t="s">
        <v>166</v>
      </c>
      <c r="H215" s="156">
        <v>7.5</v>
      </c>
      <c r="I215" s="157"/>
      <c r="J215" s="157"/>
      <c r="M215" s="153"/>
      <c r="N215" s="158"/>
      <c r="Y215" s="159"/>
      <c r="AT215" s="154" t="s">
        <v>164</v>
      </c>
      <c r="AU215" s="154" t="s">
        <v>84</v>
      </c>
      <c r="AV215" s="13" t="s">
        <v>161</v>
      </c>
      <c r="AW215" s="13" t="s">
        <v>5</v>
      </c>
      <c r="AX215" s="13" t="s">
        <v>82</v>
      </c>
      <c r="AY215" s="154" t="s">
        <v>155</v>
      </c>
    </row>
    <row r="216" spans="2:65" s="1" customFormat="1" ht="24.2" customHeight="1">
      <c r="B216" s="32"/>
      <c r="C216" s="126" t="s">
        <v>291</v>
      </c>
      <c r="D216" s="126" t="s">
        <v>157</v>
      </c>
      <c r="E216" s="127" t="s">
        <v>312</v>
      </c>
      <c r="F216" s="128" t="s">
        <v>313</v>
      </c>
      <c r="G216" s="129" t="s">
        <v>169</v>
      </c>
      <c r="H216" s="130">
        <v>10</v>
      </c>
      <c r="I216" s="131"/>
      <c r="J216" s="131"/>
      <c r="K216" s="132">
        <f>ROUND(P216*H216,2)</f>
        <v>0</v>
      </c>
      <c r="L216" s="133"/>
      <c r="M216" s="32"/>
      <c r="N216" s="134" t="s">
        <v>20</v>
      </c>
      <c r="O216" s="135" t="s">
        <v>43</v>
      </c>
      <c r="P216" s="136">
        <f>I216+J216</f>
        <v>0</v>
      </c>
      <c r="Q216" s="136">
        <f>ROUND(I216*H216,2)</f>
        <v>0</v>
      </c>
      <c r="R216" s="136">
        <f>ROUND(J216*H216,2)</f>
        <v>0</v>
      </c>
      <c r="T216" s="137">
        <f>S216*H216</f>
        <v>0</v>
      </c>
      <c r="U216" s="137">
        <v>0</v>
      </c>
      <c r="V216" s="137">
        <f>U216*H216</f>
        <v>0</v>
      </c>
      <c r="W216" s="137">
        <v>0</v>
      </c>
      <c r="X216" s="137">
        <f>W216*H216</f>
        <v>0</v>
      </c>
      <c r="Y216" s="138" t="s">
        <v>20</v>
      </c>
      <c r="AR216" s="139" t="s">
        <v>161</v>
      </c>
      <c r="AT216" s="139" t="s">
        <v>157</v>
      </c>
      <c r="AU216" s="139" t="s">
        <v>84</v>
      </c>
      <c r="AY216" s="17" t="s">
        <v>155</v>
      </c>
      <c r="BE216" s="140">
        <f>IF(O216="základní",K216,0)</f>
        <v>0</v>
      </c>
      <c r="BF216" s="140">
        <f>IF(O216="snížená",K216,0)</f>
        <v>0</v>
      </c>
      <c r="BG216" s="140">
        <f>IF(O216="zákl. přenesená",K216,0)</f>
        <v>0</v>
      </c>
      <c r="BH216" s="140">
        <f>IF(O216="sníž. přenesená",K216,0)</f>
        <v>0</v>
      </c>
      <c r="BI216" s="140">
        <f>IF(O216="nulová",K216,0)</f>
        <v>0</v>
      </c>
      <c r="BJ216" s="17" t="s">
        <v>82</v>
      </c>
      <c r="BK216" s="140">
        <f>ROUND(P216*H216,2)</f>
        <v>0</v>
      </c>
      <c r="BL216" s="17" t="s">
        <v>161</v>
      </c>
      <c r="BM216" s="139" t="s">
        <v>314</v>
      </c>
    </row>
    <row r="217" spans="2:65" s="1" customFormat="1">
      <c r="B217" s="32"/>
      <c r="D217" s="141" t="s">
        <v>162</v>
      </c>
      <c r="F217" s="142" t="s">
        <v>315</v>
      </c>
      <c r="I217" s="143"/>
      <c r="J217" s="143"/>
      <c r="M217" s="32"/>
      <c r="N217" s="144"/>
      <c r="Y217" s="53"/>
      <c r="AT217" s="17" t="s">
        <v>162</v>
      </c>
      <c r="AU217" s="17" t="s">
        <v>84</v>
      </c>
    </row>
    <row r="218" spans="2:65" s="12" customFormat="1">
      <c r="B218" s="145"/>
      <c r="D218" s="146" t="s">
        <v>164</v>
      </c>
      <c r="E218" s="147" t="s">
        <v>20</v>
      </c>
      <c r="F218" s="148" t="s">
        <v>316</v>
      </c>
      <c r="H218" s="149">
        <v>10</v>
      </c>
      <c r="I218" s="150"/>
      <c r="J218" s="150"/>
      <c r="M218" s="145"/>
      <c r="N218" s="151"/>
      <c r="Y218" s="152"/>
      <c r="AT218" s="147" t="s">
        <v>164</v>
      </c>
      <c r="AU218" s="147" t="s">
        <v>84</v>
      </c>
      <c r="AV218" s="12" t="s">
        <v>84</v>
      </c>
      <c r="AW218" s="12" t="s">
        <v>5</v>
      </c>
      <c r="AX218" s="12" t="s">
        <v>74</v>
      </c>
      <c r="AY218" s="147" t="s">
        <v>155</v>
      </c>
    </row>
    <row r="219" spans="2:65" s="13" customFormat="1">
      <c r="B219" s="153"/>
      <c r="D219" s="146" t="s">
        <v>164</v>
      </c>
      <c r="E219" s="154" t="s">
        <v>20</v>
      </c>
      <c r="F219" s="155" t="s">
        <v>166</v>
      </c>
      <c r="H219" s="156">
        <v>10</v>
      </c>
      <c r="I219" s="157"/>
      <c r="J219" s="157"/>
      <c r="M219" s="153"/>
      <c r="N219" s="158"/>
      <c r="Y219" s="159"/>
      <c r="AT219" s="154" t="s">
        <v>164</v>
      </c>
      <c r="AU219" s="154" t="s">
        <v>84</v>
      </c>
      <c r="AV219" s="13" t="s">
        <v>161</v>
      </c>
      <c r="AW219" s="13" t="s">
        <v>5</v>
      </c>
      <c r="AX219" s="13" t="s">
        <v>82</v>
      </c>
      <c r="AY219" s="154" t="s">
        <v>155</v>
      </c>
    </row>
    <row r="220" spans="2:65" s="1" customFormat="1" ht="37.9" customHeight="1">
      <c r="B220" s="32"/>
      <c r="C220" s="126" t="s">
        <v>317</v>
      </c>
      <c r="D220" s="126" t="s">
        <v>157</v>
      </c>
      <c r="E220" s="127" t="s">
        <v>318</v>
      </c>
      <c r="F220" s="128" t="s">
        <v>319</v>
      </c>
      <c r="G220" s="129" t="s">
        <v>169</v>
      </c>
      <c r="H220" s="130">
        <v>26.905000000000001</v>
      </c>
      <c r="I220" s="131"/>
      <c r="J220" s="131"/>
      <c r="K220" s="132">
        <f>ROUND(P220*H220,2)</f>
        <v>0</v>
      </c>
      <c r="L220" s="133"/>
      <c r="M220" s="32"/>
      <c r="N220" s="134" t="s">
        <v>20</v>
      </c>
      <c r="O220" s="135" t="s">
        <v>43</v>
      </c>
      <c r="P220" s="136">
        <f>I220+J220</f>
        <v>0</v>
      </c>
      <c r="Q220" s="136">
        <f>ROUND(I220*H220,2)</f>
        <v>0</v>
      </c>
      <c r="R220" s="136">
        <f>ROUND(J220*H220,2)</f>
        <v>0</v>
      </c>
      <c r="T220" s="137">
        <f>S220*H220</f>
        <v>0</v>
      </c>
      <c r="U220" s="137">
        <v>0</v>
      </c>
      <c r="V220" s="137">
        <f>U220*H220</f>
        <v>0</v>
      </c>
      <c r="W220" s="137">
        <v>0</v>
      </c>
      <c r="X220" s="137">
        <f>W220*H220</f>
        <v>0</v>
      </c>
      <c r="Y220" s="138" t="s">
        <v>20</v>
      </c>
      <c r="AR220" s="139" t="s">
        <v>161</v>
      </c>
      <c r="AT220" s="139" t="s">
        <v>157</v>
      </c>
      <c r="AU220" s="139" t="s">
        <v>84</v>
      </c>
      <c r="AY220" s="17" t="s">
        <v>155</v>
      </c>
      <c r="BE220" s="140">
        <f>IF(O220="základní",K220,0)</f>
        <v>0</v>
      </c>
      <c r="BF220" s="140">
        <f>IF(O220="snížená",K220,0)</f>
        <v>0</v>
      </c>
      <c r="BG220" s="140">
        <f>IF(O220="zákl. přenesená",K220,0)</f>
        <v>0</v>
      </c>
      <c r="BH220" s="140">
        <f>IF(O220="sníž. přenesená",K220,0)</f>
        <v>0</v>
      </c>
      <c r="BI220" s="140">
        <f>IF(O220="nulová",K220,0)</f>
        <v>0</v>
      </c>
      <c r="BJ220" s="17" t="s">
        <v>82</v>
      </c>
      <c r="BK220" s="140">
        <f>ROUND(P220*H220,2)</f>
        <v>0</v>
      </c>
      <c r="BL220" s="17" t="s">
        <v>161</v>
      </c>
      <c r="BM220" s="139" t="s">
        <v>320</v>
      </c>
    </row>
    <row r="221" spans="2:65" s="1" customFormat="1">
      <c r="B221" s="32"/>
      <c r="D221" s="141" t="s">
        <v>162</v>
      </c>
      <c r="F221" s="142" t="s">
        <v>321</v>
      </c>
      <c r="I221" s="143"/>
      <c r="J221" s="143"/>
      <c r="M221" s="32"/>
      <c r="N221" s="144"/>
      <c r="Y221" s="53"/>
      <c r="AT221" s="17" t="s">
        <v>162</v>
      </c>
      <c r="AU221" s="17" t="s">
        <v>84</v>
      </c>
    </row>
    <row r="222" spans="2:65" s="14" customFormat="1">
      <c r="B222" s="171"/>
      <c r="D222" s="146" t="s">
        <v>164</v>
      </c>
      <c r="E222" s="172" t="s">
        <v>20</v>
      </c>
      <c r="F222" s="173" t="s">
        <v>322</v>
      </c>
      <c r="H222" s="172" t="s">
        <v>20</v>
      </c>
      <c r="I222" s="174"/>
      <c r="J222" s="174"/>
      <c r="M222" s="171"/>
      <c r="N222" s="175"/>
      <c r="Y222" s="176"/>
      <c r="AT222" s="172" t="s">
        <v>164</v>
      </c>
      <c r="AU222" s="172" t="s">
        <v>84</v>
      </c>
      <c r="AV222" s="14" t="s">
        <v>82</v>
      </c>
      <c r="AW222" s="14" t="s">
        <v>5</v>
      </c>
      <c r="AX222" s="14" t="s">
        <v>74</v>
      </c>
      <c r="AY222" s="172" t="s">
        <v>155</v>
      </c>
    </row>
    <row r="223" spans="2:65" s="12" customFormat="1">
      <c r="B223" s="145"/>
      <c r="D223" s="146" t="s">
        <v>164</v>
      </c>
      <c r="E223" s="147" t="s">
        <v>20</v>
      </c>
      <c r="F223" s="148" t="s">
        <v>323</v>
      </c>
      <c r="H223" s="149">
        <v>6.726</v>
      </c>
      <c r="I223" s="150"/>
      <c r="J223" s="150"/>
      <c r="M223" s="145"/>
      <c r="N223" s="151"/>
      <c r="Y223" s="152"/>
      <c r="AT223" s="147" t="s">
        <v>164</v>
      </c>
      <c r="AU223" s="147" t="s">
        <v>84</v>
      </c>
      <c r="AV223" s="12" t="s">
        <v>84</v>
      </c>
      <c r="AW223" s="12" t="s">
        <v>5</v>
      </c>
      <c r="AX223" s="12" t="s">
        <v>74</v>
      </c>
      <c r="AY223" s="147" t="s">
        <v>155</v>
      </c>
    </row>
    <row r="224" spans="2:65" s="14" customFormat="1">
      <c r="B224" s="171"/>
      <c r="D224" s="146" t="s">
        <v>164</v>
      </c>
      <c r="E224" s="172" t="s">
        <v>20</v>
      </c>
      <c r="F224" s="173" t="s">
        <v>324</v>
      </c>
      <c r="H224" s="172" t="s">
        <v>20</v>
      </c>
      <c r="I224" s="174"/>
      <c r="J224" s="174"/>
      <c r="M224" s="171"/>
      <c r="N224" s="175"/>
      <c r="Y224" s="176"/>
      <c r="AT224" s="172" t="s">
        <v>164</v>
      </c>
      <c r="AU224" s="172" t="s">
        <v>84</v>
      </c>
      <c r="AV224" s="14" t="s">
        <v>82</v>
      </c>
      <c r="AW224" s="14" t="s">
        <v>5</v>
      </c>
      <c r="AX224" s="14" t="s">
        <v>74</v>
      </c>
      <c r="AY224" s="172" t="s">
        <v>155</v>
      </c>
    </row>
    <row r="225" spans="2:65" s="12" customFormat="1">
      <c r="B225" s="145"/>
      <c r="D225" s="146" t="s">
        <v>164</v>
      </c>
      <c r="E225" s="147" t="s">
        <v>20</v>
      </c>
      <c r="F225" s="148" t="s">
        <v>325</v>
      </c>
      <c r="H225" s="149">
        <v>20.178999999999998</v>
      </c>
      <c r="I225" s="150"/>
      <c r="J225" s="150"/>
      <c r="M225" s="145"/>
      <c r="N225" s="151"/>
      <c r="Y225" s="152"/>
      <c r="AT225" s="147" t="s">
        <v>164</v>
      </c>
      <c r="AU225" s="147" t="s">
        <v>84</v>
      </c>
      <c r="AV225" s="12" t="s">
        <v>84</v>
      </c>
      <c r="AW225" s="12" t="s">
        <v>5</v>
      </c>
      <c r="AX225" s="12" t="s">
        <v>74</v>
      </c>
      <c r="AY225" s="147" t="s">
        <v>155</v>
      </c>
    </row>
    <row r="226" spans="2:65" s="13" customFormat="1">
      <c r="B226" s="153"/>
      <c r="D226" s="146" t="s">
        <v>164</v>
      </c>
      <c r="E226" s="154" t="s">
        <v>20</v>
      </c>
      <c r="F226" s="155" t="s">
        <v>166</v>
      </c>
      <c r="H226" s="156">
        <v>26.905000000000001</v>
      </c>
      <c r="I226" s="157"/>
      <c r="J226" s="157"/>
      <c r="M226" s="153"/>
      <c r="N226" s="158"/>
      <c r="Y226" s="159"/>
      <c r="AT226" s="154" t="s">
        <v>164</v>
      </c>
      <c r="AU226" s="154" t="s">
        <v>84</v>
      </c>
      <c r="AV226" s="13" t="s">
        <v>161</v>
      </c>
      <c r="AW226" s="13" t="s">
        <v>5</v>
      </c>
      <c r="AX226" s="13" t="s">
        <v>82</v>
      </c>
      <c r="AY226" s="154" t="s">
        <v>155</v>
      </c>
    </row>
    <row r="227" spans="2:65" s="1" customFormat="1" ht="16.5" customHeight="1">
      <c r="B227" s="32"/>
      <c r="C227" s="161" t="s">
        <v>184</v>
      </c>
      <c r="D227" s="161" t="s">
        <v>180</v>
      </c>
      <c r="E227" s="162" t="s">
        <v>326</v>
      </c>
      <c r="F227" s="163" t="s">
        <v>327</v>
      </c>
      <c r="G227" s="164" t="s">
        <v>207</v>
      </c>
      <c r="H227" s="165">
        <v>40.357999999999997</v>
      </c>
      <c r="I227" s="166"/>
      <c r="J227" s="167"/>
      <c r="K227" s="168">
        <f>ROUND(P227*H227,2)</f>
        <v>0</v>
      </c>
      <c r="L227" s="167"/>
      <c r="M227" s="169"/>
      <c r="N227" s="170" t="s">
        <v>20</v>
      </c>
      <c r="O227" s="135" t="s">
        <v>43</v>
      </c>
      <c r="P227" s="136">
        <f>I227+J227</f>
        <v>0</v>
      </c>
      <c r="Q227" s="136">
        <f>ROUND(I227*H227,2)</f>
        <v>0</v>
      </c>
      <c r="R227" s="136">
        <f>ROUND(J227*H227,2)</f>
        <v>0</v>
      </c>
      <c r="T227" s="137">
        <f>S227*H227</f>
        <v>0</v>
      </c>
      <c r="U227" s="137">
        <v>1</v>
      </c>
      <c r="V227" s="137">
        <f>U227*H227</f>
        <v>40.357999999999997</v>
      </c>
      <c r="W227" s="137">
        <v>0</v>
      </c>
      <c r="X227" s="137">
        <f>W227*H227</f>
        <v>0</v>
      </c>
      <c r="Y227" s="138" t="s">
        <v>20</v>
      </c>
      <c r="AR227" s="139" t="s">
        <v>191</v>
      </c>
      <c r="AT227" s="139" t="s">
        <v>180</v>
      </c>
      <c r="AU227" s="139" t="s">
        <v>84</v>
      </c>
      <c r="AY227" s="17" t="s">
        <v>155</v>
      </c>
      <c r="BE227" s="140">
        <f>IF(O227="základní",K227,0)</f>
        <v>0</v>
      </c>
      <c r="BF227" s="140">
        <f>IF(O227="snížená",K227,0)</f>
        <v>0</v>
      </c>
      <c r="BG227" s="140">
        <f>IF(O227="zákl. přenesená",K227,0)</f>
        <v>0</v>
      </c>
      <c r="BH227" s="140">
        <f>IF(O227="sníž. přenesená",K227,0)</f>
        <v>0</v>
      </c>
      <c r="BI227" s="140">
        <f>IF(O227="nulová",K227,0)</f>
        <v>0</v>
      </c>
      <c r="BJ227" s="17" t="s">
        <v>82</v>
      </c>
      <c r="BK227" s="140">
        <f>ROUND(P227*H227,2)</f>
        <v>0</v>
      </c>
      <c r="BL227" s="17" t="s">
        <v>161</v>
      </c>
      <c r="BM227" s="139" t="s">
        <v>328</v>
      </c>
    </row>
    <row r="228" spans="2:65" s="12" customFormat="1">
      <c r="B228" s="145"/>
      <c r="D228" s="146" t="s">
        <v>164</v>
      </c>
      <c r="F228" s="148" t="s">
        <v>329</v>
      </c>
      <c r="H228" s="149">
        <v>40.357999999999997</v>
      </c>
      <c r="I228" s="150"/>
      <c r="J228" s="150"/>
      <c r="M228" s="145"/>
      <c r="N228" s="151"/>
      <c r="Y228" s="152"/>
      <c r="AT228" s="147" t="s">
        <v>164</v>
      </c>
      <c r="AU228" s="147" t="s">
        <v>84</v>
      </c>
      <c r="AV228" s="12" t="s">
        <v>84</v>
      </c>
      <c r="AW228" s="12" t="s">
        <v>4</v>
      </c>
      <c r="AX228" s="12" t="s">
        <v>82</v>
      </c>
      <c r="AY228" s="147" t="s">
        <v>155</v>
      </c>
    </row>
    <row r="229" spans="2:65" s="1" customFormat="1" ht="24.2" customHeight="1">
      <c r="B229" s="32"/>
      <c r="C229" s="126" t="s">
        <v>330</v>
      </c>
      <c r="D229" s="126" t="s">
        <v>157</v>
      </c>
      <c r="E229" s="127" t="s">
        <v>307</v>
      </c>
      <c r="F229" s="128" t="s">
        <v>308</v>
      </c>
      <c r="G229" s="129" t="s">
        <v>169</v>
      </c>
      <c r="H229" s="130">
        <v>33.631999999999998</v>
      </c>
      <c r="I229" s="131"/>
      <c r="J229" s="131"/>
      <c r="K229" s="132">
        <f>ROUND(P229*H229,2)</f>
        <v>0</v>
      </c>
      <c r="L229" s="133"/>
      <c r="M229" s="32"/>
      <c r="N229" s="134" t="s">
        <v>20</v>
      </c>
      <c r="O229" s="135" t="s">
        <v>43</v>
      </c>
      <c r="P229" s="136">
        <f>I229+J229</f>
        <v>0</v>
      </c>
      <c r="Q229" s="136">
        <f>ROUND(I229*H229,2)</f>
        <v>0</v>
      </c>
      <c r="R229" s="136">
        <f>ROUND(J229*H229,2)</f>
        <v>0</v>
      </c>
      <c r="T229" s="137">
        <f>S229*H229</f>
        <v>0</v>
      </c>
      <c r="U229" s="137">
        <v>0</v>
      </c>
      <c r="V229" s="137">
        <f>U229*H229</f>
        <v>0</v>
      </c>
      <c r="W229" s="137">
        <v>0</v>
      </c>
      <c r="X229" s="137">
        <f>W229*H229</f>
        <v>0</v>
      </c>
      <c r="Y229" s="138" t="s">
        <v>20</v>
      </c>
      <c r="AR229" s="139" t="s">
        <v>161</v>
      </c>
      <c r="AT229" s="139" t="s">
        <v>157</v>
      </c>
      <c r="AU229" s="139" t="s">
        <v>84</v>
      </c>
      <c r="AY229" s="17" t="s">
        <v>155</v>
      </c>
      <c r="BE229" s="140">
        <f>IF(O229="základní",K229,0)</f>
        <v>0</v>
      </c>
      <c r="BF229" s="140">
        <f>IF(O229="snížená",K229,0)</f>
        <v>0</v>
      </c>
      <c r="BG229" s="140">
        <f>IF(O229="zákl. přenesená",K229,0)</f>
        <v>0</v>
      </c>
      <c r="BH229" s="140">
        <f>IF(O229="sníž. přenesená",K229,0)</f>
        <v>0</v>
      </c>
      <c r="BI229" s="140">
        <f>IF(O229="nulová",K229,0)</f>
        <v>0</v>
      </c>
      <c r="BJ229" s="17" t="s">
        <v>82</v>
      </c>
      <c r="BK229" s="140">
        <f>ROUND(P229*H229,2)</f>
        <v>0</v>
      </c>
      <c r="BL229" s="17" t="s">
        <v>161</v>
      </c>
      <c r="BM229" s="139" t="s">
        <v>331</v>
      </c>
    </row>
    <row r="230" spans="2:65" s="1" customFormat="1">
      <c r="B230" s="32"/>
      <c r="D230" s="141" t="s">
        <v>162</v>
      </c>
      <c r="F230" s="142" t="s">
        <v>310</v>
      </c>
      <c r="I230" s="143"/>
      <c r="J230" s="143"/>
      <c r="M230" s="32"/>
      <c r="N230" s="144"/>
      <c r="Y230" s="53"/>
      <c r="AT230" s="17" t="s">
        <v>162</v>
      </c>
      <c r="AU230" s="17" t="s">
        <v>84</v>
      </c>
    </row>
    <row r="231" spans="2:65" s="12" customFormat="1">
      <c r="B231" s="145"/>
      <c r="D231" s="146" t="s">
        <v>164</v>
      </c>
      <c r="E231" s="147" t="s">
        <v>20</v>
      </c>
      <c r="F231" s="148" t="s">
        <v>332</v>
      </c>
      <c r="H231" s="149">
        <v>33.631999999999998</v>
      </c>
      <c r="I231" s="150"/>
      <c r="J231" s="150"/>
      <c r="M231" s="145"/>
      <c r="N231" s="151"/>
      <c r="Y231" s="152"/>
      <c r="AT231" s="147" t="s">
        <v>164</v>
      </c>
      <c r="AU231" s="147" t="s">
        <v>84</v>
      </c>
      <c r="AV231" s="12" t="s">
        <v>84</v>
      </c>
      <c r="AW231" s="12" t="s">
        <v>5</v>
      </c>
      <c r="AX231" s="12" t="s">
        <v>74</v>
      </c>
      <c r="AY231" s="147" t="s">
        <v>155</v>
      </c>
    </row>
    <row r="232" spans="2:65" s="13" customFormat="1">
      <c r="B232" s="153"/>
      <c r="D232" s="146" t="s">
        <v>164</v>
      </c>
      <c r="E232" s="154" t="s">
        <v>20</v>
      </c>
      <c r="F232" s="155" t="s">
        <v>166</v>
      </c>
      <c r="H232" s="156">
        <v>33.631999999999998</v>
      </c>
      <c r="I232" s="157"/>
      <c r="J232" s="157"/>
      <c r="M232" s="153"/>
      <c r="N232" s="158"/>
      <c r="Y232" s="159"/>
      <c r="AT232" s="154" t="s">
        <v>164</v>
      </c>
      <c r="AU232" s="154" t="s">
        <v>84</v>
      </c>
      <c r="AV232" s="13" t="s">
        <v>161</v>
      </c>
      <c r="AW232" s="13" t="s">
        <v>5</v>
      </c>
      <c r="AX232" s="13" t="s">
        <v>82</v>
      </c>
      <c r="AY232" s="154" t="s">
        <v>155</v>
      </c>
    </row>
    <row r="233" spans="2:65" s="1" customFormat="1" ht="24.2" customHeight="1">
      <c r="B233" s="32"/>
      <c r="C233" s="126" t="s">
        <v>333</v>
      </c>
      <c r="D233" s="126" t="s">
        <v>157</v>
      </c>
      <c r="E233" s="127" t="s">
        <v>334</v>
      </c>
      <c r="F233" s="128" t="s">
        <v>335</v>
      </c>
      <c r="G233" s="129" t="s">
        <v>169</v>
      </c>
      <c r="H233" s="130">
        <v>21.344000000000001</v>
      </c>
      <c r="I233" s="131"/>
      <c r="J233" s="131"/>
      <c r="K233" s="132">
        <f>ROUND(P233*H233,2)</f>
        <v>0</v>
      </c>
      <c r="L233" s="133"/>
      <c r="M233" s="32"/>
      <c r="N233" s="134" t="s">
        <v>20</v>
      </c>
      <c r="O233" s="135" t="s">
        <v>43</v>
      </c>
      <c r="P233" s="136">
        <f>I233+J233</f>
        <v>0</v>
      </c>
      <c r="Q233" s="136">
        <f>ROUND(I233*H233,2)</f>
        <v>0</v>
      </c>
      <c r="R233" s="136">
        <f>ROUND(J233*H233,2)</f>
        <v>0</v>
      </c>
      <c r="T233" s="137">
        <f>S233*H233</f>
        <v>0</v>
      </c>
      <c r="U233" s="137">
        <v>0</v>
      </c>
      <c r="V233" s="137">
        <f>U233*H233</f>
        <v>0</v>
      </c>
      <c r="W233" s="137">
        <v>0</v>
      </c>
      <c r="X233" s="137">
        <f>W233*H233</f>
        <v>0</v>
      </c>
      <c r="Y233" s="138" t="s">
        <v>20</v>
      </c>
      <c r="AR233" s="139" t="s">
        <v>161</v>
      </c>
      <c r="AT233" s="139" t="s">
        <v>157</v>
      </c>
      <c r="AU233" s="139" t="s">
        <v>84</v>
      </c>
      <c r="AY233" s="17" t="s">
        <v>155</v>
      </c>
      <c r="BE233" s="140">
        <f>IF(O233="základní",K233,0)</f>
        <v>0</v>
      </c>
      <c r="BF233" s="140">
        <f>IF(O233="snížená",K233,0)</f>
        <v>0</v>
      </c>
      <c r="BG233" s="140">
        <f>IF(O233="zákl. přenesená",K233,0)</f>
        <v>0</v>
      </c>
      <c r="BH233" s="140">
        <f>IF(O233="sníž. přenesená",K233,0)</f>
        <v>0</v>
      </c>
      <c r="BI233" s="140">
        <f>IF(O233="nulová",K233,0)</f>
        <v>0</v>
      </c>
      <c r="BJ233" s="17" t="s">
        <v>82</v>
      </c>
      <c r="BK233" s="140">
        <f>ROUND(P233*H233,2)</f>
        <v>0</v>
      </c>
      <c r="BL233" s="17" t="s">
        <v>161</v>
      </c>
      <c r="BM233" s="139" t="s">
        <v>336</v>
      </c>
    </row>
    <row r="234" spans="2:65" s="1" customFormat="1">
      <c r="B234" s="32"/>
      <c r="D234" s="141" t="s">
        <v>162</v>
      </c>
      <c r="F234" s="142" t="s">
        <v>337</v>
      </c>
      <c r="I234" s="143"/>
      <c r="J234" s="143"/>
      <c r="M234" s="32"/>
      <c r="N234" s="144"/>
      <c r="Y234" s="53"/>
      <c r="AT234" s="17" t="s">
        <v>162</v>
      </c>
      <c r="AU234" s="17" t="s">
        <v>84</v>
      </c>
    </row>
    <row r="235" spans="2:65" s="12" customFormat="1">
      <c r="B235" s="145"/>
      <c r="D235" s="146" t="s">
        <v>164</v>
      </c>
      <c r="E235" s="147" t="s">
        <v>20</v>
      </c>
      <c r="F235" s="148" t="s">
        <v>338</v>
      </c>
      <c r="H235" s="149">
        <v>21.344000000000001</v>
      </c>
      <c r="I235" s="150"/>
      <c r="J235" s="150"/>
      <c r="M235" s="145"/>
      <c r="N235" s="151"/>
      <c r="Y235" s="152"/>
      <c r="AT235" s="147" t="s">
        <v>164</v>
      </c>
      <c r="AU235" s="147" t="s">
        <v>84</v>
      </c>
      <c r="AV235" s="12" t="s">
        <v>84</v>
      </c>
      <c r="AW235" s="12" t="s">
        <v>5</v>
      </c>
      <c r="AX235" s="12" t="s">
        <v>74</v>
      </c>
      <c r="AY235" s="147" t="s">
        <v>155</v>
      </c>
    </row>
    <row r="236" spans="2:65" s="13" customFormat="1">
      <c r="B236" s="153"/>
      <c r="D236" s="146" t="s">
        <v>164</v>
      </c>
      <c r="E236" s="154" t="s">
        <v>20</v>
      </c>
      <c r="F236" s="155" t="s">
        <v>166</v>
      </c>
      <c r="H236" s="156">
        <v>21.344000000000001</v>
      </c>
      <c r="I236" s="157"/>
      <c r="J236" s="157"/>
      <c r="M236" s="153"/>
      <c r="N236" s="158"/>
      <c r="Y236" s="159"/>
      <c r="AT236" s="154" t="s">
        <v>164</v>
      </c>
      <c r="AU236" s="154" t="s">
        <v>84</v>
      </c>
      <c r="AV236" s="13" t="s">
        <v>161</v>
      </c>
      <c r="AW236" s="13" t="s">
        <v>5</v>
      </c>
      <c r="AX236" s="13" t="s">
        <v>82</v>
      </c>
      <c r="AY236" s="154" t="s">
        <v>155</v>
      </c>
    </row>
    <row r="237" spans="2:65" s="11" customFormat="1" ht="22.9" customHeight="1">
      <c r="B237" s="113"/>
      <c r="D237" s="114" t="s">
        <v>73</v>
      </c>
      <c r="E237" s="124" t="s">
        <v>84</v>
      </c>
      <c r="F237" s="124" t="s">
        <v>339</v>
      </c>
      <c r="I237" s="116"/>
      <c r="J237" s="116"/>
      <c r="K237" s="125">
        <f>BK237</f>
        <v>0</v>
      </c>
      <c r="M237" s="113"/>
      <c r="N237" s="118"/>
      <c r="Q237" s="119">
        <f>SUM(Q238:Q272)</f>
        <v>0</v>
      </c>
      <c r="R237" s="119">
        <f>SUM(R238:R272)</f>
        <v>0</v>
      </c>
      <c r="T237" s="120">
        <f>SUM(T238:T272)</f>
        <v>0</v>
      </c>
      <c r="V237" s="120">
        <f>SUM(V238:V272)</f>
        <v>187.54733745000001</v>
      </c>
      <c r="X237" s="120">
        <f>SUM(X238:X272)</f>
        <v>0</v>
      </c>
      <c r="Y237" s="121"/>
      <c r="AR237" s="114" t="s">
        <v>82</v>
      </c>
      <c r="AT237" s="122" t="s">
        <v>73</v>
      </c>
      <c r="AU237" s="122" t="s">
        <v>82</v>
      </c>
      <c r="AY237" s="114" t="s">
        <v>155</v>
      </c>
      <c r="BK237" s="123">
        <f>SUM(BK238:BK272)</f>
        <v>0</v>
      </c>
    </row>
    <row r="238" spans="2:65" s="1" customFormat="1" ht="21.75" customHeight="1">
      <c r="B238" s="32"/>
      <c r="C238" s="126" t="s">
        <v>340</v>
      </c>
      <c r="D238" s="126" t="s">
        <v>157</v>
      </c>
      <c r="E238" s="127" t="s">
        <v>341</v>
      </c>
      <c r="F238" s="128" t="s">
        <v>342</v>
      </c>
      <c r="G238" s="129" t="s">
        <v>169</v>
      </c>
      <c r="H238" s="130">
        <v>4</v>
      </c>
      <c r="I238" s="131"/>
      <c r="J238" s="131"/>
      <c r="K238" s="132">
        <f>ROUND(P238*H238,2)</f>
        <v>0</v>
      </c>
      <c r="L238" s="133"/>
      <c r="M238" s="32"/>
      <c r="N238" s="134" t="s">
        <v>20</v>
      </c>
      <c r="O238" s="135" t="s">
        <v>43</v>
      </c>
      <c r="P238" s="136">
        <f>I238+J238</f>
        <v>0</v>
      </c>
      <c r="Q238" s="136">
        <f>ROUND(I238*H238,2)</f>
        <v>0</v>
      </c>
      <c r="R238" s="136">
        <f>ROUND(J238*H238,2)</f>
        <v>0</v>
      </c>
      <c r="T238" s="137">
        <f>S238*H238</f>
        <v>0</v>
      </c>
      <c r="U238" s="137">
        <v>2.3010199999999998</v>
      </c>
      <c r="V238" s="137">
        <f>U238*H238</f>
        <v>9.2040799999999994</v>
      </c>
      <c r="W238" s="137">
        <v>0</v>
      </c>
      <c r="X238" s="137">
        <f>W238*H238</f>
        <v>0</v>
      </c>
      <c r="Y238" s="138" t="s">
        <v>20</v>
      </c>
      <c r="AR238" s="139" t="s">
        <v>161</v>
      </c>
      <c r="AT238" s="139" t="s">
        <v>157</v>
      </c>
      <c r="AU238" s="139" t="s">
        <v>84</v>
      </c>
      <c r="AY238" s="17" t="s">
        <v>155</v>
      </c>
      <c r="BE238" s="140">
        <f>IF(O238="základní",K238,0)</f>
        <v>0</v>
      </c>
      <c r="BF238" s="140">
        <f>IF(O238="snížená",K238,0)</f>
        <v>0</v>
      </c>
      <c r="BG238" s="140">
        <f>IF(O238="zákl. přenesená",K238,0)</f>
        <v>0</v>
      </c>
      <c r="BH238" s="140">
        <f>IF(O238="sníž. přenesená",K238,0)</f>
        <v>0</v>
      </c>
      <c r="BI238" s="140">
        <f>IF(O238="nulová",K238,0)</f>
        <v>0</v>
      </c>
      <c r="BJ238" s="17" t="s">
        <v>82</v>
      </c>
      <c r="BK238" s="140">
        <f>ROUND(P238*H238,2)</f>
        <v>0</v>
      </c>
      <c r="BL238" s="17" t="s">
        <v>161</v>
      </c>
      <c r="BM238" s="139" t="s">
        <v>343</v>
      </c>
    </row>
    <row r="239" spans="2:65" s="1" customFormat="1">
      <c r="B239" s="32"/>
      <c r="D239" s="141" t="s">
        <v>162</v>
      </c>
      <c r="F239" s="142" t="s">
        <v>344</v>
      </c>
      <c r="I239" s="143"/>
      <c r="J239" s="143"/>
      <c r="M239" s="32"/>
      <c r="N239" s="144"/>
      <c r="Y239" s="53"/>
      <c r="AT239" s="17" t="s">
        <v>162</v>
      </c>
      <c r="AU239" s="17" t="s">
        <v>84</v>
      </c>
    </row>
    <row r="240" spans="2:65" s="14" customFormat="1">
      <c r="B240" s="171"/>
      <c r="D240" s="146" t="s">
        <v>164</v>
      </c>
      <c r="E240" s="172" t="s">
        <v>20</v>
      </c>
      <c r="F240" s="173" t="s">
        <v>345</v>
      </c>
      <c r="H240" s="172" t="s">
        <v>20</v>
      </c>
      <c r="I240" s="174"/>
      <c r="J240" s="174"/>
      <c r="M240" s="171"/>
      <c r="N240" s="175"/>
      <c r="Y240" s="176"/>
      <c r="AT240" s="172" t="s">
        <v>164</v>
      </c>
      <c r="AU240" s="172" t="s">
        <v>84</v>
      </c>
      <c r="AV240" s="14" t="s">
        <v>82</v>
      </c>
      <c r="AW240" s="14" t="s">
        <v>5</v>
      </c>
      <c r="AX240" s="14" t="s">
        <v>74</v>
      </c>
      <c r="AY240" s="172" t="s">
        <v>155</v>
      </c>
    </row>
    <row r="241" spans="2:65" s="12" customFormat="1">
      <c r="B241" s="145"/>
      <c r="D241" s="146" t="s">
        <v>164</v>
      </c>
      <c r="E241" s="147" t="s">
        <v>20</v>
      </c>
      <c r="F241" s="148" t="s">
        <v>346</v>
      </c>
      <c r="H241" s="149">
        <v>4</v>
      </c>
      <c r="I241" s="150"/>
      <c r="J241" s="150"/>
      <c r="M241" s="145"/>
      <c r="N241" s="151"/>
      <c r="Y241" s="152"/>
      <c r="AT241" s="147" t="s">
        <v>164</v>
      </c>
      <c r="AU241" s="147" t="s">
        <v>84</v>
      </c>
      <c r="AV241" s="12" t="s">
        <v>84</v>
      </c>
      <c r="AW241" s="12" t="s">
        <v>5</v>
      </c>
      <c r="AX241" s="12" t="s">
        <v>82</v>
      </c>
      <c r="AY241" s="147" t="s">
        <v>155</v>
      </c>
    </row>
    <row r="242" spans="2:65" s="1" customFormat="1" ht="24.2" customHeight="1">
      <c r="B242" s="32"/>
      <c r="C242" s="126" t="s">
        <v>309</v>
      </c>
      <c r="D242" s="126" t="s">
        <v>157</v>
      </c>
      <c r="E242" s="127" t="s">
        <v>347</v>
      </c>
      <c r="F242" s="128" t="s">
        <v>348</v>
      </c>
      <c r="G242" s="129" t="s">
        <v>160</v>
      </c>
      <c r="H242" s="130">
        <v>189.04</v>
      </c>
      <c r="I242" s="131"/>
      <c r="J242" s="131"/>
      <c r="K242" s="132">
        <f>ROUND(P242*H242,2)</f>
        <v>0</v>
      </c>
      <c r="L242" s="133"/>
      <c r="M242" s="32"/>
      <c r="N242" s="134" t="s">
        <v>20</v>
      </c>
      <c r="O242" s="135" t="s">
        <v>43</v>
      </c>
      <c r="P242" s="136">
        <f>I242+J242</f>
        <v>0</v>
      </c>
      <c r="Q242" s="136">
        <f>ROUND(I242*H242,2)</f>
        <v>0</v>
      </c>
      <c r="R242" s="136">
        <f>ROUND(J242*H242,2)</f>
        <v>0</v>
      </c>
      <c r="T242" s="137">
        <f>S242*H242</f>
        <v>0</v>
      </c>
      <c r="U242" s="137">
        <v>2E-3</v>
      </c>
      <c r="V242" s="137">
        <f>U242*H242</f>
        <v>0.37807999999999997</v>
      </c>
      <c r="W242" s="137">
        <v>0</v>
      </c>
      <c r="X242" s="137">
        <f>W242*H242</f>
        <v>0</v>
      </c>
      <c r="Y242" s="138" t="s">
        <v>20</v>
      </c>
      <c r="AR242" s="139" t="s">
        <v>161</v>
      </c>
      <c r="AT242" s="139" t="s">
        <v>157</v>
      </c>
      <c r="AU242" s="139" t="s">
        <v>84</v>
      </c>
      <c r="AY242" s="17" t="s">
        <v>155</v>
      </c>
      <c r="BE242" s="140">
        <f>IF(O242="základní",K242,0)</f>
        <v>0</v>
      </c>
      <c r="BF242" s="140">
        <f>IF(O242="snížená",K242,0)</f>
        <v>0</v>
      </c>
      <c r="BG242" s="140">
        <f>IF(O242="zákl. přenesená",K242,0)</f>
        <v>0</v>
      </c>
      <c r="BH242" s="140">
        <f>IF(O242="sníž. přenesená",K242,0)</f>
        <v>0</v>
      </c>
      <c r="BI242" s="140">
        <f>IF(O242="nulová",K242,0)</f>
        <v>0</v>
      </c>
      <c r="BJ242" s="17" t="s">
        <v>82</v>
      </c>
      <c r="BK242" s="140">
        <f>ROUND(P242*H242,2)</f>
        <v>0</v>
      </c>
      <c r="BL242" s="17" t="s">
        <v>161</v>
      </c>
      <c r="BM242" s="139" t="s">
        <v>349</v>
      </c>
    </row>
    <row r="243" spans="2:65" s="1" customFormat="1">
      <c r="B243" s="32"/>
      <c r="D243" s="141" t="s">
        <v>162</v>
      </c>
      <c r="F243" s="142" t="s">
        <v>350</v>
      </c>
      <c r="I243" s="143"/>
      <c r="J243" s="143"/>
      <c r="M243" s="32"/>
      <c r="N243" s="144"/>
      <c r="Y243" s="53"/>
      <c r="AT243" s="17" t="s">
        <v>162</v>
      </c>
      <c r="AU243" s="17" t="s">
        <v>84</v>
      </c>
    </row>
    <row r="244" spans="2:65" s="12" customFormat="1">
      <c r="B244" s="145"/>
      <c r="D244" s="146" t="s">
        <v>164</v>
      </c>
      <c r="E244" s="147" t="s">
        <v>20</v>
      </c>
      <c r="F244" s="148" t="s">
        <v>351</v>
      </c>
      <c r="H244" s="149">
        <v>189.04</v>
      </c>
      <c r="I244" s="150"/>
      <c r="J244" s="150"/>
      <c r="M244" s="145"/>
      <c r="N244" s="151"/>
      <c r="Y244" s="152"/>
      <c r="AT244" s="147" t="s">
        <v>164</v>
      </c>
      <c r="AU244" s="147" t="s">
        <v>84</v>
      </c>
      <c r="AV244" s="12" t="s">
        <v>84</v>
      </c>
      <c r="AW244" s="12" t="s">
        <v>5</v>
      </c>
      <c r="AX244" s="12" t="s">
        <v>82</v>
      </c>
      <c r="AY244" s="147" t="s">
        <v>155</v>
      </c>
    </row>
    <row r="245" spans="2:65" s="1" customFormat="1" ht="16.5" customHeight="1">
      <c r="B245" s="32"/>
      <c r="C245" s="126" t="s">
        <v>352</v>
      </c>
      <c r="D245" s="126" t="s">
        <v>157</v>
      </c>
      <c r="E245" s="127" t="s">
        <v>353</v>
      </c>
      <c r="F245" s="128" t="s">
        <v>354</v>
      </c>
      <c r="G245" s="129" t="s">
        <v>207</v>
      </c>
      <c r="H245" s="130">
        <v>7.1740000000000004</v>
      </c>
      <c r="I245" s="131"/>
      <c r="J245" s="131"/>
      <c r="K245" s="132">
        <f>ROUND(P245*H245,2)</f>
        <v>0</v>
      </c>
      <c r="L245" s="133"/>
      <c r="M245" s="32"/>
      <c r="N245" s="134" t="s">
        <v>20</v>
      </c>
      <c r="O245" s="135" t="s">
        <v>43</v>
      </c>
      <c r="P245" s="136">
        <f>I245+J245</f>
        <v>0</v>
      </c>
      <c r="Q245" s="136">
        <f>ROUND(I245*H245,2)</f>
        <v>0</v>
      </c>
      <c r="R245" s="136">
        <f>ROUND(J245*H245,2)</f>
        <v>0</v>
      </c>
      <c r="T245" s="137">
        <f>S245*H245</f>
        <v>0</v>
      </c>
      <c r="U245" s="137">
        <v>1.0383</v>
      </c>
      <c r="V245" s="137">
        <f>U245*H245</f>
        <v>7.4487642000000003</v>
      </c>
      <c r="W245" s="137">
        <v>0</v>
      </c>
      <c r="X245" s="137">
        <f>W245*H245</f>
        <v>0</v>
      </c>
      <c r="Y245" s="138" t="s">
        <v>20</v>
      </c>
      <c r="AR245" s="139" t="s">
        <v>161</v>
      </c>
      <c r="AT245" s="139" t="s">
        <v>157</v>
      </c>
      <c r="AU245" s="139" t="s">
        <v>84</v>
      </c>
      <c r="AY245" s="17" t="s">
        <v>155</v>
      </c>
      <c r="BE245" s="140">
        <f>IF(O245="základní",K245,0)</f>
        <v>0</v>
      </c>
      <c r="BF245" s="140">
        <f>IF(O245="snížená",K245,0)</f>
        <v>0</v>
      </c>
      <c r="BG245" s="140">
        <f>IF(O245="zákl. přenesená",K245,0)</f>
        <v>0</v>
      </c>
      <c r="BH245" s="140">
        <f>IF(O245="sníž. přenesená",K245,0)</f>
        <v>0</v>
      </c>
      <c r="BI245" s="140">
        <f>IF(O245="nulová",K245,0)</f>
        <v>0</v>
      </c>
      <c r="BJ245" s="17" t="s">
        <v>82</v>
      </c>
      <c r="BK245" s="140">
        <f>ROUND(P245*H245,2)</f>
        <v>0</v>
      </c>
      <c r="BL245" s="17" t="s">
        <v>161</v>
      </c>
      <c r="BM245" s="139" t="s">
        <v>355</v>
      </c>
    </row>
    <row r="246" spans="2:65" s="1" customFormat="1">
      <c r="B246" s="32"/>
      <c r="D246" s="141" t="s">
        <v>162</v>
      </c>
      <c r="F246" s="142" t="s">
        <v>356</v>
      </c>
      <c r="I246" s="143"/>
      <c r="J246" s="143"/>
      <c r="M246" s="32"/>
      <c r="N246" s="144"/>
      <c r="Y246" s="53"/>
      <c r="AT246" s="17" t="s">
        <v>162</v>
      </c>
      <c r="AU246" s="17" t="s">
        <v>84</v>
      </c>
    </row>
    <row r="247" spans="2:65" s="12" customFormat="1">
      <c r="B247" s="145"/>
      <c r="D247" s="146" t="s">
        <v>164</v>
      </c>
      <c r="E247" s="147" t="s">
        <v>20</v>
      </c>
      <c r="F247" s="148" t="s">
        <v>357</v>
      </c>
      <c r="H247" s="149">
        <v>7.1740000000000004</v>
      </c>
      <c r="I247" s="150"/>
      <c r="J247" s="150"/>
      <c r="M247" s="145"/>
      <c r="N247" s="151"/>
      <c r="Y247" s="152"/>
      <c r="AT247" s="147" t="s">
        <v>164</v>
      </c>
      <c r="AU247" s="147" t="s">
        <v>84</v>
      </c>
      <c r="AV247" s="12" t="s">
        <v>84</v>
      </c>
      <c r="AW247" s="12" t="s">
        <v>5</v>
      </c>
      <c r="AX247" s="12" t="s">
        <v>74</v>
      </c>
      <c r="AY247" s="147" t="s">
        <v>155</v>
      </c>
    </row>
    <row r="248" spans="2:65" s="14" customFormat="1">
      <c r="B248" s="171"/>
      <c r="D248" s="146" t="s">
        <v>164</v>
      </c>
      <c r="E248" s="172" t="s">
        <v>20</v>
      </c>
      <c r="F248" s="173" t="s">
        <v>358</v>
      </c>
      <c r="H248" s="172" t="s">
        <v>20</v>
      </c>
      <c r="I248" s="174"/>
      <c r="J248" s="174"/>
      <c r="M248" s="171"/>
      <c r="N248" s="175"/>
      <c r="Y248" s="176"/>
      <c r="AT248" s="172" t="s">
        <v>164</v>
      </c>
      <c r="AU248" s="172" t="s">
        <v>84</v>
      </c>
      <c r="AV248" s="14" t="s">
        <v>82</v>
      </c>
      <c r="AW248" s="14" t="s">
        <v>5</v>
      </c>
      <c r="AX248" s="14" t="s">
        <v>74</v>
      </c>
      <c r="AY248" s="172" t="s">
        <v>155</v>
      </c>
    </row>
    <row r="249" spans="2:65" s="13" customFormat="1">
      <c r="B249" s="153"/>
      <c r="D249" s="146" t="s">
        <v>164</v>
      </c>
      <c r="E249" s="154" t="s">
        <v>20</v>
      </c>
      <c r="F249" s="155" t="s">
        <v>166</v>
      </c>
      <c r="H249" s="156">
        <v>7.1740000000000004</v>
      </c>
      <c r="I249" s="157"/>
      <c r="J249" s="157"/>
      <c r="M249" s="153"/>
      <c r="N249" s="158"/>
      <c r="Y249" s="159"/>
      <c r="AT249" s="154" t="s">
        <v>164</v>
      </c>
      <c r="AU249" s="154" t="s">
        <v>84</v>
      </c>
      <c r="AV249" s="13" t="s">
        <v>161</v>
      </c>
      <c r="AW249" s="13" t="s">
        <v>5</v>
      </c>
      <c r="AX249" s="13" t="s">
        <v>82</v>
      </c>
      <c r="AY249" s="154" t="s">
        <v>155</v>
      </c>
    </row>
    <row r="250" spans="2:65" s="1" customFormat="1" ht="16.5" customHeight="1">
      <c r="B250" s="32"/>
      <c r="C250" s="126" t="s">
        <v>314</v>
      </c>
      <c r="D250" s="126" t="s">
        <v>157</v>
      </c>
      <c r="E250" s="127" t="s">
        <v>359</v>
      </c>
      <c r="F250" s="128" t="s">
        <v>360</v>
      </c>
      <c r="G250" s="129" t="s">
        <v>169</v>
      </c>
      <c r="H250" s="130">
        <v>22.72</v>
      </c>
      <c r="I250" s="131"/>
      <c r="J250" s="131"/>
      <c r="K250" s="132">
        <f>ROUND(P250*H250,2)</f>
        <v>0</v>
      </c>
      <c r="L250" s="133"/>
      <c r="M250" s="32"/>
      <c r="N250" s="134" t="s">
        <v>20</v>
      </c>
      <c r="O250" s="135" t="s">
        <v>43</v>
      </c>
      <c r="P250" s="136">
        <f>I250+J250</f>
        <v>0</v>
      </c>
      <c r="Q250" s="136">
        <f>ROUND(I250*H250,2)</f>
        <v>0</v>
      </c>
      <c r="R250" s="136">
        <f>ROUND(J250*H250,2)</f>
        <v>0</v>
      </c>
      <c r="T250" s="137">
        <f>S250*H250</f>
        <v>0</v>
      </c>
      <c r="U250" s="137">
        <v>2.3010199999999998</v>
      </c>
      <c r="V250" s="137">
        <f>U250*H250</f>
        <v>52.279174399999995</v>
      </c>
      <c r="W250" s="137">
        <v>0</v>
      </c>
      <c r="X250" s="137">
        <f>W250*H250</f>
        <v>0</v>
      </c>
      <c r="Y250" s="138" t="s">
        <v>20</v>
      </c>
      <c r="AR250" s="139" t="s">
        <v>161</v>
      </c>
      <c r="AT250" s="139" t="s">
        <v>157</v>
      </c>
      <c r="AU250" s="139" t="s">
        <v>84</v>
      </c>
      <c r="AY250" s="17" t="s">
        <v>155</v>
      </c>
      <c r="BE250" s="140">
        <f>IF(O250="základní",K250,0)</f>
        <v>0</v>
      </c>
      <c r="BF250" s="140">
        <f>IF(O250="snížená",K250,0)</f>
        <v>0</v>
      </c>
      <c r="BG250" s="140">
        <f>IF(O250="zákl. přenesená",K250,0)</f>
        <v>0</v>
      </c>
      <c r="BH250" s="140">
        <f>IF(O250="sníž. přenesená",K250,0)</f>
        <v>0</v>
      </c>
      <c r="BI250" s="140">
        <f>IF(O250="nulová",K250,0)</f>
        <v>0</v>
      </c>
      <c r="BJ250" s="17" t="s">
        <v>82</v>
      </c>
      <c r="BK250" s="140">
        <f>ROUND(P250*H250,2)</f>
        <v>0</v>
      </c>
      <c r="BL250" s="17" t="s">
        <v>161</v>
      </c>
      <c r="BM250" s="139" t="s">
        <v>225</v>
      </c>
    </row>
    <row r="251" spans="2:65" s="1" customFormat="1">
      <c r="B251" s="32"/>
      <c r="D251" s="141" t="s">
        <v>162</v>
      </c>
      <c r="F251" s="142" t="s">
        <v>361</v>
      </c>
      <c r="I251" s="143"/>
      <c r="J251" s="143"/>
      <c r="M251" s="32"/>
      <c r="N251" s="144"/>
      <c r="Y251" s="53"/>
      <c r="AT251" s="17" t="s">
        <v>162</v>
      </c>
      <c r="AU251" s="17" t="s">
        <v>84</v>
      </c>
    </row>
    <row r="252" spans="2:65" s="12" customFormat="1">
      <c r="B252" s="145"/>
      <c r="D252" s="146" t="s">
        <v>164</v>
      </c>
      <c r="E252" s="147" t="s">
        <v>20</v>
      </c>
      <c r="F252" s="148" t="s">
        <v>362</v>
      </c>
      <c r="H252" s="149">
        <v>22.72</v>
      </c>
      <c r="I252" s="150"/>
      <c r="J252" s="150"/>
      <c r="M252" s="145"/>
      <c r="N252" s="151"/>
      <c r="Y252" s="152"/>
      <c r="AT252" s="147" t="s">
        <v>164</v>
      </c>
      <c r="AU252" s="147" t="s">
        <v>84</v>
      </c>
      <c r="AV252" s="12" t="s">
        <v>84</v>
      </c>
      <c r="AW252" s="12" t="s">
        <v>5</v>
      </c>
      <c r="AX252" s="12" t="s">
        <v>74</v>
      </c>
      <c r="AY252" s="147" t="s">
        <v>155</v>
      </c>
    </row>
    <row r="253" spans="2:65" s="14" customFormat="1">
      <c r="B253" s="171"/>
      <c r="D253" s="146" t="s">
        <v>164</v>
      </c>
      <c r="E253" s="172" t="s">
        <v>20</v>
      </c>
      <c r="F253" s="173" t="s">
        <v>363</v>
      </c>
      <c r="H253" s="172" t="s">
        <v>20</v>
      </c>
      <c r="I253" s="174"/>
      <c r="J253" s="174"/>
      <c r="M253" s="171"/>
      <c r="N253" s="175"/>
      <c r="Y253" s="176"/>
      <c r="AT253" s="172" t="s">
        <v>164</v>
      </c>
      <c r="AU253" s="172" t="s">
        <v>84</v>
      </c>
      <c r="AV253" s="14" t="s">
        <v>82</v>
      </c>
      <c r="AW253" s="14" t="s">
        <v>5</v>
      </c>
      <c r="AX253" s="14" t="s">
        <v>74</v>
      </c>
      <c r="AY253" s="172" t="s">
        <v>155</v>
      </c>
    </row>
    <row r="254" spans="2:65" s="13" customFormat="1">
      <c r="B254" s="153"/>
      <c r="D254" s="146" t="s">
        <v>164</v>
      </c>
      <c r="E254" s="154" t="s">
        <v>20</v>
      </c>
      <c r="F254" s="155" t="s">
        <v>166</v>
      </c>
      <c r="H254" s="156">
        <v>22.72</v>
      </c>
      <c r="I254" s="157"/>
      <c r="J254" s="157"/>
      <c r="M254" s="153"/>
      <c r="N254" s="158"/>
      <c r="Y254" s="159"/>
      <c r="AT254" s="154" t="s">
        <v>164</v>
      </c>
      <c r="AU254" s="154" t="s">
        <v>84</v>
      </c>
      <c r="AV254" s="13" t="s">
        <v>161</v>
      </c>
      <c r="AW254" s="13" t="s">
        <v>5</v>
      </c>
      <c r="AX254" s="13" t="s">
        <v>82</v>
      </c>
      <c r="AY254" s="154" t="s">
        <v>155</v>
      </c>
    </row>
    <row r="255" spans="2:65" s="1" customFormat="1" ht="21.75" customHeight="1">
      <c r="B255" s="32"/>
      <c r="C255" s="126" t="s">
        <v>364</v>
      </c>
      <c r="D255" s="126" t="s">
        <v>157</v>
      </c>
      <c r="E255" s="127" t="s">
        <v>365</v>
      </c>
      <c r="F255" s="128" t="s">
        <v>366</v>
      </c>
      <c r="G255" s="129" t="s">
        <v>169</v>
      </c>
      <c r="H255" s="130">
        <v>47.255000000000003</v>
      </c>
      <c r="I255" s="131"/>
      <c r="J255" s="131"/>
      <c r="K255" s="132">
        <f>ROUND(P255*H255,2)</f>
        <v>0</v>
      </c>
      <c r="L255" s="133"/>
      <c r="M255" s="32"/>
      <c r="N255" s="134" t="s">
        <v>20</v>
      </c>
      <c r="O255" s="135" t="s">
        <v>43</v>
      </c>
      <c r="P255" s="136">
        <f>I255+J255</f>
        <v>0</v>
      </c>
      <c r="Q255" s="136">
        <f>ROUND(I255*H255,2)</f>
        <v>0</v>
      </c>
      <c r="R255" s="136">
        <f>ROUND(J255*H255,2)</f>
        <v>0</v>
      </c>
      <c r="T255" s="137">
        <f>S255*H255</f>
        <v>0</v>
      </c>
      <c r="U255" s="137">
        <v>2.5018699999999998</v>
      </c>
      <c r="V255" s="137">
        <f>U255*H255</f>
        <v>118.22586685</v>
      </c>
      <c r="W255" s="137">
        <v>0</v>
      </c>
      <c r="X255" s="137">
        <f>W255*H255</f>
        <v>0</v>
      </c>
      <c r="Y255" s="138" t="s">
        <v>20</v>
      </c>
      <c r="AR255" s="139" t="s">
        <v>161</v>
      </c>
      <c r="AT255" s="139" t="s">
        <v>157</v>
      </c>
      <c r="AU255" s="139" t="s">
        <v>84</v>
      </c>
      <c r="AY255" s="17" t="s">
        <v>155</v>
      </c>
      <c r="BE255" s="140">
        <f>IF(O255="základní",K255,0)</f>
        <v>0</v>
      </c>
      <c r="BF255" s="140">
        <f>IF(O255="snížená",K255,0)</f>
        <v>0</v>
      </c>
      <c r="BG255" s="140">
        <f>IF(O255="zákl. přenesená",K255,0)</f>
        <v>0</v>
      </c>
      <c r="BH255" s="140">
        <f>IF(O255="sníž. přenesená",K255,0)</f>
        <v>0</v>
      </c>
      <c r="BI255" s="140">
        <f>IF(O255="nulová",K255,0)</f>
        <v>0</v>
      </c>
      <c r="BJ255" s="17" t="s">
        <v>82</v>
      </c>
      <c r="BK255" s="140">
        <f>ROUND(P255*H255,2)</f>
        <v>0</v>
      </c>
      <c r="BL255" s="17" t="s">
        <v>161</v>
      </c>
      <c r="BM255" s="139" t="s">
        <v>367</v>
      </c>
    </row>
    <row r="256" spans="2:65" s="1" customFormat="1">
      <c r="B256" s="32"/>
      <c r="D256" s="141" t="s">
        <v>162</v>
      </c>
      <c r="F256" s="142" t="s">
        <v>368</v>
      </c>
      <c r="I256" s="143"/>
      <c r="J256" s="143"/>
      <c r="M256" s="32"/>
      <c r="N256" s="144"/>
      <c r="Y256" s="53"/>
      <c r="AT256" s="17" t="s">
        <v>162</v>
      </c>
      <c r="AU256" s="17" t="s">
        <v>84</v>
      </c>
    </row>
    <row r="257" spans="2:65" s="1" customFormat="1" ht="19.5">
      <c r="B257" s="32"/>
      <c r="D257" s="146" t="s">
        <v>177</v>
      </c>
      <c r="F257" s="160" t="s">
        <v>369</v>
      </c>
      <c r="I257" s="143"/>
      <c r="J257" s="143"/>
      <c r="M257" s="32"/>
      <c r="N257" s="144"/>
      <c r="Y257" s="53"/>
      <c r="AT257" s="17" t="s">
        <v>177</v>
      </c>
      <c r="AU257" s="17" t="s">
        <v>84</v>
      </c>
    </row>
    <row r="258" spans="2:65" s="12" customFormat="1">
      <c r="B258" s="145"/>
      <c r="D258" s="146" t="s">
        <v>164</v>
      </c>
      <c r="E258" s="147" t="s">
        <v>20</v>
      </c>
      <c r="F258" s="148" t="s">
        <v>370</v>
      </c>
      <c r="H258" s="149">
        <v>47.255000000000003</v>
      </c>
      <c r="I258" s="150"/>
      <c r="J258" s="150"/>
      <c r="M258" s="145"/>
      <c r="N258" s="151"/>
      <c r="Y258" s="152"/>
      <c r="AT258" s="147" t="s">
        <v>164</v>
      </c>
      <c r="AU258" s="147" t="s">
        <v>84</v>
      </c>
      <c r="AV258" s="12" t="s">
        <v>84</v>
      </c>
      <c r="AW258" s="12" t="s">
        <v>5</v>
      </c>
      <c r="AX258" s="12" t="s">
        <v>74</v>
      </c>
      <c r="AY258" s="147" t="s">
        <v>155</v>
      </c>
    </row>
    <row r="259" spans="2:65" s="14" customFormat="1">
      <c r="B259" s="171"/>
      <c r="D259" s="146" t="s">
        <v>164</v>
      </c>
      <c r="E259" s="172" t="s">
        <v>20</v>
      </c>
      <c r="F259" s="173" t="s">
        <v>371</v>
      </c>
      <c r="H259" s="172" t="s">
        <v>20</v>
      </c>
      <c r="I259" s="174"/>
      <c r="J259" s="174"/>
      <c r="M259" s="171"/>
      <c r="N259" s="175"/>
      <c r="Y259" s="176"/>
      <c r="AT259" s="172" t="s">
        <v>164</v>
      </c>
      <c r="AU259" s="172" t="s">
        <v>84</v>
      </c>
      <c r="AV259" s="14" t="s">
        <v>82</v>
      </c>
      <c r="AW259" s="14" t="s">
        <v>5</v>
      </c>
      <c r="AX259" s="14" t="s">
        <v>74</v>
      </c>
      <c r="AY259" s="172" t="s">
        <v>155</v>
      </c>
    </row>
    <row r="260" spans="2:65" s="13" customFormat="1">
      <c r="B260" s="153"/>
      <c r="D260" s="146" t="s">
        <v>164</v>
      </c>
      <c r="E260" s="154" t="s">
        <v>20</v>
      </c>
      <c r="F260" s="155" t="s">
        <v>166</v>
      </c>
      <c r="H260" s="156">
        <v>47.255000000000003</v>
      </c>
      <c r="I260" s="157"/>
      <c r="J260" s="157"/>
      <c r="M260" s="153"/>
      <c r="N260" s="158"/>
      <c r="Y260" s="159"/>
      <c r="AT260" s="154" t="s">
        <v>164</v>
      </c>
      <c r="AU260" s="154" t="s">
        <v>84</v>
      </c>
      <c r="AV260" s="13" t="s">
        <v>161</v>
      </c>
      <c r="AW260" s="13" t="s">
        <v>5</v>
      </c>
      <c r="AX260" s="13" t="s">
        <v>82</v>
      </c>
      <c r="AY260" s="154" t="s">
        <v>155</v>
      </c>
    </row>
    <row r="261" spans="2:65" s="1" customFormat="1" ht="24.2" customHeight="1">
      <c r="B261" s="32"/>
      <c r="C261" s="126" t="s">
        <v>372</v>
      </c>
      <c r="D261" s="126" t="s">
        <v>157</v>
      </c>
      <c r="E261" s="127" t="s">
        <v>373</v>
      </c>
      <c r="F261" s="128" t="s">
        <v>374</v>
      </c>
      <c r="G261" s="129" t="s">
        <v>183</v>
      </c>
      <c r="H261" s="130">
        <v>70</v>
      </c>
      <c r="I261" s="131"/>
      <c r="J261" s="131"/>
      <c r="K261" s="132">
        <f>ROUND(P261*H261,2)</f>
        <v>0</v>
      </c>
      <c r="L261" s="133"/>
      <c r="M261" s="32"/>
      <c r="N261" s="134" t="s">
        <v>20</v>
      </c>
      <c r="O261" s="135" t="s">
        <v>43</v>
      </c>
      <c r="P261" s="136">
        <f>I261+J261</f>
        <v>0</v>
      </c>
      <c r="Q261" s="136">
        <f>ROUND(I261*H261,2)</f>
        <v>0</v>
      </c>
      <c r="R261" s="136">
        <f>ROUND(J261*H261,2)</f>
        <v>0</v>
      </c>
      <c r="T261" s="137">
        <f>S261*H261</f>
        <v>0</v>
      </c>
      <c r="U261" s="137">
        <v>0</v>
      </c>
      <c r="V261" s="137">
        <f>U261*H261</f>
        <v>0</v>
      </c>
      <c r="W261" s="137">
        <v>0</v>
      </c>
      <c r="X261" s="137">
        <f>W261*H261</f>
        <v>0</v>
      </c>
      <c r="Y261" s="138" t="s">
        <v>20</v>
      </c>
      <c r="AR261" s="139" t="s">
        <v>161</v>
      </c>
      <c r="AT261" s="139" t="s">
        <v>157</v>
      </c>
      <c r="AU261" s="139" t="s">
        <v>84</v>
      </c>
      <c r="AY261" s="17" t="s">
        <v>155</v>
      </c>
      <c r="BE261" s="140">
        <f>IF(O261="základní",K261,0)</f>
        <v>0</v>
      </c>
      <c r="BF261" s="140">
        <f>IF(O261="snížená",K261,0)</f>
        <v>0</v>
      </c>
      <c r="BG261" s="140">
        <f>IF(O261="zákl. přenesená",K261,0)</f>
        <v>0</v>
      </c>
      <c r="BH261" s="140">
        <f>IF(O261="sníž. přenesená",K261,0)</f>
        <v>0</v>
      </c>
      <c r="BI261" s="140">
        <f>IF(O261="nulová",K261,0)</f>
        <v>0</v>
      </c>
      <c r="BJ261" s="17" t="s">
        <v>82</v>
      </c>
      <c r="BK261" s="140">
        <f>ROUND(P261*H261,2)</f>
        <v>0</v>
      </c>
      <c r="BL261" s="17" t="s">
        <v>161</v>
      </c>
      <c r="BM261" s="139" t="s">
        <v>375</v>
      </c>
    </row>
    <row r="262" spans="2:65" s="1" customFormat="1">
      <c r="B262" s="32"/>
      <c r="D262" s="141" t="s">
        <v>162</v>
      </c>
      <c r="F262" s="142" t="s">
        <v>376</v>
      </c>
      <c r="I262" s="143"/>
      <c r="J262" s="143"/>
      <c r="M262" s="32"/>
      <c r="N262" s="144"/>
      <c r="Y262" s="53"/>
      <c r="AT262" s="17" t="s">
        <v>162</v>
      </c>
      <c r="AU262" s="17" t="s">
        <v>84</v>
      </c>
    </row>
    <row r="263" spans="2:65" s="1" customFormat="1" ht="16.5" customHeight="1">
      <c r="B263" s="32"/>
      <c r="C263" s="161" t="s">
        <v>377</v>
      </c>
      <c r="D263" s="161" t="s">
        <v>180</v>
      </c>
      <c r="E263" s="162" t="s">
        <v>378</v>
      </c>
      <c r="F263" s="163" t="s">
        <v>379</v>
      </c>
      <c r="G263" s="164" t="s">
        <v>380</v>
      </c>
      <c r="H263" s="165">
        <v>7.6999999999999999E-2</v>
      </c>
      <c r="I263" s="166"/>
      <c r="J263" s="167"/>
      <c r="K263" s="168">
        <f>ROUND(P263*H263,2)</f>
        <v>0</v>
      </c>
      <c r="L263" s="167"/>
      <c r="M263" s="169"/>
      <c r="N263" s="170" t="s">
        <v>20</v>
      </c>
      <c r="O263" s="135" t="s">
        <v>43</v>
      </c>
      <c r="P263" s="136">
        <f>I263+J263</f>
        <v>0</v>
      </c>
      <c r="Q263" s="136">
        <f>ROUND(I263*H263,2)</f>
        <v>0</v>
      </c>
      <c r="R263" s="136">
        <f>ROUND(J263*H263,2)</f>
        <v>0</v>
      </c>
      <c r="T263" s="137">
        <f>S263*H263</f>
        <v>0</v>
      </c>
      <c r="U263" s="137">
        <v>1E-3</v>
      </c>
      <c r="V263" s="137">
        <f>U263*H263</f>
        <v>7.7000000000000001E-5</v>
      </c>
      <c r="W263" s="137">
        <v>0</v>
      </c>
      <c r="X263" s="137">
        <f>W263*H263</f>
        <v>0</v>
      </c>
      <c r="Y263" s="138" t="s">
        <v>20</v>
      </c>
      <c r="AR263" s="139" t="s">
        <v>191</v>
      </c>
      <c r="AT263" s="139" t="s">
        <v>180</v>
      </c>
      <c r="AU263" s="139" t="s">
        <v>84</v>
      </c>
      <c r="AY263" s="17" t="s">
        <v>155</v>
      </c>
      <c r="BE263" s="140">
        <f>IF(O263="základní",K263,0)</f>
        <v>0</v>
      </c>
      <c r="BF263" s="140">
        <f>IF(O263="snížená",K263,0)</f>
        <v>0</v>
      </c>
      <c r="BG263" s="140">
        <f>IF(O263="zákl. přenesená",K263,0)</f>
        <v>0</v>
      </c>
      <c r="BH263" s="140">
        <f>IF(O263="sníž. přenesená",K263,0)</f>
        <v>0</v>
      </c>
      <c r="BI263" s="140">
        <f>IF(O263="nulová",K263,0)</f>
        <v>0</v>
      </c>
      <c r="BJ263" s="17" t="s">
        <v>82</v>
      </c>
      <c r="BK263" s="140">
        <f>ROUND(P263*H263,2)</f>
        <v>0</v>
      </c>
      <c r="BL263" s="17" t="s">
        <v>161</v>
      </c>
      <c r="BM263" s="139" t="s">
        <v>381</v>
      </c>
    </row>
    <row r="264" spans="2:65" s="12" customFormat="1">
      <c r="B264" s="145"/>
      <c r="D264" s="146" t="s">
        <v>164</v>
      </c>
      <c r="E264" s="147" t="s">
        <v>20</v>
      </c>
      <c r="F264" s="148" t="s">
        <v>382</v>
      </c>
      <c r="H264" s="149">
        <v>7.0000000000000007E-2</v>
      </c>
      <c r="I264" s="150"/>
      <c r="J264" s="150"/>
      <c r="M264" s="145"/>
      <c r="N264" s="151"/>
      <c r="Y264" s="152"/>
      <c r="AT264" s="147" t="s">
        <v>164</v>
      </c>
      <c r="AU264" s="147" t="s">
        <v>84</v>
      </c>
      <c r="AV264" s="12" t="s">
        <v>84</v>
      </c>
      <c r="AW264" s="12" t="s">
        <v>5</v>
      </c>
      <c r="AX264" s="12" t="s">
        <v>82</v>
      </c>
      <c r="AY264" s="147" t="s">
        <v>155</v>
      </c>
    </row>
    <row r="265" spans="2:65" s="12" customFormat="1">
      <c r="B265" s="145"/>
      <c r="D265" s="146" t="s">
        <v>164</v>
      </c>
      <c r="F265" s="148" t="s">
        <v>383</v>
      </c>
      <c r="H265" s="149">
        <v>7.6999999999999999E-2</v>
      </c>
      <c r="I265" s="150"/>
      <c r="J265" s="150"/>
      <c r="M265" s="145"/>
      <c r="N265" s="151"/>
      <c r="Y265" s="152"/>
      <c r="AT265" s="147" t="s">
        <v>164</v>
      </c>
      <c r="AU265" s="147" t="s">
        <v>84</v>
      </c>
      <c r="AV265" s="12" t="s">
        <v>84</v>
      </c>
      <c r="AW265" s="12" t="s">
        <v>4</v>
      </c>
      <c r="AX265" s="12" t="s">
        <v>82</v>
      </c>
      <c r="AY265" s="147" t="s">
        <v>155</v>
      </c>
    </row>
    <row r="266" spans="2:65" s="1" customFormat="1" ht="16.5" customHeight="1">
      <c r="B266" s="32"/>
      <c r="C266" s="161" t="s">
        <v>320</v>
      </c>
      <c r="D266" s="161" t="s">
        <v>180</v>
      </c>
      <c r="E266" s="162" t="s">
        <v>384</v>
      </c>
      <c r="F266" s="163" t="s">
        <v>385</v>
      </c>
      <c r="G266" s="164" t="s">
        <v>386</v>
      </c>
      <c r="H266" s="165">
        <v>6</v>
      </c>
      <c r="I266" s="166"/>
      <c r="J266" s="167"/>
      <c r="K266" s="168">
        <f>ROUND(P266*H266,2)</f>
        <v>0</v>
      </c>
      <c r="L266" s="167"/>
      <c r="M266" s="169"/>
      <c r="N266" s="170" t="s">
        <v>20</v>
      </c>
      <c r="O266" s="135" t="s">
        <v>43</v>
      </c>
      <c r="P266" s="136">
        <f>I266+J266</f>
        <v>0</v>
      </c>
      <c r="Q266" s="136">
        <f>ROUND(I266*H266,2)</f>
        <v>0</v>
      </c>
      <c r="R266" s="136">
        <f>ROUND(J266*H266,2)</f>
        <v>0</v>
      </c>
      <c r="T266" s="137">
        <f>S266*H266</f>
        <v>0</v>
      </c>
      <c r="U266" s="137">
        <v>1.3999999999999999E-4</v>
      </c>
      <c r="V266" s="137">
        <f>U266*H266</f>
        <v>8.3999999999999993E-4</v>
      </c>
      <c r="W266" s="137">
        <v>0</v>
      </c>
      <c r="X266" s="137">
        <f>W266*H266</f>
        <v>0</v>
      </c>
      <c r="Y266" s="138" t="s">
        <v>20</v>
      </c>
      <c r="AR266" s="139" t="s">
        <v>191</v>
      </c>
      <c r="AT266" s="139" t="s">
        <v>180</v>
      </c>
      <c r="AU266" s="139" t="s">
        <v>84</v>
      </c>
      <c r="AY266" s="17" t="s">
        <v>155</v>
      </c>
      <c r="BE266" s="140">
        <f>IF(O266="základní",K266,0)</f>
        <v>0</v>
      </c>
      <c r="BF266" s="140">
        <f>IF(O266="snížená",K266,0)</f>
        <v>0</v>
      </c>
      <c r="BG266" s="140">
        <f>IF(O266="zákl. přenesená",K266,0)</f>
        <v>0</v>
      </c>
      <c r="BH266" s="140">
        <f>IF(O266="sníž. přenesená",K266,0)</f>
        <v>0</v>
      </c>
      <c r="BI266" s="140">
        <f>IF(O266="nulová",K266,0)</f>
        <v>0</v>
      </c>
      <c r="BJ266" s="17" t="s">
        <v>82</v>
      </c>
      <c r="BK266" s="140">
        <f>ROUND(P266*H266,2)</f>
        <v>0</v>
      </c>
      <c r="BL266" s="17" t="s">
        <v>161</v>
      </c>
      <c r="BM266" s="139" t="s">
        <v>387</v>
      </c>
    </row>
    <row r="267" spans="2:65" s="1" customFormat="1" ht="16.5" customHeight="1">
      <c r="B267" s="32"/>
      <c r="C267" s="161" t="s">
        <v>388</v>
      </c>
      <c r="D267" s="161" t="s">
        <v>180</v>
      </c>
      <c r="E267" s="162" t="s">
        <v>389</v>
      </c>
      <c r="F267" s="163" t="s">
        <v>390</v>
      </c>
      <c r="G267" s="164" t="s">
        <v>380</v>
      </c>
      <c r="H267" s="165">
        <v>10.425000000000001</v>
      </c>
      <c r="I267" s="166"/>
      <c r="J267" s="167"/>
      <c r="K267" s="168">
        <f>ROUND(P267*H267,2)</f>
        <v>0</v>
      </c>
      <c r="L267" s="167"/>
      <c r="M267" s="169"/>
      <c r="N267" s="170" t="s">
        <v>20</v>
      </c>
      <c r="O267" s="135" t="s">
        <v>43</v>
      </c>
      <c r="P267" s="136">
        <f>I267+J267</f>
        <v>0</v>
      </c>
      <c r="Q267" s="136">
        <f>ROUND(I267*H267,2)</f>
        <v>0</v>
      </c>
      <c r="R267" s="136">
        <f>ROUND(J267*H267,2)</f>
        <v>0</v>
      </c>
      <c r="T267" s="137">
        <f>S267*H267</f>
        <v>0</v>
      </c>
      <c r="U267" s="137">
        <v>1E-3</v>
      </c>
      <c r="V267" s="137">
        <f>U267*H267</f>
        <v>1.0425E-2</v>
      </c>
      <c r="W267" s="137">
        <v>0</v>
      </c>
      <c r="X267" s="137">
        <f>W267*H267</f>
        <v>0</v>
      </c>
      <c r="Y267" s="138" t="s">
        <v>20</v>
      </c>
      <c r="AR267" s="139" t="s">
        <v>191</v>
      </c>
      <c r="AT267" s="139" t="s">
        <v>180</v>
      </c>
      <c r="AU267" s="139" t="s">
        <v>84</v>
      </c>
      <c r="AY267" s="17" t="s">
        <v>155</v>
      </c>
      <c r="BE267" s="140">
        <f>IF(O267="základní",K267,0)</f>
        <v>0</v>
      </c>
      <c r="BF267" s="140">
        <f>IF(O267="snížená",K267,0)</f>
        <v>0</v>
      </c>
      <c r="BG267" s="140">
        <f>IF(O267="zákl. přenesená",K267,0)</f>
        <v>0</v>
      </c>
      <c r="BH267" s="140">
        <f>IF(O267="sníž. přenesená",K267,0)</f>
        <v>0</v>
      </c>
      <c r="BI267" s="140">
        <f>IF(O267="nulová",K267,0)</f>
        <v>0</v>
      </c>
      <c r="BJ267" s="17" t="s">
        <v>82</v>
      </c>
      <c r="BK267" s="140">
        <f>ROUND(P267*H267,2)</f>
        <v>0</v>
      </c>
      <c r="BL267" s="17" t="s">
        <v>161</v>
      </c>
      <c r="BM267" s="139" t="s">
        <v>391</v>
      </c>
    </row>
    <row r="268" spans="2:65" s="12" customFormat="1">
      <c r="B268" s="145"/>
      <c r="D268" s="146" t="s">
        <v>164</v>
      </c>
      <c r="E268" s="147" t="s">
        <v>20</v>
      </c>
      <c r="F268" s="148" t="s">
        <v>392</v>
      </c>
      <c r="H268" s="149">
        <v>10.425000000000001</v>
      </c>
      <c r="I268" s="150"/>
      <c r="J268" s="150"/>
      <c r="M268" s="145"/>
      <c r="N268" s="151"/>
      <c r="Y268" s="152"/>
      <c r="AT268" s="147" t="s">
        <v>164</v>
      </c>
      <c r="AU268" s="147" t="s">
        <v>84</v>
      </c>
      <c r="AV268" s="12" t="s">
        <v>84</v>
      </c>
      <c r="AW268" s="12" t="s">
        <v>5</v>
      </c>
      <c r="AX268" s="12" t="s">
        <v>82</v>
      </c>
      <c r="AY268" s="147" t="s">
        <v>155</v>
      </c>
    </row>
    <row r="269" spans="2:65" s="1" customFormat="1" ht="24.2" customHeight="1">
      <c r="B269" s="32"/>
      <c r="C269" s="126" t="s">
        <v>331</v>
      </c>
      <c r="D269" s="126" t="s">
        <v>157</v>
      </c>
      <c r="E269" s="127" t="s">
        <v>393</v>
      </c>
      <c r="F269" s="128" t="s">
        <v>394</v>
      </c>
      <c r="G269" s="129" t="s">
        <v>183</v>
      </c>
      <c r="H269" s="130">
        <v>30</v>
      </c>
      <c r="I269" s="131"/>
      <c r="J269" s="131"/>
      <c r="K269" s="132">
        <f>ROUND(P269*H269,2)</f>
        <v>0</v>
      </c>
      <c r="L269" s="133"/>
      <c r="M269" s="32"/>
      <c r="N269" s="134" t="s">
        <v>20</v>
      </c>
      <c r="O269" s="135" t="s">
        <v>43</v>
      </c>
      <c r="P269" s="136">
        <f>I269+J269</f>
        <v>0</v>
      </c>
      <c r="Q269" s="136">
        <f>ROUND(I269*H269,2)</f>
        <v>0</v>
      </c>
      <c r="R269" s="136">
        <f>ROUND(J269*H269,2)</f>
        <v>0</v>
      </c>
      <c r="T269" s="137">
        <f>S269*H269</f>
        <v>0</v>
      </c>
      <c r="U269" s="137">
        <v>0</v>
      </c>
      <c r="V269" s="137">
        <f>U269*H269</f>
        <v>0</v>
      </c>
      <c r="W269" s="137">
        <v>0</v>
      </c>
      <c r="X269" s="137">
        <f>W269*H269</f>
        <v>0</v>
      </c>
      <c r="Y269" s="138" t="s">
        <v>20</v>
      </c>
      <c r="AR269" s="139" t="s">
        <v>161</v>
      </c>
      <c r="AT269" s="139" t="s">
        <v>157</v>
      </c>
      <c r="AU269" s="139" t="s">
        <v>84</v>
      </c>
      <c r="AY269" s="17" t="s">
        <v>155</v>
      </c>
      <c r="BE269" s="140">
        <f>IF(O269="základní",K269,0)</f>
        <v>0</v>
      </c>
      <c r="BF269" s="140">
        <f>IF(O269="snížená",K269,0)</f>
        <v>0</v>
      </c>
      <c r="BG269" s="140">
        <f>IF(O269="zákl. přenesená",K269,0)</f>
        <v>0</v>
      </c>
      <c r="BH269" s="140">
        <f>IF(O269="sníž. přenesená",K269,0)</f>
        <v>0</v>
      </c>
      <c r="BI269" s="140">
        <f>IF(O269="nulová",K269,0)</f>
        <v>0</v>
      </c>
      <c r="BJ269" s="17" t="s">
        <v>82</v>
      </c>
      <c r="BK269" s="140">
        <f>ROUND(P269*H269,2)</f>
        <v>0</v>
      </c>
      <c r="BL269" s="17" t="s">
        <v>161</v>
      </c>
      <c r="BM269" s="139" t="s">
        <v>395</v>
      </c>
    </row>
    <row r="270" spans="2:65" s="1" customFormat="1">
      <c r="B270" s="32"/>
      <c r="D270" s="141" t="s">
        <v>162</v>
      </c>
      <c r="F270" s="142" t="s">
        <v>396</v>
      </c>
      <c r="I270" s="143"/>
      <c r="J270" s="143"/>
      <c r="M270" s="32"/>
      <c r="N270" s="144"/>
      <c r="Y270" s="53"/>
      <c r="AT270" s="17" t="s">
        <v>162</v>
      </c>
      <c r="AU270" s="17" t="s">
        <v>84</v>
      </c>
    </row>
    <row r="271" spans="2:65" s="1" customFormat="1" ht="16.5" customHeight="1">
      <c r="B271" s="32"/>
      <c r="C271" s="161" t="s">
        <v>397</v>
      </c>
      <c r="D271" s="161" t="s">
        <v>180</v>
      </c>
      <c r="E271" s="162" t="s">
        <v>378</v>
      </c>
      <c r="F271" s="163" t="s">
        <v>379</v>
      </c>
      <c r="G271" s="164" t="s">
        <v>380</v>
      </c>
      <c r="H271" s="165">
        <v>0.03</v>
      </c>
      <c r="I271" s="166"/>
      <c r="J271" s="167"/>
      <c r="K271" s="168">
        <f>ROUND(P271*H271,2)</f>
        <v>0</v>
      </c>
      <c r="L271" s="167"/>
      <c r="M271" s="169"/>
      <c r="N271" s="170" t="s">
        <v>20</v>
      </c>
      <c r="O271" s="135" t="s">
        <v>43</v>
      </c>
      <c r="P271" s="136">
        <f>I271+J271</f>
        <v>0</v>
      </c>
      <c r="Q271" s="136">
        <f>ROUND(I271*H271,2)</f>
        <v>0</v>
      </c>
      <c r="R271" s="136">
        <f>ROUND(J271*H271,2)</f>
        <v>0</v>
      </c>
      <c r="T271" s="137">
        <f>S271*H271</f>
        <v>0</v>
      </c>
      <c r="U271" s="137">
        <v>1E-3</v>
      </c>
      <c r="V271" s="137">
        <f>U271*H271</f>
        <v>3.0000000000000001E-5</v>
      </c>
      <c r="W271" s="137">
        <v>0</v>
      </c>
      <c r="X271" s="137">
        <f>W271*H271</f>
        <v>0</v>
      </c>
      <c r="Y271" s="138" t="s">
        <v>20</v>
      </c>
      <c r="AR271" s="139" t="s">
        <v>191</v>
      </c>
      <c r="AT271" s="139" t="s">
        <v>180</v>
      </c>
      <c r="AU271" s="139" t="s">
        <v>84</v>
      </c>
      <c r="AY271" s="17" t="s">
        <v>155</v>
      </c>
      <c r="BE271" s="140">
        <f>IF(O271="základní",K271,0)</f>
        <v>0</v>
      </c>
      <c r="BF271" s="140">
        <f>IF(O271="snížená",K271,0)</f>
        <v>0</v>
      </c>
      <c r="BG271" s="140">
        <f>IF(O271="zákl. přenesená",K271,0)</f>
        <v>0</v>
      </c>
      <c r="BH271" s="140">
        <f>IF(O271="sníž. přenesená",K271,0)</f>
        <v>0</v>
      </c>
      <c r="BI271" s="140">
        <f>IF(O271="nulová",K271,0)</f>
        <v>0</v>
      </c>
      <c r="BJ271" s="17" t="s">
        <v>82</v>
      </c>
      <c r="BK271" s="140">
        <f>ROUND(P271*H271,2)</f>
        <v>0</v>
      </c>
      <c r="BL271" s="17" t="s">
        <v>161</v>
      </c>
      <c r="BM271" s="139" t="s">
        <v>398</v>
      </c>
    </row>
    <row r="272" spans="2:65" s="12" customFormat="1">
      <c r="B272" s="145"/>
      <c r="D272" s="146" t="s">
        <v>164</v>
      </c>
      <c r="F272" s="148" t="s">
        <v>399</v>
      </c>
      <c r="H272" s="149">
        <v>0.03</v>
      </c>
      <c r="I272" s="150"/>
      <c r="J272" s="150"/>
      <c r="M272" s="145"/>
      <c r="N272" s="151"/>
      <c r="Y272" s="152"/>
      <c r="AT272" s="147" t="s">
        <v>164</v>
      </c>
      <c r="AU272" s="147" t="s">
        <v>84</v>
      </c>
      <c r="AV272" s="12" t="s">
        <v>84</v>
      </c>
      <c r="AW272" s="12" t="s">
        <v>4</v>
      </c>
      <c r="AX272" s="12" t="s">
        <v>82</v>
      </c>
      <c r="AY272" s="147" t="s">
        <v>155</v>
      </c>
    </row>
    <row r="273" spans="2:65" s="11" customFormat="1" ht="22.9" customHeight="1">
      <c r="B273" s="113"/>
      <c r="D273" s="114" t="s">
        <v>73</v>
      </c>
      <c r="E273" s="124" t="s">
        <v>172</v>
      </c>
      <c r="F273" s="124" t="s">
        <v>400</v>
      </c>
      <c r="I273" s="116"/>
      <c r="J273" s="116"/>
      <c r="K273" s="125">
        <f>BK273</f>
        <v>0</v>
      </c>
      <c r="M273" s="113"/>
      <c r="N273" s="118"/>
      <c r="Q273" s="119">
        <f>SUM(Q274:Q380)</f>
        <v>0</v>
      </c>
      <c r="R273" s="119">
        <f>SUM(R274:R380)</f>
        <v>0</v>
      </c>
      <c r="T273" s="120">
        <f>SUM(T274:T380)</f>
        <v>0</v>
      </c>
      <c r="V273" s="120">
        <f>SUM(V274:V380)</f>
        <v>254.91353963</v>
      </c>
      <c r="X273" s="120">
        <f>SUM(X274:X380)</f>
        <v>0</v>
      </c>
      <c r="Y273" s="121"/>
      <c r="AR273" s="114" t="s">
        <v>82</v>
      </c>
      <c r="AT273" s="122" t="s">
        <v>73</v>
      </c>
      <c r="AU273" s="122" t="s">
        <v>82</v>
      </c>
      <c r="AY273" s="114" t="s">
        <v>155</v>
      </c>
      <c r="BK273" s="123">
        <f>SUM(BK274:BK380)</f>
        <v>0</v>
      </c>
    </row>
    <row r="274" spans="2:65" s="1" customFormat="1" ht="24.2" customHeight="1">
      <c r="B274" s="32"/>
      <c r="C274" s="126" t="s">
        <v>336</v>
      </c>
      <c r="D274" s="126" t="s">
        <v>157</v>
      </c>
      <c r="E274" s="127" t="s">
        <v>401</v>
      </c>
      <c r="F274" s="128" t="s">
        <v>402</v>
      </c>
      <c r="G274" s="129" t="s">
        <v>160</v>
      </c>
      <c r="H274" s="130">
        <v>150.5</v>
      </c>
      <c r="I274" s="131"/>
      <c r="J274" s="131"/>
      <c r="K274" s="132">
        <f>ROUND(P274*H274,2)</f>
        <v>0</v>
      </c>
      <c r="L274" s="133"/>
      <c r="M274" s="32"/>
      <c r="N274" s="134" t="s">
        <v>20</v>
      </c>
      <c r="O274" s="135" t="s">
        <v>43</v>
      </c>
      <c r="P274" s="136">
        <f>I274+J274</f>
        <v>0</v>
      </c>
      <c r="Q274" s="136">
        <f>ROUND(I274*H274,2)</f>
        <v>0</v>
      </c>
      <c r="R274" s="136">
        <f>ROUND(J274*H274,2)</f>
        <v>0</v>
      </c>
      <c r="T274" s="137">
        <f>S274*H274</f>
        <v>0</v>
      </c>
      <c r="U274" s="137">
        <v>0.99007999999999996</v>
      </c>
      <c r="V274" s="137">
        <f>U274*H274</f>
        <v>149.00703999999999</v>
      </c>
      <c r="W274" s="137">
        <v>0</v>
      </c>
      <c r="X274" s="137">
        <f>W274*H274</f>
        <v>0</v>
      </c>
      <c r="Y274" s="138" t="s">
        <v>20</v>
      </c>
      <c r="AR274" s="139" t="s">
        <v>161</v>
      </c>
      <c r="AT274" s="139" t="s">
        <v>157</v>
      </c>
      <c r="AU274" s="139" t="s">
        <v>84</v>
      </c>
      <c r="AY274" s="17" t="s">
        <v>155</v>
      </c>
      <c r="BE274" s="140">
        <f>IF(O274="základní",K274,0)</f>
        <v>0</v>
      </c>
      <c r="BF274" s="140">
        <f>IF(O274="snížená",K274,0)</f>
        <v>0</v>
      </c>
      <c r="BG274" s="140">
        <f>IF(O274="zákl. přenesená",K274,0)</f>
        <v>0</v>
      </c>
      <c r="BH274" s="140">
        <f>IF(O274="sníž. přenesená",K274,0)</f>
        <v>0</v>
      </c>
      <c r="BI274" s="140">
        <f>IF(O274="nulová",K274,0)</f>
        <v>0</v>
      </c>
      <c r="BJ274" s="17" t="s">
        <v>82</v>
      </c>
      <c r="BK274" s="140">
        <f>ROUND(P274*H274,2)</f>
        <v>0</v>
      </c>
      <c r="BL274" s="17" t="s">
        <v>161</v>
      </c>
      <c r="BM274" s="139" t="s">
        <v>403</v>
      </c>
    </row>
    <row r="275" spans="2:65" s="1" customFormat="1">
      <c r="B275" s="32"/>
      <c r="D275" s="141" t="s">
        <v>162</v>
      </c>
      <c r="F275" s="142" t="s">
        <v>404</v>
      </c>
      <c r="I275" s="143"/>
      <c r="J275" s="143"/>
      <c r="M275" s="32"/>
      <c r="N275" s="144"/>
      <c r="Y275" s="53"/>
      <c r="AT275" s="17" t="s">
        <v>162</v>
      </c>
      <c r="AU275" s="17" t="s">
        <v>84</v>
      </c>
    </row>
    <row r="276" spans="2:65" s="1" customFormat="1" ht="19.5">
      <c r="B276" s="32"/>
      <c r="D276" s="146" t="s">
        <v>177</v>
      </c>
      <c r="F276" s="160" t="s">
        <v>405</v>
      </c>
      <c r="I276" s="143"/>
      <c r="J276" s="143"/>
      <c r="M276" s="32"/>
      <c r="N276" s="144"/>
      <c r="Y276" s="53"/>
      <c r="AT276" s="17" t="s">
        <v>177</v>
      </c>
      <c r="AU276" s="17" t="s">
        <v>84</v>
      </c>
    </row>
    <row r="277" spans="2:65" s="12" customFormat="1">
      <c r="B277" s="145"/>
      <c r="D277" s="146" t="s">
        <v>164</v>
      </c>
      <c r="E277" s="147" t="s">
        <v>20</v>
      </c>
      <c r="F277" s="148" t="s">
        <v>406</v>
      </c>
      <c r="H277" s="149">
        <v>150.5</v>
      </c>
      <c r="I277" s="150"/>
      <c r="J277" s="150"/>
      <c r="M277" s="145"/>
      <c r="N277" s="151"/>
      <c r="Y277" s="152"/>
      <c r="AT277" s="147" t="s">
        <v>164</v>
      </c>
      <c r="AU277" s="147" t="s">
        <v>84</v>
      </c>
      <c r="AV277" s="12" t="s">
        <v>84</v>
      </c>
      <c r="AW277" s="12" t="s">
        <v>5</v>
      </c>
      <c r="AX277" s="12" t="s">
        <v>74</v>
      </c>
      <c r="AY277" s="147" t="s">
        <v>155</v>
      </c>
    </row>
    <row r="278" spans="2:65" s="14" customFormat="1">
      <c r="B278" s="171"/>
      <c r="D278" s="146" t="s">
        <v>164</v>
      </c>
      <c r="E278" s="172" t="s">
        <v>20</v>
      </c>
      <c r="F278" s="173" t="s">
        <v>407</v>
      </c>
      <c r="H278" s="172" t="s">
        <v>20</v>
      </c>
      <c r="I278" s="174"/>
      <c r="J278" s="174"/>
      <c r="M278" s="171"/>
      <c r="N278" s="175"/>
      <c r="Y278" s="176"/>
      <c r="AT278" s="172" t="s">
        <v>164</v>
      </c>
      <c r="AU278" s="172" t="s">
        <v>84</v>
      </c>
      <c r="AV278" s="14" t="s">
        <v>82</v>
      </c>
      <c r="AW278" s="14" t="s">
        <v>5</v>
      </c>
      <c r="AX278" s="14" t="s">
        <v>74</v>
      </c>
      <c r="AY278" s="172" t="s">
        <v>155</v>
      </c>
    </row>
    <row r="279" spans="2:65" s="13" customFormat="1">
      <c r="B279" s="153"/>
      <c r="D279" s="146" t="s">
        <v>164</v>
      </c>
      <c r="E279" s="154" t="s">
        <v>20</v>
      </c>
      <c r="F279" s="155" t="s">
        <v>166</v>
      </c>
      <c r="H279" s="156">
        <v>150.5</v>
      </c>
      <c r="I279" s="157"/>
      <c r="J279" s="157"/>
      <c r="M279" s="153"/>
      <c r="N279" s="158"/>
      <c r="Y279" s="159"/>
      <c r="AT279" s="154" t="s">
        <v>164</v>
      </c>
      <c r="AU279" s="154" t="s">
        <v>84</v>
      </c>
      <c r="AV279" s="13" t="s">
        <v>161</v>
      </c>
      <c r="AW279" s="13" t="s">
        <v>5</v>
      </c>
      <c r="AX279" s="13" t="s">
        <v>82</v>
      </c>
      <c r="AY279" s="154" t="s">
        <v>155</v>
      </c>
    </row>
    <row r="280" spans="2:65" s="1" customFormat="1" ht="24.2" customHeight="1">
      <c r="B280" s="32"/>
      <c r="C280" s="126" t="s">
        <v>408</v>
      </c>
      <c r="D280" s="126" t="s">
        <v>157</v>
      </c>
      <c r="E280" s="127" t="s">
        <v>409</v>
      </c>
      <c r="F280" s="128" t="s">
        <v>410</v>
      </c>
      <c r="G280" s="129" t="s">
        <v>160</v>
      </c>
      <c r="H280" s="130">
        <v>31.25</v>
      </c>
      <c r="I280" s="131"/>
      <c r="J280" s="131"/>
      <c r="K280" s="132">
        <f>ROUND(P280*H280,2)</f>
        <v>0</v>
      </c>
      <c r="L280" s="133"/>
      <c r="M280" s="32"/>
      <c r="N280" s="134" t="s">
        <v>20</v>
      </c>
      <c r="O280" s="135" t="s">
        <v>43</v>
      </c>
      <c r="P280" s="136">
        <f>I280+J280</f>
        <v>0</v>
      </c>
      <c r="Q280" s="136">
        <f>ROUND(I280*H280,2)</f>
        <v>0</v>
      </c>
      <c r="R280" s="136">
        <f>ROUND(J280*H280,2)</f>
        <v>0</v>
      </c>
      <c r="T280" s="137">
        <f>S280*H280</f>
        <v>0</v>
      </c>
      <c r="U280" s="137">
        <v>0.50100999999999996</v>
      </c>
      <c r="V280" s="137">
        <f>U280*H280</f>
        <v>15.656562499999998</v>
      </c>
      <c r="W280" s="137">
        <v>0</v>
      </c>
      <c r="X280" s="137">
        <f>W280*H280</f>
        <v>0</v>
      </c>
      <c r="Y280" s="138" t="s">
        <v>20</v>
      </c>
      <c r="AR280" s="139" t="s">
        <v>161</v>
      </c>
      <c r="AT280" s="139" t="s">
        <v>157</v>
      </c>
      <c r="AU280" s="139" t="s">
        <v>84</v>
      </c>
      <c r="AY280" s="17" t="s">
        <v>155</v>
      </c>
      <c r="BE280" s="140">
        <f>IF(O280="základní",K280,0)</f>
        <v>0</v>
      </c>
      <c r="BF280" s="140">
        <f>IF(O280="snížená",K280,0)</f>
        <v>0</v>
      </c>
      <c r="BG280" s="140">
        <f>IF(O280="zákl. přenesená",K280,0)</f>
        <v>0</v>
      </c>
      <c r="BH280" s="140">
        <f>IF(O280="sníž. přenesená",K280,0)</f>
        <v>0</v>
      </c>
      <c r="BI280" s="140">
        <f>IF(O280="nulová",K280,0)</f>
        <v>0</v>
      </c>
      <c r="BJ280" s="17" t="s">
        <v>82</v>
      </c>
      <c r="BK280" s="140">
        <f>ROUND(P280*H280,2)</f>
        <v>0</v>
      </c>
      <c r="BL280" s="17" t="s">
        <v>161</v>
      </c>
      <c r="BM280" s="139" t="s">
        <v>411</v>
      </c>
    </row>
    <row r="281" spans="2:65" s="1" customFormat="1">
      <c r="B281" s="32"/>
      <c r="D281" s="141" t="s">
        <v>162</v>
      </c>
      <c r="F281" s="142" t="s">
        <v>412</v>
      </c>
      <c r="I281" s="143"/>
      <c r="J281" s="143"/>
      <c r="M281" s="32"/>
      <c r="N281" s="144"/>
      <c r="Y281" s="53"/>
      <c r="AT281" s="17" t="s">
        <v>162</v>
      </c>
      <c r="AU281" s="17" t="s">
        <v>84</v>
      </c>
    </row>
    <row r="282" spans="2:65" s="12" customFormat="1">
      <c r="B282" s="145"/>
      <c r="D282" s="146" t="s">
        <v>164</v>
      </c>
      <c r="E282" s="147" t="s">
        <v>20</v>
      </c>
      <c r="F282" s="148" t="s">
        <v>413</v>
      </c>
      <c r="H282" s="149">
        <v>31.25</v>
      </c>
      <c r="I282" s="150"/>
      <c r="J282" s="150"/>
      <c r="M282" s="145"/>
      <c r="N282" s="151"/>
      <c r="Y282" s="152"/>
      <c r="AT282" s="147" t="s">
        <v>164</v>
      </c>
      <c r="AU282" s="147" t="s">
        <v>84</v>
      </c>
      <c r="AV282" s="12" t="s">
        <v>84</v>
      </c>
      <c r="AW282" s="12" t="s">
        <v>5</v>
      </c>
      <c r="AX282" s="12" t="s">
        <v>74</v>
      </c>
      <c r="AY282" s="147" t="s">
        <v>155</v>
      </c>
    </row>
    <row r="283" spans="2:65" s="14" customFormat="1">
      <c r="B283" s="171"/>
      <c r="D283" s="146" t="s">
        <v>164</v>
      </c>
      <c r="E283" s="172" t="s">
        <v>20</v>
      </c>
      <c r="F283" s="173" t="s">
        <v>414</v>
      </c>
      <c r="H283" s="172" t="s">
        <v>20</v>
      </c>
      <c r="I283" s="174"/>
      <c r="J283" s="174"/>
      <c r="M283" s="171"/>
      <c r="N283" s="175"/>
      <c r="Y283" s="176"/>
      <c r="AT283" s="172" t="s">
        <v>164</v>
      </c>
      <c r="AU283" s="172" t="s">
        <v>84</v>
      </c>
      <c r="AV283" s="14" t="s">
        <v>82</v>
      </c>
      <c r="AW283" s="14" t="s">
        <v>5</v>
      </c>
      <c r="AX283" s="14" t="s">
        <v>74</v>
      </c>
      <c r="AY283" s="172" t="s">
        <v>155</v>
      </c>
    </row>
    <row r="284" spans="2:65" s="13" customFormat="1">
      <c r="B284" s="153"/>
      <c r="D284" s="146" t="s">
        <v>164</v>
      </c>
      <c r="E284" s="154" t="s">
        <v>20</v>
      </c>
      <c r="F284" s="155" t="s">
        <v>166</v>
      </c>
      <c r="H284" s="156">
        <v>31.25</v>
      </c>
      <c r="I284" s="157"/>
      <c r="J284" s="157"/>
      <c r="M284" s="153"/>
      <c r="N284" s="158"/>
      <c r="Y284" s="159"/>
      <c r="AT284" s="154" t="s">
        <v>164</v>
      </c>
      <c r="AU284" s="154" t="s">
        <v>84</v>
      </c>
      <c r="AV284" s="13" t="s">
        <v>161</v>
      </c>
      <c r="AW284" s="13" t="s">
        <v>5</v>
      </c>
      <c r="AX284" s="13" t="s">
        <v>82</v>
      </c>
      <c r="AY284" s="154" t="s">
        <v>155</v>
      </c>
    </row>
    <row r="285" spans="2:65" s="1" customFormat="1" ht="21.75" customHeight="1">
      <c r="B285" s="32"/>
      <c r="C285" s="126" t="s">
        <v>225</v>
      </c>
      <c r="D285" s="126" t="s">
        <v>157</v>
      </c>
      <c r="E285" s="127" t="s">
        <v>415</v>
      </c>
      <c r="F285" s="128" t="s">
        <v>416</v>
      </c>
      <c r="G285" s="129" t="s">
        <v>207</v>
      </c>
      <c r="H285" s="130">
        <v>2.823</v>
      </c>
      <c r="I285" s="131"/>
      <c r="J285" s="131"/>
      <c r="K285" s="132">
        <f>ROUND(P285*H285,2)</f>
        <v>0</v>
      </c>
      <c r="L285" s="133"/>
      <c r="M285" s="32"/>
      <c r="N285" s="134" t="s">
        <v>20</v>
      </c>
      <c r="O285" s="135" t="s">
        <v>43</v>
      </c>
      <c r="P285" s="136">
        <f>I285+J285</f>
        <v>0</v>
      </c>
      <c r="Q285" s="136">
        <f>ROUND(I285*H285,2)</f>
        <v>0</v>
      </c>
      <c r="R285" s="136">
        <f>ROUND(J285*H285,2)</f>
        <v>0</v>
      </c>
      <c r="T285" s="137">
        <f>S285*H285</f>
        <v>0</v>
      </c>
      <c r="U285" s="137">
        <v>1.0383</v>
      </c>
      <c r="V285" s="137">
        <f>U285*H285</f>
        <v>2.9311208999999998</v>
      </c>
      <c r="W285" s="137">
        <v>0</v>
      </c>
      <c r="X285" s="137">
        <f>W285*H285</f>
        <v>0</v>
      </c>
      <c r="Y285" s="138" t="s">
        <v>20</v>
      </c>
      <c r="AR285" s="139" t="s">
        <v>161</v>
      </c>
      <c r="AT285" s="139" t="s">
        <v>157</v>
      </c>
      <c r="AU285" s="139" t="s">
        <v>84</v>
      </c>
      <c r="AY285" s="17" t="s">
        <v>155</v>
      </c>
      <c r="BE285" s="140">
        <f>IF(O285="základní",K285,0)</f>
        <v>0</v>
      </c>
      <c r="BF285" s="140">
        <f>IF(O285="snížená",K285,0)</f>
        <v>0</v>
      </c>
      <c r="BG285" s="140">
        <f>IF(O285="zákl. přenesená",K285,0)</f>
        <v>0</v>
      </c>
      <c r="BH285" s="140">
        <f>IF(O285="sníž. přenesená",K285,0)</f>
        <v>0</v>
      </c>
      <c r="BI285" s="140">
        <f>IF(O285="nulová",K285,0)</f>
        <v>0</v>
      </c>
      <c r="BJ285" s="17" t="s">
        <v>82</v>
      </c>
      <c r="BK285" s="140">
        <f>ROUND(P285*H285,2)</f>
        <v>0</v>
      </c>
      <c r="BL285" s="17" t="s">
        <v>161</v>
      </c>
      <c r="BM285" s="139" t="s">
        <v>417</v>
      </c>
    </row>
    <row r="286" spans="2:65" s="1" customFormat="1">
      <c r="B286" s="32"/>
      <c r="D286" s="141" t="s">
        <v>162</v>
      </c>
      <c r="F286" s="142" t="s">
        <v>418</v>
      </c>
      <c r="I286" s="143"/>
      <c r="J286" s="143"/>
      <c r="M286" s="32"/>
      <c r="N286" s="144"/>
      <c r="Y286" s="53"/>
      <c r="AT286" s="17" t="s">
        <v>162</v>
      </c>
      <c r="AU286" s="17" t="s">
        <v>84</v>
      </c>
    </row>
    <row r="287" spans="2:65" s="12" customFormat="1">
      <c r="B287" s="145"/>
      <c r="D287" s="146" t="s">
        <v>164</v>
      </c>
      <c r="E287" s="147" t="s">
        <v>20</v>
      </c>
      <c r="F287" s="148" t="s">
        <v>419</v>
      </c>
      <c r="H287" s="149">
        <v>2.5659999999999998</v>
      </c>
      <c r="I287" s="150"/>
      <c r="J287" s="150"/>
      <c r="M287" s="145"/>
      <c r="N287" s="151"/>
      <c r="Y287" s="152"/>
      <c r="AT287" s="147" t="s">
        <v>164</v>
      </c>
      <c r="AU287" s="147" t="s">
        <v>84</v>
      </c>
      <c r="AV287" s="12" t="s">
        <v>84</v>
      </c>
      <c r="AW287" s="12" t="s">
        <v>5</v>
      </c>
      <c r="AX287" s="12" t="s">
        <v>74</v>
      </c>
      <c r="AY287" s="147" t="s">
        <v>155</v>
      </c>
    </row>
    <row r="288" spans="2:65" s="14" customFormat="1">
      <c r="B288" s="171"/>
      <c r="D288" s="146" t="s">
        <v>164</v>
      </c>
      <c r="E288" s="172" t="s">
        <v>20</v>
      </c>
      <c r="F288" s="173" t="s">
        <v>420</v>
      </c>
      <c r="H288" s="172" t="s">
        <v>20</v>
      </c>
      <c r="I288" s="174"/>
      <c r="J288" s="174"/>
      <c r="M288" s="171"/>
      <c r="N288" s="175"/>
      <c r="Y288" s="176"/>
      <c r="AT288" s="172" t="s">
        <v>164</v>
      </c>
      <c r="AU288" s="172" t="s">
        <v>84</v>
      </c>
      <c r="AV288" s="14" t="s">
        <v>82</v>
      </c>
      <c r="AW288" s="14" t="s">
        <v>5</v>
      </c>
      <c r="AX288" s="14" t="s">
        <v>74</v>
      </c>
      <c r="AY288" s="172" t="s">
        <v>155</v>
      </c>
    </row>
    <row r="289" spans="2:65" s="13" customFormat="1">
      <c r="B289" s="153"/>
      <c r="D289" s="146" t="s">
        <v>164</v>
      </c>
      <c r="E289" s="154" t="s">
        <v>20</v>
      </c>
      <c r="F289" s="155" t="s">
        <v>166</v>
      </c>
      <c r="H289" s="156">
        <v>2.5659999999999998</v>
      </c>
      <c r="I289" s="157"/>
      <c r="J289" s="157"/>
      <c r="M289" s="153"/>
      <c r="N289" s="158"/>
      <c r="Y289" s="159"/>
      <c r="AT289" s="154" t="s">
        <v>164</v>
      </c>
      <c r="AU289" s="154" t="s">
        <v>84</v>
      </c>
      <c r="AV289" s="13" t="s">
        <v>161</v>
      </c>
      <c r="AW289" s="13" t="s">
        <v>5</v>
      </c>
      <c r="AX289" s="13" t="s">
        <v>82</v>
      </c>
      <c r="AY289" s="154" t="s">
        <v>155</v>
      </c>
    </row>
    <row r="290" spans="2:65" s="12" customFormat="1">
      <c r="B290" s="145"/>
      <c r="D290" s="146" t="s">
        <v>164</v>
      </c>
      <c r="F290" s="148" t="s">
        <v>421</v>
      </c>
      <c r="H290" s="149">
        <v>2.823</v>
      </c>
      <c r="I290" s="150"/>
      <c r="J290" s="150"/>
      <c r="M290" s="145"/>
      <c r="N290" s="151"/>
      <c r="Y290" s="152"/>
      <c r="AT290" s="147" t="s">
        <v>164</v>
      </c>
      <c r="AU290" s="147" t="s">
        <v>84</v>
      </c>
      <c r="AV290" s="12" t="s">
        <v>84</v>
      </c>
      <c r="AW290" s="12" t="s">
        <v>4</v>
      </c>
      <c r="AX290" s="12" t="s">
        <v>82</v>
      </c>
      <c r="AY290" s="147" t="s">
        <v>155</v>
      </c>
    </row>
    <row r="291" spans="2:65" s="1" customFormat="1" ht="24.2" customHeight="1">
      <c r="B291" s="32"/>
      <c r="C291" s="126" t="s">
        <v>422</v>
      </c>
      <c r="D291" s="126" t="s">
        <v>157</v>
      </c>
      <c r="E291" s="127" t="s">
        <v>423</v>
      </c>
      <c r="F291" s="128" t="s">
        <v>424</v>
      </c>
      <c r="G291" s="129" t="s">
        <v>160</v>
      </c>
      <c r="H291" s="130">
        <v>170.333</v>
      </c>
      <c r="I291" s="131"/>
      <c r="J291" s="131"/>
      <c r="K291" s="132">
        <f>ROUND(P291*H291,2)</f>
        <v>0</v>
      </c>
      <c r="L291" s="133"/>
      <c r="M291" s="32"/>
      <c r="N291" s="134" t="s">
        <v>20</v>
      </c>
      <c r="O291" s="135" t="s">
        <v>43</v>
      </c>
      <c r="P291" s="136">
        <f>I291+J291</f>
        <v>0</v>
      </c>
      <c r="Q291" s="136">
        <f>ROUND(I291*H291,2)</f>
        <v>0</v>
      </c>
      <c r="R291" s="136">
        <f>ROUND(J291*H291,2)</f>
        <v>0</v>
      </c>
      <c r="T291" s="137">
        <f>S291*H291</f>
        <v>0</v>
      </c>
      <c r="U291" s="137">
        <v>0.22044</v>
      </c>
      <c r="V291" s="137">
        <f>U291*H291</f>
        <v>37.548206520000001</v>
      </c>
      <c r="W291" s="137">
        <v>0</v>
      </c>
      <c r="X291" s="137">
        <f>W291*H291</f>
        <v>0</v>
      </c>
      <c r="Y291" s="138" t="s">
        <v>20</v>
      </c>
      <c r="AR291" s="139" t="s">
        <v>161</v>
      </c>
      <c r="AT291" s="139" t="s">
        <v>157</v>
      </c>
      <c r="AU291" s="139" t="s">
        <v>84</v>
      </c>
      <c r="AY291" s="17" t="s">
        <v>155</v>
      </c>
      <c r="BE291" s="140">
        <f>IF(O291="základní",K291,0)</f>
        <v>0</v>
      </c>
      <c r="BF291" s="140">
        <f>IF(O291="snížená",K291,0)</f>
        <v>0</v>
      </c>
      <c r="BG291" s="140">
        <f>IF(O291="zákl. přenesená",K291,0)</f>
        <v>0</v>
      </c>
      <c r="BH291" s="140">
        <f>IF(O291="sníž. přenesená",K291,0)</f>
        <v>0</v>
      </c>
      <c r="BI291" s="140">
        <f>IF(O291="nulová",K291,0)</f>
        <v>0</v>
      </c>
      <c r="BJ291" s="17" t="s">
        <v>82</v>
      </c>
      <c r="BK291" s="140">
        <f>ROUND(P291*H291,2)</f>
        <v>0</v>
      </c>
      <c r="BL291" s="17" t="s">
        <v>161</v>
      </c>
      <c r="BM291" s="139" t="s">
        <v>425</v>
      </c>
    </row>
    <row r="292" spans="2:65" s="1" customFormat="1">
      <c r="B292" s="32"/>
      <c r="D292" s="141" t="s">
        <v>162</v>
      </c>
      <c r="F292" s="142" t="s">
        <v>426</v>
      </c>
      <c r="I292" s="143"/>
      <c r="J292" s="143"/>
      <c r="M292" s="32"/>
      <c r="N292" s="144"/>
      <c r="Y292" s="53"/>
      <c r="AT292" s="17" t="s">
        <v>162</v>
      </c>
      <c r="AU292" s="17" t="s">
        <v>84</v>
      </c>
    </row>
    <row r="293" spans="2:65" s="14" customFormat="1">
      <c r="B293" s="171"/>
      <c r="D293" s="146" t="s">
        <v>164</v>
      </c>
      <c r="E293" s="172" t="s">
        <v>20</v>
      </c>
      <c r="F293" s="173" t="s">
        <v>427</v>
      </c>
      <c r="H293" s="172" t="s">
        <v>20</v>
      </c>
      <c r="I293" s="174"/>
      <c r="J293" s="174"/>
      <c r="M293" s="171"/>
      <c r="N293" s="175"/>
      <c r="Y293" s="176"/>
      <c r="AT293" s="172" t="s">
        <v>164</v>
      </c>
      <c r="AU293" s="172" t="s">
        <v>84</v>
      </c>
      <c r="AV293" s="14" t="s">
        <v>82</v>
      </c>
      <c r="AW293" s="14" t="s">
        <v>5</v>
      </c>
      <c r="AX293" s="14" t="s">
        <v>74</v>
      </c>
      <c r="AY293" s="172" t="s">
        <v>155</v>
      </c>
    </row>
    <row r="294" spans="2:65" s="12" customFormat="1">
      <c r="B294" s="145"/>
      <c r="D294" s="146" t="s">
        <v>164</v>
      </c>
      <c r="E294" s="147" t="s">
        <v>428</v>
      </c>
      <c r="F294" s="148" t="s">
        <v>429</v>
      </c>
      <c r="H294" s="149">
        <v>-51.17</v>
      </c>
      <c r="I294" s="150"/>
      <c r="J294" s="150"/>
      <c r="M294" s="145"/>
      <c r="N294" s="151"/>
      <c r="Y294" s="152"/>
      <c r="AT294" s="147" t="s">
        <v>164</v>
      </c>
      <c r="AU294" s="147" t="s">
        <v>84</v>
      </c>
      <c r="AV294" s="12" t="s">
        <v>84</v>
      </c>
      <c r="AW294" s="12" t="s">
        <v>5</v>
      </c>
      <c r="AX294" s="12" t="s">
        <v>74</v>
      </c>
      <c r="AY294" s="147" t="s">
        <v>155</v>
      </c>
    </row>
    <row r="295" spans="2:65" s="14" customFormat="1">
      <c r="B295" s="171"/>
      <c r="D295" s="146" t="s">
        <v>164</v>
      </c>
      <c r="E295" s="172" t="s">
        <v>20</v>
      </c>
      <c r="F295" s="173" t="s">
        <v>430</v>
      </c>
      <c r="H295" s="172" t="s">
        <v>20</v>
      </c>
      <c r="I295" s="174"/>
      <c r="J295" s="174"/>
      <c r="M295" s="171"/>
      <c r="N295" s="175"/>
      <c r="Y295" s="176"/>
      <c r="AT295" s="172" t="s">
        <v>164</v>
      </c>
      <c r="AU295" s="172" t="s">
        <v>84</v>
      </c>
      <c r="AV295" s="14" t="s">
        <v>82</v>
      </c>
      <c r="AW295" s="14" t="s">
        <v>5</v>
      </c>
      <c r="AX295" s="14" t="s">
        <v>74</v>
      </c>
      <c r="AY295" s="172" t="s">
        <v>155</v>
      </c>
    </row>
    <row r="296" spans="2:65" s="12" customFormat="1">
      <c r="B296" s="145"/>
      <c r="D296" s="146" t="s">
        <v>164</v>
      </c>
      <c r="E296" s="147" t="s">
        <v>431</v>
      </c>
      <c r="F296" s="148" t="s">
        <v>432</v>
      </c>
      <c r="H296" s="149">
        <v>221.50299999999999</v>
      </c>
      <c r="I296" s="150"/>
      <c r="J296" s="150"/>
      <c r="M296" s="145"/>
      <c r="N296" s="151"/>
      <c r="Y296" s="152"/>
      <c r="AT296" s="147" t="s">
        <v>164</v>
      </c>
      <c r="AU296" s="147" t="s">
        <v>84</v>
      </c>
      <c r="AV296" s="12" t="s">
        <v>84</v>
      </c>
      <c r="AW296" s="12" t="s">
        <v>5</v>
      </c>
      <c r="AX296" s="12" t="s">
        <v>74</v>
      </c>
      <c r="AY296" s="147" t="s">
        <v>155</v>
      </c>
    </row>
    <row r="297" spans="2:65" s="13" customFormat="1">
      <c r="B297" s="153"/>
      <c r="D297" s="146" t="s">
        <v>164</v>
      </c>
      <c r="E297" s="154" t="s">
        <v>20</v>
      </c>
      <c r="F297" s="155" t="s">
        <v>166</v>
      </c>
      <c r="H297" s="156">
        <v>170.333</v>
      </c>
      <c r="I297" s="157"/>
      <c r="J297" s="157"/>
      <c r="M297" s="153"/>
      <c r="N297" s="158"/>
      <c r="Y297" s="159"/>
      <c r="AT297" s="154" t="s">
        <v>164</v>
      </c>
      <c r="AU297" s="154" t="s">
        <v>84</v>
      </c>
      <c r="AV297" s="13" t="s">
        <v>161</v>
      </c>
      <c r="AW297" s="13" t="s">
        <v>5</v>
      </c>
      <c r="AX297" s="13" t="s">
        <v>82</v>
      </c>
      <c r="AY297" s="154" t="s">
        <v>155</v>
      </c>
    </row>
    <row r="298" spans="2:65" s="1" customFormat="1" ht="16.5" customHeight="1">
      <c r="B298" s="32"/>
      <c r="C298" s="126" t="s">
        <v>367</v>
      </c>
      <c r="D298" s="126" t="s">
        <v>157</v>
      </c>
      <c r="E298" s="127" t="s">
        <v>433</v>
      </c>
      <c r="F298" s="128" t="s">
        <v>434</v>
      </c>
      <c r="G298" s="129" t="s">
        <v>183</v>
      </c>
      <c r="H298" s="130">
        <v>55.2</v>
      </c>
      <c r="I298" s="131"/>
      <c r="J298" s="131"/>
      <c r="K298" s="132">
        <f>ROUND(P298*H298,2)</f>
        <v>0</v>
      </c>
      <c r="L298" s="133"/>
      <c r="M298" s="32"/>
      <c r="N298" s="134" t="s">
        <v>20</v>
      </c>
      <c r="O298" s="135" t="s">
        <v>43</v>
      </c>
      <c r="P298" s="136">
        <f>I298+J298</f>
        <v>0</v>
      </c>
      <c r="Q298" s="136">
        <f>ROUND(I298*H298,2)</f>
        <v>0</v>
      </c>
      <c r="R298" s="136">
        <f>ROUND(J298*H298,2)</f>
        <v>0</v>
      </c>
      <c r="T298" s="137">
        <f>S298*H298</f>
        <v>0</v>
      </c>
      <c r="U298" s="137">
        <v>9.3399999999999993E-3</v>
      </c>
      <c r="V298" s="137">
        <f>U298*H298</f>
        <v>0.51556800000000003</v>
      </c>
      <c r="W298" s="137">
        <v>0</v>
      </c>
      <c r="X298" s="137">
        <f>W298*H298</f>
        <v>0</v>
      </c>
      <c r="Y298" s="138" t="s">
        <v>20</v>
      </c>
      <c r="AR298" s="139" t="s">
        <v>161</v>
      </c>
      <c r="AT298" s="139" t="s">
        <v>157</v>
      </c>
      <c r="AU298" s="139" t="s">
        <v>84</v>
      </c>
      <c r="AY298" s="17" t="s">
        <v>155</v>
      </c>
      <c r="BE298" s="140">
        <f>IF(O298="základní",K298,0)</f>
        <v>0</v>
      </c>
      <c r="BF298" s="140">
        <f>IF(O298="snížená",K298,0)</f>
        <v>0</v>
      </c>
      <c r="BG298" s="140">
        <f>IF(O298="zákl. přenesená",K298,0)</f>
        <v>0</v>
      </c>
      <c r="BH298" s="140">
        <f>IF(O298="sníž. přenesená",K298,0)</f>
        <v>0</v>
      </c>
      <c r="BI298" s="140">
        <f>IF(O298="nulová",K298,0)</f>
        <v>0</v>
      </c>
      <c r="BJ298" s="17" t="s">
        <v>82</v>
      </c>
      <c r="BK298" s="140">
        <f>ROUND(P298*H298,2)</f>
        <v>0</v>
      </c>
      <c r="BL298" s="17" t="s">
        <v>161</v>
      </c>
      <c r="BM298" s="139" t="s">
        <v>435</v>
      </c>
    </row>
    <row r="299" spans="2:65" s="1" customFormat="1">
      <c r="B299" s="32"/>
      <c r="D299" s="141" t="s">
        <v>162</v>
      </c>
      <c r="F299" s="142" t="s">
        <v>436</v>
      </c>
      <c r="I299" s="143"/>
      <c r="J299" s="143"/>
      <c r="M299" s="32"/>
      <c r="N299" s="144"/>
      <c r="Y299" s="53"/>
      <c r="AT299" s="17" t="s">
        <v>162</v>
      </c>
      <c r="AU299" s="17" t="s">
        <v>84</v>
      </c>
    </row>
    <row r="300" spans="2:65" s="12" customFormat="1">
      <c r="B300" s="145"/>
      <c r="D300" s="146" t="s">
        <v>164</v>
      </c>
      <c r="E300" s="147" t="s">
        <v>437</v>
      </c>
      <c r="F300" s="148" t="s">
        <v>438</v>
      </c>
      <c r="H300" s="149">
        <v>55.2</v>
      </c>
      <c r="I300" s="150"/>
      <c r="J300" s="150"/>
      <c r="M300" s="145"/>
      <c r="N300" s="151"/>
      <c r="Y300" s="152"/>
      <c r="AT300" s="147" t="s">
        <v>164</v>
      </c>
      <c r="AU300" s="147" t="s">
        <v>84</v>
      </c>
      <c r="AV300" s="12" t="s">
        <v>84</v>
      </c>
      <c r="AW300" s="12" t="s">
        <v>5</v>
      </c>
      <c r="AX300" s="12" t="s">
        <v>82</v>
      </c>
      <c r="AY300" s="147" t="s">
        <v>155</v>
      </c>
    </row>
    <row r="301" spans="2:65" s="1" customFormat="1" ht="24.2" customHeight="1">
      <c r="B301" s="32"/>
      <c r="C301" s="126" t="s">
        <v>439</v>
      </c>
      <c r="D301" s="126" t="s">
        <v>157</v>
      </c>
      <c r="E301" s="127" t="s">
        <v>440</v>
      </c>
      <c r="F301" s="128" t="s">
        <v>441</v>
      </c>
      <c r="G301" s="129" t="s">
        <v>160</v>
      </c>
      <c r="H301" s="130">
        <v>45.046999999999997</v>
      </c>
      <c r="I301" s="131"/>
      <c r="J301" s="131"/>
      <c r="K301" s="132">
        <f>ROUND(P301*H301,2)</f>
        <v>0</v>
      </c>
      <c r="L301" s="133"/>
      <c r="M301" s="32"/>
      <c r="N301" s="134" t="s">
        <v>20</v>
      </c>
      <c r="O301" s="135" t="s">
        <v>43</v>
      </c>
      <c r="P301" s="136">
        <f>I301+J301</f>
        <v>0</v>
      </c>
      <c r="Q301" s="136">
        <f>ROUND(I301*H301,2)</f>
        <v>0</v>
      </c>
      <c r="R301" s="136">
        <f>ROUND(J301*H301,2)</f>
        <v>0</v>
      </c>
      <c r="T301" s="137">
        <f>S301*H301</f>
        <v>0</v>
      </c>
      <c r="U301" s="137">
        <v>0.1762</v>
      </c>
      <c r="V301" s="137">
        <f>U301*H301</f>
        <v>7.9372813999999989</v>
      </c>
      <c r="W301" s="137">
        <v>0</v>
      </c>
      <c r="X301" s="137">
        <f>W301*H301</f>
        <v>0</v>
      </c>
      <c r="Y301" s="138" t="s">
        <v>20</v>
      </c>
      <c r="AR301" s="139" t="s">
        <v>161</v>
      </c>
      <c r="AT301" s="139" t="s">
        <v>157</v>
      </c>
      <c r="AU301" s="139" t="s">
        <v>84</v>
      </c>
      <c r="AY301" s="17" t="s">
        <v>155</v>
      </c>
      <c r="BE301" s="140">
        <f>IF(O301="základní",K301,0)</f>
        <v>0</v>
      </c>
      <c r="BF301" s="140">
        <f>IF(O301="snížená",K301,0)</f>
        <v>0</v>
      </c>
      <c r="BG301" s="140">
        <f>IF(O301="zákl. přenesená",K301,0)</f>
        <v>0</v>
      </c>
      <c r="BH301" s="140">
        <f>IF(O301="sníž. přenesená",K301,0)</f>
        <v>0</v>
      </c>
      <c r="BI301" s="140">
        <f>IF(O301="nulová",K301,0)</f>
        <v>0</v>
      </c>
      <c r="BJ301" s="17" t="s">
        <v>82</v>
      </c>
      <c r="BK301" s="140">
        <f>ROUND(P301*H301,2)</f>
        <v>0</v>
      </c>
      <c r="BL301" s="17" t="s">
        <v>161</v>
      </c>
      <c r="BM301" s="139" t="s">
        <v>442</v>
      </c>
    </row>
    <row r="302" spans="2:65" s="1" customFormat="1">
      <c r="B302" s="32"/>
      <c r="D302" s="141" t="s">
        <v>162</v>
      </c>
      <c r="F302" s="142" t="s">
        <v>443</v>
      </c>
      <c r="I302" s="143"/>
      <c r="J302" s="143"/>
      <c r="M302" s="32"/>
      <c r="N302" s="144"/>
      <c r="Y302" s="53"/>
      <c r="AT302" s="17" t="s">
        <v>162</v>
      </c>
      <c r="AU302" s="17" t="s">
        <v>84</v>
      </c>
    </row>
    <row r="303" spans="2:65" s="14" customFormat="1">
      <c r="B303" s="171"/>
      <c r="D303" s="146" t="s">
        <v>164</v>
      </c>
      <c r="E303" s="172" t="s">
        <v>20</v>
      </c>
      <c r="F303" s="173" t="s">
        <v>444</v>
      </c>
      <c r="H303" s="172" t="s">
        <v>20</v>
      </c>
      <c r="I303" s="174"/>
      <c r="J303" s="174"/>
      <c r="M303" s="171"/>
      <c r="N303" s="175"/>
      <c r="Y303" s="176"/>
      <c r="AT303" s="172" t="s">
        <v>164</v>
      </c>
      <c r="AU303" s="172" t="s">
        <v>84</v>
      </c>
      <c r="AV303" s="14" t="s">
        <v>82</v>
      </c>
      <c r="AW303" s="14" t="s">
        <v>5</v>
      </c>
      <c r="AX303" s="14" t="s">
        <v>74</v>
      </c>
      <c r="AY303" s="172" t="s">
        <v>155</v>
      </c>
    </row>
    <row r="304" spans="2:65" s="12" customFormat="1">
      <c r="B304" s="145"/>
      <c r="D304" s="146" t="s">
        <v>164</v>
      </c>
      <c r="E304" s="147" t="s">
        <v>445</v>
      </c>
      <c r="F304" s="148" t="s">
        <v>446</v>
      </c>
      <c r="H304" s="149">
        <v>-27.75</v>
      </c>
      <c r="I304" s="150"/>
      <c r="J304" s="150"/>
      <c r="M304" s="145"/>
      <c r="N304" s="151"/>
      <c r="Y304" s="152"/>
      <c r="AT304" s="147" t="s">
        <v>164</v>
      </c>
      <c r="AU304" s="147" t="s">
        <v>84</v>
      </c>
      <c r="AV304" s="12" t="s">
        <v>84</v>
      </c>
      <c r="AW304" s="12" t="s">
        <v>5</v>
      </c>
      <c r="AX304" s="12" t="s">
        <v>74</v>
      </c>
      <c r="AY304" s="147" t="s">
        <v>155</v>
      </c>
    </row>
    <row r="305" spans="2:65" s="14" customFormat="1">
      <c r="B305" s="171"/>
      <c r="D305" s="146" t="s">
        <v>164</v>
      </c>
      <c r="E305" s="172" t="s">
        <v>20</v>
      </c>
      <c r="F305" s="173" t="s">
        <v>447</v>
      </c>
      <c r="H305" s="172" t="s">
        <v>20</v>
      </c>
      <c r="I305" s="174"/>
      <c r="J305" s="174"/>
      <c r="M305" s="171"/>
      <c r="N305" s="175"/>
      <c r="Y305" s="176"/>
      <c r="AT305" s="172" t="s">
        <v>164</v>
      </c>
      <c r="AU305" s="172" t="s">
        <v>84</v>
      </c>
      <c r="AV305" s="14" t="s">
        <v>82</v>
      </c>
      <c r="AW305" s="14" t="s">
        <v>5</v>
      </c>
      <c r="AX305" s="14" t="s">
        <v>74</v>
      </c>
      <c r="AY305" s="172" t="s">
        <v>155</v>
      </c>
    </row>
    <row r="306" spans="2:65" s="12" customFormat="1">
      <c r="B306" s="145"/>
      <c r="D306" s="146" t="s">
        <v>164</v>
      </c>
      <c r="E306" s="147" t="s">
        <v>448</v>
      </c>
      <c r="F306" s="148" t="s">
        <v>449</v>
      </c>
      <c r="H306" s="149">
        <v>72.796999999999997</v>
      </c>
      <c r="I306" s="150"/>
      <c r="J306" s="150"/>
      <c r="M306" s="145"/>
      <c r="N306" s="151"/>
      <c r="Y306" s="152"/>
      <c r="AT306" s="147" t="s">
        <v>164</v>
      </c>
      <c r="AU306" s="147" t="s">
        <v>84</v>
      </c>
      <c r="AV306" s="12" t="s">
        <v>84</v>
      </c>
      <c r="AW306" s="12" t="s">
        <v>5</v>
      </c>
      <c r="AX306" s="12" t="s">
        <v>74</v>
      </c>
      <c r="AY306" s="147" t="s">
        <v>155</v>
      </c>
    </row>
    <row r="307" spans="2:65" s="13" customFormat="1">
      <c r="B307" s="153"/>
      <c r="D307" s="146" t="s">
        <v>164</v>
      </c>
      <c r="E307" s="154" t="s">
        <v>20</v>
      </c>
      <c r="F307" s="155" t="s">
        <v>166</v>
      </c>
      <c r="H307" s="156">
        <v>45.046999999999997</v>
      </c>
      <c r="I307" s="157"/>
      <c r="J307" s="157"/>
      <c r="M307" s="153"/>
      <c r="N307" s="158"/>
      <c r="Y307" s="159"/>
      <c r="AT307" s="154" t="s">
        <v>164</v>
      </c>
      <c r="AU307" s="154" t="s">
        <v>84</v>
      </c>
      <c r="AV307" s="13" t="s">
        <v>161</v>
      </c>
      <c r="AW307" s="13" t="s">
        <v>5</v>
      </c>
      <c r="AX307" s="13" t="s">
        <v>82</v>
      </c>
      <c r="AY307" s="154" t="s">
        <v>155</v>
      </c>
    </row>
    <row r="308" spans="2:65" s="1" customFormat="1" ht="16.5" customHeight="1">
      <c r="B308" s="32"/>
      <c r="C308" s="126" t="s">
        <v>403</v>
      </c>
      <c r="D308" s="126" t="s">
        <v>157</v>
      </c>
      <c r="E308" s="127" t="s">
        <v>450</v>
      </c>
      <c r="F308" s="128" t="s">
        <v>451</v>
      </c>
      <c r="G308" s="129" t="s">
        <v>183</v>
      </c>
      <c r="H308" s="130">
        <v>16.5</v>
      </c>
      <c r="I308" s="131"/>
      <c r="J308" s="131"/>
      <c r="K308" s="132">
        <f>ROUND(P308*H308,2)</f>
        <v>0</v>
      </c>
      <c r="L308" s="133"/>
      <c r="M308" s="32"/>
      <c r="N308" s="134" t="s">
        <v>20</v>
      </c>
      <c r="O308" s="135" t="s">
        <v>43</v>
      </c>
      <c r="P308" s="136">
        <f>I308+J308</f>
        <v>0</v>
      </c>
      <c r="Q308" s="136">
        <f>ROUND(I308*H308,2)</f>
        <v>0</v>
      </c>
      <c r="R308" s="136">
        <f>ROUND(J308*H308,2)</f>
        <v>0</v>
      </c>
      <c r="T308" s="137">
        <f>S308*H308</f>
        <v>0</v>
      </c>
      <c r="U308" s="137">
        <v>7.4700000000000001E-3</v>
      </c>
      <c r="V308" s="137">
        <f>U308*H308</f>
        <v>0.123255</v>
      </c>
      <c r="W308" s="137">
        <v>0</v>
      </c>
      <c r="X308" s="137">
        <f>W308*H308</f>
        <v>0</v>
      </c>
      <c r="Y308" s="138" t="s">
        <v>20</v>
      </c>
      <c r="AR308" s="139" t="s">
        <v>161</v>
      </c>
      <c r="AT308" s="139" t="s">
        <v>157</v>
      </c>
      <c r="AU308" s="139" t="s">
        <v>84</v>
      </c>
      <c r="AY308" s="17" t="s">
        <v>155</v>
      </c>
      <c r="BE308" s="140">
        <f>IF(O308="základní",K308,0)</f>
        <v>0</v>
      </c>
      <c r="BF308" s="140">
        <f>IF(O308="snížená",K308,0)</f>
        <v>0</v>
      </c>
      <c r="BG308" s="140">
        <f>IF(O308="zákl. přenesená",K308,0)</f>
        <v>0</v>
      </c>
      <c r="BH308" s="140">
        <f>IF(O308="sníž. přenesená",K308,0)</f>
        <v>0</v>
      </c>
      <c r="BI308" s="140">
        <f>IF(O308="nulová",K308,0)</f>
        <v>0</v>
      </c>
      <c r="BJ308" s="17" t="s">
        <v>82</v>
      </c>
      <c r="BK308" s="140">
        <f>ROUND(P308*H308,2)</f>
        <v>0</v>
      </c>
      <c r="BL308" s="17" t="s">
        <v>161</v>
      </c>
      <c r="BM308" s="139" t="s">
        <v>452</v>
      </c>
    </row>
    <row r="309" spans="2:65" s="1" customFormat="1">
      <c r="B309" s="32"/>
      <c r="D309" s="141" t="s">
        <v>162</v>
      </c>
      <c r="F309" s="142" t="s">
        <v>453</v>
      </c>
      <c r="I309" s="143"/>
      <c r="J309" s="143"/>
      <c r="M309" s="32"/>
      <c r="N309" s="144"/>
      <c r="Y309" s="53"/>
      <c r="AT309" s="17" t="s">
        <v>162</v>
      </c>
      <c r="AU309" s="17" t="s">
        <v>84</v>
      </c>
    </row>
    <row r="310" spans="2:65" s="14" customFormat="1">
      <c r="B310" s="171"/>
      <c r="D310" s="146" t="s">
        <v>164</v>
      </c>
      <c r="E310" s="172" t="s">
        <v>20</v>
      </c>
      <c r="F310" s="173" t="s">
        <v>454</v>
      </c>
      <c r="H310" s="172" t="s">
        <v>20</v>
      </c>
      <c r="I310" s="174"/>
      <c r="J310" s="174"/>
      <c r="M310" s="171"/>
      <c r="N310" s="175"/>
      <c r="Y310" s="176"/>
      <c r="AT310" s="172" t="s">
        <v>164</v>
      </c>
      <c r="AU310" s="172" t="s">
        <v>84</v>
      </c>
      <c r="AV310" s="14" t="s">
        <v>82</v>
      </c>
      <c r="AW310" s="14" t="s">
        <v>5</v>
      </c>
      <c r="AX310" s="14" t="s">
        <v>74</v>
      </c>
      <c r="AY310" s="172" t="s">
        <v>155</v>
      </c>
    </row>
    <row r="311" spans="2:65" s="12" customFormat="1">
      <c r="B311" s="145"/>
      <c r="D311" s="146" t="s">
        <v>164</v>
      </c>
      <c r="E311" s="147" t="s">
        <v>20</v>
      </c>
      <c r="F311" s="148" t="s">
        <v>455</v>
      </c>
      <c r="H311" s="149">
        <v>16.5</v>
      </c>
      <c r="I311" s="150"/>
      <c r="J311" s="150"/>
      <c r="M311" s="145"/>
      <c r="N311" s="151"/>
      <c r="Y311" s="152"/>
      <c r="AT311" s="147" t="s">
        <v>164</v>
      </c>
      <c r="AU311" s="147" t="s">
        <v>84</v>
      </c>
      <c r="AV311" s="12" t="s">
        <v>84</v>
      </c>
      <c r="AW311" s="12" t="s">
        <v>5</v>
      </c>
      <c r="AX311" s="12" t="s">
        <v>82</v>
      </c>
      <c r="AY311" s="147" t="s">
        <v>155</v>
      </c>
    </row>
    <row r="312" spans="2:65" s="1" customFormat="1" ht="24.2" customHeight="1">
      <c r="B312" s="32"/>
      <c r="C312" s="126" t="s">
        <v>456</v>
      </c>
      <c r="D312" s="126" t="s">
        <v>157</v>
      </c>
      <c r="E312" s="127" t="s">
        <v>457</v>
      </c>
      <c r="F312" s="128" t="s">
        <v>458</v>
      </c>
      <c r="G312" s="129" t="s">
        <v>160</v>
      </c>
      <c r="H312" s="130">
        <v>106.33499999999999</v>
      </c>
      <c r="I312" s="131"/>
      <c r="J312" s="131"/>
      <c r="K312" s="132">
        <f>ROUND(P312*H312,2)</f>
        <v>0</v>
      </c>
      <c r="L312" s="133"/>
      <c r="M312" s="32"/>
      <c r="N312" s="134" t="s">
        <v>20</v>
      </c>
      <c r="O312" s="135" t="s">
        <v>43</v>
      </c>
      <c r="P312" s="136">
        <f>I312+J312</f>
        <v>0</v>
      </c>
      <c r="Q312" s="136">
        <f>ROUND(I312*H312,2)</f>
        <v>0</v>
      </c>
      <c r="R312" s="136">
        <f>ROUND(J312*H312,2)</f>
        <v>0</v>
      </c>
      <c r="T312" s="137">
        <f>S312*H312</f>
        <v>0</v>
      </c>
      <c r="U312" s="137">
        <v>6.1719999999999997E-2</v>
      </c>
      <c r="V312" s="137">
        <f>U312*H312</f>
        <v>6.5629961999999997</v>
      </c>
      <c r="W312" s="137">
        <v>0</v>
      </c>
      <c r="X312" s="137">
        <f>W312*H312</f>
        <v>0</v>
      </c>
      <c r="Y312" s="138" t="s">
        <v>20</v>
      </c>
      <c r="AR312" s="139" t="s">
        <v>161</v>
      </c>
      <c r="AT312" s="139" t="s">
        <v>157</v>
      </c>
      <c r="AU312" s="139" t="s">
        <v>84</v>
      </c>
      <c r="AY312" s="17" t="s">
        <v>155</v>
      </c>
      <c r="BE312" s="140">
        <f>IF(O312="základní",K312,0)</f>
        <v>0</v>
      </c>
      <c r="BF312" s="140">
        <f>IF(O312="snížená",K312,0)</f>
        <v>0</v>
      </c>
      <c r="BG312" s="140">
        <f>IF(O312="zákl. přenesená",K312,0)</f>
        <v>0</v>
      </c>
      <c r="BH312" s="140">
        <f>IF(O312="sníž. přenesená",K312,0)</f>
        <v>0</v>
      </c>
      <c r="BI312" s="140">
        <f>IF(O312="nulová",K312,0)</f>
        <v>0</v>
      </c>
      <c r="BJ312" s="17" t="s">
        <v>82</v>
      </c>
      <c r="BK312" s="140">
        <f>ROUND(P312*H312,2)</f>
        <v>0</v>
      </c>
      <c r="BL312" s="17" t="s">
        <v>161</v>
      </c>
      <c r="BM312" s="139" t="s">
        <v>459</v>
      </c>
    </row>
    <row r="313" spans="2:65" s="1" customFormat="1">
      <c r="B313" s="32"/>
      <c r="D313" s="141" t="s">
        <v>162</v>
      </c>
      <c r="F313" s="142" t="s">
        <v>460</v>
      </c>
      <c r="I313" s="143"/>
      <c r="J313" s="143"/>
      <c r="M313" s="32"/>
      <c r="N313" s="144"/>
      <c r="Y313" s="53"/>
      <c r="AT313" s="17" t="s">
        <v>162</v>
      </c>
      <c r="AU313" s="17" t="s">
        <v>84</v>
      </c>
    </row>
    <row r="314" spans="2:65" s="14" customFormat="1">
      <c r="B314" s="171"/>
      <c r="D314" s="146" t="s">
        <v>164</v>
      </c>
      <c r="E314" s="172" t="s">
        <v>20</v>
      </c>
      <c r="F314" s="173" t="s">
        <v>461</v>
      </c>
      <c r="H314" s="172" t="s">
        <v>20</v>
      </c>
      <c r="I314" s="174"/>
      <c r="J314" s="174"/>
      <c r="M314" s="171"/>
      <c r="N314" s="175"/>
      <c r="Y314" s="176"/>
      <c r="AT314" s="172" t="s">
        <v>164</v>
      </c>
      <c r="AU314" s="172" t="s">
        <v>84</v>
      </c>
      <c r="AV314" s="14" t="s">
        <v>82</v>
      </c>
      <c r="AW314" s="14" t="s">
        <v>5</v>
      </c>
      <c r="AX314" s="14" t="s">
        <v>74</v>
      </c>
      <c r="AY314" s="172" t="s">
        <v>155</v>
      </c>
    </row>
    <row r="315" spans="2:65" s="12" customFormat="1">
      <c r="B315" s="145"/>
      <c r="D315" s="146" t="s">
        <v>164</v>
      </c>
      <c r="E315" s="147" t="s">
        <v>20</v>
      </c>
      <c r="F315" s="148" t="s">
        <v>462</v>
      </c>
      <c r="H315" s="149">
        <v>-15</v>
      </c>
      <c r="I315" s="150"/>
      <c r="J315" s="150"/>
      <c r="M315" s="145"/>
      <c r="N315" s="151"/>
      <c r="Y315" s="152"/>
      <c r="AT315" s="147" t="s">
        <v>164</v>
      </c>
      <c r="AU315" s="147" t="s">
        <v>84</v>
      </c>
      <c r="AV315" s="12" t="s">
        <v>84</v>
      </c>
      <c r="AW315" s="12" t="s">
        <v>5</v>
      </c>
      <c r="AX315" s="12" t="s">
        <v>74</v>
      </c>
      <c r="AY315" s="147" t="s">
        <v>155</v>
      </c>
    </row>
    <row r="316" spans="2:65" s="14" customFormat="1">
      <c r="B316" s="171"/>
      <c r="D316" s="146" t="s">
        <v>164</v>
      </c>
      <c r="E316" s="172" t="s">
        <v>20</v>
      </c>
      <c r="F316" s="173" t="s">
        <v>463</v>
      </c>
      <c r="H316" s="172" t="s">
        <v>20</v>
      </c>
      <c r="I316" s="174"/>
      <c r="J316" s="174"/>
      <c r="M316" s="171"/>
      <c r="N316" s="175"/>
      <c r="Y316" s="176"/>
      <c r="AT316" s="172" t="s">
        <v>164</v>
      </c>
      <c r="AU316" s="172" t="s">
        <v>84</v>
      </c>
      <c r="AV316" s="14" t="s">
        <v>82</v>
      </c>
      <c r="AW316" s="14" t="s">
        <v>5</v>
      </c>
      <c r="AX316" s="14" t="s">
        <v>74</v>
      </c>
      <c r="AY316" s="172" t="s">
        <v>155</v>
      </c>
    </row>
    <row r="317" spans="2:65" s="12" customFormat="1">
      <c r="B317" s="145"/>
      <c r="D317" s="146" t="s">
        <v>164</v>
      </c>
      <c r="E317" s="147" t="s">
        <v>20</v>
      </c>
      <c r="F317" s="148" t="s">
        <v>464</v>
      </c>
      <c r="H317" s="149">
        <v>121.33499999999999</v>
      </c>
      <c r="I317" s="150"/>
      <c r="J317" s="150"/>
      <c r="M317" s="145"/>
      <c r="N317" s="151"/>
      <c r="Y317" s="152"/>
      <c r="AT317" s="147" t="s">
        <v>164</v>
      </c>
      <c r="AU317" s="147" t="s">
        <v>84</v>
      </c>
      <c r="AV317" s="12" t="s">
        <v>84</v>
      </c>
      <c r="AW317" s="12" t="s">
        <v>5</v>
      </c>
      <c r="AX317" s="12" t="s">
        <v>74</v>
      </c>
      <c r="AY317" s="147" t="s">
        <v>155</v>
      </c>
    </row>
    <row r="318" spans="2:65" s="13" customFormat="1">
      <c r="B318" s="153"/>
      <c r="D318" s="146" t="s">
        <v>164</v>
      </c>
      <c r="E318" s="154" t="s">
        <v>20</v>
      </c>
      <c r="F318" s="155" t="s">
        <v>166</v>
      </c>
      <c r="H318" s="156">
        <v>106.33499999999999</v>
      </c>
      <c r="I318" s="157"/>
      <c r="J318" s="157"/>
      <c r="M318" s="153"/>
      <c r="N318" s="158"/>
      <c r="Y318" s="159"/>
      <c r="AT318" s="154" t="s">
        <v>164</v>
      </c>
      <c r="AU318" s="154" t="s">
        <v>84</v>
      </c>
      <c r="AV318" s="13" t="s">
        <v>161</v>
      </c>
      <c r="AW318" s="13" t="s">
        <v>5</v>
      </c>
      <c r="AX318" s="13" t="s">
        <v>82</v>
      </c>
      <c r="AY318" s="154" t="s">
        <v>155</v>
      </c>
    </row>
    <row r="319" spans="2:65" s="1" customFormat="1" ht="24.2" customHeight="1">
      <c r="B319" s="32"/>
      <c r="C319" s="126" t="s">
        <v>411</v>
      </c>
      <c r="D319" s="126" t="s">
        <v>157</v>
      </c>
      <c r="E319" s="127" t="s">
        <v>465</v>
      </c>
      <c r="F319" s="128" t="s">
        <v>466</v>
      </c>
      <c r="G319" s="129" t="s">
        <v>160</v>
      </c>
      <c r="H319" s="130">
        <v>21.704999999999998</v>
      </c>
      <c r="I319" s="131"/>
      <c r="J319" s="131"/>
      <c r="K319" s="132">
        <f>ROUND(P319*H319,2)</f>
        <v>0</v>
      </c>
      <c r="L319" s="133"/>
      <c r="M319" s="32"/>
      <c r="N319" s="134" t="s">
        <v>20</v>
      </c>
      <c r="O319" s="135" t="s">
        <v>43</v>
      </c>
      <c r="P319" s="136">
        <f>I319+J319</f>
        <v>0</v>
      </c>
      <c r="Q319" s="136">
        <f>ROUND(I319*H319,2)</f>
        <v>0</v>
      </c>
      <c r="R319" s="136">
        <f>ROUND(J319*H319,2)</f>
        <v>0</v>
      </c>
      <c r="T319" s="137">
        <f>S319*H319</f>
        <v>0</v>
      </c>
      <c r="U319" s="137">
        <v>7.9210000000000003E-2</v>
      </c>
      <c r="V319" s="137">
        <f>U319*H319</f>
        <v>1.7192530499999998</v>
      </c>
      <c r="W319" s="137">
        <v>0</v>
      </c>
      <c r="X319" s="137">
        <f>W319*H319</f>
        <v>0</v>
      </c>
      <c r="Y319" s="138" t="s">
        <v>20</v>
      </c>
      <c r="AR319" s="139" t="s">
        <v>161</v>
      </c>
      <c r="AT319" s="139" t="s">
        <v>157</v>
      </c>
      <c r="AU319" s="139" t="s">
        <v>84</v>
      </c>
      <c r="AY319" s="17" t="s">
        <v>155</v>
      </c>
      <c r="BE319" s="140">
        <f>IF(O319="základní",K319,0)</f>
        <v>0</v>
      </c>
      <c r="BF319" s="140">
        <f>IF(O319="snížená",K319,0)</f>
        <v>0</v>
      </c>
      <c r="BG319" s="140">
        <f>IF(O319="zákl. přenesená",K319,0)</f>
        <v>0</v>
      </c>
      <c r="BH319" s="140">
        <f>IF(O319="sníž. přenesená",K319,0)</f>
        <v>0</v>
      </c>
      <c r="BI319" s="140">
        <f>IF(O319="nulová",K319,0)</f>
        <v>0</v>
      </c>
      <c r="BJ319" s="17" t="s">
        <v>82</v>
      </c>
      <c r="BK319" s="140">
        <f>ROUND(P319*H319,2)</f>
        <v>0</v>
      </c>
      <c r="BL319" s="17" t="s">
        <v>161</v>
      </c>
      <c r="BM319" s="139" t="s">
        <v>467</v>
      </c>
    </row>
    <row r="320" spans="2:65" s="1" customFormat="1">
      <c r="B320" s="32"/>
      <c r="D320" s="141" t="s">
        <v>162</v>
      </c>
      <c r="F320" s="142" t="s">
        <v>468</v>
      </c>
      <c r="I320" s="143"/>
      <c r="J320" s="143"/>
      <c r="M320" s="32"/>
      <c r="N320" s="144"/>
      <c r="Y320" s="53"/>
      <c r="AT320" s="17" t="s">
        <v>162</v>
      </c>
      <c r="AU320" s="17" t="s">
        <v>84</v>
      </c>
    </row>
    <row r="321" spans="2:65" s="14" customFormat="1">
      <c r="B321" s="171"/>
      <c r="D321" s="146" t="s">
        <v>164</v>
      </c>
      <c r="E321" s="172" t="s">
        <v>20</v>
      </c>
      <c r="F321" s="173" t="s">
        <v>469</v>
      </c>
      <c r="H321" s="172" t="s">
        <v>20</v>
      </c>
      <c r="I321" s="174"/>
      <c r="J321" s="174"/>
      <c r="M321" s="171"/>
      <c r="N321" s="175"/>
      <c r="Y321" s="176"/>
      <c r="AT321" s="172" t="s">
        <v>164</v>
      </c>
      <c r="AU321" s="172" t="s">
        <v>84</v>
      </c>
      <c r="AV321" s="14" t="s">
        <v>82</v>
      </c>
      <c r="AW321" s="14" t="s">
        <v>5</v>
      </c>
      <c r="AX321" s="14" t="s">
        <v>74</v>
      </c>
      <c r="AY321" s="172" t="s">
        <v>155</v>
      </c>
    </row>
    <row r="322" spans="2:65" s="12" customFormat="1">
      <c r="B322" s="145"/>
      <c r="D322" s="146" t="s">
        <v>164</v>
      </c>
      <c r="E322" s="147" t="s">
        <v>20</v>
      </c>
      <c r="F322" s="148" t="s">
        <v>470</v>
      </c>
      <c r="H322" s="149">
        <v>-4.8</v>
      </c>
      <c r="I322" s="150"/>
      <c r="J322" s="150"/>
      <c r="M322" s="145"/>
      <c r="N322" s="151"/>
      <c r="Y322" s="152"/>
      <c r="AT322" s="147" t="s">
        <v>164</v>
      </c>
      <c r="AU322" s="147" t="s">
        <v>84</v>
      </c>
      <c r="AV322" s="12" t="s">
        <v>84</v>
      </c>
      <c r="AW322" s="12" t="s">
        <v>5</v>
      </c>
      <c r="AX322" s="12" t="s">
        <v>74</v>
      </c>
      <c r="AY322" s="147" t="s">
        <v>155</v>
      </c>
    </row>
    <row r="323" spans="2:65" s="14" customFormat="1">
      <c r="B323" s="171"/>
      <c r="D323" s="146" t="s">
        <v>164</v>
      </c>
      <c r="E323" s="172" t="s">
        <v>20</v>
      </c>
      <c r="F323" s="173" t="s">
        <v>471</v>
      </c>
      <c r="H323" s="172" t="s">
        <v>20</v>
      </c>
      <c r="I323" s="174"/>
      <c r="J323" s="174"/>
      <c r="M323" s="171"/>
      <c r="N323" s="175"/>
      <c r="Y323" s="176"/>
      <c r="AT323" s="172" t="s">
        <v>164</v>
      </c>
      <c r="AU323" s="172" t="s">
        <v>84</v>
      </c>
      <c r="AV323" s="14" t="s">
        <v>82</v>
      </c>
      <c r="AW323" s="14" t="s">
        <v>5</v>
      </c>
      <c r="AX323" s="14" t="s">
        <v>74</v>
      </c>
      <c r="AY323" s="172" t="s">
        <v>155</v>
      </c>
    </row>
    <row r="324" spans="2:65" s="12" customFormat="1">
      <c r="B324" s="145"/>
      <c r="D324" s="146" t="s">
        <v>164</v>
      </c>
      <c r="E324" s="147" t="s">
        <v>20</v>
      </c>
      <c r="F324" s="148" t="s">
        <v>472</v>
      </c>
      <c r="H324" s="149">
        <v>26.504999999999999</v>
      </c>
      <c r="I324" s="150"/>
      <c r="J324" s="150"/>
      <c r="M324" s="145"/>
      <c r="N324" s="151"/>
      <c r="Y324" s="152"/>
      <c r="AT324" s="147" t="s">
        <v>164</v>
      </c>
      <c r="AU324" s="147" t="s">
        <v>84</v>
      </c>
      <c r="AV324" s="12" t="s">
        <v>84</v>
      </c>
      <c r="AW324" s="12" t="s">
        <v>5</v>
      </c>
      <c r="AX324" s="12" t="s">
        <v>74</v>
      </c>
      <c r="AY324" s="147" t="s">
        <v>155</v>
      </c>
    </row>
    <row r="325" spans="2:65" s="13" customFormat="1">
      <c r="B325" s="153"/>
      <c r="D325" s="146" t="s">
        <v>164</v>
      </c>
      <c r="E325" s="154" t="s">
        <v>20</v>
      </c>
      <c r="F325" s="155" t="s">
        <v>166</v>
      </c>
      <c r="H325" s="156">
        <v>21.704999999999998</v>
      </c>
      <c r="I325" s="157"/>
      <c r="J325" s="157"/>
      <c r="M325" s="153"/>
      <c r="N325" s="158"/>
      <c r="Y325" s="159"/>
      <c r="AT325" s="154" t="s">
        <v>164</v>
      </c>
      <c r="AU325" s="154" t="s">
        <v>84</v>
      </c>
      <c r="AV325" s="13" t="s">
        <v>161</v>
      </c>
      <c r="AW325" s="13" t="s">
        <v>5</v>
      </c>
      <c r="AX325" s="13" t="s">
        <v>82</v>
      </c>
      <c r="AY325" s="154" t="s">
        <v>155</v>
      </c>
    </row>
    <row r="326" spans="2:65" s="1" customFormat="1" ht="24.2" customHeight="1">
      <c r="B326" s="32"/>
      <c r="C326" s="126" t="s">
        <v>473</v>
      </c>
      <c r="D326" s="126" t="s">
        <v>157</v>
      </c>
      <c r="E326" s="127" t="s">
        <v>474</v>
      </c>
      <c r="F326" s="128" t="s">
        <v>475</v>
      </c>
      <c r="G326" s="129" t="s">
        <v>160</v>
      </c>
      <c r="H326" s="130">
        <v>22.425000000000001</v>
      </c>
      <c r="I326" s="131"/>
      <c r="J326" s="131"/>
      <c r="K326" s="132">
        <f>ROUND(P326*H326,2)</f>
        <v>0</v>
      </c>
      <c r="L326" s="133"/>
      <c r="M326" s="32"/>
      <c r="N326" s="134" t="s">
        <v>20</v>
      </c>
      <c r="O326" s="135" t="s">
        <v>43</v>
      </c>
      <c r="P326" s="136">
        <f>I326+J326</f>
        <v>0</v>
      </c>
      <c r="Q326" s="136">
        <f>ROUND(I326*H326,2)</f>
        <v>0</v>
      </c>
      <c r="R326" s="136">
        <f>ROUND(J326*H326,2)</f>
        <v>0</v>
      </c>
      <c r="T326" s="137">
        <f>S326*H326</f>
        <v>0</v>
      </c>
      <c r="U326" s="137">
        <v>4.4339999999999997E-2</v>
      </c>
      <c r="V326" s="137">
        <f>U326*H326</f>
        <v>0.99432449999999994</v>
      </c>
      <c r="W326" s="137">
        <v>0</v>
      </c>
      <c r="X326" s="137">
        <f>W326*H326</f>
        <v>0</v>
      </c>
      <c r="Y326" s="138" t="s">
        <v>20</v>
      </c>
      <c r="AR326" s="139" t="s">
        <v>161</v>
      </c>
      <c r="AT326" s="139" t="s">
        <v>157</v>
      </c>
      <c r="AU326" s="139" t="s">
        <v>84</v>
      </c>
      <c r="AY326" s="17" t="s">
        <v>155</v>
      </c>
      <c r="BE326" s="140">
        <f>IF(O326="základní",K326,0)</f>
        <v>0</v>
      </c>
      <c r="BF326" s="140">
        <f>IF(O326="snížená",K326,0)</f>
        <v>0</v>
      </c>
      <c r="BG326" s="140">
        <f>IF(O326="zákl. přenesená",K326,0)</f>
        <v>0</v>
      </c>
      <c r="BH326" s="140">
        <f>IF(O326="sníž. přenesená",K326,0)</f>
        <v>0</v>
      </c>
      <c r="BI326" s="140">
        <f>IF(O326="nulová",K326,0)</f>
        <v>0</v>
      </c>
      <c r="BJ326" s="17" t="s">
        <v>82</v>
      </c>
      <c r="BK326" s="140">
        <f>ROUND(P326*H326,2)</f>
        <v>0</v>
      </c>
      <c r="BL326" s="17" t="s">
        <v>161</v>
      </c>
      <c r="BM326" s="139" t="s">
        <v>476</v>
      </c>
    </row>
    <row r="327" spans="2:65" s="1" customFormat="1">
      <c r="B327" s="32"/>
      <c r="D327" s="141" t="s">
        <v>162</v>
      </c>
      <c r="F327" s="142" t="s">
        <v>477</v>
      </c>
      <c r="I327" s="143"/>
      <c r="J327" s="143"/>
      <c r="M327" s="32"/>
      <c r="N327" s="144"/>
      <c r="Y327" s="53"/>
      <c r="AT327" s="17" t="s">
        <v>162</v>
      </c>
      <c r="AU327" s="17" t="s">
        <v>84</v>
      </c>
    </row>
    <row r="328" spans="2:65" s="14" customFormat="1">
      <c r="B328" s="171"/>
      <c r="D328" s="146" t="s">
        <v>164</v>
      </c>
      <c r="E328" s="172" t="s">
        <v>20</v>
      </c>
      <c r="F328" s="173" t="s">
        <v>478</v>
      </c>
      <c r="H328" s="172" t="s">
        <v>20</v>
      </c>
      <c r="I328" s="174"/>
      <c r="J328" s="174"/>
      <c r="M328" s="171"/>
      <c r="N328" s="175"/>
      <c r="Y328" s="176"/>
      <c r="AT328" s="172" t="s">
        <v>164</v>
      </c>
      <c r="AU328" s="172" t="s">
        <v>84</v>
      </c>
      <c r="AV328" s="14" t="s">
        <v>82</v>
      </c>
      <c r="AW328" s="14" t="s">
        <v>5</v>
      </c>
      <c r="AX328" s="14" t="s">
        <v>74</v>
      </c>
      <c r="AY328" s="172" t="s">
        <v>155</v>
      </c>
    </row>
    <row r="329" spans="2:65" s="12" customFormat="1">
      <c r="B329" s="145"/>
      <c r="D329" s="146" t="s">
        <v>164</v>
      </c>
      <c r="E329" s="147" t="s">
        <v>20</v>
      </c>
      <c r="F329" s="148" t="s">
        <v>479</v>
      </c>
      <c r="H329" s="149">
        <v>22.425000000000001</v>
      </c>
      <c r="I329" s="150"/>
      <c r="J329" s="150"/>
      <c r="M329" s="145"/>
      <c r="N329" s="151"/>
      <c r="Y329" s="152"/>
      <c r="AT329" s="147" t="s">
        <v>164</v>
      </c>
      <c r="AU329" s="147" t="s">
        <v>84</v>
      </c>
      <c r="AV329" s="12" t="s">
        <v>84</v>
      </c>
      <c r="AW329" s="12" t="s">
        <v>5</v>
      </c>
      <c r="AX329" s="12" t="s">
        <v>74</v>
      </c>
      <c r="AY329" s="147" t="s">
        <v>155</v>
      </c>
    </row>
    <row r="330" spans="2:65" s="13" customFormat="1">
      <c r="B330" s="153"/>
      <c r="D330" s="146" t="s">
        <v>164</v>
      </c>
      <c r="E330" s="154" t="s">
        <v>20</v>
      </c>
      <c r="F330" s="155" t="s">
        <v>166</v>
      </c>
      <c r="H330" s="156">
        <v>22.425000000000001</v>
      </c>
      <c r="I330" s="157"/>
      <c r="J330" s="157"/>
      <c r="M330" s="153"/>
      <c r="N330" s="158"/>
      <c r="Y330" s="159"/>
      <c r="AT330" s="154" t="s">
        <v>164</v>
      </c>
      <c r="AU330" s="154" t="s">
        <v>84</v>
      </c>
      <c r="AV330" s="13" t="s">
        <v>161</v>
      </c>
      <c r="AW330" s="13" t="s">
        <v>5</v>
      </c>
      <c r="AX330" s="13" t="s">
        <v>82</v>
      </c>
      <c r="AY330" s="154" t="s">
        <v>155</v>
      </c>
    </row>
    <row r="331" spans="2:65" s="1" customFormat="1" ht="24.2" customHeight="1">
      <c r="B331" s="32"/>
      <c r="C331" s="126" t="s">
        <v>480</v>
      </c>
      <c r="D331" s="126" t="s">
        <v>157</v>
      </c>
      <c r="E331" s="127" t="s">
        <v>481</v>
      </c>
      <c r="F331" s="128" t="s">
        <v>482</v>
      </c>
      <c r="G331" s="129" t="s">
        <v>386</v>
      </c>
      <c r="H331" s="130">
        <v>11</v>
      </c>
      <c r="I331" s="131"/>
      <c r="J331" s="131"/>
      <c r="K331" s="132">
        <f>ROUND(P331*H331,2)</f>
        <v>0</v>
      </c>
      <c r="L331" s="133"/>
      <c r="M331" s="32"/>
      <c r="N331" s="134" t="s">
        <v>20</v>
      </c>
      <c r="O331" s="135" t="s">
        <v>43</v>
      </c>
      <c r="P331" s="136">
        <f>I331+J331</f>
        <v>0</v>
      </c>
      <c r="Q331" s="136">
        <f>ROUND(I331*H331,2)</f>
        <v>0</v>
      </c>
      <c r="R331" s="136">
        <f>ROUND(J331*H331,2)</f>
        <v>0</v>
      </c>
      <c r="T331" s="137">
        <f>S331*H331</f>
        <v>0</v>
      </c>
      <c r="U331" s="137">
        <v>2.6280000000000001E-2</v>
      </c>
      <c r="V331" s="137">
        <f>U331*H331</f>
        <v>0.28908</v>
      </c>
      <c r="W331" s="137">
        <v>0</v>
      </c>
      <c r="X331" s="137">
        <f>W331*H331</f>
        <v>0</v>
      </c>
      <c r="Y331" s="138" t="s">
        <v>20</v>
      </c>
      <c r="AR331" s="139" t="s">
        <v>161</v>
      </c>
      <c r="AT331" s="139" t="s">
        <v>157</v>
      </c>
      <c r="AU331" s="139" t="s">
        <v>84</v>
      </c>
      <c r="AY331" s="17" t="s">
        <v>155</v>
      </c>
      <c r="BE331" s="140">
        <f>IF(O331="základní",K331,0)</f>
        <v>0</v>
      </c>
      <c r="BF331" s="140">
        <f>IF(O331="snížená",K331,0)</f>
        <v>0</v>
      </c>
      <c r="BG331" s="140">
        <f>IF(O331="zákl. přenesená",K331,0)</f>
        <v>0</v>
      </c>
      <c r="BH331" s="140">
        <f>IF(O331="sníž. přenesená",K331,0)</f>
        <v>0</v>
      </c>
      <c r="BI331" s="140">
        <f>IF(O331="nulová",K331,0)</f>
        <v>0</v>
      </c>
      <c r="BJ331" s="17" t="s">
        <v>82</v>
      </c>
      <c r="BK331" s="140">
        <f>ROUND(P331*H331,2)</f>
        <v>0</v>
      </c>
      <c r="BL331" s="17" t="s">
        <v>161</v>
      </c>
      <c r="BM331" s="139" t="s">
        <v>483</v>
      </c>
    </row>
    <row r="332" spans="2:65" s="1" customFormat="1">
      <c r="B332" s="32"/>
      <c r="D332" s="141" t="s">
        <v>162</v>
      </c>
      <c r="F332" s="142" t="s">
        <v>484</v>
      </c>
      <c r="I332" s="143"/>
      <c r="J332" s="143"/>
      <c r="M332" s="32"/>
      <c r="N332" s="144"/>
      <c r="Y332" s="53"/>
      <c r="AT332" s="17" t="s">
        <v>162</v>
      </c>
      <c r="AU332" s="17" t="s">
        <v>84</v>
      </c>
    </row>
    <row r="333" spans="2:65" s="1" customFormat="1" ht="24.2" customHeight="1">
      <c r="B333" s="32"/>
      <c r="C333" s="126" t="s">
        <v>485</v>
      </c>
      <c r="D333" s="126" t="s">
        <v>157</v>
      </c>
      <c r="E333" s="127" t="s">
        <v>486</v>
      </c>
      <c r="F333" s="128" t="s">
        <v>487</v>
      </c>
      <c r="G333" s="129" t="s">
        <v>386</v>
      </c>
      <c r="H333" s="130">
        <v>3</v>
      </c>
      <c r="I333" s="131"/>
      <c r="J333" s="131"/>
      <c r="K333" s="132">
        <f>ROUND(P333*H333,2)</f>
        <v>0</v>
      </c>
      <c r="L333" s="133"/>
      <c r="M333" s="32"/>
      <c r="N333" s="134" t="s">
        <v>20</v>
      </c>
      <c r="O333" s="135" t="s">
        <v>43</v>
      </c>
      <c r="P333" s="136">
        <f>I333+J333</f>
        <v>0</v>
      </c>
      <c r="Q333" s="136">
        <f>ROUND(I333*H333,2)</f>
        <v>0</v>
      </c>
      <c r="R333" s="136">
        <f>ROUND(J333*H333,2)</f>
        <v>0</v>
      </c>
      <c r="T333" s="137">
        <f>S333*H333</f>
        <v>0</v>
      </c>
      <c r="U333" s="137">
        <v>0.10931</v>
      </c>
      <c r="V333" s="137">
        <f>U333*H333</f>
        <v>0.32793</v>
      </c>
      <c r="W333" s="137">
        <v>0</v>
      </c>
      <c r="X333" s="137">
        <f>W333*H333</f>
        <v>0</v>
      </c>
      <c r="Y333" s="138" t="s">
        <v>20</v>
      </c>
      <c r="AR333" s="139" t="s">
        <v>161</v>
      </c>
      <c r="AT333" s="139" t="s">
        <v>157</v>
      </c>
      <c r="AU333" s="139" t="s">
        <v>84</v>
      </c>
      <c r="AY333" s="17" t="s">
        <v>155</v>
      </c>
      <c r="BE333" s="140">
        <f>IF(O333="základní",K333,0)</f>
        <v>0</v>
      </c>
      <c r="BF333" s="140">
        <f>IF(O333="snížená",K333,0)</f>
        <v>0</v>
      </c>
      <c r="BG333" s="140">
        <f>IF(O333="zákl. přenesená",K333,0)</f>
        <v>0</v>
      </c>
      <c r="BH333" s="140">
        <f>IF(O333="sníž. přenesená",K333,0)</f>
        <v>0</v>
      </c>
      <c r="BI333" s="140">
        <f>IF(O333="nulová",K333,0)</f>
        <v>0</v>
      </c>
      <c r="BJ333" s="17" t="s">
        <v>82</v>
      </c>
      <c r="BK333" s="140">
        <f>ROUND(P333*H333,2)</f>
        <v>0</v>
      </c>
      <c r="BL333" s="17" t="s">
        <v>161</v>
      </c>
      <c r="BM333" s="139" t="s">
        <v>488</v>
      </c>
    </row>
    <row r="334" spans="2:65" s="1" customFormat="1">
      <c r="B334" s="32"/>
      <c r="D334" s="141" t="s">
        <v>162</v>
      </c>
      <c r="F334" s="142" t="s">
        <v>489</v>
      </c>
      <c r="I334" s="143"/>
      <c r="J334" s="143"/>
      <c r="M334" s="32"/>
      <c r="N334" s="144"/>
      <c r="Y334" s="53"/>
      <c r="AT334" s="17" t="s">
        <v>162</v>
      </c>
      <c r="AU334" s="17" t="s">
        <v>84</v>
      </c>
    </row>
    <row r="335" spans="2:65" s="1" customFormat="1" ht="24.2" customHeight="1">
      <c r="B335" s="32"/>
      <c r="C335" s="126" t="s">
        <v>490</v>
      </c>
      <c r="D335" s="126" t="s">
        <v>157</v>
      </c>
      <c r="E335" s="127" t="s">
        <v>491</v>
      </c>
      <c r="F335" s="128" t="s">
        <v>492</v>
      </c>
      <c r="G335" s="129" t="s">
        <v>386</v>
      </c>
      <c r="H335" s="130">
        <v>1</v>
      </c>
      <c r="I335" s="131"/>
      <c r="J335" s="131"/>
      <c r="K335" s="132">
        <f>ROUND(P335*H335,2)</f>
        <v>0</v>
      </c>
      <c r="L335" s="133"/>
      <c r="M335" s="32"/>
      <c r="N335" s="134" t="s">
        <v>20</v>
      </c>
      <c r="O335" s="135" t="s">
        <v>43</v>
      </c>
      <c r="P335" s="136">
        <f>I335+J335</f>
        <v>0</v>
      </c>
      <c r="Q335" s="136">
        <f>ROUND(I335*H335,2)</f>
        <v>0</v>
      </c>
      <c r="R335" s="136">
        <f>ROUND(J335*H335,2)</f>
        <v>0</v>
      </c>
      <c r="T335" s="137">
        <f>S335*H335</f>
        <v>0</v>
      </c>
      <c r="U335" s="137">
        <v>9.4310000000000005E-2</v>
      </c>
      <c r="V335" s="137">
        <f>U335*H335</f>
        <v>9.4310000000000005E-2</v>
      </c>
      <c r="W335" s="137">
        <v>0</v>
      </c>
      <c r="X335" s="137">
        <f>W335*H335</f>
        <v>0</v>
      </c>
      <c r="Y335" s="138" t="s">
        <v>20</v>
      </c>
      <c r="AR335" s="139" t="s">
        <v>161</v>
      </c>
      <c r="AT335" s="139" t="s">
        <v>157</v>
      </c>
      <c r="AU335" s="139" t="s">
        <v>84</v>
      </c>
      <c r="AY335" s="17" t="s">
        <v>155</v>
      </c>
      <c r="BE335" s="140">
        <f>IF(O335="základní",K335,0)</f>
        <v>0</v>
      </c>
      <c r="BF335" s="140">
        <f>IF(O335="snížená",K335,0)</f>
        <v>0</v>
      </c>
      <c r="BG335" s="140">
        <f>IF(O335="zákl. přenesená",K335,0)</f>
        <v>0</v>
      </c>
      <c r="BH335" s="140">
        <f>IF(O335="sníž. přenesená",K335,0)</f>
        <v>0</v>
      </c>
      <c r="BI335" s="140">
        <f>IF(O335="nulová",K335,0)</f>
        <v>0</v>
      </c>
      <c r="BJ335" s="17" t="s">
        <v>82</v>
      </c>
      <c r="BK335" s="140">
        <f>ROUND(P335*H335,2)</f>
        <v>0</v>
      </c>
      <c r="BL335" s="17" t="s">
        <v>161</v>
      </c>
      <c r="BM335" s="139" t="s">
        <v>493</v>
      </c>
    </row>
    <row r="336" spans="2:65" s="1" customFormat="1">
      <c r="B336" s="32"/>
      <c r="D336" s="141" t="s">
        <v>162</v>
      </c>
      <c r="F336" s="142" t="s">
        <v>494</v>
      </c>
      <c r="I336" s="143"/>
      <c r="J336" s="143"/>
      <c r="M336" s="32"/>
      <c r="N336" s="144"/>
      <c r="Y336" s="53"/>
      <c r="AT336" s="17" t="s">
        <v>162</v>
      </c>
      <c r="AU336" s="17" t="s">
        <v>84</v>
      </c>
    </row>
    <row r="337" spans="2:65" s="1" customFormat="1" ht="24.2" customHeight="1">
      <c r="B337" s="32"/>
      <c r="C337" s="126" t="s">
        <v>495</v>
      </c>
      <c r="D337" s="126" t="s">
        <v>157</v>
      </c>
      <c r="E337" s="127" t="s">
        <v>496</v>
      </c>
      <c r="F337" s="128" t="s">
        <v>497</v>
      </c>
      <c r="G337" s="129" t="s">
        <v>386</v>
      </c>
      <c r="H337" s="130">
        <v>1</v>
      </c>
      <c r="I337" s="131"/>
      <c r="J337" s="131"/>
      <c r="K337" s="132">
        <f>ROUND(P337*H337,2)</f>
        <v>0</v>
      </c>
      <c r="L337" s="133"/>
      <c r="M337" s="32"/>
      <c r="N337" s="134" t="s">
        <v>20</v>
      </c>
      <c r="O337" s="135" t="s">
        <v>43</v>
      </c>
      <c r="P337" s="136">
        <f>I337+J337</f>
        <v>0</v>
      </c>
      <c r="Q337" s="136">
        <f>ROUND(I337*H337,2)</f>
        <v>0</v>
      </c>
      <c r="R337" s="136">
        <f>ROUND(J337*H337,2)</f>
        <v>0</v>
      </c>
      <c r="T337" s="137">
        <f>S337*H337</f>
        <v>0</v>
      </c>
      <c r="U337" s="137">
        <v>0.10138999999999999</v>
      </c>
      <c r="V337" s="137">
        <f>U337*H337</f>
        <v>0.10138999999999999</v>
      </c>
      <c r="W337" s="137">
        <v>0</v>
      </c>
      <c r="X337" s="137">
        <f>W337*H337</f>
        <v>0</v>
      </c>
      <c r="Y337" s="138" t="s">
        <v>20</v>
      </c>
      <c r="AR337" s="139" t="s">
        <v>161</v>
      </c>
      <c r="AT337" s="139" t="s">
        <v>157</v>
      </c>
      <c r="AU337" s="139" t="s">
        <v>84</v>
      </c>
      <c r="AY337" s="17" t="s">
        <v>155</v>
      </c>
      <c r="BE337" s="140">
        <f>IF(O337="základní",K337,0)</f>
        <v>0</v>
      </c>
      <c r="BF337" s="140">
        <f>IF(O337="snížená",K337,0)</f>
        <v>0</v>
      </c>
      <c r="BG337" s="140">
        <f>IF(O337="zákl. přenesená",K337,0)</f>
        <v>0</v>
      </c>
      <c r="BH337" s="140">
        <f>IF(O337="sníž. přenesená",K337,0)</f>
        <v>0</v>
      </c>
      <c r="BI337" s="140">
        <f>IF(O337="nulová",K337,0)</f>
        <v>0</v>
      </c>
      <c r="BJ337" s="17" t="s">
        <v>82</v>
      </c>
      <c r="BK337" s="140">
        <f>ROUND(P337*H337,2)</f>
        <v>0</v>
      </c>
      <c r="BL337" s="17" t="s">
        <v>161</v>
      </c>
      <c r="BM337" s="139" t="s">
        <v>498</v>
      </c>
    </row>
    <row r="338" spans="2:65" s="1" customFormat="1">
      <c r="B338" s="32"/>
      <c r="D338" s="141" t="s">
        <v>162</v>
      </c>
      <c r="F338" s="142" t="s">
        <v>499</v>
      </c>
      <c r="I338" s="143"/>
      <c r="J338" s="143"/>
      <c r="M338" s="32"/>
      <c r="N338" s="144"/>
      <c r="Y338" s="53"/>
      <c r="AT338" s="17" t="s">
        <v>162</v>
      </c>
      <c r="AU338" s="17" t="s">
        <v>84</v>
      </c>
    </row>
    <row r="339" spans="2:65" s="1" customFormat="1" ht="24.2" customHeight="1">
      <c r="B339" s="32"/>
      <c r="C339" s="126" t="s">
        <v>425</v>
      </c>
      <c r="D339" s="126" t="s">
        <v>157</v>
      </c>
      <c r="E339" s="127" t="s">
        <v>500</v>
      </c>
      <c r="F339" s="128" t="s">
        <v>501</v>
      </c>
      <c r="G339" s="129" t="s">
        <v>386</v>
      </c>
      <c r="H339" s="130">
        <v>2</v>
      </c>
      <c r="I339" s="131"/>
      <c r="J339" s="131"/>
      <c r="K339" s="132">
        <f>ROUND(P339*H339,2)</f>
        <v>0</v>
      </c>
      <c r="L339" s="133"/>
      <c r="M339" s="32"/>
      <c r="N339" s="134" t="s">
        <v>20</v>
      </c>
      <c r="O339" s="135" t="s">
        <v>43</v>
      </c>
      <c r="P339" s="136">
        <f>I339+J339</f>
        <v>0</v>
      </c>
      <c r="Q339" s="136">
        <f>ROUND(I339*H339,2)</f>
        <v>0</v>
      </c>
      <c r="R339" s="136">
        <f>ROUND(J339*H339,2)</f>
        <v>0</v>
      </c>
      <c r="T339" s="137">
        <f>S339*H339</f>
        <v>0</v>
      </c>
      <c r="U339" s="137">
        <v>0.13739000000000001</v>
      </c>
      <c r="V339" s="137">
        <f>U339*H339</f>
        <v>0.27478000000000002</v>
      </c>
      <c r="W339" s="137">
        <v>0</v>
      </c>
      <c r="X339" s="137">
        <f>W339*H339</f>
        <v>0</v>
      </c>
      <c r="Y339" s="138" t="s">
        <v>20</v>
      </c>
      <c r="AR339" s="139" t="s">
        <v>161</v>
      </c>
      <c r="AT339" s="139" t="s">
        <v>157</v>
      </c>
      <c r="AU339" s="139" t="s">
        <v>84</v>
      </c>
      <c r="AY339" s="17" t="s">
        <v>155</v>
      </c>
      <c r="BE339" s="140">
        <f>IF(O339="základní",K339,0)</f>
        <v>0</v>
      </c>
      <c r="BF339" s="140">
        <f>IF(O339="snížená",K339,0)</f>
        <v>0</v>
      </c>
      <c r="BG339" s="140">
        <f>IF(O339="zákl. přenesená",K339,0)</f>
        <v>0</v>
      </c>
      <c r="BH339" s="140">
        <f>IF(O339="sníž. přenesená",K339,0)</f>
        <v>0</v>
      </c>
      <c r="BI339" s="140">
        <f>IF(O339="nulová",K339,0)</f>
        <v>0</v>
      </c>
      <c r="BJ339" s="17" t="s">
        <v>82</v>
      </c>
      <c r="BK339" s="140">
        <f>ROUND(P339*H339,2)</f>
        <v>0</v>
      </c>
      <c r="BL339" s="17" t="s">
        <v>161</v>
      </c>
      <c r="BM339" s="139" t="s">
        <v>502</v>
      </c>
    </row>
    <row r="340" spans="2:65" s="1" customFormat="1">
      <c r="B340" s="32"/>
      <c r="D340" s="141" t="s">
        <v>162</v>
      </c>
      <c r="F340" s="142" t="s">
        <v>503</v>
      </c>
      <c r="I340" s="143"/>
      <c r="J340" s="143"/>
      <c r="M340" s="32"/>
      <c r="N340" s="144"/>
      <c r="Y340" s="53"/>
      <c r="AT340" s="17" t="s">
        <v>162</v>
      </c>
      <c r="AU340" s="17" t="s">
        <v>84</v>
      </c>
    </row>
    <row r="341" spans="2:65" s="1" customFormat="1" ht="24.2" customHeight="1">
      <c r="B341" s="32"/>
      <c r="C341" s="126" t="s">
        <v>504</v>
      </c>
      <c r="D341" s="126" t="s">
        <v>157</v>
      </c>
      <c r="E341" s="127" t="s">
        <v>505</v>
      </c>
      <c r="F341" s="128" t="s">
        <v>506</v>
      </c>
      <c r="G341" s="129" t="s">
        <v>386</v>
      </c>
      <c r="H341" s="130">
        <v>1</v>
      </c>
      <c r="I341" s="131"/>
      <c r="J341" s="131"/>
      <c r="K341" s="132">
        <f>ROUND(P341*H341,2)</f>
        <v>0</v>
      </c>
      <c r="L341" s="133"/>
      <c r="M341" s="32"/>
      <c r="N341" s="134" t="s">
        <v>20</v>
      </c>
      <c r="O341" s="135" t="s">
        <v>43</v>
      </c>
      <c r="P341" s="136">
        <f>I341+J341</f>
        <v>0</v>
      </c>
      <c r="Q341" s="136">
        <f>ROUND(I341*H341,2)</f>
        <v>0</v>
      </c>
      <c r="R341" s="136">
        <f>ROUND(J341*H341,2)</f>
        <v>0</v>
      </c>
      <c r="T341" s="137">
        <f>S341*H341</f>
        <v>0</v>
      </c>
      <c r="U341" s="137">
        <v>0.17549000000000001</v>
      </c>
      <c r="V341" s="137">
        <f>U341*H341</f>
        <v>0.17549000000000001</v>
      </c>
      <c r="W341" s="137">
        <v>0</v>
      </c>
      <c r="X341" s="137">
        <f>W341*H341</f>
        <v>0</v>
      </c>
      <c r="Y341" s="138" t="s">
        <v>20</v>
      </c>
      <c r="AR341" s="139" t="s">
        <v>161</v>
      </c>
      <c r="AT341" s="139" t="s">
        <v>157</v>
      </c>
      <c r="AU341" s="139" t="s">
        <v>84</v>
      </c>
      <c r="AY341" s="17" t="s">
        <v>155</v>
      </c>
      <c r="BE341" s="140">
        <f>IF(O341="základní",K341,0)</f>
        <v>0</v>
      </c>
      <c r="BF341" s="140">
        <f>IF(O341="snížená",K341,0)</f>
        <v>0</v>
      </c>
      <c r="BG341" s="140">
        <f>IF(O341="zákl. přenesená",K341,0)</f>
        <v>0</v>
      </c>
      <c r="BH341" s="140">
        <f>IF(O341="sníž. přenesená",K341,0)</f>
        <v>0</v>
      </c>
      <c r="BI341" s="140">
        <f>IF(O341="nulová",K341,0)</f>
        <v>0</v>
      </c>
      <c r="BJ341" s="17" t="s">
        <v>82</v>
      </c>
      <c r="BK341" s="140">
        <f>ROUND(P341*H341,2)</f>
        <v>0</v>
      </c>
      <c r="BL341" s="17" t="s">
        <v>161</v>
      </c>
      <c r="BM341" s="139" t="s">
        <v>507</v>
      </c>
    </row>
    <row r="342" spans="2:65" s="1" customFormat="1">
      <c r="B342" s="32"/>
      <c r="D342" s="141" t="s">
        <v>162</v>
      </c>
      <c r="F342" s="142" t="s">
        <v>508</v>
      </c>
      <c r="I342" s="143"/>
      <c r="J342" s="143"/>
      <c r="M342" s="32"/>
      <c r="N342" s="144"/>
      <c r="Y342" s="53"/>
      <c r="AT342" s="17" t="s">
        <v>162</v>
      </c>
      <c r="AU342" s="17" t="s">
        <v>84</v>
      </c>
    </row>
    <row r="343" spans="2:65" s="1" customFormat="1" ht="37.9" customHeight="1">
      <c r="B343" s="32"/>
      <c r="C343" s="126" t="s">
        <v>509</v>
      </c>
      <c r="D343" s="126" t="s">
        <v>157</v>
      </c>
      <c r="E343" s="127" t="s">
        <v>510</v>
      </c>
      <c r="F343" s="128" t="s">
        <v>511</v>
      </c>
      <c r="G343" s="129" t="s">
        <v>386</v>
      </c>
      <c r="H343" s="130">
        <v>1</v>
      </c>
      <c r="I343" s="131"/>
      <c r="J343" s="131"/>
      <c r="K343" s="132">
        <f>ROUND(P343*H343,2)</f>
        <v>0</v>
      </c>
      <c r="L343" s="133"/>
      <c r="M343" s="32"/>
      <c r="N343" s="134" t="s">
        <v>20</v>
      </c>
      <c r="O343" s="135" t="s">
        <v>43</v>
      </c>
      <c r="P343" s="136">
        <f>I343+J343</f>
        <v>0</v>
      </c>
      <c r="Q343" s="136">
        <f>ROUND(I343*H343,2)</f>
        <v>0</v>
      </c>
      <c r="R343" s="136">
        <f>ROUND(J343*H343,2)</f>
        <v>0</v>
      </c>
      <c r="T343" s="137">
        <f>S343*H343</f>
        <v>0</v>
      </c>
      <c r="U343" s="137">
        <v>3.4520000000000002E-2</v>
      </c>
      <c r="V343" s="137">
        <f>U343*H343</f>
        <v>3.4520000000000002E-2</v>
      </c>
      <c r="W343" s="137">
        <v>0</v>
      </c>
      <c r="X343" s="137">
        <f>W343*H343</f>
        <v>0</v>
      </c>
      <c r="Y343" s="138" t="s">
        <v>20</v>
      </c>
      <c r="AR343" s="139" t="s">
        <v>161</v>
      </c>
      <c r="AT343" s="139" t="s">
        <v>157</v>
      </c>
      <c r="AU343" s="139" t="s">
        <v>84</v>
      </c>
      <c r="AY343" s="17" t="s">
        <v>155</v>
      </c>
      <c r="BE343" s="140">
        <f>IF(O343="základní",K343,0)</f>
        <v>0</v>
      </c>
      <c r="BF343" s="140">
        <f>IF(O343="snížená",K343,0)</f>
        <v>0</v>
      </c>
      <c r="BG343" s="140">
        <f>IF(O343="zákl. přenesená",K343,0)</f>
        <v>0</v>
      </c>
      <c r="BH343" s="140">
        <f>IF(O343="sníž. přenesená",K343,0)</f>
        <v>0</v>
      </c>
      <c r="BI343" s="140">
        <f>IF(O343="nulová",K343,0)</f>
        <v>0</v>
      </c>
      <c r="BJ343" s="17" t="s">
        <v>82</v>
      </c>
      <c r="BK343" s="140">
        <f>ROUND(P343*H343,2)</f>
        <v>0</v>
      </c>
      <c r="BL343" s="17" t="s">
        <v>161</v>
      </c>
      <c r="BM343" s="139" t="s">
        <v>512</v>
      </c>
    </row>
    <row r="344" spans="2:65" s="1" customFormat="1">
      <c r="B344" s="32"/>
      <c r="D344" s="141" t="s">
        <v>162</v>
      </c>
      <c r="F344" s="142" t="s">
        <v>513</v>
      </c>
      <c r="I344" s="143"/>
      <c r="J344" s="143"/>
      <c r="M344" s="32"/>
      <c r="N344" s="144"/>
      <c r="Y344" s="53"/>
      <c r="AT344" s="17" t="s">
        <v>162</v>
      </c>
      <c r="AU344" s="17" t="s">
        <v>84</v>
      </c>
    </row>
    <row r="345" spans="2:65" s="1" customFormat="1" ht="37.9" customHeight="1">
      <c r="B345" s="32"/>
      <c r="C345" s="126" t="s">
        <v>514</v>
      </c>
      <c r="D345" s="126" t="s">
        <v>157</v>
      </c>
      <c r="E345" s="127" t="s">
        <v>515</v>
      </c>
      <c r="F345" s="128" t="s">
        <v>516</v>
      </c>
      <c r="G345" s="129" t="s">
        <v>386</v>
      </c>
      <c r="H345" s="130">
        <v>1</v>
      </c>
      <c r="I345" s="131"/>
      <c r="J345" s="131"/>
      <c r="K345" s="132">
        <f>ROUND(P345*H345,2)</f>
        <v>0</v>
      </c>
      <c r="L345" s="133"/>
      <c r="M345" s="32"/>
      <c r="N345" s="134" t="s">
        <v>20</v>
      </c>
      <c r="O345" s="135" t="s">
        <v>43</v>
      </c>
      <c r="P345" s="136">
        <f>I345+J345</f>
        <v>0</v>
      </c>
      <c r="Q345" s="136">
        <f>ROUND(I345*H345,2)</f>
        <v>0</v>
      </c>
      <c r="R345" s="136">
        <f>ROUND(J345*H345,2)</f>
        <v>0</v>
      </c>
      <c r="T345" s="137">
        <f>S345*H345</f>
        <v>0</v>
      </c>
      <c r="U345" s="137">
        <v>4.0719999999999999E-2</v>
      </c>
      <c r="V345" s="137">
        <f>U345*H345</f>
        <v>4.0719999999999999E-2</v>
      </c>
      <c r="W345" s="137">
        <v>0</v>
      </c>
      <c r="X345" s="137">
        <f>W345*H345</f>
        <v>0</v>
      </c>
      <c r="Y345" s="138" t="s">
        <v>20</v>
      </c>
      <c r="AR345" s="139" t="s">
        <v>161</v>
      </c>
      <c r="AT345" s="139" t="s">
        <v>157</v>
      </c>
      <c r="AU345" s="139" t="s">
        <v>84</v>
      </c>
      <c r="AY345" s="17" t="s">
        <v>155</v>
      </c>
      <c r="BE345" s="140">
        <f>IF(O345="základní",K345,0)</f>
        <v>0</v>
      </c>
      <c r="BF345" s="140">
        <f>IF(O345="snížená",K345,0)</f>
        <v>0</v>
      </c>
      <c r="BG345" s="140">
        <f>IF(O345="zákl. přenesená",K345,0)</f>
        <v>0</v>
      </c>
      <c r="BH345" s="140">
        <f>IF(O345="sníž. přenesená",K345,0)</f>
        <v>0</v>
      </c>
      <c r="BI345" s="140">
        <f>IF(O345="nulová",K345,0)</f>
        <v>0</v>
      </c>
      <c r="BJ345" s="17" t="s">
        <v>82</v>
      </c>
      <c r="BK345" s="140">
        <f>ROUND(P345*H345,2)</f>
        <v>0</v>
      </c>
      <c r="BL345" s="17" t="s">
        <v>161</v>
      </c>
      <c r="BM345" s="139" t="s">
        <v>517</v>
      </c>
    </row>
    <row r="346" spans="2:65" s="1" customFormat="1">
      <c r="B346" s="32"/>
      <c r="D346" s="141" t="s">
        <v>162</v>
      </c>
      <c r="F346" s="142" t="s">
        <v>518</v>
      </c>
      <c r="I346" s="143"/>
      <c r="J346" s="143"/>
      <c r="M346" s="32"/>
      <c r="N346" s="144"/>
      <c r="Y346" s="53"/>
      <c r="AT346" s="17" t="s">
        <v>162</v>
      </c>
      <c r="AU346" s="17" t="s">
        <v>84</v>
      </c>
    </row>
    <row r="347" spans="2:65" s="1" customFormat="1" ht="24.2" customHeight="1">
      <c r="B347" s="32"/>
      <c r="C347" s="126" t="s">
        <v>442</v>
      </c>
      <c r="D347" s="126" t="s">
        <v>157</v>
      </c>
      <c r="E347" s="127" t="s">
        <v>519</v>
      </c>
      <c r="F347" s="128" t="s">
        <v>520</v>
      </c>
      <c r="G347" s="129" t="s">
        <v>183</v>
      </c>
      <c r="H347" s="130">
        <v>37</v>
      </c>
      <c r="I347" s="131"/>
      <c r="J347" s="131"/>
      <c r="K347" s="132">
        <f>ROUND(P347*H347,2)</f>
        <v>0</v>
      </c>
      <c r="L347" s="133"/>
      <c r="M347" s="32"/>
      <c r="N347" s="134" t="s">
        <v>20</v>
      </c>
      <c r="O347" s="135" t="s">
        <v>43</v>
      </c>
      <c r="P347" s="136">
        <f>I347+J347</f>
        <v>0</v>
      </c>
      <c r="Q347" s="136">
        <f>ROUND(I347*H347,2)</f>
        <v>0</v>
      </c>
      <c r="R347" s="136">
        <f>ROUND(J347*H347,2)</f>
        <v>0</v>
      </c>
      <c r="T347" s="137">
        <f>S347*H347</f>
        <v>0</v>
      </c>
      <c r="U347" s="137">
        <v>0</v>
      </c>
      <c r="V347" s="137">
        <f>U347*H347</f>
        <v>0</v>
      </c>
      <c r="W347" s="137">
        <v>0</v>
      </c>
      <c r="X347" s="137">
        <f>W347*H347</f>
        <v>0</v>
      </c>
      <c r="Y347" s="138" t="s">
        <v>20</v>
      </c>
      <c r="AR347" s="139" t="s">
        <v>161</v>
      </c>
      <c r="AT347" s="139" t="s">
        <v>157</v>
      </c>
      <c r="AU347" s="139" t="s">
        <v>84</v>
      </c>
      <c r="AY347" s="17" t="s">
        <v>155</v>
      </c>
      <c r="BE347" s="140">
        <f>IF(O347="základní",K347,0)</f>
        <v>0</v>
      </c>
      <c r="BF347" s="140">
        <f>IF(O347="snížená",K347,0)</f>
        <v>0</v>
      </c>
      <c r="BG347" s="140">
        <f>IF(O347="zákl. přenesená",K347,0)</f>
        <v>0</v>
      </c>
      <c r="BH347" s="140">
        <f>IF(O347="sníž. přenesená",K347,0)</f>
        <v>0</v>
      </c>
      <c r="BI347" s="140">
        <f>IF(O347="nulová",K347,0)</f>
        <v>0</v>
      </c>
      <c r="BJ347" s="17" t="s">
        <v>82</v>
      </c>
      <c r="BK347" s="140">
        <f>ROUND(P347*H347,2)</f>
        <v>0</v>
      </c>
      <c r="BL347" s="17" t="s">
        <v>161</v>
      </c>
      <c r="BM347" s="139" t="s">
        <v>521</v>
      </c>
    </row>
    <row r="348" spans="2:65" s="1" customFormat="1">
      <c r="B348" s="32"/>
      <c r="D348" s="141" t="s">
        <v>162</v>
      </c>
      <c r="F348" s="142" t="s">
        <v>522</v>
      </c>
      <c r="I348" s="143"/>
      <c r="J348" s="143"/>
      <c r="M348" s="32"/>
      <c r="N348" s="144"/>
      <c r="Y348" s="53"/>
      <c r="AT348" s="17" t="s">
        <v>162</v>
      </c>
      <c r="AU348" s="17" t="s">
        <v>84</v>
      </c>
    </row>
    <row r="349" spans="2:65" s="1" customFormat="1" ht="24.2" customHeight="1">
      <c r="B349" s="32"/>
      <c r="C349" s="161" t="s">
        <v>523</v>
      </c>
      <c r="D349" s="161" t="s">
        <v>180</v>
      </c>
      <c r="E349" s="162" t="s">
        <v>524</v>
      </c>
      <c r="F349" s="163" t="s">
        <v>525</v>
      </c>
      <c r="G349" s="164" t="s">
        <v>386</v>
      </c>
      <c r="H349" s="165">
        <v>14.8</v>
      </c>
      <c r="I349" s="166"/>
      <c r="J349" s="167"/>
      <c r="K349" s="168">
        <f>ROUND(P349*H349,2)</f>
        <v>0</v>
      </c>
      <c r="L349" s="167"/>
      <c r="M349" s="169"/>
      <c r="N349" s="170" t="s">
        <v>20</v>
      </c>
      <c r="O349" s="135" t="s">
        <v>43</v>
      </c>
      <c r="P349" s="136">
        <f>I349+J349</f>
        <v>0</v>
      </c>
      <c r="Q349" s="136">
        <f>ROUND(I349*H349,2)</f>
        <v>0</v>
      </c>
      <c r="R349" s="136">
        <f>ROUND(J349*H349,2)</f>
        <v>0</v>
      </c>
      <c r="T349" s="137">
        <f>S349*H349</f>
        <v>0</v>
      </c>
      <c r="U349" s="137">
        <v>1.23E-2</v>
      </c>
      <c r="V349" s="137">
        <f>U349*H349</f>
        <v>0.18204000000000001</v>
      </c>
      <c r="W349" s="137">
        <v>0</v>
      </c>
      <c r="X349" s="137">
        <f>W349*H349</f>
        <v>0</v>
      </c>
      <c r="Y349" s="138" t="s">
        <v>20</v>
      </c>
      <c r="AR349" s="139" t="s">
        <v>191</v>
      </c>
      <c r="AT349" s="139" t="s">
        <v>180</v>
      </c>
      <c r="AU349" s="139" t="s">
        <v>84</v>
      </c>
      <c r="AY349" s="17" t="s">
        <v>155</v>
      </c>
      <c r="BE349" s="140">
        <f>IF(O349="základní",K349,0)</f>
        <v>0</v>
      </c>
      <c r="BF349" s="140">
        <f>IF(O349="snížená",K349,0)</f>
        <v>0</v>
      </c>
      <c r="BG349" s="140">
        <f>IF(O349="zákl. přenesená",K349,0)</f>
        <v>0</v>
      </c>
      <c r="BH349" s="140">
        <f>IF(O349="sníž. přenesená",K349,0)</f>
        <v>0</v>
      </c>
      <c r="BI349" s="140">
        <f>IF(O349="nulová",K349,0)</f>
        <v>0</v>
      </c>
      <c r="BJ349" s="17" t="s">
        <v>82</v>
      </c>
      <c r="BK349" s="140">
        <f>ROUND(P349*H349,2)</f>
        <v>0</v>
      </c>
      <c r="BL349" s="17" t="s">
        <v>161</v>
      </c>
      <c r="BM349" s="139" t="s">
        <v>526</v>
      </c>
    </row>
    <row r="350" spans="2:65" s="12" customFormat="1">
      <c r="B350" s="145"/>
      <c r="D350" s="146" t="s">
        <v>164</v>
      </c>
      <c r="F350" s="148" t="s">
        <v>527</v>
      </c>
      <c r="H350" s="149">
        <v>14.8</v>
      </c>
      <c r="I350" s="150"/>
      <c r="J350" s="150"/>
      <c r="M350" s="145"/>
      <c r="N350" s="151"/>
      <c r="Y350" s="152"/>
      <c r="AT350" s="147" t="s">
        <v>164</v>
      </c>
      <c r="AU350" s="147" t="s">
        <v>84</v>
      </c>
      <c r="AV350" s="12" t="s">
        <v>84</v>
      </c>
      <c r="AW350" s="12" t="s">
        <v>4</v>
      </c>
      <c r="AX350" s="12" t="s">
        <v>82</v>
      </c>
      <c r="AY350" s="147" t="s">
        <v>155</v>
      </c>
    </row>
    <row r="351" spans="2:65" s="1" customFormat="1" ht="16.5" customHeight="1">
      <c r="B351" s="32"/>
      <c r="C351" s="161" t="s">
        <v>528</v>
      </c>
      <c r="D351" s="161" t="s">
        <v>180</v>
      </c>
      <c r="E351" s="162" t="s">
        <v>529</v>
      </c>
      <c r="F351" s="163" t="s">
        <v>530</v>
      </c>
      <c r="G351" s="164" t="s">
        <v>386</v>
      </c>
      <c r="H351" s="165">
        <v>16</v>
      </c>
      <c r="I351" s="166"/>
      <c r="J351" s="167"/>
      <c r="K351" s="168">
        <f>ROUND(P351*H351,2)</f>
        <v>0</v>
      </c>
      <c r="L351" s="167"/>
      <c r="M351" s="169"/>
      <c r="N351" s="170" t="s">
        <v>20</v>
      </c>
      <c r="O351" s="135" t="s">
        <v>43</v>
      </c>
      <c r="P351" s="136">
        <f>I351+J351</f>
        <v>0</v>
      </c>
      <c r="Q351" s="136">
        <f>ROUND(I351*H351,2)</f>
        <v>0</v>
      </c>
      <c r="R351" s="136">
        <f>ROUND(J351*H351,2)</f>
        <v>0</v>
      </c>
      <c r="T351" s="137">
        <f>S351*H351</f>
        <v>0</v>
      </c>
      <c r="U351" s="137">
        <v>2.7000000000000001E-3</v>
      </c>
      <c r="V351" s="137">
        <f>U351*H351</f>
        <v>4.3200000000000002E-2</v>
      </c>
      <c r="W351" s="137">
        <v>0</v>
      </c>
      <c r="X351" s="137">
        <f>W351*H351</f>
        <v>0</v>
      </c>
      <c r="Y351" s="138" t="s">
        <v>20</v>
      </c>
      <c r="AR351" s="139" t="s">
        <v>191</v>
      </c>
      <c r="AT351" s="139" t="s">
        <v>180</v>
      </c>
      <c r="AU351" s="139" t="s">
        <v>84</v>
      </c>
      <c r="AY351" s="17" t="s">
        <v>155</v>
      </c>
      <c r="BE351" s="140">
        <f>IF(O351="základní",K351,0)</f>
        <v>0</v>
      </c>
      <c r="BF351" s="140">
        <f>IF(O351="snížená",K351,0)</f>
        <v>0</v>
      </c>
      <c r="BG351" s="140">
        <f>IF(O351="zákl. přenesená",K351,0)</f>
        <v>0</v>
      </c>
      <c r="BH351" s="140">
        <f>IF(O351="sníž. přenesená",K351,0)</f>
        <v>0</v>
      </c>
      <c r="BI351" s="140">
        <f>IF(O351="nulová",K351,0)</f>
        <v>0</v>
      </c>
      <c r="BJ351" s="17" t="s">
        <v>82</v>
      </c>
      <c r="BK351" s="140">
        <f>ROUND(P351*H351,2)</f>
        <v>0</v>
      </c>
      <c r="BL351" s="17" t="s">
        <v>161</v>
      </c>
      <c r="BM351" s="139" t="s">
        <v>531</v>
      </c>
    </row>
    <row r="352" spans="2:65" s="12" customFormat="1">
      <c r="B352" s="145"/>
      <c r="D352" s="146" t="s">
        <v>164</v>
      </c>
      <c r="E352" s="147" t="s">
        <v>20</v>
      </c>
      <c r="F352" s="148" t="s">
        <v>532</v>
      </c>
      <c r="H352" s="149">
        <v>16</v>
      </c>
      <c r="I352" s="150"/>
      <c r="J352" s="150"/>
      <c r="M352" s="145"/>
      <c r="N352" s="151"/>
      <c r="Y352" s="152"/>
      <c r="AT352" s="147" t="s">
        <v>164</v>
      </c>
      <c r="AU352" s="147" t="s">
        <v>84</v>
      </c>
      <c r="AV352" s="12" t="s">
        <v>84</v>
      </c>
      <c r="AW352" s="12" t="s">
        <v>5</v>
      </c>
      <c r="AX352" s="12" t="s">
        <v>82</v>
      </c>
      <c r="AY352" s="147" t="s">
        <v>155</v>
      </c>
    </row>
    <row r="353" spans="2:65" s="1" customFormat="1" ht="16.5" customHeight="1">
      <c r="B353" s="32"/>
      <c r="C353" s="161" t="s">
        <v>533</v>
      </c>
      <c r="D353" s="161" t="s">
        <v>180</v>
      </c>
      <c r="E353" s="162" t="s">
        <v>534</v>
      </c>
      <c r="F353" s="163" t="s">
        <v>535</v>
      </c>
      <c r="G353" s="164" t="s">
        <v>386</v>
      </c>
      <c r="H353" s="165">
        <v>6</v>
      </c>
      <c r="I353" s="166"/>
      <c r="J353" s="167"/>
      <c r="K353" s="168">
        <f>ROUND(P353*H353,2)</f>
        <v>0</v>
      </c>
      <c r="L353" s="167"/>
      <c r="M353" s="169"/>
      <c r="N353" s="170" t="s">
        <v>20</v>
      </c>
      <c r="O353" s="135" t="s">
        <v>43</v>
      </c>
      <c r="P353" s="136">
        <f>I353+J353</f>
        <v>0</v>
      </c>
      <c r="Q353" s="136">
        <f>ROUND(I353*H353,2)</f>
        <v>0</v>
      </c>
      <c r="R353" s="136">
        <f>ROUND(J353*H353,2)</f>
        <v>0</v>
      </c>
      <c r="T353" s="137">
        <f>S353*H353</f>
        <v>0</v>
      </c>
      <c r="U353" s="137">
        <v>0</v>
      </c>
      <c r="V353" s="137">
        <f>U353*H353</f>
        <v>0</v>
      </c>
      <c r="W353" s="137">
        <v>0</v>
      </c>
      <c r="X353" s="137">
        <f>W353*H353</f>
        <v>0</v>
      </c>
      <c r="Y353" s="138" t="s">
        <v>20</v>
      </c>
      <c r="AR353" s="139" t="s">
        <v>191</v>
      </c>
      <c r="AT353" s="139" t="s">
        <v>180</v>
      </c>
      <c r="AU353" s="139" t="s">
        <v>84</v>
      </c>
      <c r="AY353" s="17" t="s">
        <v>155</v>
      </c>
      <c r="BE353" s="140">
        <f>IF(O353="základní",K353,0)</f>
        <v>0</v>
      </c>
      <c r="BF353" s="140">
        <f>IF(O353="snížená",K353,0)</f>
        <v>0</v>
      </c>
      <c r="BG353" s="140">
        <f>IF(O353="zákl. přenesená",K353,0)</f>
        <v>0</v>
      </c>
      <c r="BH353" s="140">
        <f>IF(O353="sníž. přenesená",K353,0)</f>
        <v>0</v>
      </c>
      <c r="BI353" s="140">
        <f>IF(O353="nulová",K353,0)</f>
        <v>0</v>
      </c>
      <c r="BJ353" s="17" t="s">
        <v>82</v>
      </c>
      <c r="BK353" s="140">
        <f>ROUND(P353*H353,2)</f>
        <v>0</v>
      </c>
      <c r="BL353" s="17" t="s">
        <v>161</v>
      </c>
      <c r="BM353" s="139" t="s">
        <v>536</v>
      </c>
    </row>
    <row r="354" spans="2:65" s="12" customFormat="1">
      <c r="B354" s="145"/>
      <c r="D354" s="146" t="s">
        <v>164</v>
      </c>
      <c r="F354" s="148" t="s">
        <v>537</v>
      </c>
      <c r="H354" s="149">
        <v>6</v>
      </c>
      <c r="I354" s="150"/>
      <c r="J354" s="150"/>
      <c r="M354" s="145"/>
      <c r="N354" s="151"/>
      <c r="Y354" s="152"/>
      <c r="AT354" s="147" t="s">
        <v>164</v>
      </c>
      <c r="AU354" s="147" t="s">
        <v>84</v>
      </c>
      <c r="AV354" s="12" t="s">
        <v>84</v>
      </c>
      <c r="AW354" s="12" t="s">
        <v>4</v>
      </c>
      <c r="AX354" s="12" t="s">
        <v>82</v>
      </c>
      <c r="AY354" s="147" t="s">
        <v>155</v>
      </c>
    </row>
    <row r="355" spans="2:65" s="1" customFormat="1" ht="16.5" customHeight="1">
      <c r="B355" s="32"/>
      <c r="C355" s="161" t="s">
        <v>459</v>
      </c>
      <c r="D355" s="161" t="s">
        <v>180</v>
      </c>
      <c r="E355" s="162" t="s">
        <v>538</v>
      </c>
      <c r="F355" s="163" t="s">
        <v>539</v>
      </c>
      <c r="G355" s="164" t="s">
        <v>386</v>
      </c>
      <c r="H355" s="165">
        <v>6</v>
      </c>
      <c r="I355" s="166"/>
      <c r="J355" s="167"/>
      <c r="K355" s="168">
        <f>ROUND(P355*H355,2)</f>
        <v>0</v>
      </c>
      <c r="L355" s="167"/>
      <c r="M355" s="169"/>
      <c r="N355" s="170" t="s">
        <v>20</v>
      </c>
      <c r="O355" s="135" t="s">
        <v>43</v>
      </c>
      <c r="P355" s="136">
        <f>I355+J355</f>
        <v>0</v>
      </c>
      <c r="Q355" s="136">
        <f>ROUND(I355*H355,2)</f>
        <v>0</v>
      </c>
      <c r="R355" s="136">
        <f>ROUND(J355*H355,2)</f>
        <v>0</v>
      </c>
      <c r="T355" s="137">
        <f>S355*H355</f>
        <v>0</v>
      </c>
      <c r="U355" s="137">
        <v>2.0000000000000001E-4</v>
      </c>
      <c r="V355" s="137">
        <f>U355*H355</f>
        <v>1.2000000000000001E-3</v>
      </c>
      <c r="W355" s="137">
        <v>0</v>
      </c>
      <c r="X355" s="137">
        <f>W355*H355</f>
        <v>0</v>
      </c>
      <c r="Y355" s="138" t="s">
        <v>20</v>
      </c>
      <c r="AR355" s="139" t="s">
        <v>191</v>
      </c>
      <c r="AT355" s="139" t="s">
        <v>180</v>
      </c>
      <c r="AU355" s="139" t="s">
        <v>84</v>
      </c>
      <c r="AY355" s="17" t="s">
        <v>155</v>
      </c>
      <c r="BE355" s="140">
        <f>IF(O355="základní",K355,0)</f>
        <v>0</v>
      </c>
      <c r="BF355" s="140">
        <f>IF(O355="snížená",K355,0)</f>
        <v>0</v>
      </c>
      <c r="BG355" s="140">
        <f>IF(O355="zákl. přenesená",K355,0)</f>
        <v>0</v>
      </c>
      <c r="BH355" s="140">
        <f>IF(O355="sníž. přenesená",K355,0)</f>
        <v>0</v>
      </c>
      <c r="BI355" s="140">
        <f>IF(O355="nulová",K355,0)</f>
        <v>0</v>
      </c>
      <c r="BJ355" s="17" t="s">
        <v>82</v>
      </c>
      <c r="BK355" s="140">
        <f>ROUND(P355*H355,2)</f>
        <v>0</v>
      </c>
      <c r="BL355" s="17" t="s">
        <v>161</v>
      </c>
      <c r="BM355" s="139" t="s">
        <v>540</v>
      </c>
    </row>
    <row r="356" spans="2:65" s="12" customFormat="1">
      <c r="B356" s="145"/>
      <c r="D356" s="146" t="s">
        <v>164</v>
      </c>
      <c r="F356" s="148" t="s">
        <v>537</v>
      </c>
      <c r="H356" s="149">
        <v>6</v>
      </c>
      <c r="I356" s="150"/>
      <c r="J356" s="150"/>
      <c r="M356" s="145"/>
      <c r="N356" s="151"/>
      <c r="Y356" s="152"/>
      <c r="AT356" s="147" t="s">
        <v>164</v>
      </c>
      <c r="AU356" s="147" t="s">
        <v>84</v>
      </c>
      <c r="AV356" s="12" t="s">
        <v>84</v>
      </c>
      <c r="AW356" s="12" t="s">
        <v>4</v>
      </c>
      <c r="AX356" s="12" t="s">
        <v>82</v>
      </c>
      <c r="AY356" s="147" t="s">
        <v>155</v>
      </c>
    </row>
    <row r="357" spans="2:65" s="1" customFormat="1" ht="16.5" customHeight="1">
      <c r="B357" s="32"/>
      <c r="C357" s="161" t="s">
        <v>541</v>
      </c>
      <c r="D357" s="161" t="s">
        <v>180</v>
      </c>
      <c r="E357" s="162" t="s">
        <v>542</v>
      </c>
      <c r="F357" s="163" t="s">
        <v>543</v>
      </c>
      <c r="G357" s="164" t="s">
        <v>386</v>
      </c>
      <c r="H357" s="165">
        <v>6</v>
      </c>
      <c r="I357" s="166"/>
      <c r="J357" s="167"/>
      <c r="K357" s="168">
        <f>ROUND(P357*H357,2)</f>
        <v>0</v>
      </c>
      <c r="L357" s="167"/>
      <c r="M357" s="169"/>
      <c r="N357" s="170" t="s">
        <v>20</v>
      </c>
      <c r="O357" s="135" t="s">
        <v>43</v>
      </c>
      <c r="P357" s="136">
        <f>I357+J357</f>
        <v>0</v>
      </c>
      <c r="Q357" s="136">
        <f>ROUND(I357*H357,2)</f>
        <v>0</v>
      </c>
      <c r="R357" s="136">
        <f>ROUND(J357*H357,2)</f>
        <v>0</v>
      </c>
      <c r="T357" s="137">
        <f>S357*H357</f>
        <v>0</v>
      </c>
      <c r="U357" s="137">
        <v>1E-4</v>
      </c>
      <c r="V357" s="137">
        <f>U357*H357</f>
        <v>6.0000000000000006E-4</v>
      </c>
      <c r="W357" s="137">
        <v>0</v>
      </c>
      <c r="X357" s="137">
        <f>W357*H357</f>
        <v>0</v>
      </c>
      <c r="Y357" s="138" t="s">
        <v>20</v>
      </c>
      <c r="AR357" s="139" t="s">
        <v>191</v>
      </c>
      <c r="AT357" s="139" t="s">
        <v>180</v>
      </c>
      <c r="AU357" s="139" t="s">
        <v>84</v>
      </c>
      <c r="AY357" s="17" t="s">
        <v>155</v>
      </c>
      <c r="BE357" s="140">
        <f>IF(O357="základní",K357,0)</f>
        <v>0</v>
      </c>
      <c r="BF357" s="140">
        <f>IF(O357="snížená",K357,0)</f>
        <v>0</v>
      </c>
      <c r="BG357" s="140">
        <f>IF(O357="zákl. přenesená",K357,0)</f>
        <v>0</v>
      </c>
      <c r="BH357" s="140">
        <f>IF(O357="sníž. přenesená",K357,0)</f>
        <v>0</v>
      </c>
      <c r="BI357" s="140">
        <f>IF(O357="nulová",K357,0)</f>
        <v>0</v>
      </c>
      <c r="BJ357" s="17" t="s">
        <v>82</v>
      </c>
      <c r="BK357" s="140">
        <f>ROUND(P357*H357,2)</f>
        <v>0</v>
      </c>
      <c r="BL357" s="17" t="s">
        <v>161</v>
      </c>
      <c r="BM357" s="139" t="s">
        <v>544</v>
      </c>
    </row>
    <row r="358" spans="2:65" s="12" customFormat="1">
      <c r="B358" s="145"/>
      <c r="D358" s="146" t="s">
        <v>164</v>
      </c>
      <c r="F358" s="148" t="s">
        <v>537</v>
      </c>
      <c r="H358" s="149">
        <v>6</v>
      </c>
      <c r="I358" s="150"/>
      <c r="J358" s="150"/>
      <c r="M358" s="145"/>
      <c r="N358" s="151"/>
      <c r="Y358" s="152"/>
      <c r="AT358" s="147" t="s">
        <v>164</v>
      </c>
      <c r="AU358" s="147" t="s">
        <v>84</v>
      </c>
      <c r="AV358" s="12" t="s">
        <v>84</v>
      </c>
      <c r="AW358" s="12" t="s">
        <v>4</v>
      </c>
      <c r="AX358" s="12" t="s">
        <v>82</v>
      </c>
      <c r="AY358" s="147" t="s">
        <v>155</v>
      </c>
    </row>
    <row r="359" spans="2:65" s="1" customFormat="1" ht="33" customHeight="1">
      <c r="B359" s="32"/>
      <c r="C359" s="126" t="s">
        <v>545</v>
      </c>
      <c r="D359" s="126" t="s">
        <v>157</v>
      </c>
      <c r="E359" s="127" t="s">
        <v>546</v>
      </c>
      <c r="F359" s="128" t="s">
        <v>547</v>
      </c>
      <c r="G359" s="129" t="s">
        <v>169</v>
      </c>
      <c r="H359" s="130">
        <v>6.89</v>
      </c>
      <c r="I359" s="131"/>
      <c r="J359" s="131"/>
      <c r="K359" s="132">
        <f>ROUND(P359*H359,2)</f>
        <v>0</v>
      </c>
      <c r="L359" s="133"/>
      <c r="M359" s="32"/>
      <c r="N359" s="134" t="s">
        <v>20</v>
      </c>
      <c r="O359" s="135" t="s">
        <v>43</v>
      </c>
      <c r="P359" s="136">
        <f>I359+J359</f>
        <v>0</v>
      </c>
      <c r="Q359" s="136">
        <f>ROUND(I359*H359,2)</f>
        <v>0</v>
      </c>
      <c r="R359" s="136">
        <f>ROUND(J359*H359,2)</f>
        <v>0</v>
      </c>
      <c r="T359" s="137">
        <f>S359*H359</f>
        <v>0</v>
      </c>
      <c r="U359" s="137">
        <v>2.3114599999999998</v>
      </c>
      <c r="V359" s="137">
        <f>U359*H359</f>
        <v>15.925959399999998</v>
      </c>
      <c r="W359" s="137">
        <v>0</v>
      </c>
      <c r="X359" s="137">
        <f>W359*H359</f>
        <v>0</v>
      </c>
      <c r="Y359" s="138" t="s">
        <v>20</v>
      </c>
      <c r="AR359" s="139" t="s">
        <v>161</v>
      </c>
      <c r="AT359" s="139" t="s">
        <v>157</v>
      </c>
      <c r="AU359" s="139" t="s">
        <v>84</v>
      </c>
      <c r="AY359" s="17" t="s">
        <v>155</v>
      </c>
      <c r="BE359" s="140">
        <f>IF(O359="základní",K359,0)</f>
        <v>0</v>
      </c>
      <c r="BF359" s="140">
        <f>IF(O359="snížená",K359,0)</f>
        <v>0</v>
      </c>
      <c r="BG359" s="140">
        <f>IF(O359="zákl. přenesená",K359,0)</f>
        <v>0</v>
      </c>
      <c r="BH359" s="140">
        <f>IF(O359="sníž. přenesená",K359,0)</f>
        <v>0</v>
      </c>
      <c r="BI359" s="140">
        <f>IF(O359="nulová",K359,0)</f>
        <v>0</v>
      </c>
      <c r="BJ359" s="17" t="s">
        <v>82</v>
      </c>
      <c r="BK359" s="140">
        <f>ROUND(P359*H359,2)</f>
        <v>0</v>
      </c>
      <c r="BL359" s="17" t="s">
        <v>161</v>
      </c>
      <c r="BM359" s="139" t="s">
        <v>548</v>
      </c>
    </row>
    <row r="360" spans="2:65" s="1" customFormat="1">
      <c r="B360" s="32"/>
      <c r="D360" s="141" t="s">
        <v>162</v>
      </c>
      <c r="F360" s="142" t="s">
        <v>549</v>
      </c>
      <c r="I360" s="143"/>
      <c r="J360" s="143"/>
      <c r="M360" s="32"/>
      <c r="N360" s="144"/>
      <c r="Y360" s="53"/>
      <c r="AT360" s="17" t="s">
        <v>162</v>
      </c>
      <c r="AU360" s="17" t="s">
        <v>84</v>
      </c>
    </row>
    <row r="361" spans="2:65" s="12" customFormat="1">
      <c r="B361" s="145"/>
      <c r="D361" s="146" t="s">
        <v>164</v>
      </c>
      <c r="E361" s="147" t="s">
        <v>20</v>
      </c>
      <c r="F361" s="148" t="s">
        <v>550</v>
      </c>
      <c r="H361" s="149">
        <v>6.89</v>
      </c>
      <c r="I361" s="150"/>
      <c r="J361" s="150"/>
      <c r="M361" s="145"/>
      <c r="N361" s="151"/>
      <c r="Y361" s="152"/>
      <c r="AT361" s="147" t="s">
        <v>164</v>
      </c>
      <c r="AU361" s="147" t="s">
        <v>84</v>
      </c>
      <c r="AV361" s="12" t="s">
        <v>84</v>
      </c>
      <c r="AW361" s="12" t="s">
        <v>5</v>
      </c>
      <c r="AX361" s="12" t="s">
        <v>82</v>
      </c>
      <c r="AY361" s="147" t="s">
        <v>155</v>
      </c>
    </row>
    <row r="362" spans="2:65" s="1" customFormat="1" ht="33" customHeight="1">
      <c r="B362" s="32"/>
      <c r="C362" s="126" t="s">
        <v>551</v>
      </c>
      <c r="D362" s="126" t="s">
        <v>157</v>
      </c>
      <c r="E362" s="127" t="s">
        <v>552</v>
      </c>
      <c r="F362" s="128" t="s">
        <v>553</v>
      </c>
      <c r="G362" s="129" t="s">
        <v>169</v>
      </c>
      <c r="H362" s="130">
        <v>5.9669999999999996</v>
      </c>
      <c r="I362" s="131"/>
      <c r="J362" s="131"/>
      <c r="K362" s="132">
        <f>ROUND(P362*H362,2)</f>
        <v>0</v>
      </c>
      <c r="L362" s="133"/>
      <c r="M362" s="32"/>
      <c r="N362" s="134" t="s">
        <v>20</v>
      </c>
      <c r="O362" s="135" t="s">
        <v>43</v>
      </c>
      <c r="P362" s="136">
        <f>I362+J362</f>
        <v>0</v>
      </c>
      <c r="Q362" s="136">
        <f>ROUND(I362*H362,2)</f>
        <v>0</v>
      </c>
      <c r="R362" s="136">
        <f>ROUND(J362*H362,2)</f>
        <v>0</v>
      </c>
      <c r="T362" s="137">
        <f>S362*H362</f>
        <v>0</v>
      </c>
      <c r="U362" s="137">
        <v>2.3094800000000002</v>
      </c>
      <c r="V362" s="137">
        <f>U362*H362</f>
        <v>13.78066716</v>
      </c>
      <c r="W362" s="137">
        <v>0</v>
      </c>
      <c r="X362" s="137">
        <f>W362*H362</f>
        <v>0</v>
      </c>
      <c r="Y362" s="138" t="s">
        <v>20</v>
      </c>
      <c r="AR362" s="139" t="s">
        <v>161</v>
      </c>
      <c r="AT362" s="139" t="s">
        <v>157</v>
      </c>
      <c r="AU362" s="139" t="s">
        <v>84</v>
      </c>
      <c r="AY362" s="17" t="s">
        <v>155</v>
      </c>
      <c r="BE362" s="140">
        <f>IF(O362="základní",K362,0)</f>
        <v>0</v>
      </c>
      <c r="BF362" s="140">
        <f>IF(O362="snížená",K362,0)</f>
        <v>0</v>
      </c>
      <c r="BG362" s="140">
        <f>IF(O362="zákl. přenesená",K362,0)</f>
        <v>0</v>
      </c>
      <c r="BH362" s="140">
        <f>IF(O362="sníž. přenesená",K362,0)</f>
        <v>0</v>
      </c>
      <c r="BI362" s="140">
        <f>IF(O362="nulová",K362,0)</f>
        <v>0</v>
      </c>
      <c r="BJ362" s="17" t="s">
        <v>82</v>
      </c>
      <c r="BK362" s="140">
        <f>ROUND(P362*H362,2)</f>
        <v>0</v>
      </c>
      <c r="BL362" s="17" t="s">
        <v>161</v>
      </c>
      <c r="BM362" s="139" t="s">
        <v>554</v>
      </c>
    </row>
    <row r="363" spans="2:65" s="1" customFormat="1">
      <c r="B363" s="32"/>
      <c r="D363" s="141" t="s">
        <v>162</v>
      </c>
      <c r="F363" s="142" t="s">
        <v>555</v>
      </c>
      <c r="I363" s="143"/>
      <c r="J363" s="143"/>
      <c r="M363" s="32"/>
      <c r="N363" s="144"/>
      <c r="Y363" s="53"/>
      <c r="AT363" s="17" t="s">
        <v>162</v>
      </c>
      <c r="AU363" s="17" t="s">
        <v>84</v>
      </c>
    </row>
    <row r="364" spans="2:65" s="12" customFormat="1">
      <c r="B364" s="145"/>
      <c r="D364" s="146" t="s">
        <v>164</v>
      </c>
      <c r="E364" s="147" t="s">
        <v>20</v>
      </c>
      <c r="F364" s="148" t="s">
        <v>556</v>
      </c>
      <c r="H364" s="149">
        <v>5.9669999999999996</v>
      </c>
      <c r="I364" s="150"/>
      <c r="J364" s="150"/>
      <c r="M364" s="145"/>
      <c r="N364" s="151"/>
      <c r="Y364" s="152"/>
      <c r="AT364" s="147" t="s">
        <v>164</v>
      </c>
      <c r="AU364" s="147" t="s">
        <v>84</v>
      </c>
      <c r="AV364" s="12" t="s">
        <v>84</v>
      </c>
      <c r="AW364" s="12" t="s">
        <v>5</v>
      </c>
      <c r="AX364" s="12" t="s">
        <v>82</v>
      </c>
      <c r="AY364" s="147" t="s">
        <v>155</v>
      </c>
    </row>
    <row r="365" spans="2:65" s="1" customFormat="1" ht="33" customHeight="1">
      <c r="B365" s="32"/>
      <c r="C365" s="126" t="s">
        <v>467</v>
      </c>
      <c r="D365" s="126" t="s">
        <v>157</v>
      </c>
      <c r="E365" s="127" t="s">
        <v>557</v>
      </c>
      <c r="F365" s="128" t="s">
        <v>558</v>
      </c>
      <c r="G365" s="129" t="s">
        <v>559</v>
      </c>
      <c r="H365" s="130">
        <v>1</v>
      </c>
      <c r="I365" s="131"/>
      <c r="J365" s="131"/>
      <c r="K365" s="132">
        <f>ROUND(P365*H365,2)</f>
        <v>0</v>
      </c>
      <c r="L365" s="133"/>
      <c r="M365" s="32"/>
      <c r="N365" s="134" t="s">
        <v>20</v>
      </c>
      <c r="O365" s="135" t="s">
        <v>43</v>
      </c>
      <c r="P365" s="136">
        <f>I365+J365</f>
        <v>0</v>
      </c>
      <c r="Q365" s="136">
        <f>ROUND(I365*H365,2)</f>
        <v>0</v>
      </c>
      <c r="R365" s="136">
        <f>ROUND(J365*H365,2)</f>
        <v>0</v>
      </c>
      <c r="T365" s="137">
        <f>S365*H365</f>
        <v>0</v>
      </c>
      <c r="U365" s="137">
        <v>3.1600000000000003E-2</v>
      </c>
      <c r="V365" s="137">
        <f>U365*H365</f>
        <v>3.1600000000000003E-2</v>
      </c>
      <c r="W365" s="137">
        <v>0</v>
      </c>
      <c r="X365" s="137">
        <f>W365*H365</f>
        <v>0</v>
      </c>
      <c r="Y365" s="138" t="s">
        <v>20</v>
      </c>
      <c r="AR365" s="139" t="s">
        <v>161</v>
      </c>
      <c r="AT365" s="139" t="s">
        <v>157</v>
      </c>
      <c r="AU365" s="139" t="s">
        <v>84</v>
      </c>
      <c r="AY365" s="17" t="s">
        <v>155</v>
      </c>
      <c r="BE365" s="140">
        <f>IF(O365="základní",K365,0)</f>
        <v>0</v>
      </c>
      <c r="BF365" s="140">
        <f>IF(O365="snížená",K365,0)</f>
        <v>0</v>
      </c>
      <c r="BG365" s="140">
        <f>IF(O365="zákl. přenesená",K365,0)</f>
        <v>0</v>
      </c>
      <c r="BH365" s="140">
        <f>IF(O365="sníž. přenesená",K365,0)</f>
        <v>0</v>
      </c>
      <c r="BI365" s="140">
        <f>IF(O365="nulová",K365,0)</f>
        <v>0</v>
      </c>
      <c r="BJ365" s="17" t="s">
        <v>82</v>
      </c>
      <c r="BK365" s="140">
        <f>ROUND(P365*H365,2)</f>
        <v>0</v>
      </c>
      <c r="BL365" s="17" t="s">
        <v>161</v>
      </c>
      <c r="BM365" s="139" t="s">
        <v>560</v>
      </c>
    </row>
    <row r="366" spans="2:65" s="1" customFormat="1">
      <c r="B366" s="32"/>
      <c r="D366" s="141" t="s">
        <v>162</v>
      </c>
      <c r="F366" s="142" t="s">
        <v>561</v>
      </c>
      <c r="I366" s="143"/>
      <c r="J366" s="143"/>
      <c r="M366" s="32"/>
      <c r="N366" s="144"/>
      <c r="Y366" s="53"/>
      <c r="AT366" s="17" t="s">
        <v>162</v>
      </c>
      <c r="AU366" s="17" t="s">
        <v>84</v>
      </c>
    </row>
    <row r="367" spans="2:65" s="1" customFormat="1" ht="44.25" customHeight="1">
      <c r="B367" s="32"/>
      <c r="C367" s="126" t="s">
        <v>562</v>
      </c>
      <c r="D367" s="126" t="s">
        <v>157</v>
      </c>
      <c r="E367" s="127" t="s">
        <v>563</v>
      </c>
      <c r="F367" s="128" t="s">
        <v>564</v>
      </c>
      <c r="G367" s="129" t="s">
        <v>183</v>
      </c>
      <c r="H367" s="130">
        <v>2.5</v>
      </c>
      <c r="I367" s="131"/>
      <c r="J367" s="131"/>
      <c r="K367" s="132">
        <f>ROUND(P367*H367,2)</f>
        <v>0</v>
      </c>
      <c r="L367" s="133"/>
      <c r="M367" s="32"/>
      <c r="N367" s="134" t="s">
        <v>20</v>
      </c>
      <c r="O367" s="135" t="s">
        <v>43</v>
      </c>
      <c r="P367" s="136">
        <f>I367+J367</f>
        <v>0</v>
      </c>
      <c r="Q367" s="136">
        <f>ROUND(I367*H367,2)</f>
        <v>0</v>
      </c>
      <c r="R367" s="136">
        <f>ROUND(J367*H367,2)</f>
        <v>0</v>
      </c>
      <c r="T367" s="137">
        <f>S367*H367</f>
        <v>0</v>
      </c>
      <c r="U367" s="137">
        <v>1.1129999999999999E-2</v>
      </c>
      <c r="V367" s="137">
        <f>U367*H367</f>
        <v>2.7824999999999999E-2</v>
      </c>
      <c r="W367" s="137">
        <v>0</v>
      </c>
      <c r="X367" s="137">
        <f>W367*H367</f>
        <v>0</v>
      </c>
      <c r="Y367" s="138" t="s">
        <v>20</v>
      </c>
      <c r="AR367" s="139" t="s">
        <v>161</v>
      </c>
      <c r="AT367" s="139" t="s">
        <v>157</v>
      </c>
      <c r="AU367" s="139" t="s">
        <v>84</v>
      </c>
      <c r="AY367" s="17" t="s">
        <v>155</v>
      </c>
      <c r="BE367" s="140">
        <f>IF(O367="základní",K367,0)</f>
        <v>0</v>
      </c>
      <c r="BF367" s="140">
        <f>IF(O367="snížená",K367,0)</f>
        <v>0</v>
      </c>
      <c r="BG367" s="140">
        <f>IF(O367="zákl. přenesená",K367,0)</f>
        <v>0</v>
      </c>
      <c r="BH367" s="140">
        <f>IF(O367="sníž. přenesená",K367,0)</f>
        <v>0</v>
      </c>
      <c r="BI367" s="140">
        <f>IF(O367="nulová",K367,0)</f>
        <v>0</v>
      </c>
      <c r="BJ367" s="17" t="s">
        <v>82</v>
      </c>
      <c r="BK367" s="140">
        <f>ROUND(P367*H367,2)</f>
        <v>0</v>
      </c>
      <c r="BL367" s="17" t="s">
        <v>161</v>
      </c>
      <c r="BM367" s="139" t="s">
        <v>565</v>
      </c>
    </row>
    <row r="368" spans="2:65" s="1" customFormat="1">
      <c r="B368" s="32"/>
      <c r="D368" s="141" t="s">
        <v>162</v>
      </c>
      <c r="F368" s="142" t="s">
        <v>566</v>
      </c>
      <c r="I368" s="143"/>
      <c r="J368" s="143"/>
      <c r="M368" s="32"/>
      <c r="N368" s="144"/>
      <c r="Y368" s="53"/>
      <c r="AT368" s="17" t="s">
        <v>162</v>
      </c>
      <c r="AU368" s="17" t="s">
        <v>84</v>
      </c>
    </row>
    <row r="369" spans="2:65" s="1" customFormat="1" ht="44.25" customHeight="1">
      <c r="B369" s="32"/>
      <c r="C369" s="126" t="s">
        <v>567</v>
      </c>
      <c r="D369" s="126" t="s">
        <v>157</v>
      </c>
      <c r="E369" s="127" t="s">
        <v>568</v>
      </c>
      <c r="F369" s="128" t="s">
        <v>569</v>
      </c>
      <c r="G369" s="129" t="s">
        <v>559</v>
      </c>
      <c r="H369" s="130">
        <v>1</v>
      </c>
      <c r="I369" s="131"/>
      <c r="J369" s="131"/>
      <c r="K369" s="132">
        <f>ROUND(P369*H369,2)</f>
        <v>0</v>
      </c>
      <c r="L369" s="133"/>
      <c r="M369" s="32"/>
      <c r="N369" s="134" t="s">
        <v>20</v>
      </c>
      <c r="O369" s="135" t="s">
        <v>43</v>
      </c>
      <c r="P369" s="136">
        <f>I369+J369</f>
        <v>0</v>
      </c>
      <c r="Q369" s="136">
        <f>ROUND(I369*H369,2)</f>
        <v>0</v>
      </c>
      <c r="R369" s="136">
        <f>ROUND(J369*H369,2)</f>
        <v>0</v>
      </c>
      <c r="T369" s="137">
        <f>S369*H369</f>
        <v>0</v>
      </c>
      <c r="U369" s="137">
        <v>1.924E-2</v>
      </c>
      <c r="V369" s="137">
        <f>U369*H369</f>
        <v>1.924E-2</v>
      </c>
      <c r="W369" s="137">
        <v>0</v>
      </c>
      <c r="X369" s="137">
        <f>W369*H369</f>
        <v>0</v>
      </c>
      <c r="Y369" s="138" t="s">
        <v>20</v>
      </c>
      <c r="AR369" s="139" t="s">
        <v>161</v>
      </c>
      <c r="AT369" s="139" t="s">
        <v>157</v>
      </c>
      <c r="AU369" s="139" t="s">
        <v>84</v>
      </c>
      <c r="AY369" s="17" t="s">
        <v>155</v>
      </c>
      <c r="BE369" s="140">
        <f>IF(O369="základní",K369,0)</f>
        <v>0</v>
      </c>
      <c r="BF369" s="140">
        <f>IF(O369="snížená",K369,0)</f>
        <v>0</v>
      </c>
      <c r="BG369" s="140">
        <f>IF(O369="zákl. přenesená",K369,0)</f>
        <v>0</v>
      </c>
      <c r="BH369" s="140">
        <f>IF(O369="sníž. přenesená",K369,0)</f>
        <v>0</v>
      </c>
      <c r="BI369" s="140">
        <f>IF(O369="nulová",K369,0)</f>
        <v>0</v>
      </c>
      <c r="BJ369" s="17" t="s">
        <v>82</v>
      </c>
      <c r="BK369" s="140">
        <f>ROUND(P369*H369,2)</f>
        <v>0</v>
      </c>
      <c r="BL369" s="17" t="s">
        <v>161</v>
      </c>
      <c r="BM369" s="139" t="s">
        <v>570</v>
      </c>
    </row>
    <row r="370" spans="2:65" s="1" customFormat="1">
      <c r="B370" s="32"/>
      <c r="D370" s="141" t="s">
        <v>162</v>
      </c>
      <c r="F370" s="142" t="s">
        <v>571</v>
      </c>
      <c r="I370" s="143"/>
      <c r="J370" s="143"/>
      <c r="M370" s="32"/>
      <c r="N370" s="144"/>
      <c r="Y370" s="53"/>
      <c r="AT370" s="17" t="s">
        <v>162</v>
      </c>
      <c r="AU370" s="17" t="s">
        <v>84</v>
      </c>
    </row>
    <row r="371" spans="2:65" s="1" customFormat="1" ht="24.2" customHeight="1">
      <c r="B371" s="32"/>
      <c r="C371" s="126" t="s">
        <v>572</v>
      </c>
      <c r="D371" s="126" t="s">
        <v>157</v>
      </c>
      <c r="E371" s="127" t="s">
        <v>573</v>
      </c>
      <c r="F371" s="128" t="s">
        <v>574</v>
      </c>
      <c r="G371" s="129" t="s">
        <v>386</v>
      </c>
      <c r="H371" s="130">
        <v>1</v>
      </c>
      <c r="I371" s="131"/>
      <c r="J371" s="131"/>
      <c r="K371" s="132">
        <f>ROUND(P371*H371,2)</f>
        <v>0</v>
      </c>
      <c r="L371" s="133"/>
      <c r="M371" s="32"/>
      <c r="N371" s="134" t="s">
        <v>20</v>
      </c>
      <c r="O371" s="135" t="s">
        <v>43</v>
      </c>
      <c r="P371" s="136">
        <f>I371+J371</f>
        <v>0</v>
      </c>
      <c r="Q371" s="136">
        <f>ROUND(I371*H371,2)</f>
        <v>0</v>
      </c>
      <c r="R371" s="136">
        <f>ROUND(J371*H371,2)</f>
        <v>0</v>
      </c>
      <c r="T371" s="137">
        <f>S371*H371</f>
        <v>0</v>
      </c>
      <c r="U371" s="137">
        <v>1.4999999999999999E-2</v>
      </c>
      <c r="V371" s="137">
        <f>U371*H371</f>
        <v>1.4999999999999999E-2</v>
      </c>
      <c r="W371" s="137">
        <v>0</v>
      </c>
      <c r="X371" s="137">
        <f>W371*H371</f>
        <v>0</v>
      </c>
      <c r="Y371" s="138" t="s">
        <v>20</v>
      </c>
      <c r="AR371" s="139" t="s">
        <v>161</v>
      </c>
      <c r="AT371" s="139" t="s">
        <v>157</v>
      </c>
      <c r="AU371" s="139" t="s">
        <v>84</v>
      </c>
      <c r="AY371" s="17" t="s">
        <v>155</v>
      </c>
      <c r="BE371" s="140">
        <f>IF(O371="základní",K371,0)</f>
        <v>0</v>
      </c>
      <c r="BF371" s="140">
        <f>IF(O371="snížená",K371,0)</f>
        <v>0</v>
      </c>
      <c r="BG371" s="140">
        <f>IF(O371="zákl. přenesená",K371,0)</f>
        <v>0</v>
      </c>
      <c r="BH371" s="140">
        <f>IF(O371="sníž. přenesená",K371,0)</f>
        <v>0</v>
      </c>
      <c r="BI371" s="140">
        <f>IF(O371="nulová",K371,0)</f>
        <v>0</v>
      </c>
      <c r="BJ371" s="17" t="s">
        <v>82</v>
      </c>
      <c r="BK371" s="140">
        <f>ROUND(P371*H371,2)</f>
        <v>0</v>
      </c>
      <c r="BL371" s="17" t="s">
        <v>161</v>
      </c>
      <c r="BM371" s="139" t="s">
        <v>575</v>
      </c>
    </row>
    <row r="372" spans="2:65" s="1" customFormat="1">
      <c r="B372" s="32"/>
      <c r="D372" s="141" t="s">
        <v>162</v>
      </c>
      <c r="F372" s="142" t="s">
        <v>576</v>
      </c>
      <c r="I372" s="143"/>
      <c r="J372" s="143"/>
      <c r="M372" s="32"/>
      <c r="N372" s="144"/>
      <c r="Y372" s="53"/>
      <c r="AT372" s="17" t="s">
        <v>162</v>
      </c>
      <c r="AU372" s="17" t="s">
        <v>84</v>
      </c>
    </row>
    <row r="373" spans="2:65" s="1" customFormat="1" ht="24.2" customHeight="1">
      <c r="B373" s="32"/>
      <c r="C373" s="126" t="s">
        <v>476</v>
      </c>
      <c r="D373" s="126" t="s">
        <v>157</v>
      </c>
      <c r="E373" s="127" t="s">
        <v>577</v>
      </c>
      <c r="F373" s="128" t="s">
        <v>578</v>
      </c>
      <c r="G373" s="129" t="s">
        <v>386</v>
      </c>
      <c r="H373" s="130">
        <v>1</v>
      </c>
      <c r="I373" s="131"/>
      <c r="J373" s="131"/>
      <c r="K373" s="132">
        <f>ROUND(P373*H373,2)</f>
        <v>0</v>
      </c>
      <c r="L373" s="133"/>
      <c r="M373" s="32"/>
      <c r="N373" s="134" t="s">
        <v>20</v>
      </c>
      <c r="O373" s="135" t="s">
        <v>43</v>
      </c>
      <c r="P373" s="136">
        <f>I373+J373</f>
        <v>0</v>
      </c>
      <c r="Q373" s="136">
        <f>ROUND(I373*H373,2)</f>
        <v>0</v>
      </c>
      <c r="R373" s="136">
        <f>ROUND(J373*H373,2)</f>
        <v>0</v>
      </c>
      <c r="T373" s="137">
        <f>S373*H373</f>
        <v>0</v>
      </c>
      <c r="U373" s="137">
        <v>6.0000000000000001E-3</v>
      </c>
      <c r="V373" s="137">
        <f>U373*H373</f>
        <v>6.0000000000000001E-3</v>
      </c>
      <c r="W373" s="137">
        <v>0</v>
      </c>
      <c r="X373" s="137">
        <f>W373*H373</f>
        <v>0</v>
      </c>
      <c r="Y373" s="138" t="s">
        <v>20</v>
      </c>
      <c r="AR373" s="139" t="s">
        <v>161</v>
      </c>
      <c r="AT373" s="139" t="s">
        <v>157</v>
      </c>
      <c r="AU373" s="139" t="s">
        <v>84</v>
      </c>
      <c r="AY373" s="17" t="s">
        <v>155</v>
      </c>
      <c r="BE373" s="140">
        <f>IF(O373="základní",K373,0)</f>
        <v>0</v>
      </c>
      <c r="BF373" s="140">
        <f>IF(O373="snížená",K373,0)</f>
        <v>0</v>
      </c>
      <c r="BG373" s="140">
        <f>IF(O373="zákl. přenesená",K373,0)</f>
        <v>0</v>
      </c>
      <c r="BH373" s="140">
        <f>IF(O373="sníž. přenesená",K373,0)</f>
        <v>0</v>
      </c>
      <c r="BI373" s="140">
        <f>IF(O373="nulová",K373,0)</f>
        <v>0</v>
      </c>
      <c r="BJ373" s="17" t="s">
        <v>82</v>
      </c>
      <c r="BK373" s="140">
        <f>ROUND(P373*H373,2)</f>
        <v>0</v>
      </c>
      <c r="BL373" s="17" t="s">
        <v>161</v>
      </c>
      <c r="BM373" s="139" t="s">
        <v>579</v>
      </c>
    </row>
    <row r="374" spans="2:65" s="1" customFormat="1">
      <c r="B374" s="32"/>
      <c r="D374" s="141" t="s">
        <v>162</v>
      </c>
      <c r="F374" s="142" t="s">
        <v>580</v>
      </c>
      <c r="I374" s="143"/>
      <c r="J374" s="143"/>
      <c r="M374" s="32"/>
      <c r="N374" s="144"/>
      <c r="Y374" s="53"/>
      <c r="AT374" s="17" t="s">
        <v>162</v>
      </c>
      <c r="AU374" s="17" t="s">
        <v>84</v>
      </c>
    </row>
    <row r="375" spans="2:65" s="1" customFormat="1" ht="21.75" customHeight="1">
      <c r="B375" s="32"/>
      <c r="C375" s="126" t="s">
        <v>581</v>
      </c>
      <c r="D375" s="126" t="s">
        <v>157</v>
      </c>
      <c r="E375" s="127" t="s">
        <v>582</v>
      </c>
      <c r="F375" s="128" t="s">
        <v>583</v>
      </c>
      <c r="G375" s="129" t="s">
        <v>386</v>
      </c>
      <c r="H375" s="130">
        <v>1</v>
      </c>
      <c r="I375" s="131"/>
      <c r="J375" s="131"/>
      <c r="K375" s="132">
        <f>ROUND(P375*H375,2)</f>
        <v>0</v>
      </c>
      <c r="L375" s="133"/>
      <c r="M375" s="32"/>
      <c r="N375" s="134" t="s">
        <v>20</v>
      </c>
      <c r="O375" s="135" t="s">
        <v>43</v>
      </c>
      <c r="P375" s="136">
        <f>I375+J375</f>
        <v>0</v>
      </c>
      <c r="Q375" s="136">
        <f>ROUND(I375*H375,2)</f>
        <v>0</v>
      </c>
      <c r="R375" s="136">
        <f>ROUND(J375*H375,2)</f>
        <v>0</v>
      </c>
      <c r="T375" s="137">
        <f>S375*H375</f>
        <v>0</v>
      </c>
      <c r="U375" s="137">
        <v>7.8979999999999995E-2</v>
      </c>
      <c r="V375" s="137">
        <f>U375*H375</f>
        <v>7.8979999999999995E-2</v>
      </c>
      <c r="W375" s="137">
        <v>0</v>
      </c>
      <c r="X375" s="137">
        <f>W375*H375</f>
        <v>0</v>
      </c>
      <c r="Y375" s="138" t="s">
        <v>20</v>
      </c>
      <c r="AR375" s="139" t="s">
        <v>161</v>
      </c>
      <c r="AT375" s="139" t="s">
        <v>157</v>
      </c>
      <c r="AU375" s="139" t="s">
        <v>84</v>
      </c>
      <c r="AY375" s="17" t="s">
        <v>155</v>
      </c>
      <c r="BE375" s="140">
        <f>IF(O375="základní",K375,0)</f>
        <v>0</v>
      </c>
      <c r="BF375" s="140">
        <f>IF(O375="snížená",K375,0)</f>
        <v>0</v>
      </c>
      <c r="BG375" s="140">
        <f>IF(O375="zákl. přenesená",K375,0)</f>
        <v>0</v>
      </c>
      <c r="BH375" s="140">
        <f>IF(O375="sníž. přenesená",K375,0)</f>
        <v>0</v>
      </c>
      <c r="BI375" s="140">
        <f>IF(O375="nulová",K375,0)</f>
        <v>0</v>
      </c>
      <c r="BJ375" s="17" t="s">
        <v>82</v>
      </c>
      <c r="BK375" s="140">
        <f>ROUND(P375*H375,2)</f>
        <v>0</v>
      </c>
      <c r="BL375" s="17" t="s">
        <v>161</v>
      </c>
      <c r="BM375" s="139" t="s">
        <v>584</v>
      </c>
    </row>
    <row r="376" spans="2:65" s="1" customFormat="1">
      <c r="B376" s="32"/>
      <c r="D376" s="141" t="s">
        <v>162</v>
      </c>
      <c r="F376" s="142" t="s">
        <v>585</v>
      </c>
      <c r="I376" s="143"/>
      <c r="J376" s="143"/>
      <c r="M376" s="32"/>
      <c r="N376" s="144"/>
      <c r="Y376" s="53"/>
      <c r="AT376" s="17" t="s">
        <v>162</v>
      </c>
      <c r="AU376" s="17" t="s">
        <v>84</v>
      </c>
    </row>
    <row r="377" spans="2:65" s="1" customFormat="1" ht="21.75" customHeight="1">
      <c r="B377" s="32"/>
      <c r="C377" s="126" t="s">
        <v>586</v>
      </c>
      <c r="D377" s="126" t="s">
        <v>157</v>
      </c>
      <c r="E377" s="127" t="s">
        <v>587</v>
      </c>
      <c r="F377" s="128" t="s">
        <v>588</v>
      </c>
      <c r="G377" s="129" t="s">
        <v>386</v>
      </c>
      <c r="H377" s="130">
        <v>1</v>
      </c>
      <c r="I377" s="131"/>
      <c r="J377" s="131"/>
      <c r="K377" s="132">
        <f>ROUND(P377*H377,2)</f>
        <v>0</v>
      </c>
      <c r="L377" s="133"/>
      <c r="M377" s="32"/>
      <c r="N377" s="134" t="s">
        <v>20</v>
      </c>
      <c r="O377" s="135" t="s">
        <v>43</v>
      </c>
      <c r="P377" s="136">
        <f>I377+J377</f>
        <v>0</v>
      </c>
      <c r="Q377" s="136">
        <f>ROUND(I377*H377,2)</f>
        <v>0</v>
      </c>
      <c r="R377" s="136">
        <f>ROUND(J377*H377,2)</f>
        <v>0</v>
      </c>
      <c r="T377" s="137">
        <f>S377*H377</f>
        <v>0</v>
      </c>
      <c r="U377" s="137">
        <v>1E-3</v>
      </c>
      <c r="V377" s="137">
        <f>U377*H377</f>
        <v>1E-3</v>
      </c>
      <c r="W377" s="137">
        <v>0</v>
      </c>
      <c r="X377" s="137">
        <f>W377*H377</f>
        <v>0</v>
      </c>
      <c r="Y377" s="138" t="s">
        <v>20</v>
      </c>
      <c r="AR377" s="139" t="s">
        <v>161</v>
      </c>
      <c r="AT377" s="139" t="s">
        <v>157</v>
      </c>
      <c r="AU377" s="139" t="s">
        <v>84</v>
      </c>
      <c r="AY377" s="17" t="s">
        <v>155</v>
      </c>
      <c r="BE377" s="140">
        <f>IF(O377="základní",K377,0)</f>
        <v>0</v>
      </c>
      <c r="BF377" s="140">
        <f>IF(O377="snížená",K377,0)</f>
        <v>0</v>
      </c>
      <c r="BG377" s="140">
        <f>IF(O377="zákl. přenesená",K377,0)</f>
        <v>0</v>
      </c>
      <c r="BH377" s="140">
        <f>IF(O377="sníž. přenesená",K377,0)</f>
        <v>0</v>
      </c>
      <c r="BI377" s="140">
        <f>IF(O377="nulová",K377,0)</f>
        <v>0</v>
      </c>
      <c r="BJ377" s="17" t="s">
        <v>82</v>
      </c>
      <c r="BK377" s="140">
        <f>ROUND(P377*H377,2)</f>
        <v>0</v>
      </c>
      <c r="BL377" s="17" t="s">
        <v>161</v>
      </c>
      <c r="BM377" s="139" t="s">
        <v>589</v>
      </c>
    </row>
    <row r="378" spans="2:65" s="1" customFormat="1">
      <c r="B378" s="32"/>
      <c r="D378" s="141" t="s">
        <v>162</v>
      </c>
      <c r="F378" s="142" t="s">
        <v>590</v>
      </c>
      <c r="I378" s="143"/>
      <c r="J378" s="143"/>
      <c r="M378" s="32"/>
      <c r="N378" s="144"/>
      <c r="Y378" s="53"/>
      <c r="AT378" s="17" t="s">
        <v>162</v>
      </c>
      <c r="AU378" s="17" t="s">
        <v>84</v>
      </c>
    </row>
    <row r="379" spans="2:65" s="1" customFormat="1" ht="37.9" customHeight="1">
      <c r="B379" s="32"/>
      <c r="C379" s="126" t="s">
        <v>591</v>
      </c>
      <c r="D379" s="126" t="s">
        <v>157</v>
      </c>
      <c r="E379" s="127" t="s">
        <v>592</v>
      </c>
      <c r="F379" s="128" t="s">
        <v>593</v>
      </c>
      <c r="G379" s="129" t="s">
        <v>183</v>
      </c>
      <c r="H379" s="130">
        <v>5.5</v>
      </c>
      <c r="I379" s="131"/>
      <c r="J379" s="131"/>
      <c r="K379" s="132">
        <f>ROUND(P379*H379,2)</f>
        <v>0</v>
      </c>
      <c r="L379" s="133"/>
      <c r="M379" s="32"/>
      <c r="N379" s="134" t="s">
        <v>20</v>
      </c>
      <c r="O379" s="135" t="s">
        <v>43</v>
      </c>
      <c r="P379" s="136">
        <f>I379+J379</f>
        <v>0</v>
      </c>
      <c r="Q379" s="136">
        <f>ROUND(I379*H379,2)</f>
        <v>0</v>
      </c>
      <c r="R379" s="136">
        <f>ROUND(J379*H379,2)</f>
        <v>0</v>
      </c>
      <c r="T379" s="137">
        <f>S379*H379</f>
        <v>0</v>
      </c>
      <c r="U379" s="137">
        <v>8.48E-2</v>
      </c>
      <c r="V379" s="137">
        <f>U379*H379</f>
        <v>0.46639999999999998</v>
      </c>
      <c r="W379" s="137">
        <v>0</v>
      </c>
      <c r="X379" s="137">
        <f>W379*H379</f>
        <v>0</v>
      </c>
      <c r="Y379" s="138" t="s">
        <v>20</v>
      </c>
      <c r="AR379" s="139" t="s">
        <v>161</v>
      </c>
      <c r="AT379" s="139" t="s">
        <v>157</v>
      </c>
      <c r="AU379" s="139" t="s">
        <v>84</v>
      </c>
      <c r="AY379" s="17" t="s">
        <v>155</v>
      </c>
      <c r="BE379" s="140">
        <f>IF(O379="základní",K379,0)</f>
        <v>0</v>
      </c>
      <c r="BF379" s="140">
        <f>IF(O379="snížená",K379,0)</f>
        <v>0</v>
      </c>
      <c r="BG379" s="140">
        <f>IF(O379="zákl. přenesená",K379,0)</f>
        <v>0</v>
      </c>
      <c r="BH379" s="140">
        <f>IF(O379="sníž. přenesená",K379,0)</f>
        <v>0</v>
      </c>
      <c r="BI379" s="140">
        <f>IF(O379="nulová",K379,0)</f>
        <v>0</v>
      </c>
      <c r="BJ379" s="17" t="s">
        <v>82</v>
      </c>
      <c r="BK379" s="140">
        <f>ROUND(P379*H379,2)</f>
        <v>0</v>
      </c>
      <c r="BL379" s="17" t="s">
        <v>161</v>
      </c>
      <c r="BM379" s="139" t="s">
        <v>594</v>
      </c>
    </row>
    <row r="380" spans="2:65" s="1" customFormat="1">
      <c r="B380" s="32"/>
      <c r="D380" s="141" t="s">
        <v>162</v>
      </c>
      <c r="F380" s="142" t="s">
        <v>595</v>
      </c>
      <c r="I380" s="143"/>
      <c r="J380" s="143"/>
      <c r="M380" s="32"/>
      <c r="N380" s="144"/>
      <c r="Y380" s="53"/>
      <c r="AT380" s="17" t="s">
        <v>162</v>
      </c>
      <c r="AU380" s="17" t="s">
        <v>84</v>
      </c>
    </row>
    <row r="381" spans="2:65" s="11" customFormat="1" ht="22.9" customHeight="1">
      <c r="B381" s="113"/>
      <c r="D381" s="114" t="s">
        <v>73</v>
      </c>
      <c r="E381" s="124" t="s">
        <v>161</v>
      </c>
      <c r="F381" s="124" t="s">
        <v>596</v>
      </c>
      <c r="I381" s="116"/>
      <c r="J381" s="116"/>
      <c r="K381" s="125">
        <f>BK381</f>
        <v>0</v>
      </c>
      <c r="M381" s="113"/>
      <c r="N381" s="118"/>
      <c r="Q381" s="119">
        <f>SUM(Q382:Q444)</f>
        <v>0</v>
      </c>
      <c r="R381" s="119">
        <f>SUM(R382:R444)</f>
        <v>0</v>
      </c>
      <c r="T381" s="120">
        <f>SUM(T382:T444)</f>
        <v>0</v>
      </c>
      <c r="V381" s="120">
        <f>SUM(V382:V444)</f>
        <v>83.312448010000011</v>
      </c>
      <c r="X381" s="120">
        <f>SUM(X382:X444)</f>
        <v>0</v>
      </c>
      <c r="Y381" s="121"/>
      <c r="AR381" s="114" t="s">
        <v>82</v>
      </c>
      <c r="AT381" s="122" t="s">
        <v>73</v>
      </c>
      <c r="AU381" s="122" t="s">
        <v>82</v>
      </c>
      <c r="AY381" s="114" t="s">
        <v>155</v>
      </c>
      <c r="BK381" s="123">
        <f>SUM(BK382:BK444)</f>
        <v>0</v>
      </c>
    </row>
    <row r="382" spans="2:65" s="1" customFormat="1" ht="24.2" customHeight="1">
      <c r="B382" s="32"/>
      <c r="C382" s="126" t="s">
        <v>597</v>
      </c>
      <c r="D382" s="126" t="s">
        <v>157</v>
      </c>
      <c r="E382" s="127" t="s">
        <v>598</v>
      </c>
      <c r="F382" s="128" t="s">
        <v>599</v>
      </c>
      <c r="G382" s="129" t="s">
        <v>386</v>
      </c>
      <c r="H382" s="130">
        <v>1</v>
      </c>
      <c r="I382" s="131"/>
      <c r="J382" s="131"/>
      <c r="K382" s="132">
        <f>ROUND(P382*H382,2)</f>
        <v>0</v>
      </c>
      <c r="L382" s="133"/>
      <c r="M382" s="32"/>
      <c r="N382" s="134" t="s">
        <v>20</v>
      </c>
      <c r="O382" s="135" t="s">
        <v>43</v>
      </c>
      <c r="P382" s="136">
        <f>I382+J382</f>
        <v>0</v>
      </c>
      <c r="Q382" s="136">
        <f>ROUND(I382*H382,2)</f>
        <v>0</v>
      </c>
      <c r="R382" s="136">
        <f>ROUND(J382*H382,2)</f>
        <v>0</v>
      </c>
      <c r="T382" s="137">
        <f>S382*H382</f>
        <v>0</v>
      </c>
      <c r="U382" s="137">
        <v>0.12901000000000001</v>
      </c>
      <c r="V382" s="137">
        <f>U382*H382</f>
        <v>0.12901000000000001</v>
      </c>
      <c r="W382" s="137">
        <v>0</v>
      </c>
      <c r="X382" s="137">
        <f>W382*H382</f>
        <v>0</v>
      </c>
      <c r="Y382" s="138" t="s">
        <v>20</v>
      </c>
      <c r="AR382" s="139" t="s">
        <v>161</v>
      </c>
      <c r="AT382" s="139" t="s">
        <v>157</v>
      </c>
      <c r="AU382" s="139" t="s">
        <v>84</v>
      </c>
      <c r="AY382" s="17" t="s">
        <v>155</v>
      </c>
      <c r="BE382" s="140">
        <f>IF(O382="základní",K382,0)</f>
        <v>0</v>
      </c>
      <c r="BF382" s="140">
        <f>IF(O382="snížená",K382,0)</f>
        <v>0</v>
      </c>
      <c r="BG382" s="140">
        <f>IF(O382="zákl. přenesená",K382,0)</f>
        <v>0</v>
      </c>
      <c r="BH382" s="140">
        <f>IF(O382="sníž. přenesená",K382,0)</f>
        <v>0</v>
      </c>
      <c r="BI382" s="140">
        <f>IF(O382="nulová",K382,0)</f>
        <v>0</v>
      </c>
      <c r="BJ382" s="17" t="s">
        <v>82</v>
      </c>
      <c r="BK382" s="140">
        <f>ROUND(P382*H382,2)</f>
        <v>0</v>
      </c>
      <c r="BL382" s="17" t="s">
        <v>161</v>
      </c>
      <c r="BM382" s="139" t="s">
        <v>600</v>
      </c>
    </row>
    <row r="383" spans="2:65" s="1" customFormat="1">
      <c r="B383" s="32"/>
      <c r="D383" s="141" t="s">
        <v>162</v>
      </c>
      <c r="F383" s="142" t="s">
        <v>601</v>
      </c>
      <c r="I383" s="143"/>
      <c r="J383" s="143"/>
      <c r="M383" s="32"/>
      <c r="N383" s="144"/>
      <c r="Y383" s="53"/>
      <c r="AT383" s="17" t="s">
        <v>162</v>
      </c>
      <c r="AU383" s="17" t="s">
        <v>84</v>
      </c>
    </row>
    <row r="384" spans="2:65" s="12" customFormat="1">
      <c r="B384" s="145"/>
      <c r="D384" s="146" t="s">
        <v>164</v>
      </c>
      <c r="E384" s="147" t="s">
        <v>20</v>
      </c>
      <c r="F384" s="148" t="s">
        <v>82</v>
      </c>
      <c r="H384" s="149">
        <v>1</v>
      </c>
      <c r="I384" s="150"/>
      <c r="J384" s="150"/>
      <c r="M384" s="145"/>
      <c r="N384" s="151"/>
      <c r="Y384" s="152"/>
      <c r="AT384" s="147" t="s">
        <v>164</v>
      </c>
      <c r="AU384" s="147" t="s">
        <v>84</v>
      </c>
      <c r="AV384" s="12" t="s">
        <v>84</v>
      </c>
      <c r="AW384" s="12" t="s">
        <v>5</v>
      </c>
      <c r="AX384" s="12" t="s">
        <v>82</v>
      </c>
      <c r="AY384" s="147" t="s">
        <v>155</v>
      </c>
    </row>
    <row r="385" spans="2:65" s="1" customFormat="1" ht="16.5" customHeight="1">
      <c r="B385" s="32"/>
      <c r="C385" s="161" t="s">
        <v>602</v>
      </c>
      <c r="D385" s="161" t="s">
        <v>180</v>
      </c>
      <c r="E385" s="162" t="s">
        <v>603</v>
      </c>
      <c r="F385" s="163" t="s">
        <v>604</v>
      </c>
      <c r="G385" s="164" t="s">
        <v>183</v>
      </c>
      <c r="H385" s="165">
        <v>5.17</v>
      </c>
      <c r="I385" s="166"/>
      <c r="J385" s="167"/>
      <c r="K385" s="168">
        <f>ROUND(P385*H385,2)</f>
        <v>0</v>
      </c>
      <c r="L385" s="167"/>
      <c r="M385" s="169"/>
      <c r="N385" s="170" t="s">
        <v>20</v>
      </c>
      <c r="O385" s="135" t="s">
        <v>43</v>
      </c>
      <c r="P385" s="136">
        <f>I385+J385</f>
        <v>0</v>
      </c>
      <c r="Q385" s="136">
        <f>ROUND(I385*H385,2)</f>
        <v>0</v>
      </c>
      <c r="R385" s="136">
        <f>ROUND(J385*H385,2)</f>
        <v>0</v>
      </c>
      <c r="T385" s="137">
        <f>S385*H385</f>
        <v>0</v>
      </c>
      <c r="U385" s="137">
        <v>0.41099999999999998</v>
      </c>
      <c r="V385" s="137">
        <f>U385*H385</f>
        <v>2.12487</v>
      </c>
      <c r="W385" s="137">
        <v>0</v>
      </c>
      <c r="X385" s="137">
        <f>W385*H385</f>
        <v>0</v>
      </c>
      <c r="Y385" s="138" t="s">
        <v>20</v>
      </c>
      <c r="AR385" s="139" t="s">
        <v>191</v>
      </c>
      <c r="AT385" s="139" t="s">
        <v>180</v>
      </c>
      <c r="AU385" s="139" t="s">
        <v>84</v>
      </c>
      <c r="AY385" s="17" t="s">
        <v>155</v>
      </c>
      <c r="BE385" s="140">
        <f>IF(O385="základní",K385,0)</f>
        <v>0</v>
      </c>
      <c r="BF385" s="140">
        <f>IF(O385="snížená",K385,0)</f>
        <v>0</v>
      </c>
      <c r="BG385" s="140">
        <f>IF(O385="zákl. přenesená",K385,0)</f>
        <v>0</v>
      </c>
      <c r="BH385" s="140">
        <f>IF(O385="sníž. přenesená",K385,0)</f>
        <v>0</v>
      </c>
      <c r="BI385" s="140">
        <f>IF(O385="nulová",K385,0)</f>
        <v>0</v>
      </c>
      <c r="BJ385" s="17" t="s">
        <v>82</v>
      </c>
      <c r="BK385" s="140">
        <f>ROUND(P385*H385,2)</f>
        <v>0</v>
      </c>
      <c r="BL385" s="17" t="s">
        <v>161</v>
      </c>
      <c r="BM385" s="139" t="s">
        <v>605</v>
      </c>
    </row>
    <row r="386" spans="2:65" s="12" customFormat="1">
      <c r="B386" s="145"/>
      <c r="D386" s="146" t="s">
        <v>164</v>
      </c>
      <c r="E386" s="147" t="s">
        <v>20</v>
      </c>
      <c r="F386" s="148" t="s">
        <v>606</v>
      </c>
      <c r="H386" s="149">
        <v>5.17</v>
      </c>
      <c r="I386" s="150"/>
      <c r="J386" s="150"/>
      <c r="M386" s="145"/>
      <c r="N386" s="151"/>
      <c r="Y386" s="152"/>
      <c r="AT386" s="147" t="s">
        <v>164</v>
      </c>
      <c r="AU386" s="147" t="s">
        <v>84</v>
      </c>
      <c r="AV386" s="12" t="s">
        <v>84</v>
      </c>
      <c r="AW386" s="12" t="s">
        <v>5</v>
      </c>
      <c r="AX386" s="12" t="s">
        <v>82</v>
      </c>
      <c r="AY386" s="147" t="s">
        <v>155</v>
      </c>
    </row>
    <row r="387" spans="2:65" s="1" customFormat="1" ht="24.2" customHeight="1">
      <c r="B387" s="32"/>
      <c r="C387" s="126" t="s">
        <v>607</v>
      </c>
      <c r="D387" s="126" t="s">
        <v>157</v>
      </c>
      <c r="E387" s="127" t="s">
        <v>608</v>
      </c>
      <c r="F387" s="128" t="s">
        <v>609</v>
      </c>
      <c r="G387" s="129" t="s">
        <v>386</v>
      </c>
      <c r="H387" s="130">
        <v>8</v>
      </c>
      <c r="I387" s="131"/>
      <c r="J387" s="131"/>
      <c r="K387" s="132">
        <f>ROUND(P387*H387,2)</f>
        <v>0</v>
      </c>
      <c r="L387" s="133"/>
      <c r="M387" s="32"/>
      <c r="N387" s="134" t="s">
        <v>20</v>
      </c>
      <c r="O387" s="135" t="s">
        <v>43</v>
      </c>
      <c r="P387" s="136">
        <f>I387+J387</f>
        <v>0</v>
      </c>
      <c r="Q387" s="136">
        <f>ROUND(I387*H387,2)</f>
        <v>0</v>
      </c>
      <c r="R387" s="136">
        <f>ROUND(J387*H387,2)</f>
        <v>0</v>
      </c>
      <c r="T387" s="137">
        <f>S387*H387</f>
        <v>0</v>
      </c>
      <c r="U387" s="137">
        <v>0.18636</v>
      </c>
      <c r="V387" s="137">
        <f>U387*H387</f>
        <v>1.49088</v>
      </c>
      <c r="W387" s="137">
        <v>0</v>
      </c>
      <c r="X387" s="137">
        <f>W387*H387</f>
        <v>0</v>
      </c>
      <c r="Y387" s="138" t="s">
        <v>20</v>
      </c>
      <c r="AR387" s="139" t="s">
        <v>161</v>
      </c>
      <c r="AT387" s="139" t="s">
        <v>157</v>
      </c>
      <c r="AU387" s="139" t="s">
        <v>84</v>
      </c>
      <c r="AY387" s="17" t="s">
        <v>155</v>
      </c>
      <c r="BE387" s="140">
        <f>IF(O387="základní",K387,0)</f>
        <v>0</v>
      </c>
      <c r="BF387" s="140">
        <f>IF(O387="snížená",K387,0)</f>
        <v>0</v>
      </c>
      <c r="BG387" s="140">
        <f>IF(O387="zákl. přenesená",K387,0)</f>
        <v>0</v>
      </c>
      <c r="BH387" s="140">
        <f>IF(O387="sníž. přenesená",K387,0)</f>
        <v>0</v>
      </c>
      <c r="BI387" s="140">
        <f>IF(O387="nulová",K387,0)</f>
        <v>0</v>
      </c>
      <c r="BJ387" s="17" t="s">
        <v>82</v>
      </c>
      <c r="BK387" s="140">
        <f>ROUND(P387*H387,2)</f>
        <v>0</v>
      </c>
      <c r="BL387" s="17" t="s">
        <v>161</v>
      </c>
      <c r="BM387" s="139" t="s">
        <v>610</v>
      </c>
    </row>
    <row r="388" spans="2:65" s="1" customFormat="1">
      <c r="B388" s="32"/>
      <c r="D388" s="141" t="s">
        <v>162</v>
      </c>
      <c r="F388" s="142" t="s">
        <v>611</v>
      </c>
      <c r="I388" s="143"/>
      <c r="J388" s="143"/>
      <c r="M388" s="32"/>
      <c r="N388" s="144"/>
      <c r="Y388" s="53"/>
      <c r="AT388" s="17" t="s">
        <v>162</v>
      </c>
      <c r="AU388" s="17" t="s">
        <v>84</v>
      </c>
    </row>
    <row r="389" spans="2:65" s="1" customFormat="1" ht="16.5" customHeight="1">
      <c r="B389" s="32"/>
      <c r="C389" s="161" t="s">
        <v>612</v>
      </c>
      <c r="D389" s="161" t="s">
        <v>180</v>
      </c>
      <c r="E389" s="162" t="s">
        <v>603</v>
      </c>
      <c r="F389" s="163" t="s">
        <v>604</v>
      </c>
      <c r="G389" s="164" t="s">
        <v>183</v>
      </c>
      <c r="H389" s="165">
        <v>77.599999999999994</v>
      </c>
      <c r="I389" s="166"/>
      <c r="J389" s="167"/>
      <c r="K389" s="168">
        <f>ROUND(P389*H389,2)</f>
        <v>0</v>
      </c>
      <c r="L389" s="167"/>
      <c r="M389" s="169"/>
      <c r="N389" s="170" t="s">
        <v>20</v>
      </c>
      <c r="O389" s="135" t="s">
        <v>43</v>
      </c>
      <c r="P389" s="136">
        <f>I389+J389</f>
        <v>0</v>
      </c>
      <c r="Q389" s="136">
        <f>ROUND(I389*H389,2)</f>
        <v>0</v>
      </c>
      <c r="R389" s="136">
        <f>ROUND(J389*H389,2)</f>
        <v>0</v>
      </c>
      <c r="T389" s="137">
        <f>S389*H389</f>
        <v>0</v>
      </c>
      <c r="U389" s="137">
        <v>0.41099999999999998</v>
      </c>
      <c r="V389" s="137">
        <f>U389*H389</f>
        <v>31.893599999999996</v>
      </c>
      <c r="W389" s="137">
        <v>0</v>
      </c>
      <c r="X389" s="137">
        <f>W389*H389</f>
        <v>0</v>
      </c>
      <c r="Y389" s="138" t="s">
        <v>20</v>
      </c>
      <c r="AR389" s="139" t="s">
        <v>191</v>
      </c>
      <c r="AT389" s="139" t="s">
        <v>180</v>
      </c>
      <c r="AU389" s="139" t="s">
        <v>84</v>
      </c>
      <c r="AY389" s="17" t="s">
        <v>155</v>
      </c>
      <c r="BE389" s="140">
        <f>IF(O389="základní",K389,0)</f>
        <v>0</v>
      </c>
      <c r="BF389" s="140">
        <f>IF(O389="snížená",K389,0)</f>
        <v>0</v>
      </c>
      <c r="BG389" s="140">
        <f>IF(O389="zákl. přenesená",K389,0)</f>
        <v>0</v>
      </c>
      <c r="BH389" s="140">
        <f>IF(O389="sníž. přenesená",K389,0)</f>
        <v>0</v>
      </c>
      <c r="BI389" s="140">
        <f>IF(O389="nulová",K389,0)</f>
        <v>0</v>
      </c>
      <c r="BJ389" s="17" t="s">
        <v>82</v>
      </c>
      <c r="BK389" s="140">
        <f>ROUND(P389*H389,2)</f>
        <v>0</v>
      </c>
      <c r="BL389" s="17" t="s">
        <v>161</v>
      </c>
      <c r="BM389" s="139" t="s">
        <v>613</v>
      </c>
    </row>
    <row r="390" spans="2:65" s="12" customFormat="1">
      <c r="B390" s="145"/>
      <c r="D390" s="146" t="s">
        <v>164</v>
      </c>
      <c r="E390" s="147" t="s">
        <v>20</v>
      </c>
      <c r="F390" s="148" t="s">
        <v>614</v>
      </c>
      <c r="H390" s="149">
        <v>77.599999999999994</v>
      </c>
      <c r="I390" s="150"/>
      <c r="J390" s="150"/>
      <c r="M390" s="145"/>
      <c r="N390" s="151"/>
      <c r="Y390" s="152"/>
      <c r="AT390" s="147" t="s">
        <v>164</v>
      </c>
      <c r="AU390" s="147" t="s">
        <v>84</v>
      </c>
      <c r="AV390" s="12" t="s">
        <v>84</v>
      </c>
      <c r="AW390" s="12" t="s">
        <v>5</v>
      </c>
      <c r="AX390" s="12" t="s">
        <v>82</v>
      </c>
      <c r="AY390" s="147" t="s">
        <v>155</v>
      </c>
    </row>
    <row r="391" spans="2:65" s="1" customFormat="1" ht="24.2" customHeight="1">
      <c r="B391" s="32"/>
      <c r="C391" s="126" t="s">
        <v>615</v>
      </c>
      <c r="D391" s="126" t="s">
        <v>157</v>
      </c>
      <c r="E391" s="127" t="s">
        <v>608</v>
      </c>
      <c r="F391" s="128" t="s">
        <v>609</v>
      </c>
      <c r="G391" s="129" t="s">
        <v>386</v>
      </c>
      <c r="H391" s="130">
        <v>2</v>
      </c>
      <c r="I391" s="131"/>
      <c r="J391" s="131"/>
      <c r="K391" s="132">
        <f>ROUND(P391*H391,2)</f>
        <v>0</v>
      </c>
      <c r="L391" s="133"/>
      <c r="M391" s="32"/>
      <c r="N391" s="134" t="s">
        <v>20</v>
      </c>
      <c r="O391" s="135" t="s">
        <v>43</v>
      </c>
      <c r="P391" s="136">
        <f>I391+J391</f>
        <v>0</v>
      </c>
      <c r="Q391" s="136">
        <f>ROUND(I391*H391,2)</f>
        <v>0</v>
      </c>
      <c r="R391" s="136">
        <f>ROUND(J391*H391,2)</f>
        <v>0</v>
      </c>
      <c r="T391" s="137">
        <f>S391*H391</f>
        <v>0</v>
      </c>
      <c r="U391" s="137">
        <v>0.18636</v>
      </c>
      <c r="V391" s="137">
        <f>U391*H391</f>
        <v>0.37272</v>
      </c>
      <c r="W391" s="137">
        <v>0</v>
      </c>
      <c r="X391" s="137">
        <f>W391*H391</f>
        <v>0</v>
      </c>
      <c r="Y391" s="138" t="s">
        <v>20</v>
      </c>
      <c r="AR391" s="139" t="s">
        <v>161</v>
      </c>
      <c r="AT391" s="139" t="s">
        <v>157</v>
      </c>
      <c r="AU391" s="139" t="s">
        <v>84</v>
      </c>
      <c r="AY391" s="17" t="s">
        <v>155</v>
      </c>
      <c r="BE391" s="140">
        <f>IF(O391="základní",K391,0)</f>
        <v>0</v>
      </c>
      <c r="BF391" s="140">
        <f>IF(O391="snížená",K391,0)</f>
        <v>0</v>
      </c>
      <c r="BG391" s="140">
        <f>IF(O391="zákl. přenesená",K391,0)</f>
        <v>0</v>
      </c>
      <c r="BH391" s="140">
        <f>IF(O391="sníž. přenesená",K391,0)</f>
        <v>0</v>
      </c>
      <c r="BI391" s="140">
        <f>IF(O391="nulová",K391,0)</f>
        <v>0</v>
      </c>
      <c r="BJ391" s="17" t="s">
        <v>82</v>
      </c>
      <c r="BK391" s="140">
        <f>ROUND(P391*H391,2)</f>
        <v>0</v>
      </c>
      <c r="BL391" s="17" t="s">
        <v>161</v>
      </c>
      <c r="BM391" s="139" t="s">
        <v>615</v>
      </c>
    </row>
    <row r="392" spans="2:65" s="1" customFormat="1">
      <c r="B392" s="32"/>
      <c r="D392" s="141" t="s">
        <v>162</v>
      </c>
      <c r="F392" s="142" t="s">
        <v>611</v>
      </c>
      <c r="I392" s="143"/>
      <c r="J392" s="143"/>
      <c r="M392" s="32"/>
      <c r="N392" s="144"/>
      <c r="Y392" s="53"/>
      <c r="AT392" s="17" t="s">
        <v>162</v>
      </c>
      <c r="AU392" s="17" t="s">
        <v>84</v>
      </c>
    </row>
    <row r="393" spans="2:65" s="1" customFormat="1" ht="16.5" customHeight="1">
      <c r="B393" s="32"/>
      <c r="C393" s="161" t="s">
        <v>616</v>
      </c>
      <c r="D393" s="161" t="s">
        <v>180</v>
      </c>
      <c r="E393" s="162" t="s">
        <v>603</v>
      </c>
      <c r="F393" s="163" t="s">
        <v>604</v>
      </c>
      <c r="G393" s="164" t="s">
        <v>183</v>
      </c>
      <c r="H393" s="165">
        <v>16.8</v>
      </c>
      <c r="I393" s="166"/>
      <c r="J393" s="167"/>
      <c r="K393" s="168">
        <f>ROUND(P393*H393,2)</f>
        <v>0</v>
      </c>
      <c r="L393" s="167"/>
      <c r="M393" s="169"/>
      <c r="N393" s="170" t="s">
        <v>20</v>
      </c>
      <c r="O393" s="135" t="s">
        <v>43</v>
      </c>
      <c r="P393" s="136">
        <f>I393+J393</f>
        <v>0</v>
      </c>
      <c r="Q393" s="136">
        <f>ROUND(I393*H393,2)</f>
        <v>0</v>
      </c>
      <c r="R393" s="136">
        <f>ROUND(J393*H393,2)</f>
        <v>0</v>
      </c>
      <c r="T393" s="137">
        <f>S393*H393</f>
        <v>0</v>
      </c>
      <c r="U393" s="137">
        <v>0.41099999999999998</v>
      </c>
      <c r="V393" s="137">
        <f>U393*H393</f>
        <v>6.9047999999999998</v>
      </c>
      <c r="W393" s="137">
        <v>0</v>
      </c>
      <c r="X393" s="137">
        <f>W393*H393</f>
        <v>0</v>
      </c>
      <c r="Y393" s="138" t="s">
        <v>20</v>
      </c>
      <c r="AR393" s="139" t="s">
        <v>191</v>
      </c>
      <c r="AT393" s="139" t="s">
        <v>180</v>
      </c>
      <c r="AU393" s="139" t="s">
        <v>84</v>
      </c>
      <c r="AY393" s="17" t="s">
        <v>155</v>
      </c>
      <c r="BE393" s="140">
        <f>IF(O393="základní",K393,0)</f>
        <v>0</v>
      </c>
      <c r="BF393" s="140">
        <f>IF(O393="snížená",K393,0)</f>
        <v>0</v>
      </c>
      <c r="BG393" s="140">
        <f>IF(O393="zákl. přenesená",K393,0)</f>
        <v>0</v>
      </c>
      <c r="BH393" s="140">
        <f>IF(O393="sníž. přenesená",K393,0)</f>
        <v>0</v>
      </c>
      <c r="BI393" s="140">
        <f>IF(O393="nulová",K393,0)</f>
        <v>0</v>
      </c>
      <c r="BJ393" s="17" t="s">
        <v>82</v>
      </c>
      <c r="BK393" s="140">
        <f>ROUND(P393*H393,2)</f>
        <v>0</v>
      </c>
      <c r="BL393" s="17" t="s">
        <v>161</v>
      </c>
      <c r="BM393" s="139" t="s">
        <v>617</v>
      </c>
    </row>
    <row r="394" spans="2:65" s="12" customFormat="1">
      <c r="B394" s="145"/>
      <c r="D394" s="146" t="s">
        <v>164</v>
      </c>
      <c r="E394" s="147" t="s">
        <v>20</v>
      </c>
      <c r="F394" s="148" t="s">
        <v>618</v>
      </c>
      <c r="H394" s="149">
        <v>16.8</v>
      </c>
      <c r="I394" s="150"/>
      <c r="J394" s="150"/>
      <c r="M394" s="145"/>
      <c r="N394" s="151"/>
      <c r="Y394" s="152"/>
      <c r="AT394" s="147" t="s">
        <v>164</v>
      </c>
      <c r="AU394" s="147" t="s">
        <v>84</v>
      </c>
      <c r="AV394" s="12" t="s">
        <v>84</v>
      </c>
      <c r="AW394" s="12" t="s">
        <v>5</v>
      </c>
      <c r="AX394" s="12" t="s">
        <v>82</v>
      </c>
      <c r="AY394" s="147" t="s">
        <v>155</v>
      </c>
    </row>
    <row r="395" spans="2:65" s="1" customFormat="1" ht="16.5" customHeight="1">
      <c r="B395" s="32"/>
      <c r="C395" s="126" t="s">
        <v>619</v>
      </c>
      <c r="D395" s="126" t="s">
        <v>157</v>
      </c>
      <c r="E395" s="127" t="s">
        <v>620</v>
      </c>
      <c r="F395" s="128" t="s">
        <v>621</v>
      </c>
      <c r="G395" s="129" t="s">
        <v>169</v>
      </c>
      <c r="H395" s="130">
        <v>10.448</v>
      </c>
      <c r="I395" s="131"/>
      <c r="J395" s="131"/>
      <c r="K395" s="132">
        <f>ROUND(P395*H395,2)</f>
        <v>0</v>
      </c>
      <c r="L395" s="133"/>
      <c r="M395" s="32"/>
      <c r="N395" s="134" t="s">
        <v>20</v>
      </c>
      <c r="O395" s="135" t="s">
        <v>43</v>
      </c>
      <c r="P395" s="136">
        <f>I395+J395</f>
        <v>0</v>
      </c>
      <c r="Q395" s="136">
        <f>ROUND(I395*H395,2)</f>
        <v>0</v>
      </c>
      <c r="R395" s="136">
        <f>ROUND(J395*H395,2)</f>
        <v>0</v>
      </c>
      <c r="T395" s="137">
        <f>S395*H395</f>
        <v>0</v>
      </c>
      <c r="U395" s="137">
        <v>2.5019800000000001</v>
      </c>
      <c r="V395" s="137">
        <f>U395*H395</f>
        <v>26.140687040000003</v>
      </c>
      <c r="W395" s="137">
        <v>0</v>
      </c>
      <c r="X395" s="137">
        <f>W395*H395</f>
        <v>0</v>
      </c>
      <c r="Y395" s="138" t="s">
        <v>20</v>
      </c>
      <c r="AR395" s="139" t="s">
        <v>161</v>
      </c>
      <c r="AT395" s="139" t="s">
        <v>157</v>
      </c>
      <c r="AU395" s="139" t="s">
        <v>84</v>
      </c>
      <c r="AY395" s="17" t="s">
        <v>155</v>
      </c>
      <c r="BE395" s="140">
        <f>IF(O395="základní",K395,0)</f>
        <v>0</v>
      </c>
      <c r="BF395" s="140">
        <f>IF(O395="snížená",K395,0)</f>
        <v>0</v>
      </c>
      <c r="BG395" s="140">
        <f>IF(O395="zákl. přenesená",K395,0)</f>
        <v>0</v>
      </c>
      <c r="BH395" s="140">
        <f>IF(O395="sníž. přenesená",K395,0)</f>
        <v>0</v>
      </c>
      <c r="BI395" s="140">
        <f>IF(O395="nulová",K395,0)</f>
        <v>0</v>
      </c>
      <c r="BJ395" s="17" t="s">
        <v>82</v>
      </c>
      <c r="BK395" s="140">
        <f>ROUND(P395*H395,2)</f>
        <v>0</v>
      </c>
      <c r="BL395" s="17" t="s">
        <v>161</v>
      </c>
      <c r="BM395" s="139" t="s">
        <v>622</v>
      </c>
    </row>
    <row r="396" spans="2:65" s="1" customFormat="1">
      <c r="B396" s="32"/>
      <c r="D396" s="141" t="s">
        <v>162</v>
      </c>
      <c r="F396" s="142" t="s">
        <v>623</v>
      </c>
      <c r="I396" s="143"/>
      <c r="J396" s="143"/>
      <c r="M396" s="32"/>
      <c r="N396" s="144"/>
      <c r="Y396" s="53"/>
      <c r="AT396" s="17" t="s">
        <v>162</v>
      </c>
      <c r="AU396" s="17" t="s">
        <v>84</v>
      </c>
    </row>
    <row r="397" spans="2:65" s="12" customFormat="1">
      <c r="B397" s="145"/>
      <c r="D397" s="146" t="s">
        <v>164</v>
      </c>
      <c r="E397" s="147" t="s">
        <v>20</v>
      </c>
      <c r="F397" s="148" t="s">
        <v>624</v>
      </c>
      <c r="H397" s="149">
        <v>10.448</v>
      </c>
      <c r="I397" s="150"/>
      <c r="J397" s="150"/>
      <c r="M397" s="145"/>
      <c r="N397" s="151"/>
      <c r="Y397" s="152"/>
      <c r="AT397" s="147" t="s">
        <v>164</v>
      </c>
      <c r="AU397" s="147" t="s">
        <v>84</v>
      </c>
      <c r="AV397" s="12" t="s">
        <v>84</v>
      </c>
      <c r="AW397" s="12" t="s">
        <v>5</v>
      </c>
      <c r="AX397" s="12" t="s">
        <v>74</v>
      </c>
      <c r="AY397" s="147" t="s">
        <v>155</v>
      </c>
    </row>
    <row r="398" spans="2:65" s="13" customFormat="1">
      <c r="B398" s="153"/>
      <c r="D398" s="146" t="s">
        <v>164</v>
      </c>
      <c r="E398" s="154" t="s">
        <v>20</v>
      </c>
      <c r="F398" s="155" t="s">
        <v>166</v>
      </c>
      <c r="H398" s="156">
        <v>10.448</v>
      </c>
      <c r="I398" s="157"/>
      <c r="J398" s="157"/>
      <c r="M398" s="153"/>
      <c r="N398" s="158"/>
      <c r="Y398" s="159"/>
      <c r="AT398" s="154" t="s">
        <v>164</v>
      </c>
      <c r="AU398" s="154" t="s">
        <v>84</v>
      </c>
      <c r="AV398" s="13" t="s">
        <v>161</v>
      </c>
      <c r="AW398" s="13" t="s">
        <v>5</v>
      </c>
      <c r="AX398" s="13" t="s">
        <v>82</v>
      </c>
      <c r="AY398" s="154" t="s">
        <v>155</v>
      </c>
    </row>
    <row r="399" spans="2:65" s="1" customFormat="1" ht="16.5" customHeight="1">
      <c r="B399" s="32"/>
      <c r="C399" s="126" t="s">
        <v>625</v>
      </c>
      <c r="D399" s="126" t="s">
        <v>157</v>
      </c>
      <c r="E399" s="127" t="s">
        <v>626</v>
      </c>
      <c r="F399" s="128" t="s">
        <v>627</v>
      </c>
      <c r="G399" s="129" t="s">
        <v>207</v>
      </c>
      <c r="H399" s="130">
        <v>4.0339999999999998</v>
      </c>
      <c r="I399" s="131"/>
      <c r="J399" s="131"/>
      <c r="K399" s="132">
        <f>ROUND(P399*H399,2)</f>
        <v>0</v>
      </c>
      <c r="L399" s="133"/>
      <c r="M399" s="32"/>
      <c r="N399" s="134" t="s">
        <v>20</v>
      </c>
      <c r="O399" s="135" t="s">
        <v>43</v>
      </c>
      <c r="P399" s="136">
        <f>I399+J399</f>
        <v>0</v>
      </c>
      <c r="Q399" s="136">
        <f>ROUND(I399*H399,2)</f>
        <v>0</v>
      </c>
      <c r="R399" s="136">
        <f>ROUND(J399*H399,2)</f>
        <v>0</v>
      </c>
      <c r="T399" s="137">
        <f>S399*H399</f>
        <v>0</v>
      </c>
      <c r="U399" s="137">
        <v>1.05291</v>
      </c>
      <c r="V399" s="137">
        <f>U399*H399</f>
        <v>4.2474389399999994</v>
      </c>
      <c r="W399" s="137">
        <v>0</v>
      </c>
      <c r="X399" s="137">
        <f>W399*H399</f>
        <v>0</v>
      </c>
      <c r="Y399" s="138" t="s">
        <v>20</v>
      </c>
      <c r="AR399" s="139" t="s">
        <v>161</v>
      </c>
      <c r="AT399" s="139" t="s">
        <v>157</v>
      </c>
      <c r="AU399" s="139" t="s">
        <v>84</v>
      </c>
      <c r="AY399" s="17" t="s">
        <v>155</v>
      </c>
      <c r="BE399" s="140">
        <f>IF(O399="základní",K399,0)</f>
        <v>0</v>
      </c>
      <c r="BF399" s="140">
        <f>IF(O399="snížená",K399,0)</f>
        <v>0</v>
      </c>
      <c r="BG399" s="140">
        <f>IF(O399="zákl. přenesená",K399,0)</f>
        <v>0</v>
      </c>
      <c r="BH399" s="140">
        <f>IF(O399="sníž. přenesená",K399,0)</f>
        <v>0</v>
      </c>
      <c r="BI399" s="140">
        <f>IF(O399="nulová",K399,0)</f>
        <v>0</v>
      </c>
      <c r="BJ399" s="17" t="s">
        <v>82</v>
      </c>
      <c r="BK399" s="140">
        <f>ROUND(P399*H399,2)</f>
        <v>0</v>
      </c>
      <c r="BL399" s="17" t="s">
        <v>161</v>
      </c>
      <c r="BM399" s="139" t="s">
        <v>628</v>
      </c>
    </row>
    <row r="400" spans="2:65" s="1" customFormat="1">
      <c r="B400" s="32"/>
      <c r="D400" s="141" t="s">
        <v>162</v>
      </c>
      <c r="F400" s="142" t="s">
        <v>629</v>
      </c>
      <c r="I400" s="143"/>
      <c r="J400" s="143"/>
      <c r="M400" s="32"/>
      <c r="N400" s="144"/>
      <c r="Y400" s="53"/>
      <c r="AT400" s="17" t="s">
        <v>162</v>
      </c>
      <c r="AU400" s="17" t="s">
        <v>84</v>
      </c>
    </row>
    <row r="401" spans="2:65" s="12" customFormat="1">
      <c r="B401" s="145"/>
      <c r="D401" s="146" t="s">
        <v>164</v>
      </c>
      <c r="E401" s="147" t="s">
        <v>20</v>
      </c>
      <c r="F401" s="148" t="s">
        <v>630</v>
      </c>
      <c r="H401" s="149">
        <v>4.0339999999999998</v>
      </c>
      <c r="I401" s="150"/>
      <c r="J401" s="150"/>
      <c r="M401" s="145"/>
      <c r="N401" s="151"/>
      <c r="Y401" s="152"/>
      <c r="AT401" s="147" t="s">
        <v>164</v>
      </c>
      <c r="AU401" s="147" t="s">
        <v>84</v>
      </c>
      <c r="AV401" s="12" t="s">
        <v>84</v>
      </c>
      <c r="AW401" s="12" t="s">
        <v>5</v>
      </c>
      <c r="AX401" s="12" t="s">
        <v>74</v>
      </c>
      <c r="AY401" s="147" t="s">
        <v>155</v>
      </c>
    </row>
    <row r="402" spans="2:65" s="13" customFormat="1">
      <c r="B402" s="153"/>
      <c r="D402" s="146" t="s">
        <v>164</v>
      </c>
      <c r="E402" s="154" t="s">
        <v>20</v>
      </c>
      <c r="F402" s="155" t="s">
        <v>166</v>
      </c>
      <c r="H402" s="156">
        <v>4.0339999999999998</v>
      </c>
      <c r="I402" s="157"/>
      <c r="J402" s="157"/>
      <c r="M402" s="153"/>
      <c r="N402" s="158"/>
      <c r="Y402" s="159"/>
      <c r="AT402" s="154" t="s">
        <v>164</v>
      </c>
      <c r="AU402" s="154" t="s">
        <v>84</v>
      </c>
      <c r="AV402" s="13" t="s">
        <v>161</v>
      </c>
      <c r="AW402" s="13" t="s">
        <v>5</v>
      </c>
      <c r="AX402" s="13" t="s">
        <v>82</v>
      </c>
      <c r="AY402" s="154" t="s">
        <v>155</v>
      </c>
    </row>
    <row r="403" spans="2:65" s="1" customFormat="1" ht="16.5" customHeight="1">
      <c r="B403" s="32"/>
      <c r="C403" s="126" t="s">
        <v>631</v>
      </c>
      <c r="D403" s="126" t="s">
        <v>157</v>
      </c>
      <c r="E403" s="127" t="s">
        <v>632</v>
      </c>
      <c r="F403" s="128" t="s">
        <v>633</v>
      </c>
      <c r="G403" s="129" t="s">
        <v>160</v>
      </c>
      <c r="H403" s="130">
        <v>87.759</v>
      </c>
      <c r="I403" s="131"/>
      <c r="J403" s="131"/>
      <c r="K403" s="132">
        <f>ROUND(P403*H403,2)</f>
        <v>0</v>
      </c>
      <c r="L403" s="133"/>
      <c r="M403" s="32"/>
      <c r="N403" s="134" t="s">
        <v>20</v>
      </c>
      <c r="O403" s="135" t="s">
        <v>43</v>
      </c>
      <c r="P403" s="136">
        <f>I403+J403</f>
        <v>0</v>
      </c>
      <c r="Q403" s="136">
        <f>ROUND(I403*H403,2)</f>
        <v>0</v>
      </c>
      <c r="R403" s="136">
        <f>ROUND(J403*H403,2)</f>
        <v>0</v>
      </c>
      <c r="T403" s="137">
        <f>S403*H403</f>
        <v>0</v>
      </c>
      <c r="U403" s="137">
        <v>1.1169999999999999E-2</v>
      </c>
      <c r="V403" s="137">
        <f>U403*H403</f>
        <v>0.98026802999999996</v>
      </c>
      <c r="W403" s="137">
        <v>0</v>
      </c>
      <c r="X403" s="137">
        <f>W403*H403</f>
        <v>0</v>
      </c>
      <c r="Y403" s="138" t="s">
        <v>20</v>
      </c>
      <c r="AR403" s="139" t="s">
        <v>161</v>
      </c>
      <c r="AT403" s="139" t="s">
        <v>157</v>
      </c>
      <c r="AU403" s="139" t="s">
        <v>84</v>
      </c>
      <c r="AY403" s="17" t="s">
        <v>155</v>
      </c>
      <c r="BE403" s="140">
        <f>IF(O403="základní",K403,0)</f>
        <v>0</v>
      </c>
      <c r="BF403" s="140">
        <f>IF(O403="snížená",K403,0)</f>
        <v>0</v>
      </c>
      <c r="BG403" s="140">
        <f>IF(O403="zákl. přenesená",K403,0)</f>
        <v>0</v>
      </c>
      <c r="BH403" s="140">
        <f>IF(O403="sníž. přenesená",K403,0)</f>
        <v>0</v>
      </c>
      <c r="BI403" s="140">
        <f>IF(O403="nulová",K403,0)</f>
        <v>0</v>
      </c>
      <c r="BJ403" s="17" t="s">
        <v>82</v>
      </c>
      <c r="BK403" s="140">
        <f>ROUND(P403*H403,2)</f>
        <v>0</v>
      </c>
      <c r="BL403" s="17" t="s">
        <v>161</v>
      </c>
      <c r="BM403" s="139" t="s">
        <v>634</v>
      </c>
    </row>
    <row r="404" spans="2:65" s="1" customFormat="1">
      <c r="B404" s="32"/>
      <c r="D404" s="141" t="s">
        <v>162</v>
      </c>
      <c r="F404" s="142" t="s">
        <v>635</v>
      </c>
      <c r="I404" s="143"/>
      <c r="J404" s="143"/>
      <c r="M404" s="32"/>
      <c r="N404" s="144"/>
      <c r="Y404" s="53"/>
      <c r="AT404" s="17" t="s">
        <v>162</v>
      </c>
      <c r="AU404" s="17" t="s">
        <v>84</v>
      </c>
    </row>
    <row r="405" spans="2:65" s="12" customFormat="1">
      <c r="B405" s="145"/>
      <c r="D405" s="146" t="s">
        <v>164</v>
      </c>
      <c r="E405" s="147" t="s">
        <v>20</v>
      </c>
      <c r="F405" s="148" t="s">
        <v>636</v>
      </c>
      <c r="H405" s="149">
        <v>83.58</v>
      </c>
      <c r="I405" s="150"/>
      <c r="J405" s="150"/>
      <c r="M405" s="145"/>
      <c r="N405" s="151"/>
      <c r="Y405" s="152"/>
      <c r="AT405" s="147" t="s">
        <v>164</v>
      </c>
      <c r="AU405" s="147" t="s">
        <v>84</v>
      </c>
      <c r="AV405" s="12" t="s">
        <v>84</v>
      </c>
      <c r="AW405" s="12" t="s">
        <v>5</v>
      </c>
      <c r="AX405" s="12" t="s">
        <v>82</v>
      </c>
      <c r="AY405" s="147" t="s">
        <v>155</v>
      </c>
    </row>
    <row r="406" spans="2:65" s="12" customFormat="1">
      <c r="B406" s="145"/>
      <c r="D406" s="146" t="s">
        <v>164</v>
      </c>
      <c r="F406" s="148" t="s">
        <v>637</v>
      </c>
      <c r="H406" s="149">
        <v>87.759</v>
      </c>
      <c r="I406" s="150"/>
      <c r="J406" s="150"/>
      <c r="M406" s="145"/>
      <c r="N406" s="151"/>
      <c r="Y406" s="152"/>
      <c r="AT406" s="147" t="s">
        <v>164</v>
      </c>
      <c r="AU406" s="147" t="s">
        <v>84</v>
      </c>
      <c r="AV406" s="12" t="s">
        <v>84</v>
      </c>
      <c r="AW406" s="12" t="s">
        <v>4</v>
      </c>
      <c r="AX406" s="12" t="s">
        <v>82</v>
      </c>
      <c r="AY406" s="147" t="s">
        <v>155</v>
      </c>
    </row>
    <row r="407" spans="2:65" s="1" customFormat="1" ht="16.5" customHeight="1">
      <c r="B407" s="32"/>
      <c r="C407" s="126" t="s">
        <v>638</v>
      </c>
      <c r="D407" s="126" t="s">
        <v>157</v>
      </c>
      <c r="E407" s="127" t="s">
        <v>639</v>
      </c>
      <c r="F407" s="128" t="s">
        <v>640</v>
      </c>
      <c r="G407" s="129" t="s">
        <v>160</v>
      </c>
      <c r="H407" s="130">
        <v>87.759</v>
      </c>
      <c r="I407" s="131"/>
      <c r="J407" s="131"/>
      <c r="K407" s="132">
        <f>ROUND(P407*H407,2)</f>
        <v>0</v>
      </c>
      <c r="L407" s="133"/>
      <c r="M407" s="32"/>
      <c r="N407" s="134" t="s">
        <v>20</v>
      </c>
      <c r="O407" s="135" t="s">
        <v>43</v>
      </c>
      <c r="P407" s="136">
        <f>I407+J407</f>
        <v>0</v>
      </c>
      <c r="Q407" s="136">
        <f>ROUND(I407*H407,2)</f>
        <v>0</v>
      </c>
      <c r="R407" s="136">
        <f>ROUND(J407*H407,2)</f>
        <v>0</v>
      </c>
      <c r="T407" s="137">
        <f>S407*H407</f>
        <v>0</v>
      </c>
      <c r="U407" s="137">
        <v>0</v>
      </c>
      <c r="V407" s="137">
        <f>U407*H407</f>
        <v>0</v>
      </c>
      <c r="W407" s="137">
        <v>0</v>
      </c>
      <c r="X407" s="137">
        <f>W407*H407</f>
        <v>0</v>
      </c>
      <c r="Y407" s="138" t="s">
        <v>20</v>
      </c>
      <c r="AR407" s="139" t="s">
        <v>161</v>
      </c>
      <c r="AT407" s="139" t="s">
        <v>157</v>
      </c>
      <c r="AU407" s="139" t="s">
        <v>84</v>
      </c>
      <c r="AY407" s="17" t="s">
        <v>155</v>
      </c>
      <c r="BE407" s="140">
        <f>IF(O407="základní",K407,0)</f>
        <v>0</v>
      </c>
      <c r="BF407" s="140">
        <f>IF(O407="snížená",K407,0)</f>
        <v>0</v>
      </c>
      <c r="BG407" s="140">
        <f>IF(O407="zákl. přenesená",K407,0)</f>
        <v>0</v>
      </c>
      <c r="BH407" s="140">
        <f>IF(O407="sníž. přenesená",K407,0)</f>
        <v>0</v>
      </c>
      <c r="BI407" s="140">
        <f>IF(O407="nulová",K407,0)</f>
        <v>0</v>
      </c>
      <c r="BJ407" s="17" t="s">
        <v>82</v>
      </c>
      <c r="BK407" s="140">
        <f>ROUND(P407*H407,2)</f>
        <v>0</v>
      </c>
      <c r="BL407" s="17" t="s">
        <v>161</v>
      </c>
      <c r="BM407" s="139" t="s">
        <v>641</v>
      </c>
    </row>
    <row r="408" spans="2:65" s="1" customFormat="1">
      <c r="B408" s="32"/>
      <c r="D408" s="141" t="s">
        <v>162</v>
      </c>
      <c r="F408" s="142" t="s">
        <v>642</v>
      </c>
      <c r="I408" s="143"/>
      <c r="J408" s="143"/>
      <c r="M408" s="32"/>
      <c r="N408" s="144"/>
      <c r="Y408" s="53"/>
      <c r="AT408" s="17" t="s">
        <v>162</v>
      </c>
      <c r="AU408" s="17" t="s">
        <v>84</v>
      </c>
    </row>
    <row r="409" spans="2:65" s="12" customFormat="1">
      <c r="B409" s="145"/>
      <c r="D409" s="146" t="s">
        <v>164</v>
      </c>
      <c r="E409" s="147" t="s">
        <v>20</v>
      </c>
      <c r="F409" s="148" t="s">
        <v>636</v>
      </c>
      <c r="H409" s="149">
        <v>83.58</v>
      </c>
      <c r="I409" s="150"/>
      <c r="J409" s="150"/>
      <c r="M409" s="145"/>
      <c r="N409" s="151"/>
      <c r="Y409" s="152"/>
      <c r="AT409" s="147" t="s">
        <v>164</v>
      </c>
      <c r="AU409" s="147" t="s">
        <v>84</v>
      </c>
      <c r="AV409" s="12" t="s">
        <v>84</v>
      </c>
      <c r="AW409" s="12" t="s">
        <v>5</v>
      </c>
      <c r="AX409" s="12" t="s">
        <v>82</v>
      </c>
      <c r="AY409" s="147" t="s">
        <v>155</v>
      </c>
    </row>
    <row r="410" spans="2:65" s="12" customFormat="1">
      <c r="B410" s="145"/>
      <c r="D410" s="146" t="s">
        <v>164</v>
      </c>
      <c r="F410" s="148" t="s">
        <v>637</v>
      </c>
      <c r="H410" s="149">
        <v>87.759</v>
      </c>
      <c r="I410" s="150"/>
      <c r="J410" s="150"/>
      <c r="M410" s="145"/>
      <c r="N410" s="151"/>
      <c r="Y410" s="152"/>
      <c r="AT410" s="147" t="s">
        <v>164</v>
      </c>
      <c r="AU410" s="147" t="s">
        <v>84</v>
      </c>
      <c r="AV410" s="12" t="s">
        <v>84</v>
      </c>
      <c r="AW410" s="12" t="s">
        <v>4</v>
      </c>
      <c r="AX410" s="12" t="s">
        <v>82</v>
      </c>
      <c r="AY410" s="147" t="s">
        <v>155</v>
      </c>
    </row>
    <row r="411" spans="2:65" s="1" customFormat="1" ht="24.2" customHeight="1">
      <c r="B411" s="32"/>
      <c r="C411" s="126" t="s">
        <v>622</v>
      </c>
      <c r="D411" s="126" t="s">
        <v>157</v>
      </c>
      <c r="E411" s="127" t="s">
        <v>643</v>
      </c>
      <c r="F411" s="128" t="s">
        <v>644</v>
      </c>
      <c r="G411" s="129" t="s">
        <v>169</v>
      </c>
      <c r="H411" s="130">
        <v>2.8780000000000001</v>
      </c>
      <c r="I411" s="131"/>
      <c r="J411" s="131"/>
      <c r="K411" s="132">
        <f>ROUND(P411*H411,2)</f>
        <v>0</v>
      </c>
      <c r="L411" s="133"/>
      <c r="M411" s="32"/>
      <c r="N411" s="134" t="s">
        <v>20</v>
      </c>
      <c r="O411" s="135" t="s">
        <v>43</v>
      </c>
      <c r="P411" s="136">
        <f>I411+J411</f>
        <v>0</v>
      </c>
      <c r="Q411" s="136">
        <f>ROUND(I411*H411,2)</f>
        <v>0</v>
      </c>
      <c r="R411" s="136">
        <f>ROUND(J411*H411,2)</f>
        <v>0</v>
      </c>
      <c r="T411" s="137">
        <f>S411*H411</f>
        <v>0</v>
      </c>
      <c r="U411" s="137">
        <v>2.5019499999999999</v>
      </c>
      <c r="V411" s="137">
        <f>U411*H411</f>
        <v>7.2006120999999998</v>
      </c>
      <c r="W411" s="137">
        <v>0</v>
      </c>
      <c r="X411" s="137">
        <f>W411*H411</f>
        <v>0</v>
      </c>
      <c r="Y411" s="138" t="s">
        <v>20</v>
      </c>
      <c r="AR411" s="139" t="s">
        <v>161</v>
      </c>
      <c r="AT411" s="139" t="s">
        <v>157</v>
      </c>
      <c r="AU411" s="139" t="s">
        <v>84</v>
      </c>
      <c r="AY411" s="17" t="s">
        <v>155</v>
      </c>
      <c r="BE411" s="140">
        <f>IF(O411="základní",K411,0)</f>
        <v>0</v>
      </c>
      <c r="BF411" s="140">
        <f>IF(O411="snížená",K411,0)</f>
        <v>0</v>
      </c>
      <c r="BG411" s="140">
        <f>IF(O411="zákl. přenesená",K411,0)</f>
        <v>0</v>
      </c>
      <c r="BH411" s="140">
        <f>IF(O411="sníž. přenesená",K411,0)</f>
        <v>0</v>
      </c>
      <c r="BI411" s="140">
        <f>IF(O411="nulová",K411,0)</f>
        <v>0</v>
      </c>
      <c r="BJ411" s="17" t="s">
        <v>82</v>
      </c>
      <c r="BK411" s="140">
        <f>ROUND(P411*H411,2)</f>
        <v>0</v>
      </c>
      <c r="BL411" s="17" t="s">
        <v>161</v>
      </c>
      <c r="BM411" s="139" t="s">
        <v>645</v>
      </c>
    </row>
    <row r="412" spans="2:65" s="1" customFormat="1">
      <c r="B412" s="32"/>
      <c r="D412" s="141" t="s">
        <v>162</v>
      </c>
      <c r="F412" s="142" t="s">
        <v>646</v>
      </c>
      <c r="I412" s="143"/>
      <c r="J412" s="143"/>
      <c r="M412" s="32"/>
      <c r="N412" s="144"/>
      <c r="Y412" s="53"/>
      <c r="AT412" s="17" t="s">
        <v>162</v>
      </c>
      <c r="AU412" s="17" t="s">
        <v>84</v>
      </c>
    </row>
    <row r="413" spans="2:65" s="12" customFormat="1">
      <c r="B413" s="145"/>
      <c r="D413" s="146" t="s">
        <v>164</v>
      </c>
      <c r="E413" s="147" t="s">
        <v>20</v>
      </c>
      <c r="F413" s="148" t="s">
        <v>647</v>
      </c>
      <c r="H413" s="149">
        <v>2.8780000000000001</v>
      </c>
      <c r="I413" s="150"/>
      <c r="J413" s="150"/>
      <c r="M413" s="145"/>
      <c r="N413" s="151"/>
      <c r="Y413" s="152"/>
      <c r="AT413" s="147" t="s">
        <v>164</v>
      </c>
      <c r="AU413" s="147" t="s">
        <v>84</v>
      </c>
      <c r="AV413" s="12" t="s">
        <v>84</v>
      </c>
      <c r="AW413" s="12" t="s">
        <v>5</v>
      </c>
      <c r="AX413" s="12" t="s">
        <v>74</v>
      </c>
      <c r="AY413" s="147" t="s">
        <v>155</v>
      </c>
    </row>
    <row r="414" spans="2:65" s="13" customFormat="1">
      <c r="B414" s="153"/>
      <c r="D414" s="146" t="s">
        <v>164</v>
      </c>
      <c r="E414" s="154" t="s">
        <v>20</v>
      </c>
      <c r="F414" s="155" t="s">
        <v>166</v>
      </c>
      <c r="H414" s="156">
        <v>2.8780000000000001</v>
      </c>
      <c r="I414" s="157"/>
      <c r="J414" s="157"/>
      <c r="M414" s="153"/>
      <c r="N414" s="158"/>
      <c r="Y414" s="159"/>
      <c r="AT414" s="154" t="s">
        <v>164</v>
      </c>
      <c r="AU414" s="154" t="s">
        <v>84</v>
      </c>
      <c r="AV414" s="13" t="s">
        <v>161</v>
      </c>
      <c r="AW414" s="13" t="s">
        <v>5</v>
      </c>
      <c r="AX414" s="13" t="s">
        <v>82</v>
      </c>
      <c r="AY414" s="154" t="s">
        <v>155</v>
      </c>
    </row>
    <row r="415" spans="2:65" s="1" customFormat="1" ht="24.2" customHeight="1">
      <c r="B415" s="32"/>
      <c r="C415" s="126" t="s">
        <v>648</v>
      </c>
      <c r="D415" s="126" t="s">
        <v>157</v>
      </c>
      <c r="E415" s="127" t="s">
        <v>649</v>
      </c>
      <c r="F415" s="128" t="s">
        <v>650</v>
      </c>
      <c r="G415" s="129" t="s">
        <v>207</v>
      </c>
      <c r="H415" s="130">
        <v>0.39600000000000002</v>
      </c>
      <c r="I415" s="131"/>
      <c r="J415" s="131"/>
      <c r="K415" s="132">
        <f>ROUND(P415*H415,2)</f>
        <v>0</v>
      </c>
      <c r="L415" s="133"/>
      <c r="M415" s="32"/>
      <c r="N415" s="134" t="s">
        <v>20</v>
      </c>
      <c r="O415" s="135" t="s">
        <v>43</v>
      </c>
      <c r="P415" s="136">
        <f>I415+J415</f>
        <v>0</v>
      </c>
      <c r="Q415" s="136">
        <f>ROUND(I415*H415,2)</f>
        <v>0</v>
      </c>
      <c r="R415" s="136">
        <f>ROUND(J415*H415,2)</f>
        <v>0</v>
      </c>
      <c r="T415" s="137">
        <f>S415*H415</f>
        <v>0</v>
      </c>
      <c r="U415" s="137">
        <v>1.0492699999999999</v>
      </c>
      <c r="V415" s="137">
        <f>U415*H415</f>
        <v>0.41551092000000001</v>
      </c>
      <c r="W415" s="137">
        <v>0</v>
      </c>
      <c r="X415" s="137">
        <f>W415*H415</f>
        <v>0</v>
      </c>
      <c r="Y415" s="138" t="s">
        <v>20</v>
      </c>
      <c r="AR415" s="139" t="s">
        <v>161</v>
      </c>
      <c r="AT415" s="139" t="s">
        <v>157</v>
      </c>
      <c r="AU415" s="139" t="s">
        <v>84</v>
      </c>
      <c r="AY415" s="17" t="s">
        <v>155</v>
      </c>
      <c r="BE415" s="140">
        <f>IF(O415="základní",K415,0)</f>
        <v>0</v>
      </c>
      <c r="BF415" s="140">
        <f>IF(O415="snížená",K415,0)</f>
        <v>0</v>
      </c>
      <c r="BG415" s="140">
        <f>IF(O415="zákl. přenesená",K415,0)</f>
        <v>0</v>
      </c>
      <c r="BH415" s="140">
        <f>IF(O415="sníž. přenesená",K415,0)</f>
        <v>0</v>
      </c>
      <c r="BI415" s="140">
        <f>IF(O415="nulová",K415,0)</f>
        <v>0</v>
      </c>
      <c r="BJ415" s="17" t="s">
        <v>82</v>
      </c>
      <c r="BK415" s="140">
        <f>ROUND(P415*H415,2)</f>
        <v>0</v>
      </c>
      <c r="BL415" s="17" t="s">
        <v>161</v>
      </c>
      <c r="BM415" s="139" t="s">
        <v>651</v>
      </c>
    </row>
    <row r="416" spans="2:65" s="1" customFormat="1">
      <c r="B416" s="32"/>
      <c r="D416" s="141" t="s">
        <v>162</v>
      </c>
      <c r="F416" s="142" t="s">
        <v>652</v>
      </c>
      <c r="I416" s="143"/>
      <c r="J416" s="143"/>
      <c r="M416" s="32"/>
      <c r="N416" s="144"/>
      <c r="Y416" s="53"/>
      <c r="AT416" s="17" t="s">
        <v>162</v>
      </c>
      <c r="AU416" s="17" t="s">
        <v>84</v>
      </c>
    </row>
    <row r="417" spans="2:65" s="12" customFormat="1">
      <c r="B417" s="145"/>
      <c r="D417" s="146" t="s">
        <v>164</v>
      </c>
      <c r="E417" s="147" t="s">
        <v>20</v>
      </c>
      <c r="F417" s="148" t="s">
        <v>653</v>
      </c>
      <c r="H417" s="149">
        <v>0.36</v>
      </c>
      <c r="I417" s="150"/>
      <c r="J417" s="150"/>
      <c r="M417" s="145"/>
      <c r="N417" s="151"/>
      <c r="Y417" s="152"/>
      <c r="AT417" s="147" t="s">
        <v>164</v>
      </c>
      <c r="AU417" s="147" t="s">
        <v>84</v>
      </c>
      <c r="AV417" s="12" t="s">
        <v>84</v>
      </c>
      <c r="AW417" s="12" t="s">
        <v>5</v>
      </c>
      <c r="AX417" s="12" t="s">
        <v>74</v>
      </c>
      <c r="AY417" s="147" t="s">
        <v>155</v>
      </c>
    </row>
    <row r="418" spans="2:65" s="14" customFormat="1">
      <c r="B418" s="171"/>
      <c r="D418" s="146" t="s">
        <v>164</v>
      </c>
      <c r="E418" s="172" t="s">
        <v>20</v>
      </c>
      <c r="F418" s="173" t="s">
        <v>654</v>
      </c>
      <c r="H418" s="172" t="s">
        <v>20</v>
      </c>
      <c r="I418" s="174"/>
      <c r="J418" s="174"/>
      <c r="M418" s="171"/>
      <c r="N418" s="175"/>
      <c r="Y418" s="176"/>
      <c r="AT418" s="172" t="s">
        <v>164</v>
      </c>
      <c r="AU418" s="172" t="s">
        <v>84</v>
      </c>
      <c r="AV418" s="14" t="s">
        <v>82</v>
      </c>
      <c r="AW418" s="14" t="s">
        <v>5</v>
      </c>
      <c r="AX418" s="14" t="s">
        <v>74</v>
      </c>
      <c r="AY418" s="172" t="s">
        <v>155</v>
      </c>
    </row>
    <row r="419" spans="2:65" s="13" customFormat="1">
      <c r="B419" s="153"/>
      <c r="D419" s="146" t="s">
        <v>164</v>
      </c>
      <c r="E419" s="154" t="s">
        <v>20</v>
      </c>
      <c r="F419" s="155" t="s">
        <v>166</v>
      </c>
      <c r="H419" s="156">
        <v>0.36</v>
      </c>
      <c r="I419" s="157"/>
      <c r="J419" s="157"/>
      <c r="M419" s="153"/>
      <c r="N419" s="158"/>
      <c r="Y419" s="159"/>
      <c r="AT419" s="154" t="s">
        <v>164</v>
      </c>
      <c r="AU419" s="154" t="s">
        <v>84</v>
      </c>
      <c r="AV419" s="13" t="s">
        <v>161</v>
      </c>
      <c r="AW419" s="13" t="s">
        <v>5</v>
      </c>
      <c r="AX419" s="13" t="s">
        <v>82</v>
      </c>
      <c r="AY419" s="154" t="s">
        <v>155</v>
      </c>
    </row>
    <row r="420" spans="2:65" s="12" customFormat="1">
      <c r="B420" s="145"/>
      <c r="D420" s="146" t="s">
        <v>164</v>
      </c>
      <c r="F420" s="148" t="s">
        <v>655</v>
      </c>
      <c r="H420" s="149">
        <v>0.39600000000000002</v>
      </c>
      <c r="I420" s="150"/>
      <c r="J420" s="150"/>
      <c r="M420" s="145"/>
      <c r="N420" s="151"/>
      <c r="Y420" s="152"/>
      <c r="AT420" s="147" t="s">
        <v>164</v>
      </c>
      <c r="AU420" s="147" t="s">
        <v>84</v>
      </c>
      <c r="AV420" s="12" t="s">
        <v>84</v>
      </c>
      <c r="AW420" s="12" t="s">
        <v>4</v>
      </c>
      <c r="AX420" s="12" t="s">
        <v>82</v>
      </c>
      <c r="AY420" s="147" t="s">
        <v>155</v>
      </c>
    </row>
    <row r="421" spans="2:65" s="1" customFormat="1" ht="24.2" customHeight="1">
      <c r="B421" s="32"/>
      <c r="C421" s="126" t="s">
        <v>628</v>
      </c>
      <c r="D421" s="126" t="s">
        <v>157</v>
      </c>
      <c r="E421" s="127" t="s">
        <v>656</v>
      </c>
      <c r="F421" s="128" t="s">
        <v>657</v>
      </c>
      <c r="G421" s="129" t="s">
        <v>160</v>
      </c>
      <c r="H421" s="130">
        <v>16.265000000000001</v>
      </c>
      <c r="I421" s="131"/>
      <c r="J421" s="131"/>
      <c r="K421" s="132">
        <f>ROUND(P421*H421,2)</f>
        <v>0</v>
      </c>
      <c r="L421" s="133"/>
      <c r="M421" s="32"/>
      <c r="N421" s="134" t="s">
        <v>20</v>
      </c>
      <c r="O421" s="135" t="s">
        <v>43</v>
      </c>
      <c r="P421" s="136">
        <f>I421+J421</f>
        <v>0</v>
      </c>
      <c r="Q421" s="136">
        <f>ROUND(I421*H421,2)</f>
        <v>0</v>
      </c>
      <c r="R421" s="136">
        <f>ROUND(J421*H421,2)</f>
        <v>0</v>
      </c>
      <c r="T421" s="137">
        <f>S421*H421</f>
        <v>0</v>
      </c>
      <c r="U421" s="137">
        <v>1.2959999999999999E-2</v>
      </c>
      <c r="V421" s="137">
        <f>U421*H421</f>
        <v>0.21079439999999999</v>
      </c>
      <c r="W421" s="137">
        <v>0</v>
      </c>
      <c r="X421" s="137">
        <f>W421*H421</f>
        <v>0</v>
      </c>
      <c r="Y421" s="138" t="s">
        <v>20</v>
      </c>
      <c r="AR421" s="139" t="s">
        <v>161</v>
      </c>
      <c r="AT421" s="139" t="s">
        <v>157</v>
      </c>
      <c r="AU421" s="139" t="s">
        <v>84</v>
      </c>
      <c r="AY421" s="17" t="s">
        <v>155</v>
      </c>
      <c r="BE421" s="140">
        <f>IF(O421="základní",K421,0)</f>
        <v>0</v>
      </c>
      <c r="BF421" s="140">
        <f>IF(O421="snížená",K421,0)</f>
        <v>0</v>
      </c>
      <c r="BG421" s="140">
        <f>IF(O421="zákl. přenesená",K421,0)</f>
        <v>0</v>
      </c>
      <c r="BH421" s="140">
        <f>IF(O421="sníž. přenesená",K421,0)</f>
        <v>0</v>
      </c>
      <c r="BI421" s="140">
        <f>IF(O421="nulová",K421,0)</f>
        <v>0</v>
      </c>
      <c r="BJ421" s="17" t="s">
        <v>82</v>
      </c>
      <c r="BK421" s="140">
        <f>ROUND(P421*H421,2)</f>
        <v>0</v>
      </c>
      <c r="BL421" s="17" t="s">
        <v>161</v>
      </c>
      <c r="BM421" s="139" t="s">
        <v>658</v>
      </c>
    </row>
    <row r="422" spans="2:65" s="1" customFormat="1">
      <c r="B422" s="32"/>
      <c r="D422" s="141" t="s">
        <v>162</v>
      </c>
      <c r="F422" s="142" t="s">
        <v>659</v>
      </c>
      <c r="I422" s="143"/>
      <c r="J422" s="143"/>
      <c r="M422" s="32"/>
      <c r="N422" s="144"/>
      <c r="Y422" s="53"/>
      <c r="AT422" s="17" t="s">
        <v>162</v>
      </c>
      <c r="AU422" s="17" t="s">
        <v>84</v>
      </c>
    </row>
    <row r="423" spans="2:65" s="12" customFormat="1">
      <c r="B423" s="145"/>
      <c r="D423" s="146" t="s">
        <v>164</v>
      </c>
      <c r="E423" s="147" t="s">
        <v>20</v>
      </c>
      <c r="F423" s="148" t="s">
        <v>660</v>
      </c>
      <c r="H423" s="149">
        <v>15.49</v>
      </c>
      <c r="I423" s="150"/>
      <c r="J423" s="150"/>
      <c r="M423" s="145"/>
      <c r="N423" s="151"/>
      <c r="Y423" s="152"/>
      <c r="AT423" s="147" t="s">
        <v>164</v>
      </c>
      <c r="AU423" s="147" t="s">
        <v>84</v>
      </c>
      <c r="AV423" s="12" t="s">
        <v>84</v>
      </c>
      <c r="AW423" s="12" t="s">
        <v>5</v>
      </c>
      <c r="AX423" s="12" t="s">
        <v>82</v>
      </c>
      <c r="AY423" s="147" t="s">
        <v>155</v>
      </c>
    </row>
    <row r="424" spans="2:65" s="12" customFormat="1">
      <c r="B424" s="145"/>
      <c r="D424" s="146" t="s">
        <v>164</v>
      </c>
      <c r="F424" s="148" t="s">
        <v>661</v>
      </c>
      <c r="H424" s="149">
        <v>16.265000000000001</v>
      </c>
      <c r="I424" s="150"/>
      <c r="J424" s="150"/>
      <c r="M424" s="145"/>
      <c r="N424" s="151"/>
      <c r="Y424" s="152"/>
      <c r="AT424" s="147" t="s">
        <v>164</v>
      </c>
      <c r="AU424" s="147" t="s">
        <v>84</v>
      </c>
      <c r="AV424" s="12" t="s">
        <v>84</v>
      </c>
      <c r="AW424" s="12" t="s">
        <v>4</v>
      </c>
      <c r="AX424" s="12" t="s">
        <v>82</v>
      </c>
      <c r="AY424" s="147" t="s">
        <v>155</v>
      </c>
    </row>
    <row r="425" spans="2:65" s="1" customFormat="1" ht="24.2" customHeight="1">
      <c r="B425" s="32"/>
      <c r="C425" s="126" t="s">
        <v>662</v>
      </c>
      <c r="D425" s="126" t="s">
        <v>157</v>
      </c>
      <c r="E425" s="127" t="s">
        <v>663</v>
      </c>
      <c r="F425" s="128" t="s">
        <v>664</v>
      </c>
      <c r="G425" s="129" t="s">
        <v>160</v>
      </c>
      <c r="H425" s="130">
        <v>16.265000000000001</v>
      </c>
      <c r="I425" s="131"/>
      <c r="J425" s="131"/>
      <c r="K425" s="132">
        <f>ROUND(P425*H425,2)</f>
        <v>0</v>
      </c>
      <c r="L425" s="133"/>
      <c r="M425" s="32"/>
      <c r="N425" s="134" t="s">
        <v>20</v>
      </c>
      <c r="O425" s="135" t="s">
        <v>43</v>
      </c>
      <c r="P425" s="136">
        <f>I425+J425</f>
        <v>0</v>
      </c>
      <c r="Q425" s="136">
        <f>ROUND(I425*H425,2)</f>
        <v>0</v>
      </c>
      <c r="R425" s="136">
        <f>ROUND(J425*H425,2)</f>
        <v>0</v>
      </c>
      <c r="T425" s="137">
        <f>S425*H425</f>
        <v>0</v>
      </c>
      <c r="U425" s="137">
        <v>0</v>
      </c>
      <c r="V425" s="137">
        <f>U425*H425</f>
        <v>0</v>
      </c>
      <c r="W425" s="137">
        <v>0</v>
      </c>
      <c r="X425" s="137">
        <f>W425*H425</f>
        <v>0</v>
      </c>
      <c r="Y425" s="138" t="s">
        <v>20</v>
      </c>
      <c r="AR425" s="139" t="s">
        <v>161</v>
      </c>
      <c r="AT425" s="139" t="s">
        <v>157</v>
      </c>
      <c r="AU425" s="139" t="s">
        <v>84</v>
      </c>
      <c r="AY425" s="17" t="s">
        <v>155</v>
      </c>
      <c r="BE425" s="140">
        <f>IF(O425="základní",K425,0)</f>
        <v>0</v>
      </c>
      <c r="BF425" s="140">
        <f>IF(O425="snížená",K425,0)</f>
        <v>0</v>
      </c>
      <c r="BG425" s="140">
        <f>IF(O425="zákl. přenesená",K425,0)</f>
        <v>0</v>
      </c>
      <c r="BH425" s="140">
        <f>IF(O425="sníž. přenesená",K425,0)</f>
        <v>0</v>
      </c>
      <c r="BI425" s="140">
        <f>IF(O425="nulová",K425,0)</f>
        <v>0</v>
      </c>
      <c r="BJ425" s="17" t="s">
        <v>82</v>
      </c>
      <c r="BK425" s="140">
        <f>ROUND(P425*H425,2)</f>
        <v>0</v>
      </c>
      <c r="BL425" s="17" t="s">
        <v>161</v>
      </c>
      <c r="BM425" s="139" t="s">
        <v>665</v>
      </c>
    </row>
    <row r="426" spans="2:65" s="1" customFormat="1">
      <c r="B426" s="32"/>
      <c r="D426" s="141" t="s">
        <v>162</v>
      </c>
      <c r="F426" s="142" t="s">
        <v>666</v>
      </c>
      <c r="I426" s="143"/>
      <c r="J426" s="143"/>
      <c r="M426" s="32"/>
      <c r="N426" s="144"/>
      <c r="Y426" s="53"/>
      <c r="AT426" s="17" t="s">
        <v>162</v>
      </c>
      <c r="AU426" s="17" t="s">
        <v>84</v>
      </c>
    </row>
    <row r="427" spans="2:65" s="12" customFormat="1">
      <c r="B427" s="145"/>
      <c r="D427" s="146" t="s">
        <v>164</v>
      </c>
      <c r="F427" s="148" t="s">
        <v>661</v>
      </c>
      <c r="H427" s="149">
        <v>16.265000000000001</v>
      </c>
      <c r="I427" s="150"/>
      <c r="J427" s="150"/>
      <c r="M427" s="145"/>
      <c r="N427" s="151"/>
      <c r="Y427" s="152"/>
      <c r="AT427" s="147" t="s">
        <v>164</v>
      </c>
      <c r="AU427" s="147" t="s">
        <v>84</v>
      </c>
      <c r="AV427" s="12" t="s">
        <v>84</v>
      </c>
      <c r="AW427" s="12" t="s">
        <v>4</v>
      </c>
      <c r="AX427" s="12" t="s">
        <v>82</v>
      </c>
      <c r="AY427" s="147" t="s">
        <v>155</v>
      </c>
    </row>
    <row r="428" spans="2:65" s="1" customFormat="1" ht="24.2" customHeight="1">
      <c r="B428" s="32"/>
      <c r="C428" s="126" t="s">
        <v>645</v>
      </c>
      <c r="D428" s="126" t="s">
        <v>157</v>
      </c>
      <c r="E428" s="127" t="s">
        <v>667</v>
      </c>
      <c r="F428" s="128" t="s">
        <v>668</v>
      </c>
      <c r="G428" s="129" t="s">
        <v>169</v>
      </c>
      <c r="H428" s="130">
        <v>0.42899999999999999</v>
      </c>
      <c r="I428" s="131"/>
      <c r="J428" s="131"/>
      <c r="K428" s="132">
        <f>ROUND(P428*H428,2)</f>
        <v>0</v>
      </c>
      <c r="L428" s="133"/>
      <c r="M428" s="32"/>
      <c r="N428" s="134" t="s">
        <v>20</v>
      </c>
      <c r="O428" s="135" t="s">
        <v>43</v>
      </c>
      <c r="P428" s="136">
        <f>I428+J428</f>
        <v>0</v>
      </c>
      <c r="Q428" s="136">
        <f>ROUND(I428*H428,2)</f>
        <v>0</v>
      </c>
      <c r="R428" s="136">
        <f>ROUND(J428*H428,2)</f>
        <v>0</v>
      </c>
      <c r="T428" s="137">
        <f>S428*H428</f>
        <v>0</v>
      </c>
      <c r="U428" s="137">
        <v>2.5020099999999998</v>
      </c>
      <c r="V428" s="137">
        <f>U428*H428</f>
        <v>1.0733622899999999</v>
      </c>
      <c r="W428" s="137">
        <v>0</v>
      </c>
      <c r="X428" s="137">
        <f>W428*H428</f>
        <v>0</v>
      </c>
      <c r="Y428" s="138" t="s">
        <v>20</v>
      </c>
      <c r="AR428" s="139" t="s">
        <v>161</v>
      </c>
      <c r="AT428" s="139" t="s">
        <v>157</v>
      </c>
      <c r="AU428" s="139" t="s">
        <v>84</v>
      </c>
      <c r="AY428" s="17" t="s">
        <v>155</v>
      </c>
      <c r="BE428" s="140">
        <f>IF(O428="základní",K428,0)</f>
        <v>0</v>
      </c>
      <c r="BF428" s="140">
        <f>IF(O428="snížená",K428,0)</f>
        <v>0</v>
      </c>
      <c r="BG428" s="140">
        <f>IF(O428="zákl. přenesená",K428,0)</f>
        <v>0</v>
      </c>
      <c r="BH428" s="140">
        <f>IF(O428="sníž. přenesená",K428,0)</f>
        <v>0</v>
      </c>
      <c r="BI428" s="140">
        <f>IF(O428="nulová",K428,0)</f>
        <v>0</v>
      </c>
      <c r="BJ428" s="17" t="s">
        <v>82</v>
      </c>
      <c r="BK428" s="140">
        <f>ROUND(P428*H428,2)</f>
        <v>0</v>
      </c>
      <c r="BL428" s="17" t="s">
        <v>161</v>
      </c>
      <c r="BM428" s="139" t="s">
        <v>669</v>
      </c>
    </row>
    <row r="429" spans="2:65" s="1" customFormat="1">
      <c r="B429" s="32"/>
      <c r="D429" s="141" t="s">
        <v>162</v>
      </c>
      <c r="F429" s="142" t="s">
        <v>670</v>
      </c>
      <c r="I429" s="143"/>
      <c r="J429" s="143"/>
      <c r="M429" s="32"/>
      <c r="N429" s="144"/>
      <c r="Y429" s="53"/>
      <c r="AT429" s="17" t="s">
        <v>162</v>
      </c>
      <c r="AU429" s="17" t="s">
        <v>84</v>
      </c>
    </row>
    <row r="430" spans="2:65" s="12" customFormat="1">
      <c r="B430" s="145"/>
      <c r="D430" s="146" t="s">
        <v>164</v>
      </c>
      <c r="E430" s="147" t="s">
        <v>20</v>
      </c>
      <c r="F430" s="148" t="s">
        <v>671</v>
      </c>
      <c r="H430" s="149">
        <v>0.42899999999999999</v>
      </c>
      <c r="I430" s="150"/>
      <c r="J430" s="150"/>
      <c r="M430" s="145"/>
      <c r="N430" s="151"/>
      <c r="Y430" s="152"/>
      <c r="AT430" s="147" t="s">
        <v>164</v>
      </c>
      <c r="AU430" s="147" t="s">
        <v>84</v>
      </c>
      <c r="AV430" s="12" t="s">
        <v>84</v>
      </c>
      <c r="AW430" s="12" t="s">
        <v>5</v>
      </c>
      <c r="AX430" s="12" t="s">
        <v>74</v>
      </c>
      <c r="AY430" s="147" t="s">
        <v>155</v>
      </c>
    </row>
    <row r="431" spans="2:65" s="13" customFormat="1">
      <c r="B431" s="153"/>
      <c r="D431" s="146" t="s">
        <v>164</v>
      </c>
      <c r="E431" s="154" t="s">
        <v>20</v>
      </c>
      <c r="F431" s="155" t="s">
        <v>166</v>
      </c>
      <c r="H431" s="156">
        <v>0.42899999999999999</v>
      </c>
      <c r="I431" s="157"/>
      <c r="J431" s="157"/>
      <c r="M431" s="153"/>
      <c r="N431" s="158"/>
      <c r="Y431" s="159"/>
      <c r="AT431" s="154" t="s">
        <v>164</v>
      </c>
      <c r="AU431" s="154" t="s">
        <v>84</v>
      </c>
      <c r="AV431" s="13" t="s">
        <v>161</v>
      </c>
      <c r="AW431" s="13" t="s">
        <v>5</v>
      </c>
      <c r="AX431" s="13" t="s">
        <v>82</v>
      </c>
      <c r="AY431" s="154" t="s">
        <v>155</v>
      </c>
    </row>
    <row r="432" spans="2:65" s="1" customFormat="1" ht="44.25" customHeight="1">
      <c r="B432" s="32"/>
      <c r="C432" s="126" t="s">
        <v>672</v>
      </c>
      <c r="D432" s="126" t="s">
        <v>157</v>
      </c>
      <c r="E432" s="127" t="s">
        <v>673</v>
      </c>
      <c r="F432" s="128" t="s">
        <v>674</v>
      </c>
      <c r="G432" s="129" t="s">
        <v>207</v>
      </c>
      <c r="H432" s="130">
        <v>0.106</v>
      </c>
      <c r="I432" s="131"/>
      <c r="J432" s="131"/>
      <c r="K432" s="132">
        <f>ROUND(P432*H432,2)</f>
        <v>0</v>
      </c>
      <c r="L432" s="133"/>
      <c r="M432" s="32"/>
      <c r="N432" s="134" t="s">
        <v>20</v>
      </c>
      <c r="O432" s="135" t="s">
        <v>43</v>
      </c>
      <c r="P432" s="136">
        <f>I432+J432</f>
        <v>0</v>
      </c>
      <c r="Q432" s="136">
        <f>ROUND(I432*H432,2)</f>
        <v>0</v>
      </c>
      <c r="R432" s="136">
        <f>ROUND(J432*H432,2)</f>
        <v>0</v>
      </c>
      <c r="T432" s="137">
        <f>S432*H432</f>
        <v>0</v>
      </c>
      <c r="U432" s="137">
        <v>1.05555</v>
      </c>
      <c r="V432" s="137">
        <f>U432*H432</f>
        <v>0.1118883</v>
      </c>
      <c r="W432" s="137">
        <v>0</v>
      </c>
      <c r="X432" s="137">
        <f>W432*H432</f>
        <v>0</v>
      </c>
      <c r="Y432" s="138" t="s">
        <v>20</v>
      </c>
      <c r="AR432" s="139" t="s">
        <v>161</v>
      </c>
      <c r="AT432" s="139" t="s">
        <v>157</v>
      </c>
      <c r="AU432" s="139" t="s">
        <v>84</v>
      </c>
      <c r="AY432" s="17" t="s">
        <v>155</v>
      </c>
      <c r="BE432" s="140">
        <f>IF(O432="základní",K432,0)</f>
        <v>0</v>
      </c>
      <c r="BF432" s="140">
        <f>IF(O432="snížená",K432,0)</f>
        <v>0</v>
      </c>
      <c r="BG432" s="140">
        <f>IF(O432="zákl. přenesená",K432,0)</f>
        <v>0</v>
      </c>
      <c r="BH432" s="140">
        <f>IF(O432="sníž. přenesená",K432,0)</f>
        <v>0</v>
      </c>
      <c r="BI432" s="140">
        <f>IF(O432="nulová",K432,0)</f>
        <v>0</v>
      </c>
      <c r="BJ432" s="17" t="s">
        <v>82</v>
      </c>
      <c r="BK432" s="140">
        <f>ROUND(P432*H432,2)</f>
        <v>0</v>
      </c>
      <c r="BL432" s="17" t="s">
        <v>161</v>
      </c>
      <c r="BM432" s="139" t="s">
        <v>675</v>
      </c>
    </row>
    <row r="433" spans="2:65" s="1" customFormat="1">
      <c r="B433" s="32"/>
      <c r="D433" s="141" t="s">
        <v>162</v>
      </c>
      <c r="F433" s="142" t="s">
        <v>676</v>
      </c>
      <c r="I433" s="143"/>
      <c r="J433" s="143"/>
      <c r="M433" s="32"/>
      <c r="N433" s="144"/>
      <c r="Y433" s="53"/>
      <c r="AT433" s="17" t="s">
        <v>162</v>
      </c>
      <c r="AU433" s="17" t="s">
        <v>84</v>
      </c>
    </row>
    <row r="434" spans="2:65" s="12" customFormat="1">
      <c r="B434" s="145"/>
      <c r="D434" s="146" t="s">
        <v>164</v>
      </c>
      <c r="E434" s="147" t="s">
        <v>20</v>
      </c>
      <c r="F434" s="148" t="s">
        <v>677</v>
      </c>
      <c r="H434" s="149">
        <v>9.6000000000000002E-2</v>
      </c>
      <c r="I434" s="150"/>
      <c r="J434" s="150"/>
      <c r="M434" s="145"/>
      <c r="N434" s="151"/>
      <c r="Y434" s="152"/>
      <c r="AT434" s="147" t="s">
        <v>164</v>
      </c>
      <c r="AU434" s="147" t="s">
        <v>84</v>
      </c>
      <c r="AV434" s="12" t="s">
        <v>84</v>
      </c>
      <c r="AW434" s="12" t="s">
        <v>5</v>
      </c>
      <c r="AX434" s="12" t="s">
        <v>74</v>
      </c>
      <c r="AY434" s="147" t="s">
        <v>155</v>
      </c>
    </row>
    <row r="435" spans="2:65" s="13" customFormat="1">
      <c r="B435" s="153"/>
      <c r="D435" s="146" t="s">
        <v>164</v>
      </c>
      <c r="E435" s="154" t="s">
        <v>20</v>
      </c>
      <c r="F435" s="155" t="s">
        <v>166</v>
      </c>
      <c r="H435" s="156">
        <v>9.6000000000000002E-2</v>
      </c>
      <c r="I435" s="157"/>
      <c r="J435" s="157"/>
      <c r="M435" s="153"/>
      <c r="N435" s="158"/>
      <c r="Y435" s="159"/>
      <c r="AT435" s="154" t="s">
        <v>164</v>
      </c>
      <c r="AU435" s="154" t="s">
        <v>84</v>
      </c>
      <c r="AV435" s="13" t="s">
        <v>161</v>
      </c>
      <c r="AW435" s="13" t="s">
        <v>5</v>
      </c>
      <c r="AX435" s="13" t="s">
        <v>82</v>
      </c>
      <c r="AY435" s="154" t="s">
        <v>155</v>
      </c>
    </row>
    <row r="436" spans="2:65" s="12" customFormat="1">
      <c r="B436" s="145"/>
      <c r="D436" s="146" t="s">
        <v>164</v>
      </c>
      <c r="F436" s="148" t="s">
        <v>678</v>
      </c>
      <c r="H436" s="149">
        <v>0.106</v>
      </c>
      <c r="I436" s="150"/>
      <c r="J436" s="150"/>
      <c r="M436" s="145"/>
      <c r="N436" s="151"/>
      <c r="Y436" s="152"/>
      <c r="AT436" s="147" t="s">
        <v>164</v>
      </c>
      <c r="AU436" s="147" t="s">
        <v>84</v>
      </c>
      <c r="AV436" s="12" t="s">
        <v>84</v>
      </c>
      <c r="AW436" s="12" t="s">
        <v>4</v>
      </c>
      <c r="AX436" s="12" t="s">
        <v>82</v>
      </c>
      <c r="AY436" s="147" t="s">
        <v>155</v>
      </c>
    </row>
    <row r="437" spans="2:65" s="1" customFormat="1" ht="21.75" customHeight="1">
      <c r="B437" s="32"/>
      <c r="C437" s="126" t="s">
        <v>651</v>
      </c>
      <c r="D437" s="126" t="s">
        <v>157</v>
      </c>
      <c r="E437" s="127" t="s">
        <v>679</v>
      </c>
      <c r="F437" s="128" t="s">
        <v>680</v>
      </c>
      <c r="G437" s="129" t="s">
        <v>160</v>
      </c>
      <c r="H437" s="130">
        <v>3.0030000000000001</v>
      </c>
      <c r="I437" s="131"/>
      <c r="J437" s="131"/>
      <c r="K437" s="132">
        <f>ROUND(P437*H437,2)</f>
        <v>0</v>
      </c>
      <c r="L437" s="133"/>
      <c r="M437" s="32"/>
      <c r="N437" s="134" t="s">
        <v>20</v>
      </c>
      <c r="O437" s="135" t="s">
        <v>43</v>
      </c>
      <c r="P437" s="136">
        <f>I437+J437</f>
        <v>0</v>
      </c>
      <c r="Q437" s="136">
        <f>ROUND(I437*H437,2)</f>
        <v>0</v>
      </c>
      <c r="R437" s="136">
        <f>ROUND(J437*H437,2)</f>
        <v>0</v>
      </c>
      <c r="T437" s="137">
        <f>S437*H437</f>
        <v>0</v>
      </c>
      <c r="U437" s="137">
        <v>5.3299999999999997E-3</v>
      </c>
      <c r="V437" s="137">
        <f>U437*H437</f>
        <v>1.6005990000000001E-2</v>
      </c>
      <c r="W437" s="137">
        <v>0</v>
      </c>
      <c r="X437" s="137">
        <f>W437*H437</f>
        <v>0</v>
      </c>
      <c r="Y437" s="138" t="s">
        <v>20</v>
      </c>
      <c r="AR437" s="139" t="s">
        <v>161</v>
      </c>
      <c r="AT437" s="139" t="s">
        <v>157</v>
      </c>
      <c r="AU437" s="139" t="s">
        <v>84</v>
      </c>
      <c r="AY437" s="17" t="s">
        <v>155</v>
      </c>
      <c r="BE437" s="140">
        <f>IF(O437="základní",K437,0)</f>
        <v>0</v>
      </c>
      <c r="BF437" s="140">
        <f>IF(O437="snížená",K437,0)</f>
        <v>0</v>
      </c>
      <c r="BG437" s="140">
        <f>IF(O437="zákl. přenesená",K437,0)</f>
        <v>0</v>
      </c>
      <c r="BH437" s="140">
        <f>IF(O437="sníž. přenesená",K437,0)</f>
        <v>0</v>
      </c>
      <c r="BI437" s="140">
        <f>IF(O437="nulová",K437,0)</f>
        <v>0</v>
      </c>
      <c r="BJ437" s="17" t="s">
        <v>82</v>
      </c>
      <c r="BK437" s="140">
        <f>ROUND(P437*H437,2)</f>
        <v>0</v>
      </c>
      <c r="BL437" s="17" t="s">
        <v>161</v>
      </c>
      <c r="BM437" s="139" t="s">
        <v>681</v>
      </c>
    </row>
    <row r="438" spans="2:65" s="1" customFormat="1">
      <c r="B438" s="32"/>
      <c r="D438" s="141" t="s">
        <v>162</v>
      </c>
      <c r="F438" s="142" t="s">
        <v>682</v>
      </c>
      <c r="I438" s="143"/>
      <c r="J438" s="143"/>
      <c r="M438" s="32"/>
      <c r="N438" s="144"/>
      <c r="Y438" s="53"/>
      <c r="AT438" s="17" t="s">
        <v>162</v>
      </c>
      <c r="AU438" s="17" t="s">
        <v>84</v>
      </c>
    </row>
    <row r="439" spans="2:65" s="12" customFormat="1">
      <c r="B439" s="145"/>
      <c r="D439" s="146" t="s">
        <v>164</v>
      </c>
      <c r="E439" s="147" t="s">
        <v>20</v>
      </c>
      <c r="F439" s="148" t="s">
        <v>683</v>
      </c>
      <c r="H439" s="149">
        <v>2.86</v>
      </c>
      <c r="I439" s="150"/>
      <c r="J439" s="150"/>
      <c r="M439" s="145"/>
      <c r="N439" s="151"/>
      <c r="Y439" s="152"/>
      <c r="AT439" s="147" t="s">
        <v>164</v>
      </c>
      <c r="AU439" s="147" t="s">
        <v>84</v>
      </c>
      <c r="AV439" s="12" t="s">
        <v>84</v>
      </c>
      <c r="AW439" s="12" t="s">
        <v>5</v>
      </c>
      <c r="AX439" s="12" t="s">
        <v>82</v>
      </c>
      <c r="AY439" s="147" t="s">
        <v>155</v>
      </c>
    </row>
    <row r="440" spans="2:65" s="12" customFormat="1">
      <c r="B440" s="145"/>
      <c r="D440" s="146" t="s">
        <v>164</v>
      </c>
      <c r="F440" s="148" t="s">
        <v>684</v>
      </c>
      <c r="H440" s="149">
        <v>3.0030000000000001</v>
      </c>
      <c r="I440" s="150"/>
      <c r="J440" s="150"/>
      <c r="M440" s="145"/>
      <c r="N440" s="151"/>
      <c r="Y440" s="152"/>
      <c r="AT440" s="147" t="s">
        <v>164</v>
      </c>
      <c r="AU440" s="147" t="s">
        <v>84</v>
      </c>
      <c r="AV440" s="12" t="s">
        <v>84</v>
      </c>
      <c r="AW440" s="12" t="s">
        <v>4</v>
      </c>
      <c r="AX440" s="12" t="s">
        <v>82</v>
      </c>
      <c r="AY440" s="147" t="s">
        <v>155</v>
      </c>
    </row>
    <row r="441" spans="2:65" s="1" customFormat="1" ht="24.2" customHeight="1">
      <c r="B441" s="32"/>
      <c r="C441" s="126" t="s">
        <v>685</v>
      </c>
      <c r="D441" s="126" t="s">
        <v>157</v>
      </c>
      <c r="E441" s="127" t="s">
        <v>686</v>
      </c>
      <c r="F441" s="128" t="s">
        <v>687</v>
      </c>
      <c r="G441" s="129" t="s">
        <v>160</v>
      </c>
      <c r="H441" s="130">
        <v>3.0030000000000001</v>
      </c>
      <c r="I441" s="131"/>
      <c r="J441" s="131"/>
      <c r="K441" s="132">
        <f>ROUND(P441*H441,2)</f>
        <v>0</v>
      </c>
      <c r="L441" s="133"/>
      <c r="M441" s="32"/>
      <c r="N441" s="134" t="s">
        <v>20</v>
      </c>
      <c r="O441" s="135" t="s">
        <v>43</v>
      </c>
      <c r="P441" s="136">
        <f>I441+J441</f>
        <v>0</v>
      </c>
      <c r="Q441" s="136">
        <f>ROUND(I441*H441,2)</f>
        <v>0</v>
      </c>
      <c r="R441" s="136">
        <f>ROUND(J441*H441,2)</f>
        <v>0</v>
      </c>
      <c r="T441" s="137">
        <f>S441*H441</f>
        <v>0</v>
      </c>
      <c r="U441" s="137">
        <v>0</v>
      </c>
      <c r="V441" s="137">
        <f>U441*H441</f>
        <v>0</v>
      </c>
      <c r="W441" s="137">
        <v>0</v>
      </c>
      <c r="X441" s="137">
        <f>W441*H441</f>
        <v>0</v>
      </c>
      <c r="Y441" s="138" t="s">
        <v>20</v>
      </c>
      <c r="AR441" s="139" t="s">
        <v>161</v>
      </c>
      <c r="AT441" s="139" t="s">
        <v>157</v>
      </c>
      <c r="AU441" s="139" t="s">
        <v>84</v>
      </c>
      <c r="AY441" s="17" t="s">
        <v>155</v>
      </c>
      <c r="BE441" s="140">
        <f>IF(O441="základní",K441,0)</f>
        <v>0</v>
      </c>
      <c r="BF441" s="140">
        <f>IF(O441="snížená",K441,0)</f>
        <v>0</v>
      </c>
      <c r="BG441" s="140">
        <f>IF(O441="zákl. přenesená",K441,0)</f>
        <v>0</v>
      </c>
      <c r="BH441" s="140">
        <f>IF(O441="sníž. přenesená",K441,0)</f>
        <v>0</v>
      </c>
      <c r="BI441" s="140">
        <f>IF(O441="nulová",K441,0)</f>
        <v>0</v>
      </c>
      <c r="BJ441" s="17" t="s">
        <v>82</v>
      </c>
      <c r="BK441" s="140">
        <f>ROUND(P441*H441,2)</f>
        <v>0</v>
      </c>
      <c r="BL441" s="17" t="s">
        <v>161</v>
      </c>
      <c r="BM441" s="139" t="s">
        <v>688</v>
      </c>
    </row>
    <row r="442" spans="2:65" s="1" customFormat="1">
      <c r="B442" s="32"/>
      <c r="D442" s="141" t="s">
        <v>162</v>
      </c>
      <c r="F442" s="142" t="s">
        <v>689</v>
      </c>
      <c r="I442" s="143"/>
      <c r="J442" s="143"/>
      <c r="M442" s="32"/>
      <c r="N442" s="144"/>
      <c r="Y442" s="53"/>
      <c r="AT442" s="17" t="s">
        <v>162</v>
      </c>
      <c r="AU442" s="17" t="s">
        <v>84</v>
      </c>
    </row>
    <row r="443" spans="2:65" s="12" customFormat="1">
      <c r="B443" s="145"/>
      <c r="D443" s="146" t="s">
        <v>164</v>
      </c>
      <c r="E443" s="147" t="s">
        <v>20</v>
      </c>
      <c r="F443" s="148" t="s">
        <v>683</v>
      </c>
      <c r="H443" s="149">
        <v>2.86</v>
      </c>
      <c r="I443" s="150"/>
      <c r="J443" s="150"/>
      <c r="M443" s="145"/>
      <c r="N443" s="151"/>
      <c r="Y443" s="152"/>
      <c r="AT443" s="147" t="s">
        <v>164</v>
      </c>
      <c r="AU443" s="147" t="s">
        <v>84</v>
      </c>
      <c r="AV443" s="12" t="s">
        <v>84</v>
      </c>
      <c r="AW443" s="12" t="s">
        <v>5</v>
      </c>
      <c r="AX443" s="12" t="s">
        <v>82</v>
      </c>
      <c r="AY443" s="147" t="s">
        <v>155</v>
      </c>
    </row>
    <row r="444" spans="2:65" s="12" customFormat="1">
      <c r="B444" s="145"/>
      <c r="D444" s="146" t="s">
        <v>164</v>
      </c>
      <c r="F444" s="148" t="s">
        <v>684</v>
      </c>
      <c r="H444" s="149">
        <v>3.0030000000000001</v>
      </c>
      <c r="I444" s="150"/>
      <c r="J444" s="150"/>
      <c r="M444" s="145"/>
      <c r="N444" s="151"/>
      <c r="Y444" s="152"/>
      <c r="AT444" s="147" t="s">
        <v>164</v>
      </c>
      <c r="AU444" s="147" t="s">
        <v>84</v>
      </c>
      <c r="AV444" s="12" t="s">
        <v>84</v>
      </c>
      <c r="AW444" s="12" t="s">
        <v>4</v>
      </c>
      <c r="AX444" s="12" t="s">
        <v>82</v>
      </c>
      <c r="AY444" s="147" t="s">
        <v>155</v>
      </c>
    </row>
    <row r="445" spans="2:65" s="11" customFormat="1" ht="22.9" customHeight="1">
      <c r="B445" s="113"/>
      <c r="D445" s="114" t="s">
        <v>73</v>
      </c>
      <c r="E445" s="124" t="s">
        <v>188</v>
      </c>
      <c r="F445" s="124" t="s">
        <v>690</v>
      </c>
      <c r="I445" s="116"/>
      <c r="J445" s="116"/>
      <c r="K445" s="125">
        <f>BK445</f>
        <v>0</v>
      </c>
      <c r="M445" s="113"/>
      <c r="N445" s="118"/>
      <c r="Q445" s="119">
        <f>SUM(Q446:Q480)</f>
        <v>0</v>
      </c>
      <c r="R445" s="119">
        <f>SUM(R446:R480)</f>
        <v>0</v>
      </c>
      <c r="T445" s="120">
        <f>SUM(T446:T480)</f>
        <v>0</v>
      </c>
      <c r="V445" s="120">
        <f>SUM(V446:V480)</f>
        <v>128.51751759999999</v>
      </c>
      <c r="X445" s="120">
        <f>SUM(X446:X480)</f>
        <v>0</v>
      </c>
      <c r="Y445" s="121"/>
      <c r="AR445" s="114" t="s">
        <v>82</v>
      </c>
      <c r="AT445" s="122" t="s">
        <v>73</v>
      </c>
      <c r="AU445" s="122" t="s">
        <v>82</v>
      </c>
      <c r="AY445" s="114" t="s">
        <v>155</v>
      </c>
      <c r="BK445" s="123">
        <f>SUM(BK446:BK480)</f>
        <v>0</v>
      </c>
    </row>
    <row r="446" spans="2:65" s="1" customFormat="1" ht="24.2" customHeight="1">
      <c r="B446" s="32"/>
      <c r="C446" s="126" t="s">
        <v>669</v>
      </c>
      <c r="D446" s="126" t="s">
        <v>157</v>
      </c>
      <c r="E446" s="127" t="s">
        <v>691</v>
      </c>
      <c r="F446" s="128" t="s">
        <v>692</v>
      </c>
      <c r="G446" s="129" t="s">
        <v>160</v>
      </c>
      <c r="H446" s="130">
        <v>125.84</v>
      </c>
      <c r="I446" s="131"/>
      <c r="J446" s="131"/>
      <c r="K446" s="132">
        <f>ROUND(P446*H446,2)</f>
        <v>0</v>
      </c>
      <c r="L446" s="133"/>
      <c r="M446" s="32"/>
      <c r="N446" s="134" t="s">
        <v>20</v>
      </c>
      <c r="O446" s="135" t="s">
        <v>43</v>
      </c>
      <c r="P446" s="136">
        <f>I446+J446</f>
        <v>0</v>
      </c>
      <c r="Q446" s="136">
        <f>ROUND(I446*H446,2)</f>
        <v>0</v>
      </c>
      <c r="R446" s="136">
        <f>ROUND(J446*H446,2)</f>
        <v>0</v>
      </c>
      <c r="T446" s="137">
        <f>S446*H446</f>
        <v>0</v>
      </c>
      <c r="U446" s="137">
        <v>0.115</v>
      </c>
      <c r="V446" s="137">
        <f>U446*H446</f>
        <v>14.4716</v>
      </c>
      <c r="W446" s="137">
        <v>0</v>
      </c>
      <c r="X446" s="137">
        <f>W446*H446</f>
        <v>0</v>
      </c>
      <c r="Y446" s="138" t="s">
        <v>20</v>
      </c>
      <c r="AR446" s="139" t="s">
        <v>161</v>
      </c>
      <c r="AT446" s="139" t="s">
        <v>157</v>
      </c>
      <c r="AU446" s="139" t="s">
        <v>84</v>
      </c>
      <c r="AY446" s="17" t="s">
        <v>155</v>
      </c>
      <c r="BE446" s="140">
        <f>IF(O446="základní",K446,0)</f>
        <v>0</v>
      </c>
      <c r="BF446" s="140">
        <f>IF(O446="snížená",K446,0)</f>
        <v>0</v>
      </c>
      <c r="BG446" s="140">
        <f>IF(O446="zákl. přenesená",K446,0)</f>
        <v>0</v>
      </c>
      <c r="BH446" s="140">
        <f>IF(O446="sníž. přenesená",K446,0)</f>
        <v>0</v>
      </c>
      <c r="BI446" s="140">
        <f>IF(O446="nulová",K446,0)</f>
        <v>0</v>
      </c>
      <c r="BJ446" s="17" t="s">
        <v>82</v>
      </c>
      <c r="BK446" s="140">
        <f>ROUND(P446*H446,2)</f>
        <v>0</v>
      </c>
      <c r="BL446" s="17" t="s">
        <v>161</v>
      </c>
      <c r="BM446" s="139" t="s">
        <v>693</v>
      </c>
    </row>
    <row r="447" spans="2:65" s="1" customFormat="1">
      <c r="B447" s="32"/>
      <c r="D447" s="141" t="s">
        <v>162</v>
      </c>
      <c r="F447" s="142" t="s">
        <v>694</v>
      </c>
      <c r="I447" s="143"/>
      <c r="J447" s="143"/>
      <c r="M447" s="32"/>
      <c r="N447" s="144"/>
      <c r="Y447" s="53"/>
      <c r="AT447" s="17" t="s">
        <v>162</v>
      </c>
      <c r="AU447" s="17" t="s">
        <v>84</v>
      </c>
    </row>
    <row r="448" spans="2:65" s="1" customFormat="1" ht="24.2" customHeight="1">
      <c r="B448" s="32"/>
      <c r="C448" s="126" t="s">
        <v>695</v>
      </c>
      <c r="D448" s="126" t="s">
        <v>157</v>
      </c>
      <c r="E448" s="127" t="s">
        <v>696</v>
      </c>
      <c r="F448" s="128" t="s">
        <v>697</v>
      </c>
      <c r="G448" s="129" t="s">
        <v>160</v>
      </c>
      <c r="H448" s="130">
        <v>48</v>
      </c>
      <c r="I448" s="131"/>
      <c r="J448" s="131"/>
      <c r="K448" s="132">
        <f>ROUND(P448*H448,2)</f>
        <v>0</v>
      </c>
      <c r="L448" s="133"/>
      <c r="M448" s="32"/>
      <c r="N448" s="134" t="s">
        <v>20</v>
      </c>
      <c r="O448" s="135" t="s">
        <v>43</v>
      </c>
      <c r="P448" s="136">
        <f>I448+J448</f>
        <v>0</v>
      </c>
      <c r="Q448" s="136">
        <f>ROUND(I448*H448,2)</f>
        <v>0</v>
      </c>
      <c r="R448" s="136">
        <f>ROUND(J448*H448,2)</f>
        <v>0</v>
      </c>
      <c r="T448" s="137">
        <f>S448*H448</f>
        <v>0</v>
      </c>
      <c r="U448" s="137">
        <v>0.38625999999999999</v>
      </c>
      <c r="V448" s="137">
        <f>U448*H448</f>
        <v>18.540479999999999</v>
      </c>
      <c r="W448" s="137">
        <v>0</v>
      </c>
      <c r="X448" s="137">
        <f>W448*H448</f>
        <v>0</v>
      </c>
      <c r="Y448" s="138" t="s">
        <v>20</v>
      </c>
      <c r="AR448" s="139" t="s">
        <v>161</v>
      </c>
      <c r="AT448" s="139" t="s">
        <v>157</v>
      </c>
      <c r="AU448" s="139" t="s">
        <v>84</v>
      </c>
      <c r="AY448" s="17" t="s">
        <v>155</v>
      </c>
      <c r="BE448" s="140">
        <f>IF(O448="základní",K448,0)</f>
        <v>0</v>
      </c>
      <c r="BF448" s="140">
        <f>IF(O448="snížená",K448,0)</f>
        <v>0</v>
      </c>
      <c r="BG448" s="140">
        <f>IF(O448="zákl. přenesená",K448,0)</f>
        <v>0</v>
      </c>
      <c r="BH448" s="140">
        <f>IF(O448="sníž. přenesená",K448,0)</f>
        <v>0</v>
      </c>
      <c r="BI448" s="140">
        <f>IF(O448="nulová",K448,0)</f>
        <v>0</v>
      </c>
      <c r="BJ448" s="17" t="s">
        <v>82</v>
      </c>
      <c r="BK448" s="140">
        <f>ROUND(P448*H448,2)</f>
        <v>0</v>
      </c>
      <c r="BL448" s="17" t="s">
        <v>161</v>
      </c>
      <c r="BM448" s="139" t="s">
        <v>698</v>
      </c>
    </row>
    <row r="449" spans="2:65" s="1" customFormat="1">
      <c r="B449" s="32"/>
      <c r="D449" s="141" t="s">
        <v>162</v>
      </c>
      <c r="F449" s="142" t="s">
        <v>699</v>
      </c>
      <c r="I449" s="143"/>
      <c r="J449" s="143"/>
      <c r="M449" s="32"/>
      <c r="N449" s="144"/>
      <c r="Y449" s="53"/>
      <c r="AT449" s="17" t="s">
        <v>162</v>
      </c>
      <c r="AU449" s="17" t="s">
        <v>84</v>
      </c>
    </row>
    <row r="450" spans="2:65" s="1" customFormat="1" ht="24.2" customHeight="1">
      <c r="B450" s="32"/>
      <c r="C450" s="126" t="s">
        <v>675</v>
      </c>
      <c r="D450" s="126" t="s">
        <v>157</v>
      </c>
      <c r="E450" s="127" t="s">
        <v>700</v>
      </c>
      <c r="F450" s="128" t="s">
        <v>701</v>
      </c>
      <c r="G450" s="129" t="s">
        <v>160</v>
      </c>
      <c r="H450" s="130">
        <v>48</v>
      </c>
      <c r="I450" s="131"/>
      <c r="J450" s="131"/>
      <c r="K450" s="132">
        <f>ROUND(P450*H450,2)</f>
        <v>0</v>
      </c>
      <c r="L450" s="133"/>
      <c r="M450" s="32"/>
      <c r="N450" s="134" t="s">
        <v>20</v>
      </c>
      <c r="O450" s="135" t="s">
        <v>43</v>
      </c>
      <c r="P450" s="136">
        <f>I450+J450</f>
        <v>0</v>
      </c>
      <c r="Q450" s="136">
        <f>ROUND(I450*H450,2)</f>
        <v>0</v>
      </c>
      <c r="R450" s="136">
        <f>ROUND(J450*H450,2)</f>
        <v>0</v>
      </c>
      <c r="T450" s="137">
        <f>S450*H450</f>
        <v>0</v>
      </c>
      <c r="U450" s="137">
        <v>0.19800000000000001</v>
      </c>
      <c r="V450" s="137">
        <f>U450*H450</f>
        <v>9.5040000000000013</v>
      </c>
      <c r="W450" s="137">
        <v>0</v>
      </c>
      <c r="X450" s="137">
        <f>W450*H450</f>
        <v>0</v>
      </c>
      <c r="Y450" s="138" t="s">
        <v>20</v>
      </c>
      <c r="AR450" s="139" t="s">
        <v>161</v>
      </c>
      <c r="AT450" s="139" t="s">
        <v>157</v>
      </c>
      <c r="AU450" s="139" t="s">
        <v>84</v>
      </c>
      <c r="AY450" s="17" t="s">
        <v>155</v>
      </c>
      <c r="BE450" s="140">
        <f>IF(O450="základní",K450,0)</f>
        <v>0</v>
      </c>
      <c r="BF450" s="140">
        <f>IF(O450="snížená",K450,0)</f>
        <v>0</v>
      </c>
      <c r="BG450" s="140">
        <f>IF(O450="zákl. přenesená",K450,0)</f>
        <v>0</v>
      </c>
      <c r="BH450" s="140">
        <f>IF(O450="sníž. přenesená",K450,0)</f>
        <v>0</v>
      </c>
      <c r="BI450" s="140">
        <f>IF(O450="nulová",K450,0)</f>
        <v>0</v>
      </c>
      <c r="BJ450" s="17" t="s">
        <v>82</v>
      </c>
      <c r="BK450" s="140">
        <f>ROUND(P450*H450,2)</f>
        <v>0</v>
      </c>
      <c r="BL450" s="17" t="s">
        <v>161</v>
      </c>
      <c r="BM450" s="139" t="s">
        <v>702</v>
      </c>
    </row>
    <row r="451" spans="2:65" s="1" customFormat="1">
      <c r="B451" s="32"/>
      <c r="D451" s="141" t="s">
        <v>162</v>
      </c>
      <c r="F451" s="142" t="s">
        <v>703</v>
      </c>
      <c r="I451" s="143"/>
      <c r="J451" s="143"/>
      <c r="M451" s="32"/>
      <c r="N451" s="144"/>
      <c r="Y451" s="53"/>
      <c r="AT451" s="17" t="s">
        <v>162</v>
      </c>
      <c r="AU451" s="17" t="s">
        <v>84</v>
      </c>
    </row>
    <row r="452" spans="2:65" s="1" customFormat="1" ht="24.2" customHeight="1">
      <c r="B452" s="32"/>
      <c r="C452" s="126" t="s">
        <v>704</v>
      </c>
      <c r="D452" s="126" t="s">
        <v>157</v>
      </c>
      <c r="E452" s="127" t="s">
        <v>700</v>
      </c>
      <c r="F452" s="128" t="s">
        <v>701</v>
      </c>
      <c r="G452" s="129" t="s">
        <v>160</v>
      </c>
      <c r="H452" s="130">
        <v>125.84</v>
      </c>
      <c r="I452" s="131"/>
      <c r="J452" s="131"/>
      <c r="K452" s="132">
        <f>ROUND(P452*H452,2)</f>
        <v>0</v>
      </c>
      <c r="L452" s="133"/>
      <c r="M452" s="32"/>
      <c r="N452" s="134" t="s">
        <v>20</v>
      </c>
      <c r="O452" s="135" t="s">
        <v>43</v>
      </c>
      <c r="P452" s="136">
        <f>I452+J452</f>
        <v>0</v>
      </c>
      <c r="Q452" s="136">
        <f>ROUND(I452*H452,2)</f>
        <v>0</v>
      </c>
      <c r="R452" s="136">
        <f>ROUND(J452*H452,2)</f>
        <v>0</v>
      </c>
      <c r="T452" s="137">
        <f>S452*H452</f>
        <v>0</v>
      </c>
      <c r="U452" s="137">
        <v>0.19800000000000001</v>
      </c>
      <c r="V452" s="137">
        <f>U452*H452</f>
        <v>24.916320000000002</v>
      </c>
      <c r="W452" s="137">
        <v>0</v>
      </c>
      <c r="X452" s="137">
        <f>W452*H452</f>
        <v>0</v>
      </c>
      <c r="Y452" s="138" t="s">
        <v>20</v>
      </c>
      <c r="AR452" s="139" t="s">
        <v>161</v>
      </c>
      <c r="AT452" s="139" t="s">
        <v>157</v>
      </c>
      <c r="AU452" s="139" t="s">
        <v>84</v>
      </c>
      <c r="AY452" s="17" t="s">
        <v>155</v>
      </c>
      <c r="BE452" s="140">
        <f>IF(O452="základní",K452,0)</f>
        <v>0</v>
      </c>
      <c r="BF452" s="140">
        <f>IF(O452="snížená",K452,0)</f>
        <v>0</v>
      </c>
      <c r="BG452" s="140">
        <f>IF(O452="zákl. přenesená",K452,0)</f>
        <v>0</v>
      </c>
      <c r="BH452" s="140">
        <f>IF(O452="sníž. přenesená",K452,0)</f>
        <v>0</v>
      </c>
      <c r="BI452" s="140">
        <f>IF(O452="nulová",K452,0)</f>
        <v>0</v>
      </c>
      <c r="BJ452" s="17" t="s">
        <v>82</v>
      </c>
      <c r="BK452" s="140">
        <f>ROUND(P452*H452,2)</f>
        <v>0</v>
      </c>
      <c r="BL452" s="17" t="s">
        <v>161</v>
      </c>
      <c r="BM452" s="139" t="s">
        <v>705</v>
      </c>
    </row>
    <row r="453" spans="2:65" s="1" customFormat="1">
      <c r="B453" s="32"/>
      <c r="D453" s="141" t="s">
        <v>162</v>
      </c>
      <c r="F453" s="142" t="s">
        <v>703</v>
      </c>
      <c r="I453" s="143"/>
      <c r="J453" s="143"/>
      <c r="M453" s="32"/>
      <c r="N453" s="144"/>
      <c r="Y453" s="53"/>
      <c r="AT453" s="17" t="s">
        <v>162</v>
      </c>
      <c r="AU453" s="17" t="s">
        <v>84</v>
      </c>
    </row>
    <row r="454" spans="2:65" s="1" customFormat="1" ht="21.75" customHeight="1">
      <c r="B454" s="32"/>
      <c r="C454" s="126" t="s">
        <v>706</v>
      </c>
      <c r="D454" s="126" t="s">
        <v>157</v>
      </c>
      <c r="E454" s="127" t="s">
        <v>707</v>
      </c>
      <c r="F454" s="128" t="s">
        <v>708</v>
      </c>
      <c r="G454" s="129" t="s">
        <v>160</v>
      </c>
      <c r="H454" s="130">
        <v>125.84</v>
      </c>
      <c r="I454" s="131"/>
      <c r="J454" s="131"/>
      <c r="K454" s="132">
        <f>ROUND(P454*H454,2)</f>
        <v>0</v>
      </c>
      <c r="L454" s="133"/>
      <c r="M454" s="32"/>
      <c r="N454" s="134" t="s">
        <v>20</v>
      </c>
      <c r="O454" s="135" t="s">
        <v>43</v>
      </c>
      <c r="P454" s="136">
        <f>I454+J454</f>
        <v>0</v>
      </c>
      <c r="Q454" s="136">
        <f>ROUND(I454*H454,2)</f>
        <v>0</v>
      </c>
      <c r="R454" s="136">
        <f>ROUND(J454*H454,2)</f>
        <v>0</v>
      </c>
      <c r="T454" s="137">
        <f>S454*H454</f>
        <v>0</v>
      </c>
      <c r="U454" s="137">
        <v>6.9000000000000006E-2</v>
      </c>
      <c r="V454" s="137">
        <f>U454*H454</f>
        <v>8.6829600000000013</v>
      </c>
      <c r="W454" s="137">
        <v>0</v>
      </c>
      <c r="X454" s="137">
        <f>W454*H454</f>
        <v>0</v>
      </c>
      <c r="Y454" s="138" t="s">
        <v>20</v>
      </c>
      <c r="AR454" s="139" t="s">
        <v>161</v>
      </c>
      <c r="AT454" s="139" t="s">
        <v>157</v>
      </c>
      <c r="AU454" s="139" t="s">
        <v>84</v>
      </c>
      <c r="AY454" s="17" t="s">
        <v>155</v>
      </c>
      <c r="BE454" s="140">
        <f>IF(O454="základní",K454,0)</f>
        <v>0</v>
      </c>
      <c r="BF454" s="140">
        <f>IF(O454="snížená",K454,0)</f>
        <v>0</v>
      </c>
      <c r="BG454" s="140">
        <f>IF(O454="zákl. přenesená",K454,0)</f>
        <v>0</v>
      </c>
      <c r="BH454" s="140">
        <f>IF(O454="sníž. přenesená",K454,0)</f>
        <v>0</v>
      </c>
      <c r="BI454" s="140">
        <f>IF(O454="nulová",K454,0)</f>
        <v>0</v>
      </c>
      <c r="BJ454" s="17" t="s">
        <v>82</v>
      </c>
      <c r="BK454" s="140">
        <f>ROUND(P454*H454,2)</f>
        <v>0</v>
      </c>
      <c r="BL454" s="17" t="s">
        <v>161</v>
      </c>
      <c r="BM454" s="139" t="s">
        <v>709</v>
      </c>
    </row>
    <row r="455" spans="2:65" s="1" customFormat="1">
      <c r="B455" s="32"/>
      <c r="D455" s="141" t="s">
        <v>162</v>
      </c>
      <c r="F455" s="142" t="s">
        <v>710</v>
      </c>
      <c r="I455" s="143"/>
      <c r="J455" s="143"/>
      <c r="M455" s="32"/>
      <c r="N455" s="144"/>
      <c r="Y455" s="53"/>
      <c r="AT455" s="17" t="s">
        <v>162</v>
      </c>
      <c r="AU455" s="17" t="s">
        <v>84</v>
      </c>
    </row>
    <row r="456" spans="2:65" s="1" customFormat="1" ht="21.75" customHeight="1">
      <c r="B456" s="32"/>
      <c r="C456" s="126" t="s">
        <v>711</v>
      </c>
      <c r="D456" s="126" t="s">
        <v>157</v>
      </c>
      <c r="E456" s="127" t="s">
        <v>222</v>
      </c>
      <c r="F456" s="128" t="s">
        <v>223</v>
      </c>
      <c r="G456" s="129" t="s">
        <v>160</v>
      </c>
      <c r="H456" s="130">
        <v>48</v>
      </c>
      <c r="I456" s="131"/>
      <c r="J456" s="131"/>
      <c r="K456" s="132">
        <f>ROUND(P456*H456,2)</f>
        <v>0</v>
      </c>
      <c r="L456" s="133"/>
      <c r="M456" s="32"/>
      <c r="N456" s="134" t="s">
        <v>20</v>
      </c>
      <c r="O456" s="135" t="s">
        <v>43</v>
      </c>
      <c r="P456" s="136">
        <f>I456+J456</f>
        <v>0</v>
      </c>
      <c r="Q456" s="136">
        <f>ROUND(I456*H456,2)</f>
        <v>0</v>
      </c>
      <c r="R456" s="136">
        <f>ROUND(J456*H456,2)</f>
        <v>0</v>
      </c>
      <c r="T456" s="137">
        <f>S456*H456</f>
        <v>0</v>
      </c>
      <c r="U456" s="137">
        <v>0.115</v>
      </c>
      <c r="V456" s="137">
        <f>U456*H456</f>
        <v>5.5200000000000005</v>
      </c>
      <c r="W456" s="137">
        <v>0</v>
      </c>
      <c r="X456" s="137">
        <f>W456*H456</f>
        <v>0</v>
      </c>
      <c r="Y456" s="138" t="s">
        <v>20</v>
      </c>
      <c r="AR456" s="139" t="s">
        <v>161</v>
      </c>
      <c r="AT456" s="139" t="s">
        <v>157</v>
      </c>
      <c r="AU456" s="139" t="s">
        <v>84</v>
      </c>
      <c r="AY456" s="17" t="s">
        <v>155</v>
      </c>
      <c r="BE456" s="140">
        <f>IF(O456="základní",K456,0)</f>
        <v>0</v>
      </c>
      <c r="BF456" s="140">
        <f>IF(O456="snížená",K456,0)</f>
        <v>0</v>
      </c>
      <c r="BG456" s="140">
        <f>IF(O456="zákl. přenesená",K456,0)</f>
        <v>0</v>
      </c>
      <c r="BH456" s="140">
        <f>IF(O456="sníž. přenesená",K456,0)</f>
        <v>0</v>
      </c>
      <c r="BI456" s="140">
        <f>IF(O456="nulová",K456,0)</f>
        <v>0</v>
      </c>
      <c r="BJ456" s="17" t="s">
        <v>82</v>
      </c>
      <c r="BK456" s="140">
        <f>ROUND(P456*H456,2)</f>
        <v>0</v>
      </c>
      <c r="BL456" s="17" t="s">
        <v>161</v>
      </c>
      <c r="BM456" s="139" t="s">
        <v>712</v>
      </c>
    </row>
    <row r="457" spans="2:65" s="1" customFormat="1">
      <c r="B457" s="32"/>
      <c r="D457" s="141" t="s">
        <v>162</v>
      </c>
      <c r="F457" s="142" t="s">
        <v>224</v>
      </c>
      <c r="I457" s="143"/>
      <c r="J457" s="143"/>
      <c r="M457" s="32"/>
      <c r="N457" s="144"/>
      <c r="Y457" s="53"/>
      <c r="AT457" s="17" t="s">
        <v>162</v>
      </c>
      <c r="AU457" s="17" t="s">
        <v>84</v>
      </c>
    </row>
    <row r="458" spans="2:65" s="1" customFormat="1" ht="44.25" customHeight="1">
      <c r="B458" s="32"/>
      <c r="C458" s="126" t="s">
        <v>713</v>
      </c>
      <c r="D458" s="126" t="s">
        <v>157</v>
      </c>
      <c r="E458" s="127" t="s">
        <v>714</v>
      </c>
      <c r="F458" s="128" t="s">
        <v>715</v>
      </c>
      <c r="G458" s="129" t="s">
        <v>160</v>
      </c>
      <c r="H458" s="130">
        <v>125.84</v>
      </c>
      <c r="I458" s="131"/>
      <c r="J458" s="131"/>
      <c r="K458" s="132">
        <f>ROUND(P458*H458,2)</f>
        <v>0</v>
      </c>
      <c r="L458" s="133"/>
      <c r="M458" s="32"/>
      <c r="N458" s="134" t="s">
        <v>20</v>
      </c>
      <c r="O458" s="135" t="s">
        <v>43</v>
      </c>
      <c r="P458" s="136">
        <f>I458+J458</f>
        <v>0</v>
      </c>
      <c r="Q458" s="136">
        <f>ROUND(I458*H458,2)</f>
        <v>0</v>
      </c>
      <c r="R458" s="136">
        <f>ROUND(J458*H458,2)</f>
        <v>0</v>
      </c>
      <c r="T458" s="137">
        <f>S458*H458</f>
        <v>0</v>
      </c>
      <c r="U458" s="137">
        <v>9.0620000000000006E-2</v>
      </c>
      <c r="V458" s="137">
        <f>U458*H458</f>
        <v>11.403620800000001</v>
      </c>
      <c r="W458" s="137">
        <v>0</v>
      </c>
      <c r="X458" s="137">
        <f>W458*H458</f>
        <v>0</v>
      </c>
      <c r="Y458" s="138" t="s">
        <v>20</v>
      </c>
      <c r="AR458" s="139" t="s">
        <v>161</v>
      </c>
      <c r="AT458" s="139" t="s">
        <v>157</v>
      </c>
      <c r="AU458" s="139" t="s">
        <v>84</v>
      </c>
      <c r="AY458" s="17" t="s">
        <v>155</v>
      </c>
      <c r="BE458" s="140">
        <f>IF(O458="základní",K458,0)</f>
        <v>0</v>
      </c>
      <c r="BF458" s="140">
        <f>IF(O458="snížená",K458,0)</f>
        <v>0</v>
      </c>
      <c r="BG458" s="140">
        <f>IF(O458="zákl. přenesená",K458,0)</f>
        <v>0</v>
      </c>
      <c r="BH458" s="140">
        <f>IF(O458="sníž. přenesená",K458,0)</f>
        <v>0</v>
      </c>
      <c r="BI458" s="140">
        <f>IF(O458="nulová",K458,0)</f>
        <v>0</v>
      </c>
      <c r="BJ458" s="17" t="s">
        <v>82</v>
      </c>
      <c r="BK458" s="140">
        <f>ROUND(P458*H458,2)</f>
        <v>0</v>
      </c>
      <c r="BL458" s="17" t="s">
        <v>161</v>
      </c>
      <c r="BM458" s="139" t="s">
        <v>716</v>
      </c>
    </row>
    <row r="459" spans="2:65" s="1" customFormat="1">
      <c r="B459" s="32"/>
      <c r="D459" s="141" t="s">
        <v>162</v>
      </c>
      <c r="F459" s="142" t="s">
        <v>717</v>
      </c>
      <c r="I459" s="143"/>
      <c r="J459" s="143"/>
      <c r="M459" s="32"/>
      <c r="N459" s="144"/>
      <c r="Y459" s="53"/>
      <c r="AT459" s="17" t="s">
        <v>162</v>
      </c>
      <c r="AU459" s="17" t="s">
        <v>84</v>
      </c>
    </row>
    <row r="460" spans="2:65" s="1" customFormat="1" ht="19.5">
      <c r="B460" s="32"/>
      <c r="D460" s="146" t="s">
        <v>177</v>
      </c>
      <c r="F460" s="160" t="s">
        <v>718</v>
      </c>
      <c r="I460" s="143"/>
      <c r="J460" s="143"/>
      <c r="M460" s="32"/>
      <c r="N460" s="144"/>
      <c r="Y460" s="53"/>
      <c r="AT460" s="17" t="s">
        <v>177</v>
      </c>
      <c r="AU460" s="17" t="s">
        <v>84</v>
      </c>
    </row>
    <row r="461" spans="2:65" s="12" customFormat="1">
      <c r="B461" s="145"/>
      <c r="D461" s="146" t="s">
        <v>164</v>
      </c>
      <c r="E461" s="147" t="s">
        <v>20</v>
      </c>
      <c r="F461" s="148" t="s">
        <v>719</v>
      </c>
      <c r="H461" s="149">
        <v>125.84</v>
      </c>
      <c r="I461" s="150"/>
      <c r="J461" s="150"/>
      <c r="M461" s="145"/>
      <c r="N461" s="151"/>
      <c r="Y461" s="152"/>
      <c r="AT461" s="147" t="s">
        <v>164</v>
      </c>
      <c r="AU461" s="147" t="s">
        <v>84</v>
      </c>
      <c r="AV461" s="12" t="s">
        <v>84</v>
      </c>
      <c r="AW461" s="12" t="s">
        <v>5</v>
      </c>
      <c r="AX461" s="12" t="s">
        <v>74</v>
      </c>
      <c r="AY461" s="147" t="s">
        <v>155</v>
      </c>
    </row>
    <row r="462" spans="2:65" s="13" customFormat="1">
      <c r="B462" s="153"/>
      <c r="D462" s="146" t="s">
        <v>164</v>
      </c>
      <c r="E462" s="154" t="s">
        <v>20</v>
      </c>
      <c r="F462" s="155" t="s">
        <v>166</v>
      </c>
      <c r="H462" s="156">
        <v>125.84</v>
      </c>
      <c r="I462" s="157"/>
      <c r="J462" s="157"/>
      <c r="M462" s="153"/>
      <c r="N462" s="158"/>
      <c r="Y462" s="159"/>
      <c r="AT462" s="154" t="s">
        <v>164</v>
      </c>
      <c r="AU462" s="154" t="s">
        <v>84</v>
      </c>
      <c r="AV462" s="13" t="s">
        <v>161</v>
      </c>
      <c r="AW462" s="13" t="s">
        <v>5</v>
      </c>
      <c r="AX462" s="13" t="s">
        <v>82</v>
      </c>
      <c r="AY462" s="154" t="s">
        <v>155</v>
      </c>
    </row>
    <row r="463" spans="2:65" s="1" customFormat="1" ht="16.5" customHeight="1">
      <c r="B463" s="32"/>
      <c r="C463" s="161" t="s">
        <v>720</v>
      </c>
      <c r="D463" s="161" t="s">
        <v>180</v>
      </c>
      <c r="E463" s="162" t="s">
        <v>721</v>
      </c>
      <c r="F463" s="163" t="s">
        <v>722</v>
      </c>
      <c r="G463" s="164" t="s">
        <v>160</v>
      </c>
      <c r="H463" s="165">
        <v>128.357</v>
      </c>
      <c r="I463" s="166"/>
      <c r="J463" s="167"/>
      <c r="K463" s="168">
        <f>ROUND(P463*H463,2)</f>
        <v>0</v>
      </c>
      <c r="L463" s="167"/>
      <c r="M463" s="169"/>
      <c r="N463" s="170" t="s">
        <v>20</v>
      </c>
      <c r="O463" s="135" t="s">
        <v>43</v>
      </c>
      <c r="P463" s="136">
        <f>I463+J463</f>
        <v>0</v>
      </c>
      <c r="Q463" s="136">
        <f>ROUND(I463*H463,2)</f>
        <v>0</v>
      </c>
      <c r="R463" s="136">
        <f>ROUND(J463*H463,2)</f>
        <v>0</v>
      </c>
      <c r="T463" s="137">
        <f>S463*H463</f>
        <v>0</v>
      </c>
      <c r="U463" s="137">
        <v>0.152</v>
      </c>
      <c r="V463" s="137">
        <f>U463*H463</f>
        <v>19.510263999999999</v>
      </c>
      <c r="W463" s="137">
        <v>0</v>
      </c>
      <c r="X463" s="137">
        <f>W463*H463</f>
        <v>0</v>
      </c>
      <c r="Y463" s="138" t="s">
        <v>20</v>
      </c>
      <c r="AR463" s="139" t="s">
        <v>191</v>
      </c>
      <c r="AT463" s="139" t="s">
        <v>180</v>
      </c>
      <c r="AU463" s="139" t="s">
        <v>84</v>
      </c>
      <c r="AY463" s="17" t="s">
        <v>155</v>
      </c>
      <c r="BE463" s="140">
        <f>IF(O463="základní",K463,0)</f>
        <v>0</v>
      </c>
      <c r="BF463" s="140">
        <f>IF(O463="snížená",K463,0)</f>
        <v>0</v>
      </c>
      <c r="BG463" s="140">
        <f>IF(O463="zákl. přenesená",K463,0)</f>
        <v>0</v>
      </c>
      <c r="BH463" s="140">
        <f>IF(O463="sníž. přenesená",K463,0)</f>
        <v>0</v>
      </c>
      <c r="BI463" s="140">
        <f>IF(O463="nulová",K463,0)</f>
        <v>0</v>
      </c>
      <c r="BJ463" s="17" t="s">
        <v>82</v>
      </c>
      <c r="BK463" s="140">
        <f>ROUND(P463*H463,2)</f>
        <v>0</v>
      </c>
      <c r="BL463" s="17" t="s">
        <v>161</v>
      </c>
      <c r="BM463" s="139" t="s">
        <v>723</v>
      </c>
    </row>
    <row r="464" spans="2:65" s="12" customFormat="1">
      <c r="B464" s="145"/>
      <c r="D464" s="146" t="s">
        <v>164</v>
      </c>
      <c r="F464" s="148" t="s">
        <v>724</v>
      </c>
      <c r="H464" s="149">
        <v>128.357</v>
      </c>
      <c r="I464" s="150"/>
      <c r="J464" s="150"/>
      <c r="M464" s="145"/>
      <c r="N464" s="151"/>
      <c r="Y464" s="152"/>
      <c r="AT464" s="147" t="s">
        <v>164</v>
      </c>
      <c r="AU464" s="147" t="s">
        <v>84</v>
      </c>
      <c r="AV464" s="12" t="s">
        <v>84</v>
      </c>
      <c r="AW464" s="12" t="s">
        <v>4</v>
      </c>
      <c r="AX464" s="12" t="s">
        <v>82</v>
      </c>
      <c r="AY464" s="147" t="s">
        <v>155</v>
      </c>
    </row>
    <row r="465" spans="2:65" s="1" customFormat="1" ht="37.9" customHeight="1">
      <c r="B465" s="32"/>
      <c r="C465" s="126" t="s">
        <v>725</v>
      </c>
      <c r="D465" s="126" t="s">
        <v>157</v>
      </c>
      <c r="E465" s="127" t="s">
        <v>726</v>
      </c>
      <c r="F465" s="128" t="s">
        <v>727</v>
      </c>
      <c r="G465" s="129" t="s">
        <v>160</v>
      </c>
      <c r="H465" s="130">
        <v>48</v>
      </c>
      <c r="I465" s="131"/>
      <c r="J465" s="131"/>
      <c r="K465" s="132">
        <f>ROUND(P465*H465,2)</f>
        <v>0</v>
      </c>
      <c r="L465" s="133"/>
      <c r="M465" s="32"/>
      <c r="N465" s="134" t="s">
        <v>20</v>
      </c>
      <c r="O465" s="135" t="s">
        <v>43</v>
      </c>
      <c r="P465" s="136">
        <f>I465+J465</f>
        <v>0</v>
      </c>
      <c r="Q465" s="136">
        <f>ROUND(I465*H465,2)</f>
        <v>0</v>
      </c>
      <c r="R465" s="136">
        <f>ROUND(J465*H465,2)</f>
        <v>0</v>
      </c>
      <c r="T465" s="137">
        <f>S465*H465</f>
        <v>0</v>
      </c>
      <c r="U465" s="137">
        <v>0.11303000000000001</v>
      </c>
      <c r="V465" s="137">
        <f>U465*H465</f>
        <v>5.42544</v>
      </c>
      <c r="W465" s="137">
        <v>0</v>
      </c>
      <c r="X465" s="137">
        <f>W465*H465</f>
        <v>0</v>
      </c>
      <c r="Y465" s="138" t="s">
        <v>20</v>
      </c>
      <c r="AR465" s="139" t="s">
        <v>161</v>
      </c>
      <c r="AT465" s="139" t="s">
        <v>157</v>
      </c>
      <c r="AU465" s="139" t="s">
        <v>84</v>
      </c>
      <c r="AY465" s="17" t="s">
        <v>155</v>
      </c>
      <c r="BE465" s="140">
        <f>IF(O465="základní",K465,0)</f>
        <v>0</v>
      </c>
      <c r="BF465" s="140">
        <f>IF(O465="snížená",K465,0)</f>
        <v>0</v>
      </c>
      <c r="BG465" s="140">
        <f>IF(O465="zákl. přenesená",K465,0)</f>
        <v>0</v>
      </c>
      <c r="BH465" s="140">
        <f>IF(O465="sníž. přenesená",K465,0)</f>
        <v>0</v>
      </c>
      <c r="BI465" s="140">
        <f>IF(O465="nulová",K465,0)</f>
        <v>0</v>
      </c>
      <c r="BJ465" s="17" t="s">
        <v>82</v>
      </c>
      <c r="BK465" s="140">
        <f>ROUND(P465*H465,2)</f>
        <v>0</v>
      </c>
      <c r="BL465" s="17" t="s">
        <v>161</v>
      </c>
      <c r="BM465" s="139" t="s">
        <v>728</v>
      </c>
    </row>
    <row r="466" spans="2:65" s="1" customFormat="1">
      <c r="B466" s="32"/>
      <c r="D466" s="141" t="s">
        <v>162</v>
      </c>
      <c r="F466" s="142" t="s">
        <v>729</v>
      </c>
      <c r="I466" s="143"/>
      <c r="J466" s="143"/>
      <c r="M466" s="32"/>
      <c r="N466" s="144"/>
      <c r="Y466" s="53"/>
      <c r="AT466" s="17" t="s">
        <v>162</v>
      </c>
      <c r="AU466" s="17" t="s">
        <v>84</v>
      </c>
    </row>
    <row r="467" spans="2:65" s="1" customFormat="1" ht="19.5">
      <c r="B467" s="32"/>
      <c r="D467" s="146" t="s">
        <v>177</v>
      </c>
      <c r="F467" s="160" t="s">
        <v>730</v>
      </c>
      <c r="I467" s="143"/>
      <c r="J467" s="143"/>
      <c r="M467" s="32"/>
      <c r="N467" s="144"/>
      <c r="Y467" s="53"/>
      <c r="AT467" s="17" t="s">
        <v>177</v>
      </c>
      <c r="AU467" s="17" t="s">
        <v>84</v>
      </c>
    </row>
    <row r="468" spans="2:65" s="1" customFormat="1" ht="16.5" customHeight="1">
      <c r="B468" s="32"/>
      <c r="C468" s="161" t="s">
        <v>731</v>
      </c>
      <c r="D468" s="161" t="s">
        <v>180</v>
      </c>
      <c r="E468" s="162" t="s">
        <v>732</v>
      </c>
      <c r="F468" s="163" t="s">
        <v>733</v>
      </c>
      <c r="G468" s="164" t="s">
        <v>160</v>
      </c>
      <c r="H468" s="165">
        <v>48</v>
      </c>
      <c r="I468" s="166"/>
      <c r="J468" s="167"/>
      <c r="K468" s="168">
        <f>ROUND(P468*H468,2)</f>
        <v>0</v>
      </c>
      <c r="L468" s="167"/>
      <c r="M468" s="169"/>
      <c r="N468" s="170" t="s">
        <v>20</v>
      </c>
      <c r="O468" s="135" t="s">
        <v>43</v>
      </c>
      <c r="P468" s="136">
        <f>I468+J468</f>
        <v>0</v>
      </c>
      <c r="Q468" s="136">
        <f>ROUND(I468*H468,2)</f>
        <v>0</v>
      </c>
      <c r="R468" s="136">
        <f>ROUND(J468*H468,2)</f>
        <v>0</v>
      </c>
      <c r="T468" s="137">
        <f>S468*H468</f>
        <v>0</v>
      </c>
      <c r="U468" s="137">
        <v>0.191</v>
      </c>
      <c r="V468" s="137">
        <f>U468*H468</f>
        <v>9.1679999999999993</v>
      </c>
      <c r="W468" s="137">
        <v>0</v>
      </c>
      <c r="X468" s="137">
        <f>W468*H468</f>
        <v>0</v>
      </c>
      <c r="Y468" s="138" t="s">
        <v>20</v>
      </c>
      <c r="AR468" s="139" t="s">
        <v>191</v>
      </c>
      <c r="AT468" s="139" t="s">
        <v>180</v>
      </c>
      <c r="AU468" s="139" t="s">
        <v>84</v>
      </c>
      <c r="AY468" s="17" t="s">
        <v>155</v>
      </c>
      <c r="BE468" s="140">
        <f>IF(O468="základní",K468,0)</f>
        <v>0</v>
      </c>
      <c r="BF468" s="140">
        <f>IF(O468="snížená",K468,0)</f>
        <v>0</v>
      </c>
      <c r="BG468" s="140">
        <f>IF(O468="zákl. přenesená",K468,0)</f>
        <v>0</v>
      </c>
      <c r="BH468" s="140">
        <f>IF(O468="sníž. přenesená",K468,0)</f>
        <v>0</v>
      </c>
      <c r="BI468" s="140">
        <f>IF(O468="nulová",K468,0)</f>
        <v>0</v>
      </c>
      <c r="BJ468" s="17" t="s">
        <v>82</v>
      </c>
      <c r="BK468" s="140">
        <f>ROUND(P468*H468,2)</f>
        <v>0</v>
      </c>
      <c r="BL468" s="17" t="s">
        <v>161</v>
      </c>
      <c r="BM468" s="139" t="s">
        <v>734</v>
      </c>
    </row>
    <row r="469" spans="2:65" s="1" customFormat="1" ht="24.2" customHeight="1">
      <c r="B469" s="32"/>
      <c r="C469" s="126" t="s">
        <v>735</v>
      </c>
      <c r="D469" s="126" t="s">
        <v>157</v>
      </c>
      <c r="E469" s="127" t="s">
        <v>736</v>
      </c>
      <c r="F469" s="128" t="s">
        <v>737</v>
      </c>
      <c r="G469" s="129" t="s">
        <v>160</v>
      </c>
      <c r="H469" s="130">
        <v>2.4</v>
      </c>
      <c r="I469" s="131"/>
      <c r="J469" s="131"/>
      <c r="K469" s="132">
        <f>ROUND(P469*H469,2)</f>
        <v>0</v>
      </c>
      <c r="L469" s="133"/>
      <c r="M469" s="32"/>
      <c r="N469" s="134" t="s">
        <v>20</v>
      </c>
      <c r="O469" s="135" t="s">
        <v>43</v>
      </c>
      <c r="P469" s="136">
        <f>I469+J469</f>
        <v>0</v>
      </c>
      <c r="Q469" s="136">
        <f>ROUND(I469*H469,2)</f>
        <v>0</v>
      </c>
      <c r="R469" s="136">
        <f>ROUND(J469*H469,2)</f>
        <v>0</v>
      </c>
      <c r="T469" s="137">
        <f>S469*H469</f>
        <v>0</v>
      </c>
      <c r="U469" s="137">
        <v>0.18051</v>
      </c>
      <c r="V469" s="137">
        <f>U469*H469</f>
        <v>0.433224</v>
      </c>
      <c r="W469" s="137">
        <v>0</v>
      </c>
      <c r="X469" s="137">
        <f>W469*H469</f>
        <v>0</v>
      </c>
      <c r="Y469" s="138" t="s">
        <v>20</v>
      </c>
      <c r="AR469" s="139" t="s">
        <v>161</v>
      </c>
      <c r="AT469" s="139" t="s">
        <v>157</v>
      </c>
      <c r="AU469" s="139" t="s">
        <v>84</v>
      </c>
      <c r="AY469" s="17" t="s">
        <v>155</v>
      </c>
      <c r="BE469" s="140">
        <f>IF(O469="základní",K469,0)</f>
        <v>0</v>
      </c>
      <c r="BF469" s="140">
        <f>IF(O469="snížená",K469,0)</f>
        <v>0</v>
      </c>
      <c r="BG469" s="140">
        <f>IF(O469="zákl. přenesená",K469,0)</f>
        <v>0</v>
      </c>
      <c r="BH469" s="140">
        <f>IF(O469="sníž. přenesená",K469,0)</f>
        <v>0</v>
      </c>
      <c r="BI469" s="140">
        <f>IF(O469="nulová",K469,0)</f>
        <v>0</v>
      </c>
      <c r="BJ469" s="17" t="s">
        <v>82</v>
      </c>
      <c r="BK469" s="140">
        <f>ROUND(P469*H469,2)</f>
        <v>0</v>
      </c>
      <c r="BL469" s="17" t="s">
        <v>161</v>
      </c>
      <c r="BM469" s="139" t="s">
        <v>738</v>
      </c>
    </row>
    <row r="470" spans="2:65" s="1" customFormat="1">
      <c r="B470" s="32"/>
      <c r="D470" s="141" t="s">
        <v>162</v>
      </c>
      <c r="F470" s="142" t="s">
        <v>739</v>
      </c>
      <c r="I470" s="143"/>
      <c r="J470" s="143"/>
      <c r="M470" s="32"/>
      <c r="N470" s="144"/>
      <c r="Y470" s="53"/>
      <c r="AT470" s="17" t="s">
        <v>162</v>
      </c>
      <c r="AU470" s="17" t="s">
        <v>84</v>
      </c>
    </row>
    <row r="471" spans="2:65" s="12" customFormat="1">
      <c r="B471" s="145"/>
      <c r="D471" s="146" t="s">
        <v>164</v>
      </c>
      <c r="E471" s="147" t="s">
        <v>20</v>
      </c>
      <c r="F471" s="148" t="s">
        <v>740</v>
      </c>
      <c r="H471" s="149">
        <v>2.4</v>
      </c>
      <c r="I471" s="150"/>
      <c r="J471" s="150"/>
      <c r="M471" s="145"/>
      <c r="N471" s="151"/>
      <c r="Y471" s="152"/>
      <c r="AT471" s="147" t="s">
        <v>164</v>
      </c>
      <c r="AU471" s="147" t="s">
        <v>84</v>
      </c>
      <c r="AV471" s="12" t="s">
        <v>84</v>
      </c>
      <c r="AW471" s="12" t="s">
        <v>5</v>
      </c>
      <c r="AX471" s="12" t="s">
        <v>74</v>
      </c>
      <c r="AY471" s="147" t="s">
        <v>155</v>
      </c>
    </row>
    <row r="472" spans="2:65" s="13" customFormat="1">
      <c r="B472" s="153"/>
      <c r="D472" s="146" t="s">
        <v>164</v>
      </c>
      <c r="E472" s="154" t="s">
        <v>20</v>
      </c>
      <c r="F472" s="155" t="s">
        <v>166</v>
      </c>
      <c r="H472" s="156">
        <v>2.4</v>
      </c>
      <c r="I472" s="157"/>
      <c r="J472" s="157"/>
      <c r="M472" s="153"/>
      <c r="N472" s="158"/>
      <c r="Y472" s="159"/>
      <c r="AT472" s="154" t="s">
        <v>164</v>
      </c>
      <c r="AU472" s="154" t="s">
        <v>84</v>
      </c>
      <c r="AV472" s="13" t="s">
        <v>161</v>
      </c>
      <c r="AW472" s="13" t="s">
        <v>5</v>
      </c>
      <c r="AX472" s="13" t="s">
        <v>82</v>
      </c>
      <c r="AY472" s="154" t="s">
        <v>155</v>
      </c>
    </row>
    <row r="473" spans="2:65" s="1" customFormat="1" ht="16.5" customHeight="1">
      <c r="B473" s="32"/>
      <c r="C473" s="126" t="s">
        <v>741</v>
      </c>
      <c r="D473" s="126" t="s">
        <v>157</v>
      </c>
      <c r="E473" s="127" t="s">
        <v>742</v>
      </c>
      <c r="F473" s="128" t="s">
        <v>743</v>
      </c>
      <c r="G473" s="129" t="s">
        <v>160</v>
      </c>
      <c r="H473" s="130">
        <v>695.36</v>
      </c>
      <c r="I473" s="131"/>
      <c r="J473" s="131"/>
      <c r="K473" s="132">
        <f>ROUND(P473*H473,2)</f>
        <v>0</v>
      </c>
      <c r="L473" s="133"/>
      <c r="M473" s="32"/>
      <c r="N473" s="134" t="s">
        <v>20</v>
      </c>
      <c r="O473" s="135" t="s">
        <v>43</v>
      </c>
      <c r="P473" s="136">
        <f>I473+J473</f>
        <v>0</v>
      </c>
      <c r="Q473" s="136">
        <f>ROUND(I473*H473,2)</f>
        <v>0</v>
      </c>
      <c r="R473" s="136">
        <f>ROUND(J473*H473,2)</f>
        <v>0</v>
      </c>
      <c r="T473" s="137">
        <f>S473*H473</f>
        <v>0</v>
      </c>
      <c r="U473" s="137">
        <v>3.3E-4</v>
      </c>
      <c r="V473" s="137">
        <f>U473*H473</f>
        <v>0.2294688</v>
      </c>
      <c r="W473" s="137">
        <v>0</v>
      </c>
      <c r="X473" s="137">
        <f>W473*H473</f>
        <v>0</v>
      </c>
      <c r="Y473" s="138" t="s">
        <v>20</v>
      </c>
      <c r="AR473" s="139" t="s">
        <v>161</v>
      </c>
      <c r="AT473" s="139" t="s">
        <v>157</v>
      </c>
      <c r="AU473" s="139" t="s">
        <v>84</v>
      </c>
      <c r="AY473" s="17" t="s">
        <v>155</v>
      </c>
      <c r="BE473" s="140">
        <f>IF(O473="základní",K473,0)</f>
        <v>0</v>
      </c>
      <c r="BF473" s="140">
        <f>IF(O473="snížená",K473,0)</f>
        <v>0</v>
      </c>
      <c r="BG473" s="140">
        <f>IF(O473="zákl. přenesená",K473,0)</f>
        <v>0</v>
      </c>
      <c r="BH473" s="140">
        <f>IF(O473="sníž. přenesená",K473,0)</f>
        <v>0</v>
      </c>
      <c r="BI473" s="140">
        <f>IF(O473="nulová",K473,0)</f>
        <v>0</v>
      </c>
      <c r="BJ473" s="17" t="s">
        <v>82</v>
      </c>
      <c r="BK473" s="140">
        <f>ROUND(P473*H473,2)</f>
        <v>0</v>
      </c>
      <c r="BL473" s="17" t="s">
        <v>161</v>
      </c>
      <c r="BM473" s="139" t="s">
        <v>744</v>
      </c>
    </row>
    <row r="474" spans="2:65" s="1" customFormat="1">
      <c r="B474" s="32"/>
      <c r="D474" s="141" t="s">
        <v>162</v>
      </c>
      <c r="F474" s="142" t="s">
        <v>745</v>
      </c>
      <c r="I474" s="143"/>
      <c r="J474" s="143"/>
      <c r="M474" s="32"/>
      <c r="N474" s="144"/>
      <c r="Y474" s="53"/>
      <c r="AT474" s="17" t="s">
        <v>162</v>
      </c>
      <c r="AU474" s="17" t="s">
        <v>84</v>
      </c>
    </row>
    <row r="475" spans="2:65" s="12" customFormat="1">
      <c r="B475" s="145"/>
      <c r="D475" s="146" t="s">
        <v>164</v>
      </c>
      <c r="E475" s="147" t="s">
        <v>20</v>
      </c>
      <c r="F475" s="148" t="s">
        <v>746</v>
      </c>
      <c r="H475" s="149">
        <v>695.36</v>
      </c>
      <c r="I475" s="150"/>
      <c r="J475" s="150"/>
      <c r="M475" s="145"/>
      <c r="N475" s="151"/>
      <c r="Y475" s="152"/>
      <c r="AT475" s="147" t="s">
        <v>164</v>
      </c>
      <c r="AU475" s="147" t="s">
        <v>84</v>
      </c>
      <c r="AV475" s="12" t="s">
        <v>84</v>
      </c>
      <c r="AW475" s="12" t="s">
        <v>5</v>
      </c>
      <c r="AX475" s="12" t="s">
        <v>74</v>
      </c>
      <c r="AY475" s="147" t="s">
        <v>155</v>
      </c>
    </row>
    <row r="476" spans="2:65" s="13" customFormat="1">
      <c r="B476" s="153"/>
      <c r="D476" s="146" t="s">
        <v>164</v>
      </c>
      <c r="E476" s="154" t="s">
        <v>20</v>
      </c>
      <c r="F476" s="155" t="s">
        <v>166</v>
      </c>
      <c r="H476" s="156">
        <v>695.36</v>
      </c>
      <c r="I476" s="157"/>
      <c r="J476" s="157"/>
      <c r="M476" s="153"/>
      <c r="N476" s="158"/>
      <c r="Y476" s="159"/>
      <c r="AT476" s="154" t="s">
        <v>164</v>
      </c>
      <c r="AU476" s="154" t="s">
        <v>84</v>
      </c>
      <c r="AV476" s="13" t="s">
        <v>161</v>
      </c>
      <c r="AW476" s="13" t="s">
        <v>5</v>
      </c>
      <c r="AX476" s="13" t="s">
        <v>82</v>
      </c>
      <c r="AY476" s="154" t="s">
        <v>155</v>
      </c>
    </row>
    <row r="477" spans="2:65" s="1" customFormat="1" ht="16.5" customHeight="1">
      <c r="B477" s="32"/>
      <c r="C477" s="126" t="s">
        <v>747</v>
      </c>
      <c r="D477" s="126" t="s">
        <v>157</v>
      </c>
      <c r="E477" s="127" t="s">
        <v>748</v>
      </c>
      <c r="F477" s="128" t="s">
        <v>749</v>
      </c>
      <c r="G477" s="129" t="s">
        <v>183</v>
      </c>
      <c r="H477" s="130">
        <v>6.5</v>
      </c>
      <c r="I477" s="131"/>
      <c r="J477" s="131"/>
      <c r="K477" s="132">
        <f>ROUND(P477*H477,2)</f>
        <v>0</v>
      </c>
      <c r="L477" s="133"/>
      <c r="M477" s="32"/>
      <c r="N477" s="134" t="s">
        <v>20</v>
      </c>
      <c r="O477" s="135" t="s">
        <v>43</v>
      </c>
      <c r="P477" s="136">
        <f>I477+J477</f>
        <v>0</v>
      </c>
      <c r="Q477" s="136">
        <f>ROUND(I477*H477,2)</f>
        <v>0</v>
      </c>
      <c r="R477" s="136">
        <f>ROUND(J477*H477,2)</f>
        <v>0</v>
      </c>
      <c r="T477" s="137">
        <f>S477*H477</f>
        <v>0</v>
      </c>
      <c r="U477" s="137">
        <v>0.10956</v>
      </c>
      <c r="V477" s="137">
        <f>U477*H477</f>
        <v>0.71214</v>
      </c>
      <c r="W477" s="137">
        <v>0</v>
      </c>
      <c r="X477" s="137">
        <f>W477*H477</f>
        <v>0</v>
      </c>
      <c r="Y477" s="138" t="s">
        <v>20</v>
      </c>
      <c r="AR477" s="139" t="s">
        <v>161</v>
      </c>
      <c r="AT477" s="139" t="s">
        <v>157</v>
      </c>
      <c r="AU477" s="139" t="s">
        <v>84</v>
      </c>
      <c r="AY477" s="17" t="s">
        <v>155</v>
      </c>
      <c r="BE477" s="140">
        <f>IF(O477="základní",K477,0)</f>
        <v>0</v>
      </c>
      <c r="BF477" s="140">
        <f>IF(O477="snížená",K477,0)</f>
        <v>0</v>
      </c>
      <c r="BG477" s="140">
        <f>IF(O477="zákl. přenesená",K477,0)</f>
        <v>0</v>
      </c>
      <c r="BH477" s="140">
        <f>IF(O477="sníž. přenesená",K477,0)</f>
        <v>0</v>
      </c>
      <c r="BI477" s="140">
        <f>IF(O477="nulová",K477,0)</f>
        <v>0</v>
      </c>
      <c r="BJ477" s="17" t="s">
        <v>82</v>
      </c>
      <c r="BK477" s="140">
        <f>ROUND(P477*H477,2)</f>
        <v>0</v>
      </c>
      <c r="BL477" s="17" t="s">
        <v>161</v>
      </c>
      <c r="BM477" s="139" t="s">
        <v>750</v>
      </c>
    </row>
    <row r="478" spans="2:65" s="1" customFormat="1">
      <c r="B478" s="32"/>
      <c r="D478" s="141" t="s">
        <v>162</v>
      </c>
      <c r="F478" s="142" t="s">
        <v>751</v>
      </c>
      <c r="I478" s="143"/>
      <c r="J478" s="143"/>
      <c r="M478" s="32"/>
      <c r="N478" s="144"/>
      <c r="Y478" s="53"/>
      <c r="AT478" s="17" t="s">
        <v>162</v>
      </c>
      <c r="AU478" s="17" t="s">
        <v>84</v>
      </c>
    </row>
    <row r="479" spans="2:65" s="1" customFormat="1" ht="24.2" customHeight="1">
      <c r="B479" s="32"/>
      <c r="C479" s="126" t="s">
        <v>752</v>
      </c>
      <c r="D479" s="126" t="s">
        <v>157</v>
      </c>
      <c r="E479" s="127" t="s">
        <v>753</v>
      </c>
      <c r="F479" s="128" t="s">
        <v>754</v>
      </c>
      <c r="G479" s="129" t="s">
        <v>207</v>
      </c>
      <c r="H479" s="130">
        <v>1309.5229999999999</v>
      </c>
      <c r="I479" s="131"/>
      <c r="J479" s="131"/>
      <c r="K479" s="132">
        <f>ROUND(P479*H479,2)</f>
        <v>0</v>
      </c>
      <c r="L479" s="133"/>
      <c r="M479" s="32"/>
      <c r="N479" s="134" t="s">
        <v>20</v>
      </c>
      <c r="O479" s="135" t="s">
        <v>43</v>
      </c>
      <c r="P479" s="136">
        <f>I479+J479</f>
        <v>0</v>
      </c>
      <c r="Q479" s="136">
        <f>ROUND(I479*H479,2)</f>
        <v>0</v>
      </c>
      <c r="R479" s="136">
        <f>ROUND(J479*H479,2)</f>
        <v>0</v>
      </c>
      <c r="T479" s="137">
        <f>S479*H479</f>
        <v>0</v>
      </c>
      <c r="U479" s="137">
        <v>0</v>
      </c>
      <c r="V479" s="137">
        <f>U479*H479</f>
        <v>0</v>
      </c>
      <c r="W479" s="137">
        <v>0</v>
      </c>
      <c r="X479" s="137">
        <f>W479*H479</f>
        <v>0</v>
      </c>
      <c r="Y479" s="138" t="s">
        <v>20</v>
      </c>
      <c r="AR479" s="139" t="s">
        <v>161</v>
      </c>
      <c r="AT479" s="139" t="s">
        <v>157</v>
      </c>
      <c r="AU479" s="139" t="s">
        <v>84</v>
      </c>
      <c r="AY479" s="17" t="s">
        <v>155</v>
      </c>
      <c r="BE479" s="140">
        <f>IF(O479="základní",K479,0)</f>
        <v>0</v>
      </c>
      <c r="BF479" s="140">
        <f>IF(O479="snížená",K479,0)</f>
        <v>0</v>
      </c>
      <c r="BG479" s="140">
        <f>IF(O479="zákl. přenesená",K479,0)</f>
        <v>0</v>
      </c>
      <c r="BH479" s="140">
        <f>IF(O479="sníž. přenesená",K479,0)</f>
        <v>0</v>
      </c>
      <c r="BI479" s="140">
        <f>IF(O479="nulová",K479,0)</f>
        <v>0</v>
      </c>
      <c r="BJ479" s="17" t="s">
        <v>82</v>
      </c>
      <c r="BK479" s="140">
        <f>ROUND(P479*H479,2)</f>
        <v>0</v>
      </c>
      <c r="BL479" s="17" t="s">
        <v>161</v>
      </c>
      <c r="BM479" s="139" t="s">
        <v>755</v>
      </c>
    </row>
    <row r="480" spans="2:65" s="1" customFormat="1">
      <c r="B480" s="32"/>
      <c r="D480" s="141" t="s">
        <v>162</v>
      </c>
      <c r="F480" s="142" t="s">
        <v>756</v>
      </c>
      <c r="I480" s="143"/>
      <c r="J480" s="143"/>
      <c r="M480" s="32"/>
      <c r="N480" s="144"/>
      <c r="Y480" s="53"/>
      <c r="AT480" s="17" t="s">
        <v>162</v>
      </c>
      <c r="AU480" s="17" t="s">
        <v>84</v>
      </c>
    </row>
    <row r="481" spans="2:65" s="11" customFormat="1" ht="22.9" customHeight="1">
      <c r="B481" s="113"/>
      <c r="D481" s="114" t="s">
        <v>73</v>
      </c>
      <c r="E481" s="124" t="s">
        <v>175</v>
      </c>
      <c r="F481" s="124" t="s">
        <v>757</v>
      </c>
      <c r="I481" s="116"/>
      <c r="J481" s="116"/>
      <c r="K481" s="125">
        <f>BK481</f>
        <v>0</v>
      </c>
      <c r="M481" s="113"/>
      <c r="N481" s="118"/>
      <c r="Q481" s="119">
        <f>SUM(Q482:Q536)</f>
        <v>0</v>
      </c>
      <c r="R481" s="119">
        <f>SUM(R482:R536)</f>
        <v>0</v>
      </c>
      <c r="T481" s="120">
        <f>SUM(T482:T536)</f>
        <v>0</v>
      </c>
      <c r="V481" s="120">
        <f>SUM(V482:V536)</f>
        <v>13.167398159999999</v>
      </c>
      <c r="X481" s="120">
        <f>SUM(X482:X536)</f>
        <v>0</v>
      </c>
      <c r="Y481" s="121"/>
      <c r="AR481" s="114" t="s">
        <v>82</v>
      </c>
      <c r="AT481" s="122" t="s">
        <v>73</v>
      </c>
      <c r="AU481" s="122" t="s">
        <v>82</v>
      </c>
      <c r="AY481" s="114" t="s">
        <v>155</v>
      </c>
      <c r="BK481" s="123">
        <f>SUM(BK482:BK536)</f>
        <v>0</v>
      </c>
    </row>
    <row r="482" spans="2:65" s="1" customFormat="1" ht="16.5" customHeight="1">
      <c r="B482" s="32"/>
      <c r="C482" s="126" t="s">
        <v>758</v>
      </c>
      <c r="D482" s="126" t="s">
        <v>157</v>
      </c>
      <c r="E482" s="127" t="s">
        <v>759</v>
      </c>
      <c r="F482" s="128" t="s">
        <v>760</v>
      </c>
      <c r="G482" s="129" t="s">
        <v>160</v>
      </c>
      <c r="H482" s="130">
        <v>84.662999999999997</v>
      </c>
      <c r="I482" s="131"/>
      <c r="J482" s="131"/>
      <c r="K482" s="132">
        <f>ROUND(P482*H482,2)</f>
        <v>0</v>
      </c>
      <c r="L482" s="133"/>
      <c r="M482" s="32"/>
      <c r="N482" s="134" t="s">
        <v>20</v>
      </c>
      <c r="O482" s="135" t="s">
        <v>43</v>
      </c>
      <c r="P482" s="136">
        <f>I482+J482</f>
        <v>0</v>
      </c>
      <c r="Q482" s="136">
        <f>ROUND(I482*H482,2)</f>
        <v>0</v>
      </c>
      <c r="R482" s="136">
        <f>ROUND(J482*H482,2)</f>
        <v>0</v>
      </c>
      <c r="T482" s="137">
        <f>S482*H482</f>
        <v>0</v>
      </c>
      <c r="U482" s="137">
        <v>1.4E-3</v>
      </c>
      <c r="V482" s="137">
        <f>U482*H482</f>
        <v>0.1185282</v>
      </c>
      <c r="W482" s="137">
        <v>0</v>
      </c>
      <c r="X482" s="137">
        <f>W482*H482</f>
        <v>0</v>
      </c>
      <c r="Y482" s="138" t="s">
        <v>20</v>
      </c>
      <c r="AR482" s="139" t="s">
        <v>161</v>
      </c>
      <c r="AT482" s="139" t="s">
        <v>157</v>
      </c>
      <c r="AU482" s="139" t="s">
        <v>84</v>
      </c>
      <c r="AY482" s="17" t="s">
        <v>155</v>
      </c>
      <c r="BE482" s="140">
        <f>IF(O482="základní",K482,0)</f>
        <v>0</v>
      </c>
      <c r="BF482" s="140">
        <f>IF(O482="snížená",K482,0)</f>
        <v>0</v>
      </c>
      <c r="BG482" s="140">
        <f>IF(O482="zákl. přenesená",K482,0)</f>
        <v>0</v>
      </c>
      <c r="BH482" s="140">
        <f>IF(O482="sníž. přenesená",K482,0)</f>
        <v>0</v>
      </c>
      <c r="BI482" s="140">
        <f>IF(O482="nulová",K482,0)</f>
        <v>0</v>
      </c>
      <c r="BJ482" s="17" t="s">
        <v>82</v>
      </c>
      <c r="BK482" s="140">
        <f>ROUND(P482*H482,2)</f>
        <v>0</v>
      </c>
      <c r="BL482" s="17" t="s">
        <v>161</v>
      </c>
      <c r="BM482" s="139" t="s">
        <v>761</v>
      </c>
    </row>
    <row r="483" spans="2:65" s="1" customFormat="1">
      <c r="B483" s="32"/>
      <c r="D483" s="141" t="s">
        <v>162</v>
      </c>
      <c r="F483" s="142" t="s">
        <v>762</v>
      </c>
      <c r="I483" s="143"/>
      <c r="J483" s="143"/>
      <c r="M483" s="32"/>
      <c r="N483" s="144"/>
      <c r="Y483" s="53"/>
      <c r="AT483" s="17" t="s">
        <v>162</v>
      </c>
      <c r="AU483" s="17" t="s">
        <v>84</v>
      </c>
    </row>
    <row r="484" spans="2:65" s="12" customFormat="1">
      <c r="B484" s="145"/>
      <c r="D484" s="146" t="s">
        <v>164</v>
      </c>
      <c r="E484" s="147" t="s">
        <v>20</v>
      </c>
      <c r="F484" s="148" t="s">
        <v>763</v>
      </c>
      <c r="H484" s="149">
        <v>80.631</v>
      </c>
      <c r="I484" s="150"/>
      <c r="J484" s="150"/>
      <c r="M484" s="145"/>
      <c r="N484" s="151"/>
      <c r="Y484" s="152"/>
      <c r="AT484" s="147" t="s">
        <v>164</v>
      </c>
      <c r="AU484" s="147" t="s">
        <v>84</v>
      </c>
      <c r="AV484" s="12" t="s">
        <v>84</v>
      </c>
      <c r="AW484" s="12" t="s">
        <v>5</v>
      </c>
      <c r="AX484" s="12" t="s">
        <v>82</v>
      </c>
      <c r="AY484" s="147" t="s">
        <v>155</v>
      </c>
    </row>
    <row r="485" spans="2:65" s="12" customFormat="1">
      <c r="B485" s="145"/>
      <c r="D485" s="146" t="s">
        <v>164</v>
      </c>
      <c r="F485" s="148" t="s">
        <v>764</v>
      </c>
      <c r="H485" s="149">
        <v>84.662999999999997</v>
      </c>
      <c r="I485" s="150"/>
      <c r="J485" s="150"/>
      <c r="M485" s="145"/>
      <c r="N485" s="151"/>
      <c r="Y485" s="152"/>
      <c r="AT485" s="147" t="s">
        <v>164</v>
      </c>
      <c r="AU485" s="147" t="s">
        <v>84</v>
      </c>
      <c r="AV485" s="12" t="s">
        <v>84</v>
      </c>
      <c r="AW485" s="12" t="s">
        <v>4</v>
      </c>
      <c r="AX485" s="12" t="s">
        <v>82</v>
      </c>
      <c r="AY485" s="147" t="s">
        <v>155</v>
      </c>
    </row>
    <row r="486" spans="2:65" s="1" customFormat="1" ht="16.5" customHeight="1">
      <c r="B486" s="32"/>
      <c r="C486" s="126" t="s">
        <v>765</v>
      </c>
      <c r="D486" s="126" t="s">
        <v>157</v>
      </c>
      <c r="E486" s="127" t="s">
        <v>766</v>
      </c>
      <c r="F486" s="128" t="s">
        <v>767</v>
      </c>
      <c r="G486" s="129" t="s">
        <v>160</v>
      </c>
      <c r="H486" s="130">
        <v>8.3480000000000008</v>
      </c>
      <c r="I486" s="131"/>
      <c r="J486" s="131"/>
      <c r="K486" s="132">
        <f>ROUND(P486*H486,2)</f>
        <v>0</v>
      </c>
      <c r="L486" s="133"/>
      <c r="M486" s="32"/>
      <c r="N486" s="134" t="s">
        <v>20</v>
      </c>
      <c r="O486" s="135" t="s">
        <v>43</v>
      </c>
      <c r="P486" s="136">
        <f>I486+J486</f>
        <v>0</v>
      </c>
      <c r="Q486" s="136">
        <f>ROUND(I486*H486,2)</f>
        <v>0</v>
      </c>
      <c r="R486" s="136">
        <f>ROUND(J486*H486,2)</f>
        <v>0</v>
      </c>
      <c r="T486" s="137">
        <f>S486*H486</f>
        <v>0</v>
      </c>
      <c r="U486" s="137">
        <v>1.4E-3</v>
      </c>
      <c r="V486" s="137">
        <f>U486*H486</f>
        <v>1.1687200000000002E-2</v>
      </c>
      <c r="W486" s="137">
        <v>0</v>
      </c>
      <c r="X486" s="137">
        <f>W486*H486</f>
        <v>0</v>
      </c>
      <c r="Y486" s="138" t="s">
        <v>20</v>
      </c>
      <c r="AR486" s="139" t="s">
        <v>161</v>
      </c>
      <c r="AT486" s="139" t="s">
        <v>157</v>
      </c>
      <c r="AU486" s="139" t="s">
        <v>84</v>
      </c>
      <c r="AY486" s="17" t="s">
        <v>155</v>
      </c>
      <c r="BE486" s="140">
        <f>IF(O486="základní",K486,0)</f>
        <v>0</v>
      </c>
      <c r="BF486" s="140">
        <f>IF(O486="snížená",K486,0)</f>
        <v>0</v>
      </c>
      <c r="BG486" s="140">
        <f>IF(O486="zákl. přenesená",K486,0)</f>
        <v>0</v>
      </c>
      <c r="BH486" s="140">
        <f>IF(O486="sníž. přenesená",K486,0)</f>
        <v>0</v>
      </c>
      <c r="BI486" s="140">
        <f>IF(O486="nulová",K486,0)</f>
        <v>0</v>
      </c>
      <c r="BJ486" s="17" t="s">
        <v>82</v>
      </c>
      <c r="BK486" s="140">
        <f>ROUND(P486*H486,2)</f>
        <v>0</v>
      </c>
      <c r="BL486" s="17" t="s">
        <v>161</v>
      </c>
      <c r="BM486" s="139" t="s">
        <v>768</v>
      </c>
    </row>
    <row r="487" spans="2:65" s="1" customFormat="1">
      <c r="B487" s="32"/>
      <c r="D487" s="141" t="s">
        <v>162</v>
      </c>
      <c r="F487" s="142" t="s">
        <v>769</v>
      </c>
      <c r="I487" s="143"/>
      <c r="J487" s="143"/>
      <c r="M487" s="32"/>
      <c r="N487" s="144"/>
      <c r="Y487" s="53"/>
      <c r="AT487" s="17" t="s">
        <v>162</v>
      </c>
      <c r="AU487" s="17" t="s">
        <v>84</v>
      </c>
    </row>
    <row r="488" spans="2:65" s="12" customFormat="1">
      <c r="B488" s="145"/>
      <c r="D488" s="146" t="s">
        <v>164</v>
      </c>
      <c r="E488" s="147" t="s">
        <v>20</v>
      </c>
      <c r="F488" s="148" t="s">
        <v>770</v>
      </c>
      <c r="H488" s="149">
        <v>7.95</v>
      </c>
      <c r="I488" s="150"/>
      <c r="J488" s="150"/>
      <c r="M488" s="145"/>
      <c r="N488" s="151"/>
      <c r="Y488" s="152"/>
      <c r="AT488" s="147" t="s">
        <v>164</v>
      </c>
      <c r="AU488" s="147" t="s">
        <v>84</v>
      </c>
      <c r="AV488" s="12" t="s">
        <v>84</v>
      </c>
      <c r="AW488" s="12" t="s">
        <v>5</v>
      </c>
      <c r="AX488" s="12" t="s">
        <v>74</v>
      </c>
      <c r="AY488" s="147" t="s">
        <v>155</v>
      </c>
    </row>
    <row r="489" spans="2:65" s="13" customFormat="1">
      <c r="B489" s="153"/>
      <c r="D489" s="146" t="s">
        <v>164</v>
      </c>
      <c r="E489" s="154" t="s">
        <v>20</v>
      </c>
      <c r="F489" s="155" t="s">
        <v>166</v>
      </c>
      <c r="H489" s="156">
        <v>7.95</v>
      </c>
      <c r="I489" s="157"/>
      <c r="J489" s="157"/>
      <c r="M489" s="153"/>
      <c r="N489" s="158"/>
      <c r="Y489" s="159"/>
      <c r="AT489" s="154" t="s">
        <v>164</v>
      </c>
      <c r="AU489" s="154" t="s">
        <v>84</v>
      </c>
      <c r="AV489" s="13" t="s">
        <v>161</v>
      </c>
      <c r="AW489" s="13" t="s">
        <v>5</v>
      </c>
      <c r="AX489" s="13" t="s">
        <v>82</v>
      </c>
      <c r="AY489" s="154" t="s">
        <v>155</v>
      </c>
    </row>
    <row r="490" spans="2:65" s="12" customFormat="1">
      <c r="B490" s="145"/>
      <c r="D490" s="146" t="s">
        <v>164</v>
      </c>
      <c r="F490" s="148" t="s">
        <v>771</v>
      </c>
      <c r="H490" s="149">
        <v>8.3480000000000008</v>
      </c>
      <c r="I490" s="150"/>
      <c r="J490" s="150"/>
      <c r="M490" s="145"/>
      <c r="N490" s="151"/>
      <c r="Y490" s="152"/>
      <c r="AT490" s="147" t="s">
        <v>164</v>
      </c>
      <c r="AU490" s="147" t="s">
        <v>84</v>
      </c>
      <c r="AV490" s="12" t="s">
        <v>84</v>
      </c>
      <c r="AW490" s="12" t="s">
        <v>4</v>
      </c>
      <c r="AX490" s="12" t="s">
        <v>82</v>
      </c>
      <c r="AY490" s="147" t="s">
        <v>155</v>
      </c>
    </row>
    <row r="491" spans="2:65" s="1" customFormat="1" ht="24.2" customHeight="1">
      <c r="B491" s="32"/>
      <c r="C491" s="126" t="s">
        <v>772</v>
      </c>
      <c r="D491" s="126" t="s">
        <v>157</v>
      </c>
      <c r="E491" s="127" t="s">
        <v>773</v>
      </c>
      <c r="F491" s="128" t="s">
        <v>774</v>
      </c>
      <c r="G491" s="129" t="s">
        <v>160</v>
      </c>
      <c r="H491" s="130">
        <v>27.327000000000002</v>
      </c>
      <c r="I491" s="131"/>
      <c r="J491" s="131"/>
      <c r="K491" s="132">
        <f>ROUND(P491*H491,2)</f>
        <v>0</v>
      </c>
      <c r="L491" s="133"/>
      <c r="M491" s="32"/>
      <c r="N491" s="134" t="s">
        <v>20</v>
      </c>
      <c r="O491" s="135" t="s">
        <v>43</v>
      </c>
      <c r="P491" s="136">
        <f>I491+J491</f>
        <v>0</v>
      </c>
      <c r="Q491" s="136">
        <f>ROUND(I491*H491,2)</f>
        <v>0</v>
      </c>
      <c r="R491" s="136">
        <f>ROUND(J491*H491,2)</f>
        <v>0</v>
      </c>
      <c r="T491" s="137">
        <f>S491*H491</f>
        <v>0</v>
      </c>
      <c r="U491" s="137">
        <v>1.7330000000000002E-2</v>
      </c>
      <c r="V491" s="137">
        <f>U491*H491</f>
        <v>0.47357691000000007</v>
      </c>
      <c r="W491" s="137">
        <v>0</v>
      </c>
      <c r="X491" s="137">
        <f>W491*H491</f>
        <v>0</v>
      </c>
      <c r="Y491" s="138" t="s">
        <v>20</v>
      </c>
      <c r="AR491" s="139" t="s">
        <v>161</v>
      </c>
      <c r="AT491" s="139" t="s">
        <v>157</v>
      </c>
      <c r="AU491" s="139" t="s">
        <v>84</v>
      </c>
      <c r="AY491" s="17" t="s">
        <v>155</v>
      </c>
      <c r="BE491" s="140">
        <f>IF(O491="základní",K491,0)</f>
        <v>0</v>
      </c>
      <c r="BF491" s="140">
        <f>IF(O491="snížená",K491,0)</f>
        <v>0</v>
      </c>
      <c r="BG491" s="140">
        <f>IF(O491="zákl. přenesená",K491,0)</f>
        <v>0</v>
      </c>
      <c r="BH491" s="140">
        <f>IF(O491="sníž. přenesená",K491,0)</f>
        <v>0</v>
      </c>
      <c r="BI491" s="140">
        <f>IF(O491="nulová",K491,0)</f>
        <v>0</v>
      </c>
      <c r="BJ491" s="17" t="s">
        <v>82</v>
      </c>
      <c r="BK491" s="140">
        <f>ROUND(P491*H491,2)</f>
        <v>0</v>
      </c>
      <c r="BL491" s="17" t="s">
        <v>161</v>
      </c>
      <c r="BM491" s="139" t="s">
        <v>775</v>
      </c>
    </row>
    <row r="492" spans="2:65" s="1" customFormat="1">
      <c r="B492" s="32"/>
      <c r="D492" s="141" t="s">
        <v>162</v>
      </c>
      <c r="F492" s="142" t="s">
        <v>776</v>
      </c>
      <c r="I492" s="143"/>
      <c r="J492" s="143"/>
      <c r="M492" s="32"/>
      <c r="N492" s="144"/>
      <c r="Y492" s="53"/>
      <c r="AT492" s="17" t="s">
        <v>162</v>
      </c>
      <c r="AU492" s="17" t="s">
        <v>84</v>
      </c>
    </row>
    <row r="493" spans="2:65" s="1" customFormat="1" ht="19.5">
      <c r="B493" s="32"/>
      <c r="D493" s="146" t="s">
        <v>177</v>
      </c>
      <c r="F493" s="160" t="s">
        <v>777</v>
      </c>
      <c r="I493" s="143"/>
      <c r="J493" s="143"/>
      <c r="M493" s="32"/>
      <c r="N493" s="144"/>
      <c r="Y493" s="53"/>
      <c r="AT493" s="17" t="s">
        <v>177</v>
      </c>
      <c r="AU493" s="17" t="s">
        <v>84</v>
      </c>
    </row>
    <row r="494" spans="2:65" s="12" customFormat="1">
      <c r="B494" s="145"/>
      <c r="D494" s="146" t="s">
        <v>164</v>
      </c>
      <c r="E494" s="147" t="s">
        <v>20</v>
      </c>
      <c r="F494" s="148" t="s">
        <v>778</v>
      </c>
      <c r="H494" s="149">
        <v>27.056000000000001</v>
      </c>
      <c r="I494" s="150"/>
      <c r="J494" s="150"/>
      <c r="M494" s="145"/>
      <c r="N494" s="151"/>
      <c r="Y494" s="152"/>
      <c r="AT494" s="147" t="s">
        <v>164</v>
      </c>
      <c r="AU494" s="147" t="s">
        <v>84</v>
      </c>
      <c r="AV494" s="12" t="s">
        <v>84</v>
      </c>
      <c r="AW494" s="12" t="s">
        <v>5</v>
      </c>
      <c r="AX494" s="12" t="s">
        <v>74</v>
      </c>
      <c r="AY494" s="147" t="s">
        <v>155</v>
      </c>
    </row>
    <row r="495" spans="2:65" s="13" customFormat="1">
      <c r="B495" s="153"/>
      <c r="D495" s="146" t="s">
        <v>164</v>
      </c>
      <c r="E495" s="154" t="s">
        <v>20</v>
      </c>
      <c r="F495" s="155" t="s">
        <v>166</v>
      </c>
      <c r="H495" s="156">
        <v>27.056000000000001</v>
      </c>
      <c r="I495" s="157"/>
      <c r="J495" s="157"/>
      <c r="M495" s="153"/>
      <c r="N495" s="158"/>
      <c r="Y495" s="159"/>
      <c r="AT495" s="154" t="s">
        <v>164</v>
      </c>
      <c r="AU495" s="154" t="s">
        <v>84</v>
      </c>
      <c r="AV495" s="13" t="s">
        <v>161</v>
      </c>
      <c r="AW495" s="13" t="s">
        <v>5</v>
      </c>
      <c r="AX495" s="13" t="s">
        <v>82</v>
      </c>
      <c r="AY495" s="154" t="s">
        <v>155</v>
      </c>
    </row>
    <row r="496" spans="2:65" s="12" customFormat="1">
      <c r="B496" s="145"/>
      <c r="D496" s="146" t="s">
        <v>164</v>
      </c>
      <c r="F496" s="148" t="s">
        <v>779</v>
      </c>
      <c r="H496" s="149">
        <v>27.327000000000002</v>
      </c>
      <c r="I496" s="150"/>
      <c r="J496" s="150"/>
      <c r="M496" s="145"/>
      <c r="N496" s="151"/>
      <c r="Y496" s="152"/>
      <c r="AT496" s="147" t="s">
        <v>164</v>
      </c>
      <c r="AU496" s="147" t="s">
        <v>84</v>
      </c>
      <c r="AV496" s="12" t="s">
        <v>84</v>
      </c>
      <c r="AW496" s="12" t="s">
        <v>4</v>
      </c>
      <c r="AX496" s="12" t="s">
        <v>82</v>
      </c>
      <c r="AY496" s="147" t="s">
        <v>155</v>
      </c>
    </row>
    <row r="497" spans="2:65" s="1" customFormat="1" ht="24.2" customHeight="1">
      <c r="B497" s="32"/>
      <c r="C497" s="126" t="s">
        <v>780</v>
      </c>
      <c r="D497" s="126" t="s">
        <v>157</v>
      </c>
      <c r="E497" s="127" t="s">
        <v>781</v>
      </c>
      <c r="F497" s="128" t="s">
        <v>782</v>
      </c>
      <c r="G497" s="129" t="s">
        <v>160</v>
      </c>
      <c r="H497" s="130">
        <v>577.26800000000003</v>
      </c>
      <c r="I497" s="131"/>
      <c r="J497" s="131"/>
      <c r="K497" s="132">
        <f>ROUND(P497*H497,2)</f>
        <v>0</v>
      </c>
      <c r="L497" s="133"/>
      <c r="M497" s="32"/>
      <c r="N497" s="134" t="s">
        <v>20</v>
      </c>
      <c r="O497" s="135" t="s">
        <v>43</v>
      </c>
      <c r="P497" s="136">
        <f>I497+J497</f>
        <v>0</v>
      </c>
      <c r="Q497" s="136">
        <f>ROUND(I497*H497,2)</f>
        <v>0</v>
      </c>
      <c r="R497" s="136">
        <f>ROUND(J497*H497,2)</f>
        <v>0</v>
      </c>
      <c r="T497" s="137">
        <f>S497*H497</f>
        <v>0</v>
      </c>
      <c r="U497" s="137">
        <v>1.103E-2</v>
      </c>
      <c r="V497" s="137">
        <f>U497*H497</f>
        <v>6.3672660400000005</v>
      </c>
      <c r="W497" s="137">
        <v>0</v>
      </c>
      <c r="X497" s="137">
        <f>W497*H497</f>
        <v>0</v>
      </c>
      <c r="Y497" s="138" t="s">
        <v>20</v>
      </c>
      <c r="AR497" s="139" t="s">
        <v>161</v>
      </c>
      <c r="AT497" s="139" t="s">
        <v>157</v>
      </c>
      <c r="AU497" s="139" t="s">
        <v>84</v>
      </c>
      <c r="AY497" s="17" t="s">
        <v>155</v>
      </c>
      <c r="BE497" s="140">
        <f>IF(O497="základní",K497,0)</f>
        <v>0</v>
      </c>
      <c r="BF497" s="140">
        <f>IF(O497="snížená",K497,0)</f>
        <v>0</v>
      </c>
      <c r="BG497" s="140">
        <f>IF(O497="zákl. přenesená",K497,0)</f>
        <v>0</v>
      </c>
      <c r="BH497" s="140">
        <f>IF(O497="sníž. přenesená",K497,0)</f>
        <v>0</v>
      </c>
      <c r="BI497" s="140">
        <f>IF(O497="nulová",K497,0)</f>
        <v>0</v>
      </c>
      <c r="BJ497" s="17" t="s">
        <v>82</v>
      </c>
      <c r="BK497" s="140">
        <f>ROUND(P497*H497,2)</f>
        <v>0</v>
      </c>
      <c r="BL497" s="17" t="s">
        <v>161</v>
      </c>
      <c r="BM497" s="139" t="s">
        <v>783</v>
      </c>
    </row>
    <row r="498" spans="2:65" s="1" customFormat="1">
      <c r="B498" s="32"/>
      <c r="D498" s="141" t="s">
        <v>162</v>
      </c>
      <c r="F498" s="142" t="s">
        <v>784</v>
      </c>
      <c r="I498" s="143"/>
      <c r="J498" s="143"/>
      <c r="M498" s="32"/>
      <c r="N498" s="144"/>
      <c r="Y498" s="53"/>
      <c r="AT498" s="17" t="s">
        <v>162</v>
      </c>
      <c r="AU498" s="17" t="s">
        <v>84</v>
      </c>
    </row>
    <row r="499" spans="2:65" s="1" customFormat="1" ht="19.5">
      <c r="B499" s="32"/>
      <c r="D499" s="146" t="s">
        <v>177</v>
      </c>
      <c r="F499" s="160" t="s">
        <v>785</v>
      </c>
      <c r="I499" s="143"/>
      <c r="J499" s="143"/>
      <c r="M499" s="32"/>
      <c r="N499" s="144"/>
      <c r="Y499" s="53"/>
      <c r="AT499" s="17" t="s">
        <v>177</v>
      </c>
      <c r="AU499" s="17" t="s">
        <v>84</v>
      </c>
    </row>
    <row r="500" spans="2:65" s="12" customFormat="1">
      <c r="B500" s="145"/>
      <c r="D500" s="146" t="s">
        <v>164</v>
      </c>
      <c r="E500" s="147" t="s">
        <v>20</v>
      </c>
      <c r="F500" s="148" t="s">
        <v>786</v>
      </c>
      <c r="H500" s="149">
        <v>128.405</v>
      </c>
      <c r="I500" s="150"/>
      <c r="J500" s="150"/>
      <c r="M500" s="145"/>
      <c r="N500" s="151"/>
      <c r="Y500" s="152"/>
      <c r="AT500" s="147" t="s">
        <v>164</v>
      </c>
      <c r="AU500" s="147" t="s">
        <v>84</v>
      </c>
      <c r="AV500" s="12" t="s">
        <v>84</v>
      </c>
      <c r="AW500" s="12" t="s">
        <v>5</v>
      </c>
      <c r="AX500" s="12" t="s">
        <v>74</v>
      </c>
      <c r="AY500" s="147" t="s">
        <v>155</v>
      </c>
    </row>
    <row r="501" spans="2:65" s="12" customFormat="1">
      <c r="B501" s="145"/>
      <c r="D501" s="146" t="s">
        <v>164</v>
      </c>
      <c r="E501" s="147" t="s">
        <v>20</v>
      </c>
      <c r="F501" s="148" t="s">
        <v>787</v>
      </c>
      <c r="H501" s="149">
        <v>143.32499999999999</v>
      </c>
      <c r="I501" s="150"/>
      <c r="J501" s="150"/>
      <c r="M501" s="145"/>
      <c r="N501" s="151"/>
      <c r="Y501" s="152"/>
      <c r="AT501" s="147" t="s">
        <v>164</v>
      </c>
      <c r="AU501" s="147" t="s">
        <v>84</v>
      </c>
      <c r="AV501" s="12" t="s">
        <v>84</v>
      </c>
      <c r="AW501" s="12" t="s">
        <v>5</v>
      </c>
      <c r="AX501" s="12" t="s">
        <v>74</v>
      </c>
      <c r="AY501" s="147" t="s">
        <v>155</v>
      </c>
    </row>
    <row r="502" spans="2:65" s="12" customFormat="1">
      <c r="B502" s="145"/>
      <c r="D502" s="146" t="s">
        <v>164</v>
      </c>
      <c r="E502" s="147" t="s">
        <v>20</v>
      </c>
      <c r="F502" s="148" t="s">
        <v>788</v>
      </c>
      <c r="H502" s="149">
        <v>204.40799999999999</v>
      </c>
      <c r="I502" s="150"/>
      <c r="J502" s="150"/>
      <c r="M502" s="145"/>
      <c r="N502" s="151"/>
      <c r="Y502" s="152"/>
      <c r="AT502" s="147" t="s">
        <v>164</v>
      </c>
      <c r="AU502" s="147" t="s">
        <v>84</v>
      </c>
      <c r="AV502" s="12" t="s">
        <v>84</v>
      </c>
      <c r="AW502" s="12" t="s">
        <v>5</v>
      </c>
      <c r="AX502" s="12" t="s">
        <v>74</v>
      </c>
      <c r="AY502" s="147" t="s">
        <v>155</v>
      </c>
    </row>
    <row r="503" spans="2:65" s="12" customFormat="1">
      <c r="B503" s="145"/>
      <c r="D503" s="146" t="s">
        <v>164</v>
      </c>
      <c r="E503" s="147" t="s">
        <v>20</v>
      </c>
      <c r="F503" s="148" t="s">
        <v>789</v>
      </c>
      <c r="H503" s="149">
        <v>187.07400000000001</v>
      </c>
      <c r="I503" s="150"/>
      <c r="J503" s="150"/>
      <c r="M503" s="145"/>
      <c r="N503" s="151"/>
      <c r="Y503" s="152"/>
      <c r="AT503" s="147" t="s">
        <v>164</v>
      </c>
      <c r="AU503" s="147" t="s">
        <v>84</v>
      </c>
      <c r="AV503" s="12" t="s">
        <v>84</v>
      </c>
      <c r="AW503" s="12" t="s">
        <v>5</v>
      </c>
      <c r="AX503" s="12" t="s">
        <v>74</v>
      </c>
      <c r="AY503" s="147" t="s">
        <v>155</v>
      </c>
    </row>
    <row r="504" spans="2:65" s="14" customFormat="1">
      <c r="B504" s="171"/>
      <c r="D504" s="146" t="s">
        <v>164</v>
      </c>
      <c r="E504" s="172" t="s">
        <v>20</v>
      </c>
      <c r="F504" s="173" t="s">
        <v>790</v>
      </c>
      <c r="H504" s="172" t="s">
        <v>20</v>
      </c>
      <c r="I504" s="174"/>
      <c r="J504" s="174"/>
      <c r="M504" s="171"/>
      <c r="N504" s="175"/>
      <c r="Y504" s="176"/>
      <c r="AT504" s="172" t="s">
        <v>164</v>
      </c>
      <c r="AU504" s="172" t="s">
        <v>84</v>
      </c>
      <c r="AV504" s="14" t="s">
        <v>82</v>
      </c>
      <c r="AW504" s="14" t="s">
        <v>5</v>
      </c>
      <c r="AX504" s="14" t="s">
        <v>74</v>
      </c>
      <c r="AY504" s="172" t="s">
        <v>155</v>
      </c>
    </row>
    <row r="505" spans="2:65" s="12" customFormat="1">
      <c r="B505" s="145"/>
      <c r="D505" s="146" t="s">
        <v>164</v>
      </c>
      <c r="E505" s="147" t="s">
        <v>20</v>
      </c>
      <c r="F505" s="148" t="s">
        <v>791</v>
      </c>
      <c r="H505" s="149">
        <v>-91.66</v>
      </c>
      <c r="I505" s="150"/>
      <c r="J505" s="150"/>
      <c r="M505" s="145"/>
      <c r="N505" s="151"/>
      <c r="Y505" s="152"/>
      <c r="AT505" s="147" t="s">
        <v>164</v>
      </c>
      <c r="AU505" s="147" t="s">
        <v>84</v>
      </c>
      <c r="AV505" s="12" t="s">
        <v>84</v>
      </c>
      <c r="AW505" s="12" t="s">
        <v>5</v>
      </c>
      <c r="AX505" s="12" t="s">
        <v>74</v>
      </c>
      <c r="AY505" s="147" t="s">
        <v>155</v>
      </c>
    </row>
    <row r="506" spans="2:65" s="13" customFormat="1">
      <c r="B506" s="153"/>
      <c r="D506" s="146" t="s">
        <v>164</v>
      </c>
      <c r="E506" s="154" t="s">
        <v>20</v>
      </c>
      <c r="F506" s="155" t="s">
        <v>166</v>
      </c>
      <c r="H506" s="156">
        <v>571.55200000000002</v>
      </c>
      <c r="I506" s="157"/>
      <c r="J506" s="157"/>
      <c r="M506" s="153"/>
      <c r="N506" s="158"/>
      <c r="Y506" s="159"/>
      <c r="AT506" s="154" t="s">
        <v>164</v>
      </c>
      <c r="AU506" s="154" t="s">
        <v>84</v>
      </c>
      <c r="AV506" s="13" t="s">
        <v>161</v>
      </c>
      <c r="AW506" s="13" t="s">
        <v>5</v>
      </c>
      <c r="AX506" s="13" t="s">
        <v>82</v>
      </c>
      <c r="AY506" s="154" t="s">
        <v>155</v>
      </c>
    </row>
    <row r="507" spans="2:65" s="12" customFormat="1">
      <c r="B507" s="145"/>
      <c r="D507" s="146" t="s">
        <v>164</v>
      </c>
      <c r="F507" s="148" t="s">
        <v>792</v>
      </c>
      <c r="H507" s="149">
        <v>577.26800000000003</v>
      </c>
      <c r="I507" s="150"/>
      <c r="J507" s="150"/>
      <c r="M507" s="145"/>
      <c r="N507" s="151"/>
      <c r="Y507" s="152"/>
      <c r="AT507" s="147" t="s">
        <v>164</v>
      </c>
      <c r="AU507" s="147" t="s">
        <v>84</v>
      </c>
      <c r="AV507" s="12" t="s">
        <v>84</v>
      </c>
      <c r="AW507" s="12" t="s">
        <v>4</v>
      </c>
      <c r="AX507" s="12" t="s">
        <v>82</v>
      </c>
      <c r="AY507" s="147" t="s">
        <v>155</v>
      </c>
    </row>
    <row r="508" spans="2:65" s="1" customFormat="1" ht="16.5" customHeight="1">
      <c r="B508" s="32"/>
      <c r="C508" s="126" t="s">
        <v>793</v>
      </c>
      <c r="D508" s="126" t="s">
        <v>157</v>
      </c>
      <c r="E508" s="127" t="s">
        <v>794</v>
      </c>
      <c r="F508" s="128" t="s">
        <v>795</v>
      </c>
      <c r="G508" s="129" t="s">
        <v>160</v>
      </c>
      <c r="H508" s="130">
        <v>183.012</v>
      </c>
      <c r="I508" s="131"/>
      <c r="J508" s="131"/>
      <c r="K508" s="132">
        <f>ROUND(P508*H508,2)</f>
        <v>0</v>
      </c>
      <c r="L508" s="133"/>
      <c r="M508" s="32"/>
      <c r="N508" s="134" t="s">
        <v>20</v>
      </c>
      <c r="O508" s="135" t="s">
        <v>43</v>
      </c>
      <c r="P508" s="136">
        <f>I508+J508</f>
        <v>0</v>
      </c>
      <c r="Q508" s="136">
        <f>ROUND(I508*H508,2)</f>
        <v>0</v>
      </c>
      <c r="R508" s="136">
        <f>ROUND(J508*H508,2)</f>
        <v>0</v>
      </c>
      <c r="T508" s="137">
        <f>S508*H508</f>
        <v>0</v>
      </c>
      <c r="U508" s="137">
        <v>2.7000000000000001E-3</v>
      </c>
      <c r="V508" s="137">
        <f>U508*H508</f>
        <v>0.49413240000000003</v>
      </c>
      <c r="W508" s="137">
        <v>0</v>
      </c>
      <c r="X508" s="137">
        <f>W508*H508</f>
        <v>0</v>
      </c>
      <c r="Y508" s="138" t="s">
        <v>20</v>
      </c>
      <c r="AR508" s="139" t="s">
        <v>161</v>
      </c>
      <c r="AT508" s="139" t="s">
        <v>157</v>
      </c>
      <c r="AU508" s="139" t="s">
        <v>84</v>
      </c>
      <c r="AY508" s="17" t="s">
        <v>155</v>
      </c>
      <c r="BE508" s="140">
        <f>IF(O508="základní",K508,0)</f>
        <v>0</v>
      </c>
      <c r="BF508" s="140">
        <f>IF(O508="snížená",K508,0)</f>
        <v>0</v>
      </c>
      <c r="BG508" s="140">
        <f>IF(O508="zákl. přenesená",K508,0)</f>
        <v>0</v>
      </c>
      <c r="BH508" s="140">
        <f>IF(O508="sníž. přenesená",K508,0)</f>
        <v>0</v>
      </c>
      <c r="BI508" s="140">
        <f>IF(O508="nulová",K508,0)</f>
        <v>0</v>
      </c>
      <c r="BJ508" s="17" t="s">
        <v>82</v>
      </c>
      <c r="BK508" s="140">
        <f>ROUND(P508*H508,2)</f>
        <v>0</v>
      </c>
      <c r="BL508" s="17" t="s">
        <v>161</v>
      </c>
      <c r="BM508" s="139" t="s">
        <v>796</v>
      </c>
    </row>
    <row r="509" spans="2:65" s="1" customFormat="1">
      <c r="B509" s="32"/>
      <c r="D509" s="141" t="s">
        <v>162</v>
      </c>
      <c r="F509" s="142" t="s">
        <v>797</v>
      </c>
      <c r="I509" s="143"/>
      <c r="J509" s="143"/>
      <c r="M509" s="32"/>
      <c r="N509" s="144"/>
      <c r="Y509" s="53"/>
      <c r="AT509" s="17" t="s">
        <v>162</v>
      </c>
      <c r="AU509" s="17" t="s">
        <v>84</v>
      </c>
    </row>
    <row r="510" spans="2:65" s="12" customFormat="1">
      <c r="B510" s="145"/>
      <c r="D510" s="146" t="s">
        <v>164</v>
      </c>
      <c r="E510" s="147" t="s">
        <v>20</v>
      </c>
      <c r="F510" s="148" t="s">
        <v>798</v>
      </c>
      <c r="H510" s="149">
        <v>181.2</v>
      </c>
      <c r="I510" s="150"/>
      <c r="J510" s="150"/>
      <c r="M510" s="145"/>
      <c r="N510" s="151"/>
      <c r="Y510" s="152"/>
      <c r="AT510" s="147" t="s">
        <v>164</v>
      </c>
      <c r="AU510" s="147" t="s">
        <v>84</v>
      </c>
      <c r="AV510" s="12" t="s">
        <v>84</v>
      </c>
      <c r="AW510" s="12" t="s">
        <v>5</v>
      </c>
      <c r="AX510" s="12" t="s">
        <v>74</v>
      </c>
      <c r="AY510" s="147" t="s">
        <v>155</v>
      </c>
    </row>
    <row r="511" spans="2:65" s="13" customFormat="1">
      <c r="B511" s="153"/>
      <c r="D511" s="146" t="s">
        <v>164</v>
      </c>
      <c r="E511" s="154" t="s">
        <v>20</v>
      </c>
      <c r="F511" s="155" t="s">
        <v>166</v>
      </c>
      <c r="H511" s="156">
        <v>181.2</v>
      </c>
      <c r="I511" s="157"/>
      <c r="J511" s="157"/>
      <c r="M511" s="153"/>
      <c r="N511" s="158"/>
      <c r="Y511" s="159"/>
      <c r="AT511" s="154" t="s">
        <v>164</v>
      </c>
      <c r="AU511" s="154" t="s">
        <v>84</v>
      </c>
      <c r="AV511" s="13" t="s">
        <v>161</v>
      </c>
      <c r="AW511" s="13" t="s">
        <v>5</v>
      </c>
      <c r="AX511" s="13" t="s">
        <v>82</v>
      </c>
      <c r="AY511" s="154" t="s">
        <v>155</v>
      </c>
    </row>
    <row r="512" spans="2:65" s="12" customFormat="1">
      <c r="B512" s="145"/>
      <c r="D512" s="146" t="s">
        <v>164</v>
      </c>
      <c r="F512" s="148" t="s">
        <v>799</v>
      </c>
      <c r="H512" s="149">
        <v>183.012</v>
      </c>
      <c r="I512" s="150"/>
      <c r="J512" s="150"/>
      <c r="M512" s="145"/>
      <c r="N512" s="151"/>
      <c r="Y512" s="152"/>
      <c r="AT512" s="147" t="s">
        <v>164</v>
      </c>
      <c r="AU512" s="147" t="s">
        <v>84</v>
      </c>
      <c r="AV512" s="12" t="s">
        <v>84</v>
      </c>
      <c r="AW512" s="12" t="s">
        <v>4</v>
      </c>
      <c r="AX512" s="12" t="s">
        <v>82</v>
      </c>
      <c r="AY512" s="147" t="s">
        <v>155</v>
      </c>
    </row>
    <row r="513" spans="2:65" s="1" customFormat="1" ht="24.2" customHeight="1">
      <c r="B513" s="32"/>
      <c r="C513" s="126" t="s">
        <v>800</v>
      </c>
      <c r="D513" s="126" t="s">
        <v>157</v>
      </c>
      <c r="E513" s="127" t="s">
        <v>801</v>
      </c>
      <c r="F513" s="128" t="s">
        <v>802</v>
      </c>
      <c r="G513" s="129" t="s">
        <v>160</v>
      </c>
      <c r="H513" s="130">
        <v>60.085000000000001</v>
      </c>
      <c r="I513" s="131"/>
      <c r="J513" s="131"/>
      <c r="K513" s="132">
        <f>ROUND(P513*H513,2)</f>
        <v>0</v>
      </c>
      <c r="L513" s="133"/>
      <c r="M513" s="32"/>
      <c r="N513" s="134" t="s">
        <v>20</v>
      </c>
      <c r="O513" s="135" t="s">
        <v>43</v>
      </c>
      <c r="P513" s="136">
        <f>I513+J513</f>
        <v>0</v>
      </c>
      <c r="Q513" s="136">
        <f>ROUND(I513*H513,2)</f>
        <v>0</v>
      </c>
      <c r="R513" s="136">
        <f>ROUND(J513*H513,2)</f>
        <v>0</v>
      </c>
      <c r="T513" s="137">
        <f>S513*H513</f>
        <v>0</v>
      </c>
      <c r="U513" s="137">
        <v>2.3630000000000002E-2</v>
      </c>
      <c r="V513" s="137">
        <f>U513*H513</f>
        <v>1.4198085500000002</v>
      </c>
      <c r="W513" s="137">
        <v>0</v>
      </c>
      <c r="X513" s="137">
        <f>W513*H513</f>
        <v>0</v>
      </c>
      <c r="Y513" s="138" t="s">
        <v>20</v>
      </c>
      <c r="AR513" s="139" t="s">
        <v>161</v>
      </c>
      <c r="AT513" s="139" t="s">
        <v>157</v>
      </c>
      <c r="AU513" s="139" t="s">
        <v>84</v>
      </c>
      <c r="AY513" s="17" t="s">
        <v>155</v>
      </c>
      <c r="BE513" s="140">
        <f>IF(O513="základní",K513,0)</f>
        <v>0</v>
      </c>
      <c r="BF513" s="140">
        <f>IF(O513="snížená",K513,0)</f>
        <v>0</v>
      </c>
      <c r="BG513" s="140">
        <f>IF(O513="zákl. přenesená",K513,0)</f>
        <v>0</v>
      </c>
      <c r="BH513" s="140">
        <f>IF(O513="sníž. přenesená",K513,0)</f>
        <v>0</v>
      </c>
      <c r="BI513" s="140">
        <f>IF(O513="nulová",K513,0)</f>
        <v>0</v>
      </c>
      <c r="BJ513" s="17" t="s">
        <v>82</v>
      </c>
      <c r="BK513" s="140">
        <f>ROUND(P513*H513,2)</f>
        <v>0</v>
      </c>
      <c r="BL513" s="17" t="s">
        <v>161</v>
      </c>
      <c r="BM513" s="139" t="s">
        <v>803</v>
      </c>
    </row>
    <row r="514" spans="2:65" s="1" customFormat="1">
      <c r="B514" s="32"/>
      <c r="D514" s="141" t="s">
        <v>162</v>
      </c>
      <c r="F514" s="142" t="s">
        <v>804</v>
      </c>
      <c r="I514" s="143"/>
      <c r="J514" s="143"/>
      <c r="M514" s="32"/>
      <c r="N514" s="144"/>
      <c r="Y514" s="53"/>
      <c r="AT514" s="17" t="s">
        <v>162</v>
      </c>
      <c r="AU514" s="17" t="s">
        <v>84</v>
      </c>
    </row>
    <row r="515" spans="2:65" s="1" customFormat="1" ht="19.5">
      <c r="B515" s="32"/>
      <c r="D515" s="146" t="s">
        <v>177</v>
      </c>
      <c r="F515" s="160" t="s">
        <v>805</v>
      </c>
      <c r="I515" s="143"/>
      <c r="J515" s="143"/>
      <c r="M515" s="32"/>
      <c r="N515" s="144"/>
      <c r="Y515" s="53"/>
      <c r="AT515" s="17" t="s">
        <v>177</v>
      </c>
      <c r="AU515" s="17" t="s">
        <v>84</v>
      </c>
    </row>
    <row r="516" spans="2:65" s="12" customFormat="1">
      <c r="B516" s="145"/>
      <c r="D516" s="146" t="s">
        <v>164</v>
      </c>
      <c r="E516" s="147" t="s">
        <v>20</v>
      </c>
      <c r="F516" s="148" t="s">
        <v>806</v>
      </c>
      <c r="H516" s="149">
        <v>59.49</v>
      </c>
      <c r="I516" s="150"/>
      <c r="J516" s="150"/>
      <c r="M516" s="145"/>
      <c r="N516" s="151"/>
      <c r="Y516" s="152"/>
      <c r="AT516" s="147" t="s">
        <v>164</v>
      </c>
      <c r="AU516" s="147" t="s">
        <v>84</v>
      </c>
      <c r="AV516" s="12" t="s">
        <v>84</v>
      </c>
      <c r="AW516" s="12" t="s">
        <v>5</v>
      </c>
      <c r="AX516" s="12" t="s">
        <v>74</v>
      </c>
      <c r="AY516" s="147" t="s">
        <v>155</v>
      </c>
    </row>
    <row r="517" spans="2:65" s="13" customFormat="1">
      <c r="B517" s="153"/>
      <c r="D517" s="146" t="s">
        <v>164</v>
      </c>
      <c r="E517" s="154" t="s">
        <v>20</v>
      </c>
      <c r="F517" s="155" t="s">
        <v>166</v>
      </c>
      <c r="H517" s="156">
        <v>59.49</v>
      </c>
      <c r="I517" s="157"/>
      <c r="J517" s="157"/>
      <c r="M517" s="153"/>
      <c r="N517" s="158"/>
      <c r="Y517" s="159"/>
      <c r="AT517" s="154" t="s">
        <v>164</v>
      </c>
      <c r="AU517" s="154" t="s">
        <v>84</v>
      </c>
      <c r="AV517" s="13" t="s">
        <v>161</v>
      </c>
      <c r="AW517" s="13" t="s">
        <v>5</v>
      </c>
      <c r="AX517" s="13" t="s">
        <v>82</v>
      </c>
      <c r="AY517" s="154" t="s">
        <v>155</v>
      </c>
    </row>
    <row r="518" spans="2:65" s="12" customFormat="1">
      <c r="B518" s="145"/>
      <c r="D518" s="146" t="s">
        <v>164</v>
      </c>
      <c r="F518" s="148" t="s">
        <v>807</v>
      </c>
      <c r="H518" s="149">
        <v>60.085000000000001</v>
      </c>
      <c r="I518" s="150"/>
      <c r="J518" s="150"/>
      <c r="M518" s="145"/>
      <c r="N518" s="151"/>
      <c r="Y518" s="152"/>
      <c r="AT518" s="147" t="s">
        <v>164</v>
      </c>
      <c r="AU518" s="147" t="s">
        <v>84</v>
      </c>
      <c r="AV518" s="12" t="s">
        <v>84</v>
      </c>
      <c r="AW518" s="12" t="s">
        <v>4</v>
      </c>
      <c r="AX518" s="12" t="s">
        <v>82</v>
      </c>
      <c r="AY518" s="147" t="s">
        <v>155</v>
      </c>
    </row>
    <row r="519" spans="2:65" s="1" customFormat="1" ht="21.75" customHeight="1">
      <c r="B519" s="32"/>
      <c r="C519" s="126" t="s">
        <v>808</v>
      </c>
      <c r="D519" s="126" t="s">
        <v>157</v>
      </c>
      <c r="E519" s="127" t="s">
        <v>809</v>
      </c>
      <c r="F519" s="128" t="s">
        <v>810</v>
      </c>
      <c r="G519" s="129" t="s">
        <v>160</v>
      </c>
      <c r="H519" s="130">
        <v>118.31100000000001</v>
      </c>
      <c r="I519" s="131"/>
      <c r="J519" s="131"/>
      <c r="K519" s="132">
        <f>ROUND(P519*H519,2)</f>
        <v>0</v>
      </c>
      <c r="L519" s="133"/>
      <c r="M519" s="32"/>
      <c r="N519" s="134" t="s">
        <v>20</v>
      </c>
      <c r="O519" s="135" t="s">
        <v>43</v>
      </c>
      <c r="P519" s="136">
        <f>I519+J519</f>
        <v>0</v>
      </c>
      <c r="Q519" s="136">
        <f>ROUND(I519*H519,2)</f>
        <v>0</v>
      </c>
      <c r="R519" s="136">
        <f>ROUND(J519*H519,2)</f>
        <v>0</v>
      </c>
      <c r="T519" s="137">
        <f>S519*H519</f>
        <v>0</v>
      </c>
      <c r="U519" s="137">
        <v>2.3099999999999999E-2</v>
      </c>
      <c r="V519" s="137">
        <f>U519*H519</f>
        <v>2.7329840999999999</v>
      </c>
      <c r="W519" s="137">
        <v>0</v>
      </c>
      <c r="X519" s="137">
        <f>W519*H519</f>
        <v>0</v>
      </c>
      <c r="Y519" s="138" t="s">
        <v>20</v>
      </c>
      <c r="AR519" s="139" t="s">
        <v>161</v>
      </c>
      <c r="AT519" s="139" t="s">
        <v>157</v>
      </c>
      <c r="AU519" s="139" t="s">
        <v>84</v>
      </c>
      <c r="AY519" s="17" t="s">
        <v>155</v>
      </c>
      <c r="BE519" s="140">
        <f>IF(O519="základní",K519,0)</f>
        <v>0</v>
      </c>
      <c r="BF519" s="140">
        <f>IF(O519="snížená",K519,0)</f>
        <v>0</v>
      </c>
      <c r="BG519" s="140">
        <f>IF(O519="zákl. přenesená",K519,0)</f>
        <v>0</v>
      </c>
      <c r="BH519" s="140">
        <f>IF(O519="sníž. přenesená",K519,0)</f>
        <v>0</v>
      </c>
      <c r="BI519" s="140">
        <f>IF(O519="nulová",K519,0)</f>
        <v>0</v>
      </c>
      <c r="BJ519" s="17" t="s">
        <v>82</v>
      </c>
      <c r="BK519" s="140">
        <f>ROUND(P519*H519,2)</f>
        <v>0</v>
      </c>
      <c r="BL519" s="17" t="s">
        <v>161</v>
      </c>
      <c r="BM519" s="139" t="s">
        <v>811</v>
      </c>
    </row>
    <row r="520" spans="2:65" s="1" customFormat="1">
      <c r="B520" s="32"/>
      <c r="D520" s="141" t="s">
        <v>162</v>
      </c>
      <c r="F520" s="142" t="s">
        <v>812</v>
      </c>
      <c r="I520" s="143"/>
      <c r="J520" s="143"/>
      <c r="M520" s="32"/>
      <c r="N520" s="144"/>
      <c r="Y520" s="53"/>
      <c r="AT520" s="17" t="s">
        <v>162</v>
      </c>
      <c r="AU520" s="17" t="s">
        <v>84</v>
      </c>
    </row>
    <row r="521" spans="2:65" s="1" customFormat="1" ht="19.5">
      <c r="B521" s="32"/>
      <c r="D521" s="146" t="s">
        <v>177</v>
      </c>
      <c r="F521" s="160" t="s">
        <v>813</v>
      </c>
      <c r="I521" s="143"/>
      <c r="J521" s="143"/>
      <c r="M521" s="32"/>
      <c r="N521" s="144"/>
      <c r="Y521" s="53"/>
      <c r="AT521" s="17" t="s">
        <v>177</v>
      </c>
      <c r="AU521" s="17" t="s">
        <v>84</v>
      </c>
    </row>
    <row r="522" spans="2:65" s="12" customFormat="1">
      <c r="B522" s="145"/>
      <c r="D522" s="146" t="s">
        <v>164</v>
      </c>
      <c r="E522" s="147" t="s">
        <v>20</v>
      </c>
      <c r="F522" s="148" t="s">
        <v>814</v>
      </c>
      <c r="H522" s="149">
        <v>127.8</v>
      </c>
      <c r="I522" s="150"/>
      <c r="J522" s="150"/>
      <c r="M522" s="145"/>
      <c r="N522" s="151"/>
      <c r="Y522" s="152"/>
      <c r="AT522" s="147" t="s">
        <v>164</v>
      </c>
      <c r="AU522" s="147" t="s">
        <v>84</v>
      </c>
      <c r="AV522" s="12" t="s">
        <v>84</v>
      </c>
      <c r="AW522" s="12" t="s">
        <v>5</v>
      </c>
      <c r="AX522" s="12" t="s">
        <v>74</v>
      </c>
      <c r="AY522" s="147" t="s">
        <v>155</v>
      </c>
    </row>
    <row r="523" spans="2:65" s="14" customFormat="1">
      <c r="B523" s="171"/>
      <c r="D523" s="146" t="s">
        <v>164</v>
      </c>
      <c r="E523" s="172" t="s">
        <v>20</v>
      </c>
      <c r="F523" s="173" t="s">
        <v>815</v>
      </c>
      <c r="H523" s="172" t="s">
        <v>20</v>
      </c>
      <c r="I523" s="174"/>
      <c r="J523" s="174"/>
      <c r="M523" s="171"/>
      <c r="N523" s="175"/>
      <c r="Y523" s="176"/>
      <c r="AT523" s="172" t="s">
        <v>164</v>
      </c>
      <c r="AU523" s="172" t="s">
        <v>84</v>
      </c>
      <c r="AV523" s="14" t="s">
        <v>82</v>
      </c>
      <c r="AW523" s="14" t="s">
        <v>5</v>
      </c>
      <c r="AX523" s="14" t="s">
        <v>74</v>
      </c>
      <c r="AY523" s="172" t="s">
        <v>155</v>
      </c>
    </row>
    <row r="524" spans="2:65" s="12" customFormat="1">
      <c r="B524" s="145"/>
      <c r="D524" s="146" t="s">
        <v>164</v>
      </c>
      <c r="E524" s="147" t="s">
        <v>20</v>
      </c>
      <c r="F524" s="148" t="s">
        <v>816</v>
      </c>
      <c r="H524" s="149">
        <v>-10.66</v>
      </c>
      <c r="I524" s="150"/>
      <c r="J524" s="150"/>
      <c r="M524" s="145"/>
      <c r="N524" s="151"/>
      <c r="Y524" s="152"/>
      <c r="AT524" s="147" t="s">
        <v>164</v>
      </c>
      <c r="AU524" s="147" t="s">
        <v>84</v>
      </c>
      <c r="AV524" s="12" t="s">
        <v>84</v>
      </c>
      <c r="AW524" s="12" t="s">
        <v>5</v>
      </c>
      <c r="AX524" s="12" t="s">
        <v>74</v>
      </c>
      <c r="AY524" s="147" t="s">
        <v>155</v>
      </c>
    </row>
    <row r="525" spans="2:65" s="13" customFormat="1">
      <c r="B525" s="153"/>
      <c r="D525" s="146" t="s">
        <v>164</v>
      </c>
      <c r="E525" s="154" t="s">
        <v>20</v>
      </c>
      <c r="F525" s="155" t="s">
        <v>166</v>
      </c>
      <c r="H525" s="156">
        <v>117.14</v>
      </c>
      <c r="I525" s="157"/>
      <c r="J525" s="157"/>
      <c r="M525" s="153"/>
      <c r="N525" s="158"/>
      <c r="Y525" s="159"/>
      <c r="AT525" s="154" t="s">
        <v>164</v>
      </c>
      <c r="AU525" s="154" t="s">
        <v>84</v>
      </c>
      <c r="AV525" s="13" t="s">
        <v>161</v>
      </c>
      <c r="AW525" s="13" t="s">
        <v>5</v>
      </c>
      <c r="AX525" s="13" t="s">
        <v>82</v>
      </c>
      <c r="AY525" s="154" t="s">
        <v>155</v>
      </c>
    </row>
    <row r="526" spans="2:65" s="12" customFormat="1">
      <c r="B526" s="145"/>
      <c r="D526" s="146" t="s">
        <v>164</v>
      </c>
      <c r="F526" s="148" t="s">
        <v>817</v>
      </c>
      <c r="H526" s="149">
        <v>118.31100000000001</v>
      </c>
      <c r="I526" s="150"/>
      <c r="J526" s="150"/>
      <c r="M526" s="145"/>
      <c r="N526" s="151"/>
      <c r="Y526" s="152"/>
      <c r="AT526" s="147" t="s">
        <v>164</v>
      </c>
      <c r="AU526" s="147" t="s">
        <v>84</v>
      </c>
      <c r="AV526" s="12" t="s">
        <v>84</v>
      </c>
      <c r="AW526" s="12" t="s">
        <v>4</v>
      </c>
      <c r="AX526" s="12" t="s">
        <v>82</v>
      </c>
      <c r="AY526" s="147" t="s">
        <v>155</v>
      </c>
    </row>
    <row r="527" spans="2:65" s="1" customFormat="1" ht="24.2" customHeight="1">
      <c r="B527" s="32"/>
      <c r="C527" s="126" t="s">
        <v>818</v>
      </c>
      <c r="D527" s="126" t="s">
        <v>157</v>
      </c>
      <c r="E527" s="127" t="s">
        <v>819</v>
      </c>
      <c r="F527" s="128" t="s">
        <v>820</v>
      </c>
      <c r="G527" s="129" t="s">
        <v>386</v>
      </c>
      <c r="H527" s="130">
        <v>13</v>
      </c>
      <c r="I527" s="131"/>
      <c r="J527" s="131"/>
      <c r="K527" s="132">
        <f>ROUND(P527*H527,2)</f>
        <v>0</v>
      </c>
      <c r="L527" s="133"/>
      <c r="M527" s="32"/>
      <c r="N527" s="134" t="s">
        <v>20</v>
      </c>
      <c r="O527" s="135" t="s">
        <v>43</v>
      </c>
      <c r="P527" s="136">
        <f>I527+J527</f>
        <v>0</v>
      </c>
      <c r="Q527" s="136">
        <f>ROUND(I527*H527,2)</f>
        <v>0</v>
      </c>
      <c r="R527" s="136">
        <f>ROUND(J527*H527,2)</f>
        <v>0</v>
      </c>
      <c r="T527" s="137">
        <f>S527*H527</f>
        <v>0</v>
      </c>
      <c r="U527" s="137">
        <v>4.8000000000000001E-4</v>
      </c>
      <c r="V527" s="137">
        <f>U527*H527</f>
        <v>6.2399999999999999E-3</v>
      </c>
      <c r="W527" s="137">
        <v>0</v>
      </c>
      <c r="X527" s="137">
        <f>W527*H527</f>
        <v>0</v>
      </c>
      <c r="Y527" s="138" t="s">
        <v>20</v>
      </c>
      <c r="AR527" s="139" t="s">
        <v>161</v>
      </c>
      <c r="AT527" s="139" t="s">
        <v>157</v>
      </c>
      <c r="AU527" s="139" t="s">
        <v>84</v>
      </c>
      <c r="AY527" s="17" t="s">
        <v>155</v>
      </c>
      <c r="BE527" s="140">
        <f>IF(O527="základní",K527,0)</f>
        <v>0</v>
      </c>
      <c r="BF527" s="140">
        <f>IF(O527="snížená",K527,0)</f>
        <v>0</v>
      </c>
      <c r="BG527" s="140">
        <f>IF(O527="zákl. přenesená",K527,0)</f>
        <v>0</v>
      </c>
      <c r="BH527" s="140">
        <f>IF(O527="sníž. přenesená",K527,0)</f>
        <v>0</v>
      </c>
      <c r="BI527" s="140">
        <f>IF(O527="nulová",K527,0)</f>
        <v>0</v>
      </c>
      <c r="BJ527" s="17" t="s">
        <v>82</v>
      </c>
      <c r="BK527" s="140">
        <f>ROUND(P527*H527,2)</f>
        <v>0</v>
      </c>
      <c r="BL527" s="17" t="s">
        <v>161</v>
      </c>
      <c r="BM527" s="139" t="s">
        <v>821</v>
      </c>
    </row>
    <row r="528" spans="2:65" s="1" customFormat="1">
      <c r="B528" s="32"/>
      <c r="D528" s="141" t="s">
        <v>162</v>
      </c>
      <c r="F528" s="142" t="s">
        <v>822</v>
      </c>
      <c r="I528" s="143"/>
      <c r="J528" s="143"/>
      <c r="M528" s="32"/>
      <c r="N528" s="144"/>
      <c r="Y528" s="53"/>
      <c r="AT528" s="17" t="s">
        <v>162</v>
      </c>
      <c r="AU528" s="17" t="s">
        <v>84</v>
      </c>
    </row>
    <row r="529" spans="2:65" s="1" customFormat="1" ht="16.5" customHeight="1">
      <c r="B529" s="32"/>
      <c r="C529" s="161" t="s">
        <v>823</v>
      </c>
      <c r="D529" s="161" t="s">
        <v>180</v>
      </c>
      <c r="E529" s="162" t="s">
        <v>824</v>
      </c>
      <c r="F529" s="163" t="s">
        <v>825</v>
      </c>
      <c r="G529" s="164" t="s">
        <v>386</v>
      </c>
      <c r="H529" s="165">
        <v>3</v>
      </c>
      <c r="I529" s="166"/>
      <c r="J529" s="167"/>
      <c r="K529" s="168">
        <f>ROUND(P529*H529,2)</f>
        <v>0</v>
      </c>
      <c r="L529" s="167"/>
      <c r="M529" s="169"/>
      <c r="N529" s="170" t="s">
        <v>20</v>
      </c>
      <c r="O529" s="135" t="s">
        <v>43</v>
      </c>
      <c r="P529" s="136">
        <f>I529+J529</f>
        <v>0</v>
      </c>
      <c r="Q529" s="136">
        <f>ROUND(I529*H529,2)</f>
        <v>0</v>
      </c>
      <c r="R529" s="136">
        <f>ROUND(J529*H529,2)</f>
        <v>0</v>
      </c>
      <c r="T529" s="137">
        <f>S529*H529</f>
        <v>0</v>
      </c>
      <c r="U529" s="137">
        <v>1.225E-2</v>
      </c>
      <c r="V529" s="137">
        <f>U529*H529</f>
        <v>3.6750000000000005E-2</v>
      </c>
      <c r="W529" s="137">
        <v>0</v>
      </c>
      <c r="X529" s="137">
        <f>W529*H529</f>
        <v>0</v>
      </c>
      <c r="Y529" s="138" t="s">
        <v>20</v>
      </c>
      <c r="AR529" s="139" t="s">
        <v>191</v>
      </c>
      <c r="AT529" s="139" t="s">
        <v>180</v>
      </c>
      <c r="AU529" s="139" t="s">
        <v>84</v>
      </c>
      <c r="AY529" s="17" t="s">
        <v>155</v>
      </c>
      <c r="BE529" s="140">
        <f>IF(O529="základní",K529,0)</f>
        <v>0</v>
      </c>
      <c r="BF529" s="140">
        <f>IF(O529="snížená",K529,0)</f>
        <v>0</v>
      </c>
      <c r="BG529" s="140">
        <f>IF(O529="zákl. přenesená",K529,0)</f>
        <v>0</v>
      </c>
      <c r="BH529" s="140">
        <f>IF(O529="sníž. přenesená",K529,0)</f>
        <v>0</v>
      </c>
      <c r="BI529" s="140">
        <f>IF(O529="nulová",K529,0)</f>
        <v>0</v>
      </c>
      <c r="BJ529" s="17" t="s">
        <v>82</v>
      </c>
      <c r="BK529" s="140">
        <f>ROUND(P529*H529,2)</f>
        <v>0</v>
      </c>
      <c r="BL529" s="17" t="s">
        <v>161</v>
      </c>
      <c r="BM529" s="139" t="s">
        <v>826</v>
      </c>
    </row>
    <row r="530" spans="2:65" s="1" customFormat="1" ht="16.5" customHeight="1">
      <c r="B530" s="32"/>
      <c r="C530" s="161" t="s">
        <v>827</v>
      </c>
      <c r="D530" s="161" t="s">
        <v>180</v>
      </c>
      <c r="E530" s="162" t="s">
        <v>828</v>
      </c>
      <c r="F530" s="163" t="s">
        <v>829</v>
      </c>
      <c r="G530" s="164" t="s">
        <v>386</v>
      </c>
      <c r="H530" s="165">
        <v>10</v>
      </c>
      <c r="I530" s="166"/>
      <c r="J530" s="167"/>
      <c r="K530" s="168">
        <f>ROUND(P530*H530,2)</f>
        <v>0</v>
      </c>
      <c r="L530" s="167"/>
      <c r="M530" s="169"/>
      <c r="N530" s="170" t="s">
        <v>20</v>
      </c>
      <c r="O530" s="135" t="s">
        <v>43</v>
      </c>
      <c r="P530" s="136">
        <f>I530+J530</f>
        <v>0</v>
      </c>
      <c r="Q530" s="136">
        <f>ROUND(I530*H530,2)</f>
        <v>0</v>
      </c>
      <c r="R530" s="136">
        <f>ROUND(J530*H530,2)</f>
        <v>0</v>
      </c>
      <c r="T530" s="137">
        <f>S530*H530</f>
        <v>0</v>
      </c>
      <c r="U530" s="137">
        <v>1.2489999999999999E-2</v>
      </c>
      <c r="V530" s="137">
        <f>U530*H530</f>
        <v>0.1249</v>
      </c>
      <c r="W530" s="137">
        <v>0</v>
      </c>
      <c r="X530" s="137">
        <f>W530*H530</f>
        <v>0</v>
      </c>
      <c r="Y530" s="138" t="s">
        <v>20</v>
      </c>
      <c r="AR530" s="139" t="s">
        <v>191</v>
      </c>
      <c r="AT530" s="139" t="s">
        <v>180</v>
      </c>
      <c r="AU530" s="139" t="s">
        <v>84</v>
      </c>
      <c r="AY530" s="17" t="s">
        <v>155</v>
      </c>
      <c r="BE530" s="140">
        <f>IF(O530="základní",K530,0)</f>
        <v>0</v>
      </c>
      <c r="BF530" s="140">
        <f>IF(O530="snížená",K530,0)</f>
        <v>0</v>
      </c>
      <c r="BG530" s="140">
        <f>IF(O530="zákl. přenesená",K530,0)</f>
        <v>0</v>
      </c>
      <c r="BH530" s="140">
        <f>IF(O530="sníž. přenesená",K530,0)</f>
        <v>0</v>
      </c>
      <c r="BI530" s="140">
        <f>IF(O530="nulová",K530,0)</f>
        <v>0</v>
      </c>
      <c r="BJ530" s="17" t="s">
        <v>82</v>
      </c>
      <c r="BK530" s="140">
        <f>ROUND(P530*H530,2)</f>
        <v>0</v>
      </c>
      <c r="BL530" s="17" t="s">
        <v>161</v>
      </c>
      <c r="BM530" s="139" t="s">
        <v>830</v>
      </c>
    </row>
    <row r="531" spans="2:65" s="1" customFormat="1" ht="24.2" customHeight="1">
      <c r="B531" s="32"/>
      <c r="C531" s="126" t="s">
        <v>831</v>
      </c>
      <c r="D531" s="126" t="s">
        <v>157</v>
      </c>
      <c r="E531" s="127" t="s">
        <v>832</v>
      </c>
      <c r="F531" s="128" t="s">
        <v>833</v>
      </c>
      <c r="G531" s="129" t="s">
        <v>160</v>
      </c>
      <c r="H531" s="130">
        <v>81.554000000000002</v>
      </c>
      <c r="I531" s="131"/>
      <c r="J531" s="131"/>
      <c r="K531" s="132">
        <f>ROUND(P531*H531,2)</f>
        <v>0</v>
      </c>
      <c r="L531" s="133"/>
      <c r="M531" s="32"/>
      <c r="N531" s="134" t="s">
        <v>20</v>
      </c>
      <c r="O531" s="135" t="s">
        <v>43</v>
      </c>
      <c r="P531" s="136">
        <f>I531+J531</f>
        <v>0</v>
      </c>
      <c r="Q531" s="136">
        <f>ROUND(I531*H531,2)</f>
        <v>0</v>
      </c>
      <c r="R531" s="136">
        <f>ROUND(J531*H531,2)</f>
        <v>0</v>
      </c>
      <c r="T531" s="137">
        <f>S531*H531</f>
        <v>0</v>
      </c>
      <c r="U531" s="137">
        <v>1.694E-2</v>
      </c>
      <c r="V531" s="137">
        <f>U531*H531</f>
        <v>1.38152476</v>
      </c>
      <c r="W531" s="137">
        <v>0</v>
      </c>
      <c r="X531" s="137">
        <f>W531*H531</f>
        <v>0</v>
      </c>
      <c r="Y531" s="138" t="s">
        <v>20</v>
      </c>
      <c r="AR531" s="139" t="s">
        <v>161</v>
      </c>
      <c r="AT531" s="139" t="s">
        <v>157</v>
      </c>
      <c r="AU531" s="139" t="s">
        <v>84</v>
      </c>
      <c r="AY531" s="17" t="s">
        <v>155</v>
      </c>
      <c r="BE531" s="140">
        <f>IF(O531="základní",K531,0)</f>
        <v>0</v>
      </c>
      <c r="BF531" s="140">
        <f>IF(O531="snížená",K531,0)</f>
        <v>0</v>
      </c>
      <c r="BG531" s="140">
        <f>IF(O531="zákl. přenesená",K531,0)</f>
        <v>0</v>
      </c>
      <c r="BH531" s="140">
        <f>IF(O531="sníž. přenesená",K531,0)</f>
        <v>0</v>
      </c>
      <c r="BI531" s="140">
        <f>IF(O531="nulová",K531,0)</f>
        <v>0</v>
      </c>
      <c r="BJ531" s="17" t="s">
        <v>82</v>
      </c>
      <c r="BK531" s="140">
        <f>ROUND(P531*H531,2)</f>
        <v>0</v>
      </c>
      <c r="BL531" s="17" t="s">
        <v>161</v>
      </c>
      <c r="BM531" s="139" t="s">
        <v>834</v>
      </c>
    </row>
    <row r="532" spans="2:65" s="1" customFormat="1">
      <c r="B532" s="32"/>
      <c r="D532" s="141" t="s">
        <v>162</v>
      </c>
      <c r="F532" s="142" t="s">
        <v>835</v>
      </c>
      <c r="I532" s="143"/>
      <c r="J532" s="143"/>
      <c r="M532" s="32"/>
      <c r="N532" s="144"/>
      <c r="Y532" s="53"/>
      <c r="AT532" s="17" t="s">
        <v>162</v>
      </c>
      <c r="AU532" s="17" t="s">
        <v>84</v>
      </c>
    </row>
    <row r="533" spans="2:65" s="1" customFormat="1" ht="19.5">
      <c r="B533" s="32"/>
      <c r="D533" s="146" t="s">
        <v>177</v>
      </c>
      <c r="F533" s="160" t="s">
        <v>836</v>
      </c>
      <c r="I533" s="143"/>
      <c r="J533" s="143"/>
      <c r="M533" s="32"/>
      <c r="N533" s="144"/>
      <c r="Y533" s="53"/>
      <c r="AT533" s="17" t="s">
        <v>177</v>
      </c>
      <c r="AU533" s="17" t="s">
        <v>84</v>
      </c>
    </row>
    <row r="534" spans="2:65" s="12" customFormat="1">
      <c r="B534" s="145"/>
      <c r="D534" s="146" t="s">
        <v>164</v>
      </c>
      <c r="E534" s="147" t="s">
        <v>20</v>
      </c>
      <c r="F534" s="148" t="s">
        <v>837</v>
      </c>
      <c r="H534" s="149">
        <v>77.67</v>
      </c>
      <c r="I534" s="150"/>
      <c r="J534" s="150"/>
      <c r="M534" s="145"/>
      <c r="N534" s="151"/>
      <c r="Y534" s="152"/>
      <c r="AT534" s="147" t="s">
        <v>164</v>
      </c>
      <c r="AU534" s="147" t="s">
        <v>84</v>
      </c>
      <c r="AV534" s="12" t="s">
        <v>84</v>
      </c>
      <c r="AW534" s="12" t="s">
        <v>5</v>
      </c>
      <c r="AX534" s="12" t="s">
        <v>74</v>
      </c>
      <c r="AY534" s="147" t="s">
        <v>155</v>
      </c>
    </row>
    <row r="535" spans="2:65" s="13" customFormat="1">
      <c r="B535" s="153"/>
      <c r="D535" s="146" t="s">
        <v>164</v>
      </c>
      <c r="E535" s="154" t="s">
        <v>20</v>
      </c>
      <c r="F535" s="155" t="s">
        <v>166</v>
      </c>
      <c r="H535" s="156">
        <v>77.67</v>
      </c>
      <c r="I535" s="157"/>
      <c r="J535" s="157"/>
      <c r="M535" s="153"/>
      <c r="N535" s="158"/>
      <c r="Y535" s="159"/>
      <c r="AT535" s="154" t="s">
        <v>164</v>
      </c>
      <c r="AU535" s="154" t="s">
        <v>84</v>
      </c>
      <c r="AV535" s="13" t="s">
        <v>161</v>
      </c>
      <c r="AW535" s="13" t="s">
        <v>5</v>
      </c>
      <c r="AX535" s="13" t="s">
        <v>82</v>
      </c>
      <c r="AY535" s="154" t="s">
        <v>155</v>
      </c>
    </row>
    <row r="536" spans="2:65" s="12" customFormat="1">
      <c r="B536" s="145"/>
      <c r="D536" s="146" t="s">
        <v>164</v>
      </c>
      <c r="F536" s="148" t="s">
        <v>838</v>
      </c>
      <c r="H536" s="149">
        <v>81.554000000000002</v>
      </c>
      <c r="I536" s="150"/>
      <c r="J536" s="150"/>
      <c r="M536" s="145"/>
      <c r="N536" s="151"/>
      <c r="Y536" s="152"/>
      <c r="AT536" s="147" t="s">
        <v>164</v>
      </c>
      <c r="AU536" s="147" t="s">
        <v>84</v>
      </c>
      <c r="AV536" s="12" t="s">
        <v>84</v>
      </c>
      <c r="AW536" s="12" t="s">
        <v>4</v>
      </c>
      <c r="AX536" s="12" t="s">
        <v>82</v>
      </c>
      <c r="AY536" s="147" t="s">
        <v>155</v>
      </c>
    </row>
    <row r="537" spans="2:65" s="11" customFormat="1" ht="22.9" customHeight="1">
      <c r="B537" s="113"/>
      <c r="D537" s="114" t="s">
        <v>73</v>
      </c>
      <c r="E537" s="124" t="s">
        <v>514</v>
      </c>
      <c r="F537" s="124" t="s">
        <v>839</v>
      </c>
      <c r="I537" s="116"/>
      <c r="J537" s="116"/>
      <c r="K537" s="125">
        <f>BK537</f>
        <v>0</v>
      </c>
      <c r="M537" s="113"/>
      <c r="N537" s="118"/>
      <c r="Q537" s="119">
        <f>SUM(Q538:Q547)</f>
        <v>0</v>
      </c>
      <c r="R537" s="119">
        <f>SUM(R538:R547)</f>
        <v>0</v>
      </c>
      <c r="T537" s="120">
        <f>SUM(T538:T547)</f>
        <v>0</v>
      </c>
      <c r="V537" s="120">
        <f>SUM(V538:V547)</f>
        <v>20.640829199999999</v>
      </c>
      <c r="X537" s="120">
        <f>SUM(X538:X547)</f>
        <v>0</v>
      </c>
      <c r="Y537" s="121"/>
      <c r="AR537" s="114" t="s">
        <v>82</v>
      </c>
      <c r="AT537" s="122" t="s">
        <v>73</v>
      </c>
      <c r="AU537" s="122" t="s">
        <v>82</v>
      </c>
      <c r="AY537" s="114" t="s">
        <v>155</v>
      </c>
      <c r="BK537" s="123">
        <f>SUM(BK538:BK547)</f>
        <v>0</v>
      </c>
    </row>
    <row r="538" spans="2:65" s="1" customFormat="1" ht="21.75" customHeight="1">
      <c r="B538" s="32"/>
      <c r="C538" s="126" t="s">
        <v>840</v>
      </c>
      <c r="D538" s="126" t="s">
        <v>157</v>
      </c>
      <c r="E538" s="127" t="s">
        <v>841</v>
      </c>
      <c r="F538" s="128" t="s">
        <v>842</v>
      </c>
      <c r="G538" s="129" t="s">
        <v>169</v>
      </c>
      <c r="H538" s="130">
        <v>1.55</v>
      </c>
      <c r="I538" s="131"/>
      <c r="J538" s="131"/>
      <c r="K538" s="132">
        <f>ROUND(P538*H538,2)</f>
        <v>0</v>
      </c>
      <c r="L538" s="133"/>
      <c r="M538" s="32"/>
      <c r="N538" s="134" t="s">
        <v>20</v>
      </c>
      <c r="O538" s="135" t="s">
        <v>43</v>
      </c>
      <c r="P538" s="136">
        <f>I538+J538</f>
        <v>0</v>
      </c>
      <c r="Q538" s="136">
        <f>ROUND(I538*H538,2)</f>
        <v>0</v>
      </c>
      <c r="R538" s="136">
        <f>ROUND(J538*H538,2)</f>
        <v>0</v>
      </c>
      <c r="T538" s="137">
        <f>S538*H538</f>
        <v>0</v>
      </c>
      <c r="U538" s="137">
        <v>2.5018699999999998</v>
      </c>
      <c r="V538" s="137">
        <f>U538*H538</f>
        <v>3.8778984999999997</v>
      </c>
      <c r="W538" s="137">
        <v>0</v>
      </c>
      <c r="X538" s="137">
        <f>W538*H538</f>
        <v>0</v>
      </c>
      <c r="Y538" s="138" t="s">
        <v>20</v>
      </c>
      <c r="AR538" s="139" t="s">
        <v>161</v>
      </c>
      <c r="AT538" s="139" t="s">
        <v>157</v>
      </c>
      <c r="AU538" s="139" t="s">
        <v>84</v>
      </c>
      <c r="AY538" s="17" t="s">
        <v>155</v>
      </c>
      <c r="BE538" s="140">
        <f>IF(O538="základní",K538,0)</f>
        <v>0</v>
      </c>
      <c r="BF538" s="140">
        <f>IF(O538="snížená",K538,0)</f>
        <v>0</v>
      </c>
      <c r="BG538" s="140">
        <f>IF(O538="zákl. přenesená",K538,0)</f>
        <v>0</v>
      </c>
      <c r="BH538" s="140">
        <f>IF(O538="sníž. přenesená",K538,0)</f>
        <v>0</v>
      </c>
      <c r="BI538" s="140">
        <f>IF(O538="nulová",K538,0)</f>
        <v>0</v>
      </c>
      <c r="BJ538" s="17" t="s">
        <v>82</v>
      </c>
      <c r="BK538" s="140">
        <f>ROUND(P538*H538,2)</f>
        <v>0</v>
      </c>
      <c r="BL538" s="17" t="s">
        <v>161</v>
      </c>
      <c r="BM538" s="139" t="s">
        <v>831</v>
      </c>
    </row>
    <row r="539" spans="2:65" s="1" customFormat="1">
      <c r="B539" s="32"/>
      <c r="D539" s="141" t="s">
        <v>162</v>
      </c>
      <c r="F539" s="142" t="s">
        <v>843</v>
      </c>
      <c r="I539" s="143"/>
      <c r="J539" s="143"/>
      <c r="M539" s="32"/>
      <c r="N539" s="144"/>
      <c r="Y539" s="53"/>
      <c r="AT539" s="17" t="s">
        <v>162</v>
      </c>
      <c r="AU539" s="17" t="s">
        <v>84</v>
      </c>
    </row>
    <row r="540" spans="2:65" s="1" customFormat="1" ht="19.5">
      <c r="B540" s="32"/>
      <c r="D540" s="146" t="s">
        <v>177</v>
      </c>
      <c r="F540" s="160" t="s">
        <v>844</v>
      </c>
      <c r="I540" s="143"/>
      <c r="J540" s="143"/>
      <c r="M540" s="32"/>
      <c r="N540" s="144"/>
      <c r="Y540" s="53"/>
      <c r="AT540" s="17" t="s">
        <v>177</v>
      </c>
      <c r="AU540" s="17" t="s">
        <v>84</v>
      </c>
    </row>
    <row r="541" spans="2:65" s="12" customFormat="1">
      <c r="B541" s="145"/>
      <c r="D541" s="146" t="s">
        <v>164</v>
      </c>
      <c r="E541" s="147" t="s">
        <v>20</v>
      </c>
      <c r="F541" s="148" t="s">
        <v>845</v>
      </c>
      <c r="H541" s="149">
        <v>1.542</v>
      </c>
      <c r="I541" s="150"/>
      <c r="J541" s="150"/>
      <c r="M541" s="145"/>
      <c r="N541" s="151"/>
      <c r="Y541" s="152"/>
      <c r="AT541" s="147" t="s">
        <v>164</v>
      </c>
      <c r="AU541" s="147" t="s">
        <v>84</v>
      </c>
      <c r="AV541" s="12" t="s">
        <v>84</v>
      </c>
      <c r="AW541" s="12" t="s">
        <v>5</v>
      </c>
      <c r="AX541" s="12" t="s">
        <v>74</v>
      </c>
      <c r="AY541" s="147" t="s">
        <v>155</v>
      </c>
    </row>
    <row r="542" spans="2:65" s="13" customFormat="1">
      <c r="B542" s="153"/>
      <c r="D542" s="146" t="s">
        <v>164</v>
      </c>
      <c r="E542" s="154" t="s">
        <v>20</v>
      </c>
      <c r="F542" s="155" t="s">
        <v>166</v>
      </c>
      <c r="H542" s="156">
        <v>1.542</v>
      </c>
      <c r="I542" s="157"/>
      <c r="J542" s="157"/>
      <c r="M542" s="153"/>
      <c r="N542" s="158"/>
      <c r="Y542" s="159"/>
      <c r="AT542" s="154" t="s">
        <v>164</v>
      </c>
      <c r="AU542" s="154" t="s">
        <v>84</v>
      </c>
      <c r="AV542" s="13" t="s">
        <v>161</v>
      </c>
      <c r="AW542" s="13" t="s">
        <v>5</v>
      </c>
      <c r="AX542" s="13" t="s">
        <v>82</v>
      </c>
      <c r="AY542" s="154" t="s">
        <v>155</v>
      </c>
    </row>
    <row r="543" spans="2:65" s="12" customFormat="1">
      <c r="B543" s="145"/>
      <c r="D543" s="146" t="s">
        <v>164</v>
      </c>
      <c r="F543" s="148" t="s">
        <v>846</v>
      </c>
      <c r="H543" s="149">
        <v>1.55</v>
      </c>
      <c r="I543" s="150"/>
      <c r="J543" s="150"/>
      <c r="M543" s="145"/>
      <c r="N543" s="151"/>
      <c r="Y543" s="152"/>
      <c r="AT543" s="147" t="s">
        <v>164</v>
      </c>
      <c r="AU543" s="147" t="s">
        <v>84</v>
      </c>
      <c r="AV543" s="12" t="s">
        <v>84</v>
      </c>
      <c r="AW543" s="12" t="s">
        <v>4</v>
      </c>
      <c r="AX543" s="12" t="s">
        <v>82</v>
      </c>
      <c r="AY543" s="147" t="s">
        <v>155</v>
      </c>
    </row>
    <row r="544" spans="2:65" s="1" customFormat="1" ht="21.75" customHeight="1">
      <c r="B544" s="32"/>
      <c r="C544" s="126" t="s">
        <v>847</v>
      </c>
      <c r="D544" s="126" t="s">
        <v>157</v>
      </c>
      <c r="E544" s="127" t="s">
        <v>848</v>
      </c>
      <c r="F544" s="128" t="s">
        <v>849</v>
      </c>
      <c r="G544" s="129" t="s">
        <v>169</v>
      </c>
      <c r="H544" s="130">
        <v>7.2850000000000001</v>
      </c>
      <c r="I544" s="131"/>
      <c r="J544" s="131"/>
      <c r="K544" s="132">
        <f>ROUND(P544*H544,2)</f>
        <v>0</v>
      </c>
      <c r="L544" s="133"/>
      <c r="M544" s="32"/>
      <c r="N544" s="134" t="s">
        <v>20</v>
      </c>
      <c r="O544" s="135" t="s">
        <v>43</v>
      </c>
      <c r="P544" s="136">
        <f>I544+J544</f>
        <v>0</v>
      </c>
      <c r="Q544" s="136">
        <f>ROUND(I544*H544,2)</f>
        <v>0</v>
      </c>
      <c r="R544" s="136">
        <f>ROUND(J544*H544,2)</f>
        <v>0</v>
      </c>
      <c r="T544" s="137">
        <f>S544*H544</f>
        <v>0</v>
      </c>
      <c r="U544" s="137">
        <v>2.3010199999999998</v>
      </c>
      <c r="V544" s="137">
        <f>U544*H544</f>
        <v>16.762930699999998</v>
      </c>
      <c r="W544" s="137">
        <v>0</v>
      </c>
      <c r="X544" s="137">
        <f>W544*H544</f>
        <v>0</v>
      </c>
      <c r="Y544" s="138" t="s">
        <v>20</v>
      </c>
      <c r="AR544" s="139" t="s">
        <v>161</v>
      </c>
      <c r="AT544" s="139" t="s">
        <v>157</v>
      </c>
      <c r="AU544" s="139" t="s">
        <v>84</v>
      </c>
      <c r="AY544" s="17" t="s">
        <v>155</v>
      </c>
      <c r="BE544" s="140">
        <f>IF(O544="základní",K544,0)</f>
        <v>0</v>
      </c>
      <c r="BF544" s="140">
        <f>IF(O544="snížená",K544,0)</f>
        <v>0</v>
      </c>
      <c r="BG544" s="140">
        <f>IF(O544="zákl. přenesená",K544,0)</f>
        <v>0</v>
      </c>
      <c r="BH544" s="140">
        <f>IF(O544="sníž. přenesená",K544,0)</f>
        <v>0</v>
      </c>
      <c r="BI544" s="140">
        <f>IF(O544="nulová",K544,0)</f>
        <v>0</v>
      </c>
      <c r="BJ544" s="17" t="s">
        <v>82</v>
      </c>
      <c r="BK544" s="140">
        <f>ROUND(P544*H544,2)</f>
        <v>0</v>
      </c>
      <c r="BL544" s="17" t="s">
        <v>161</v>
      </c>
      <c r="BM544" s="139" t="s">
        <v>847</v>
      </c>
    </row>
    <row r="545" spans="2:65" s="1" customFormat="1">
      <c r="B545" s="32"/>
      <c r="D545" s="141" t="s">
        <v>162</v>
      </c>
      <c r="F545" s="142" t="s">
        <v>850</v>
      </c>
      <c r="I545" s="143"/>
      <c r="J545" s="143"/>
      <c r="M545" s="32"/>
      <c r="N545" s="144"/>
      <c r="Y545" s="53"/>
      <c r="AT545" s="17" t="s">
        <v>162</v>
      </c>
      <c r="AU545" s="17" t="s">
        <v>84</v>
      </c>
    </row>
    <row r="546" spans="2:65" s="1" customFormat="1" ht="19.5">
      <c r="B546" s="32"/>
      <c r="D546" s="146" t="s">
        <v>177</v>
      </c>
      <c r="F546" s="160" t="s">
        <v>851</v>
      </c>
      <c r="I546" s="143"/>
      <c r="J546" s="143"/>
      <c r="M546" s="32"/>
      <c r="N546" s="144"/>
      <c r="Y546" s="53"/>
      <c r="AT546" s="17" t="s">
        <v>177</v>
      </c>
      <c r="AU546" s="17" t="s">
        <v>84</v>
      </c>
    </row>
    <row r="547" spans="2:65" s="12" customFormat="1">
      <c r="B547" s="145"/>
      <c r="D547" s="146" t="s">
        <v>164</v>
      </c>
      <c r="E547" s="147" t="s">
        <v>20</v>
      </c>
      <c r="F547" s="148" t="s">
        <v>852</v>
      </c>
      <c r="H547" s="149">
        <v>7.2850000000000001</v>
      </c>
      <c r="I547" s="150"/>
      <c r="J547" s="150"/>
      <c r="M547" s="145"/>
      <c r="N547" s="151"/>
      <c r="Y547" s="152"/>
      <c r="AT547" s="147" t="s">
        <v>164</v>
      </c>
      <c r="AU547" s="147" t="s">
        <v>84</v>
      </c>
      <c r="AV547" s="12" t="s">
        <v>84</v>
      </c>
      <c r="AW547" s="12" t="s">
        <v>5</v>
      </c>
      <c r="AX547" s="12" t="s">
        <v>82</v>
      </c>
      <c r="AY547" s="147" t="s">
        <v>155</v>
      </c>
    </row>
    <row r="548" spans="2:65" s="11" customFormat="1" ht="22.9" customHeight="1">
      <c r="B548" s="113"/>
      <c r="D548" s="114" t="s">
        <v>73</v>
      </c>
      <c r="E548" s="124" t="s">
        <v>191</v>
      </c>
      <c r="F548" s="124" t="s">
        <v>853</v>
      </c>
      <c r="I548" s="116"/>
      <c r="J548" s="116"/>
      <c r="K548" s="125">
        <f>BK548</f>
        <v>0</v>
      </c>
      <c r="M548" s="113"/>
      <c r="N548" s="118"/>
      <c r="Q548" s="119">
        <f>SUM(Q549:Q572)</f>
        <v>0</v>
      </c>
      <c r="R548" s="119">
        <f>SUM(R549:R572)</f>
        <v>0</v>
      </c>
      <c r="T548" s="120">
        <f>SUM(T549:T572)</f>
        <v>0</v>
      </c>
      <c r="V548" s="120">
        <f>SUM(V549:V572)</f>
        <v>15.93328</v>
      </c>
      <c r="X548" s="120">
        <f>SUM(X549:X572)</f>
        <v>0</v>
      </c>
      <c r="Y548" s="121"/>
      <c r="AR548" s="114" t="s">
        <v>82</v>
      </c>
      <c r="AT548" s="122" t="s">
        <v>73</v>
      </c>
      <c r="AU548" s="122" t="s">
        <v>82</v>
      </c>
      <c r="AY548" s="114" t="s">
        <v>155</v>
      </c>
      <c r="BK548" s="123">
        <f>SUM(BK549:BK572)</f>
        <v>0</v>
      </c>
    </row>
    <row r="549" spans="2:65" s="1" customFormat="1" ht="16.5" customHeight="1">
      <c r="B549" s="32"/>
      <c r="C549" s="126" t="s">
        <v>854</v>
      </c>
      <c r="D549" s="126" t="s">
        <v>157</v>
      </c>
      <c r="E549" s="127" t="s">
        <v>855</v>
      </c>
      <c r="F549" s="128" t="s">
        <v>856</v>
      </c>
      <c r="G549" s="129" t="s">
        <v>183</v>
      </c>
      <c r="H549" s="130">
        <v>30</v>
      </c>
      <c r="I549" s="131"/>
      <c r="J549" s="131"/>
      <c r="K549" s="132">
        <f>ROUND(P549*H549,2)</f>
        <v>0</v>
      </c>
      <c r="L549" s="133"/>
      <c r="M549" s="32"/>
      <c r="N549" s="134" t="s">
        <v>20</v>
      </c>
      <c r="O549" s="135" t="s">
        <v>43</v>
      </c>
      <c r="P549" s="136">
        <f>I549+J549</f>
        <v>0</v>
      </c>
      <c r="Q549" s="136">
        <f>ROUND(I549*H549,2)</f>
        <v>0</v>
      </c>
      <c r="R549" s="136">
        <f>ROUND(J549*H549,2)</f>
        <v>0</v>
      </c>
      <c r="T549" s="137">
        <f>S549*H549</f>
        <v>0</v>
      </c>
      <c r="U549" s="137">
        <v>0</v>
      </c>
      <c r="V549" s="137">
        <f>U549*H549</f>
        <v>0</v>
      </c>
      <c r="W549" s="137">
        <v>0</v>
      </c>
      <c r="X549" s="137">
        <f>W549*H549</f>
        <v>0</v>
      </c>
      <c r="Y549" s="138" t="s">
        <v>20</v>
      </c>
      <c r="AR549" s="139" t="s">
        <v>161</v>
      </c>
      <c r="AT549" s="139" t="s">
        <v>157</v>
      </c>
      <c r="AU549" s="139" t="s">
        <v>84</v>
      </c>
      <c r="AY549" s="17" t="s">
        <v>155</v>
      </c>
      <c r="BE549" s="140">
        <f>IF(O549="základní",K549,0)</f>
        <v>0</v>
      </c>
      <c r="BF549" s="140">
        <f>IF(O549="snížená",K549,0)</f>
        <v>0</v>
      </c>
      <c r="BG549" s="140">
        <f>IF(O549="zákl. přenesená",K549,0)</f>
        <v>0</v>
      </c>
      <c r="BH549" s="140">
        <f>IF(O549="sníž. přenesená",K549,0)</f>
        <v>0</v>
      </c>
      <c r="BI549" s="140">
        <f>IF(O549="nulová",K549,0)</f>
        <v>0</v>
      </c>
      <c r="BJ549" s="17" t="s">
        <v>82</v>
      </c>
      <c r="BK549" s="140">
        <f>ROUND(P549*H549,2)</f>
        <v>0</v>
      </c>
      <c r="BL549" s="17" t="s">
        <v>161</v>
      </c>
      <c r="BM549" s="139" t="s">
        <v>857</v>
      </c>
    </row>
    <row r="550" spans="2:65" s="1" customFormat="1">
      <c r="B550" s="32"/>
      <c r="D550" s="141" t="s">
        <v>162</v>
      </c>
      <c r="F550" s="142" t="s">
        <v>858</v>
      </c>
      <c r="I550" s="143"/>
      <c r="J550" s="143"/>
      <c r="M550" s="32"/>
      <c r="N550" s="144"/>
      <c r="Y550" s="53"/>
      <c r="AT550" s="17" t="s">
        <v>162</v>
      </c>
      <c r="AU550" s="17" t="s">
        <v>84</v>
      </c>
    </row>
    <row r="551" spans="2:65" s="1" customFormat="1" ht="16.5" customHeight="1">
      <c r="B551" s="32"/>
      <c r="C551" s="126" t="s">
        <v>859</v>
      </c>
      <c r="D551" s="126" t="s">
        <v>157</v>
      </c>
      <c r="E551" s="127" t="s">
        <v>860</v>
      </c>
      <c r="F551" s="128" t="s">
        <v>861</v>
      </c>
      <c r="G551" s="129" t="s">
        <v>386</v>
      </c>
      <c r="H551" s="130">
        <v>1</v>
      </c>
      <c r="I551" s="131"/>
      <c r="J551" s="131"/>
      <c r="K551" s="132">
        <f>ROUND(P551*H551,2)</f>
        <v>0</v>
      </c>
      <c r="L551" s="133"/>
      <c r="M551" s="32"/>
      <c r="N551" s="134" t="s">
        <v>20</v>
      </c>
      <c r="O551" s="135" t="s">
        <v>43</v>
      </c>
      <c r="P551" s="136">
        <f>I551+J551</f>
        <v>0</v>
      </c>
      <c r="Q551" s="136">
        <f>ROUND(I551*H551,2)</f>
        <v>0</v>
      </c>
      <c r="R551" s="136">
        <f>ROUND(J551*H551,2)</f>
        <v>0</v>
      </c>
      <c r="T551" s="137">
        <f>S551*H551</f>
        <v>0</v>
      </c>
      <c r="U551" s="137">
        <v>0</v>
      </c>
      <c r="V551" s="137">
        <f>U551*H551</f>
        <v>0</v>
      </c>
      <c r="W551" s="137">
        <v>0</v>
      </c>
      <c r="X551" s="137">
        <f>W551*H551</f>
        <v>0</v>
      </c>
      <c r="Y551" s="138" t="s">
        <v>20</v>
      </c>
      <c r="AR551" s="139" t="s">
        <v>161</v>
      </c>
      <c r="AT551" s="139" t="s">
        <v>157</v>
      </c>
      <c r="AU551" s="139" t="s">
        <v>84</v>
      </c>
      <c r="AY551" s="17" t="s">
        <v>155</v>
      </c>
      <c r="BE551" s="140">
        <f>IF(O551="základní",K551,0)</f>
        <v>0</v>
      </c>
      <c r="BF551" s="140">
        <f>IF(O551="snížená",K551,0)</f>
        <v>0</v>
      </c>
      <c r="BG551" s="140">
        <f>IF(O551="zákl. přenesená",K551,0)</f>
        <v>0</v>
      </c>
      <c r="BH551" s="140">
        <f>IF(O551="sníž. přenesená",K551,0)</f>
        <v>0</v>
      </c>
      <c r="BI551" s="140">
        <f>IF(O551="nulová",K551,0)</f>
        <v>0</v>
      </c>
      <c r="BJ551" s="17" t="s">
        <v>82</v>
      </c>
      <c r="BK551" s="140">
        <f>ROUND(P551*H551,2)</f>
        <v>0</v>
      </c>
      <c r="BL551" s="17" t="s">
        <v>161</v>
      </c>
      <c r="BM551" s="139" t="s">
        <v>862</v>
      </c>
    </row>
    <row r="552" spans="2:65" s="1" customFormat="1">
      <c r="B552" s="32"/>
      <c r="D552" s="141" t="s">
        <v>162</v>
      </c>
      <c r="F552" s="142" t="s">
        <v>863</v>
      </c>
      <c r="I552" s="143"/>
      <c r="J552" s="143"/>
      <c r="M552" s="32"/>
      <c r="N552" s="144"/>
      <c r="Y552" s="53"/>
      <c r="AT552" s="17" t="s">
        <v>162</v>
      </c>
      <c r="AU552" s="17" t="s">
        <v>84</v>
      </c>
    </row>
    <row r="553" spans="2:65" s="1" customFormat="1" ht="16.5" customHeight="1">
      <c r="B553" s="32"/>
      <c r="C553" s="161" t="s">
        <v>864</v>
      </c>
      <c r="D553" s="161" t="s">
        <v>180</v>
      </c>
      <c r="E553" s="162" t="s">
        <v>865</v>
      </c>
      <c r="F553" s="163" t="s">
        <v>866</v>
      </c>
      <c r="G553" s="164" t="s">
        <v>386</v>
      </c>
      <c r="H553" s="165">
        <v>1</v>
      </c>
      <c r="I553" s="166"/>
      <c r="J553" s="167"/>
      <c r="K553" s="168">
        <f>ROUND(P553*H553,2)</f>
        <v>0</v>
      </c>
      <c r="L553" s="167"/>
      <c r="M553" s="169"/>
      <c r="N553" s="170" t="s">
        <v>20</v>
      </c>
      <c r="O553" s="135" t="s">
        <v>43</v>
      </c>
      <c r="P553" s="136">
        <f>I553+J553</f>
        <v>0</v>
      </c>
      <c r="Q553" s="136">
        <f>ROUND(I553*H553,2)</f>
        <v>0</v>
      </c>
      <c r="R553" s="136">
        <f>ROUND(J553*H553,2)</f>
        <v>0</v>
      </c>
      <c r="T553" s="137">
        <f>S553*H553</f>
        <v>0</v>
      </c>
      <c r="U553" s="137">
        <v>7.6999999999999999E-2</v>
      </c>
      <c r="V553" s="137">
        <f>U553*H553</f>
        <v>7.6999999999999999E-2</v>
      </c>
      <c r="W553" s="137">
        <v>0</v>
      </c>
      <c r="X553" s="137">
        <f>W553*H553</f>
        <v>0</v>
      </c>
      <c r="Y553" s="138" t="s">
        <v>20</v>
      </c>
      <c r="AR553" s="139" t="s">
        <v>191</v>
      </c>
      <c r="AT553" s="139" t="s">
        <v>180</v>
      </c>
      <c r="AU553" s="139" t="s">
        <v>84</v>
      </c>
      <c r="AY553" s="17" t="s">
        <v>155</v>
      </c>
      <c r="BE553" s="140">
        <f>IF(O553="základní",K553,0)</f>
        <v>0</v>
      </c>
      <c r="BF553" s="140">
        <f>IF(O553="snížená",K553,0)</f>
        <v>0</v>
      </c>
      <c r="BG553" s="140">
        <f>IF(O553="zákl. přenesená",K553,0)</f>
        <v>0</v>
      </c>
      <c r="BH553" s="140">
        <f>IF(O553="sníž. přenesená",K553,0)</f>
        <v>0</v>
      </c>
      <c r="BI553" s="140">
        <f>IF(O553="nulová",K553,0)</f>
        <v>0</v>
      </c>
      <c r="BJ553" s="17" t="s">
        <v>82</v>
      </c>
      <c r="BK553" s="140">
        <f>ROUND(P553*H553,2)</f>
        <v>0</v>
      </c>
      <c r="BL553" s="17" t="s">
        <v>161</v>
      </c>
      <c r="BM553" s="139" t="s">
        <v>867</v>
      </c>
    </row>
    <row r="554" spans="2:65" s="1" customFormat="1" ht="16.5" customHeight="1">
      <c r="B554" s="32"/>
      <c r="C554" s="161" t="s">
        <v>868</v>
      </c>
      <c r="D554" s="161" t="s">
        <v>180</v>
      </c>
      <c r="E554" s="162" t="s">
        <v>869</v>
      </c>
      <c r="F554" s="163" t="s">
        <v>870</v>
      </c>
      <c r="G554" s="164" t="s">
        <v>386</v>
      </c>
      <c r="H554" s="165">
        <v>1</v>
      </c>
      <c r="I554" s="166"/>
      <c r="J554" s="167"/>
      <c r="K554" s="168">
        <f>ROUND(P554*H554,2)</f>
        <v>0</v>
      </c>
      <c r="L554" s="167"/>
      <c r="M554" s="169"/>
      <c r="N554" s="170" t="s">
        <v>20</v>
      </c>
      <c r="O554" s="135" t="s">
        <v>43</v>
      </c>
      <c r="P554" s="136">
        <f>I554+J554</f>
        <v>0</v>
      </c>
      <c r="Q554" s="136">
        <f>ROUND(I554*H554,2)</f>
        <v>0</v>
      </c>
      <c r="R554" s="136">
        <f>ROUND(J554*H554,2)</f>
        <v>0</v>
      </c>
      <c r="T554" s="137">
        <f>S554*H554</f>
        <v>0</v>
      </c>
      <c r="U554" s="137">
        <v>6.5000000000000002E-2</v>
      </c>
      <c r="V554" s="137">
        <f>U554*H554</f>
        <v>6.5000000000000002E-2</v>
      </c>
      <c r="W554" s="137">
        <v>0</v>
      </c>
      <c r="X554" s="137">
        <f>W554*H554</f>
        <v>0</v>
      </c>
      <c r="Y554" s="138" t="s">
        <v>20</v>
      </c>
      <c r="AR554" s="139" t="s">
        <v>191</v>
      </c>
      <c r="AT554" s="139" t="s">
        <v>180</v>
      </c>
      <c r="AU554" s="139" t="s">
        <v>84</v>
      </c>
      <c r="AY554" s="17" t="s">
        <v>155</v>
      </c>
      <c r="BE554" s="140">
        <f>IF(O554="základní",K554,0)</f>
        <v>0</v>
      </c>
      <c r="BF554" s="140">
        <f>IF(O554="snížená",K554,0)</f>
        <v>0</v>
      </c>
      <c r="BG554" s="140">
        <f>IF(O554="zákl. přenesená",K554,0)</f>
        <v>0</v>
      </c>
      <c r="BH554" s="140">
        <f>IF(O554="sníž. přenesená",K554,0)</f>
        <v>0</v>
      </c>
      <c r="BI554" s="140">
        <f>IF(O554="nulová",K554,0)</f>
        <v>0</v>
      </c>
      <c r="BJ554" s="17" t="s">
        <v>82</v>
      </c>
      <c r="BK554" s="140">
        <f>ROUND(P554*H554,2)</f>
        <v>0</v>
      </c>
      <c r="BL554" s="17" t="s">
        <v>161</v>
      </c>
      <c r="BM554" s="139" t="s">
        <v>871</v>
      </c>
    </row>
    <row r="555" spans="2:65" s="1" customFormat="1" ht="16.5" customHeight="1">
      <c r="B555" s="32"/>
      <c r="C555" s="126" t="s">
        <v>872</v>
      </c>
      <c r="D555" s="126" t="s">
        <v>157</v>
      </c>
      <c r="E555" s="127" t="s">
        <v>873</v>
      </c>
      <c r="F555" s="128" t="s">
        <v>874</v>
      </c>
      <c r="G555" s="129" t="s">
        <v>386</v>
      </c>
      <c r="H555" s="130">
        <v>1</v>
      </c>
      <c r="I555" s="131"/>
      <c r="J555" s="131"/>
      <c r="K555" s="132">
        <f>ROUND(P555*H555,2)</f>
        <v>0</v>
      </c>
      <c r="L555" s="133"/>
      <c r="M555" s="32"/>
      <c r="N555" s="134" t="s">
        <v>20</v>
      </c>
      <c r="O555" s="135" t="s">
        <v>43</v>
      </c>
      <c r="P555" s="136">
        <f>I555+J555</f>
        <v>0</v>
      </c>
      <c r="Q555" s="136">
        <f>ROUND(I555*H555,2)</f>
        <v>0</v>
      </c>
      <c r="R555" s="136">
        <f>ROUND(J555*H555,2)</f>
        <v>0</v>
      </c>
      <c r="T555" s="137">
        <f>S555*H555</f>
        <v>0</v>
      </c>
      <c r="U555" s="137">
        <v>9.7300000000000008E-3</v>
      </c>
      <c r="V555" s="137">
        <f>U555*H555</f>
        <v>9.7300000000000008E-3</v>
      </c>
      <c r="W555" s="137">
        <v>0</v>
      </c>
      <c r="X555" s="137">
        <f>W555*H555</f>
        <v>0</v>
      </c>
      <c r="Y555" s="138" t="s">
        <v>20</v>
      </c>
      <c r="AR555" s="139" t="s">
        <v>161</v>
      </c>
      <c r="AT555" s="139" t="s">
        <v>157</v>
      </c>
      <c r="AU555" s="139" t="s">
        <v>84</v>
      </c>
      <c r="AY555" s="17" t="s">
        <v>155</v>
      </c>
      <c r="BE555" s="140">
        <f>IF(O555="základní",K555,0)</f>
        <v>0</v>
      </c>
      <c r="BF555" s="140">
        <f>IF(O555="snížená",K555,0)</f>
        <v>0</v>
      </c>
      <c r="BG555" s="140">
        <f>IF(O555="zákl. přenesená",K555,0)</f>
        <v>0</v>
      </c>
      <c r="BH555" s="140">
        <f>IF(O555="sníž. přenesená",K555,0)</f>
        <v>0</v>
      </c>
      <c r="BI555" s="140">
        <f>IF(O555="nulová",K555,0)</f>
        <v>0</v>
      </c>
      <c r="BJ555" s="17" t="s">
        <v>82</v>
      </c>
      <c r="BK555" s="140">
        <f>ROUND(P555*H555,2)</f>
        <v>0</v>
      </c>
      <c r="BL555" s="17" t="s">
        <v>161</v>
      </c>
      <c r="BM555" s="139" t="s">
        <v>875</v>
      </c>
    </row>
    <row r="556" spans="2:65" s="1" customFormat="1">
      <c r="B556" s="32"/>
      <c r="D556" s="141" t="s">
        <v>162</v>
      </c>
      <c r="F556" s="142" t="s">
        <v>876</v>
      </c>
      <c r="I556" s="143"/>
      <c r="J556" s="143"/>
      <c r="M556" s="32"/>
      <c r="N556" s="144"/>
      <c r="Y556" s="53"/>
      <c r="AT556" s="17" t="s">
        <v>162</v>
      </c>
      <c r="AU556" s="17" t="s">
        <v>84</v>
      </c>
    </row>
    <row r="557" spans="2:65" s="1" customFormat="1" ht="21.75" customHeight="1">
      <c r="B557" s="32"/>
      <c r="C557" s="161" t="s">
        <v>716</v>
      </c>
      <c r="D557" s="161" t="s">
        <v>180</v>
      </c>
      <c r="E557" s="162" t="s">
        <v>877</v>
      </c>
      <c r="F557" s="163" t="s">
        <v>878</v>
      </c>
      <c r="G557" s="164" t="s">
        <v>386</v>
      </c>
      <c r="H557" s="165">
        <v>1</v>
      </c>
      <c r="I557" s="166"/>
      <c r="J557" s="167"/>
      <c r="K557" s="168">
        <f>ROUND(P557*H557,2)</f>
        <v>0</v>
      </c>
      <c r="L557" s="167"/>
      <c r="M557" s="169"/>
      <c r="N557" s="170" t="s">
        <v>20</v>
      </c>
      <c r="O557" s="135" t="s">
        <v>43</v>
      </c>
      <c r="P557" s="136">
        <f>I557+J557</f>
        <v>0</v>
      </c>
      <c r="Q557" s="136">
        <f>ROUND(I557*H557,2)</f>
        <v>0</v>
      </c>
      <c r="R557" s="136">
        <f>ROUND(J557*H557,2)</f>
        <v>0</v>
      </c>
      <c r="T557" s="137">
        <f>S557*H557</f>
        <v>0</v>
      </c>
      <c r="U557" s="137">
        <v>2.4500000000000002</v>
      </c>
      <c r="V557" s="137">
        <f>U557*H557</f>
        <v>2.4500000000000002</v>
      </c>
      <c r="W557" s="137">
        <v>0</v>
      </c>
      <c r="X557" s="137">
        <f>W557*H557</f>
        <v>0</v>
      </c>
      <c r="Y557" s="138" t="s">
        <v>20</v>
      </c>
      <c r="AR557" s="139" t="s">
        <v>191</v>
      </c>
      <c r="AT557" s="139" t="s">
        <v>180</v>
      </c>
      <c r="AU557" s="139" t="s">
        <v>84</v>
      </c>
      <c r="AY557" s="17" t="s">
        <v>155</v>
      </c>
      <c r="BE557" s="140">
        <f>IF(O557="základní",K557,0)</f>
        <v>0</v>
      </c>
      <c r="BF557" s="140">
        <f>IF(O557="snížená",K557,0)</f>
        <v>0</v>
      </c>
      <c r="BG557" s="140">
        <f>IF(O557="zákl. přenesená",K557,0)</f>
        <v>0</v>
      </c>
      <c r="BH557" s="140">
        <f>IF(O557="sníž. přenesená",K557,0)</f>
        <v>0</v>
      </c>
      <c r="BI557" s="140">
        <f>IF(O557="nulová",K557,0)</f>
        <v>0</v>
      </c>
      <c r="BJ557" s="17" t="s">
        <v>82</v>
      </c>
      <c r="BK557" s="140">
        <f>ROUND(P557*H557,2)</f>
        <v>0</v>
      </c>
      <c r="BL557" s="17" t="s">
        <v>161</v>
      </c>
      <c r="BM557" s="139" t="s">
        <v>879</v>
      </c>
    </row>
    <row r="558" spans="2:65" s="1" customFormat="1" ht="16.5" customHeight="1">
      <c r="B558" s="32"/>
      <c r="C558" s="126" t="s">
        <v>880</v>
      </c>
      <c r="D558" s="126" t="s">
        <v>157</v>
      </c>
      <c r="E558" s="127" t="s">
        <v>881</v>
      </c>
      <c r="F558" s="128" t="s">
        <v>882</v>
      </c>
      <c r="G558" s="129" t="s">
        <v>386</v>
      </c>
      <c r="H558" s="130">
        <v>1</v>
      </c>
      <c r="I558" s="131"/>
      <c r="J558" s="131"/>
      <c r="K558" s="132">
        <f>ROUND(P558*H558,2)</f>
        <v>0</v>
      </c>
      <c r="L558" s="133"/>
      <c r="M558" s="32"/>
      <c r="N558" s="134" t="s">
        <v>20</v>
      </c>
      <c r="O558" s="135" t="s">
        <v>43</v>
      </c>
      <c r="P558" s="136">
        <f>I558+J558</f>
        <v>0</v>
      </c>
      <c r="Q558" s="136">
        <f>ROUND(I558*H558,2)</f>
        <v>0</v>
      </c>
      <c r="R558" s="136">
        <f>ROUND(J558*H558,2)</f>
        <v>0</v>
      </c>
      <c r="T558" s="137">
        <f>S558*H558</f>
        <v>0</v>
      </c>
      <c r="U558" s="137">
        <v>0</v>
      </c>
      <c r="V558" s="137">
        <f>U558*H558</f>
        <v>0</v>
      </c>
      <c r="W558" s="137">
        <v>0</v>
      </c>
      <c r="X558" s="137">
        <f>W558*H558</f>
        <v>0</v>
      </c>
      <c r="Y558" s="138" t="s">
        <v>20</v>
      </c>
      <c r="AR558" s="139" t="s">
        <v>161</v>
      </c>
      <c r="AT558" s="139" t="s">
        <v>157</v>
      </c>
      <c r="AU558" s="139" t="s">
        <v>84</v>
      </c>
      <c r="AY558" s="17" t="s">
        <v>155</v>
      </c>
      <c r="BE558" s="140">
        <f>IF(O558="základní",K558,0)</f>
        <v>0</v>
      </c>
      <c r="BF558" s="140">
        <f>IF(O558="snížená",K558,0)</f>
        <v>0</v>
      </c>
      <c r="BG558" s="140">
        <f>IF(O558="zákl. přenesená",K558,0)</f>
        <v>0</v>
      </c>
      <c r="BH558" s="140">
        <f>IF(O558="sníž. přenesená",K558,0)</f>
        <v>0</v>
      </c>
      <c r="BI558" s="140">
        <f>IF(O558="nulová",K558,0)</f>
        <v>0</v>
      </c>
      <c r="BJ558" s="17" t="s">
        <v>82</v>
      </c>
      <c r="BK558" s="140">
        <f>ROUND(P558*H558,2)</f>
        <v>0</v>
      </c>
      <c r="BL558" s="17" t="s">
        <v>161</v>
      </c>
      <c r="BM558" s="139" t="s">
        <v>883</v>
      </c>
    </row>
    <row r="559" spans="2:65" s="1" customFormat="1">
      <c r="B559" s="32"/>
      <c r="D559" s="141" t="s">
        <v>162</v>
      </c>
      <c r="F559" s="142" t="s">
        <v>884</v>
      </c>
      <c r="I559" s="143"/>
      <c r="J559" s="143"/>
      <c r="M559" s="32"/>
      <c r="N559" s="144"/>
      <c r="Y559" s="53"/>
      <c r="AT559" s="17" t="s">
        <v>162</v>
      </c>
      <c r="AU559" s="17" t="s">
        <v>84</v>
      </c>
    </row>
    <row r="560" spans="2:65" s="1" customFormat="1" ht="16.5" customHeight="1">
      <c r="B560" s="32"/>
      <c r="C560" s="161" t="s">
        <v>728</v>
      </c>
      <c r="D560" s="161" t="s">
        <v>180</v>
      </c>
      <c r="E560" s="162" t="s">
        <v>885</v>
      </c>
      <c r="F560" s="163" t="s">
        <v>886</v>
      </c>
      <c r="G560" s="164" t="s">
        <v>386</v>
      </c>
      <c r="H560" s="165">
        <v>1</v>
      </c>
      <c r="I560" s="166"/>
      <c r="J560" s="167"/>
      <c r="K560" s="168">
        <f>ROUND(P560*H560,2)</f>
        <v>0</v>
      </c>
      <c r="L560" s="167"/>
      <c r="M560" s="169"/>
      <c r="N560" s="170" t="s">
        <v>20</v>
      </c>
      <c r="O560" s="135" t="s">
        <v>43</v>
      </c>
      <c r="P560" s="136">
        <f>I560+J560</f>
        <v>0</v>
      </c>
      <c r="Q560" s="136">
        <f>ROUND(I560*H560,2)</f>
        <v>0</v>
      </c>
      <c r="R560" s="136">
        <f>ROUND(J560*H560,2)</f>
        <v>0</v>
      </c>
      <c r="T560" s="137">
        <f>S560*H560</f>
        <v>0</v>
      </c>
      <c r="U560" s="137">
        <v>0.10100000000000001</v>
      </c>
      <c r="V560" s="137">
        <f>U560*H560</f>
        <v>0.10100000000000001</v>
      </c>
      <c r="W560" s="137">
        <v>0</v>
      </c>
      <c r="X560" s="137">
        <f>W560*H560</f>
        <v>0</v>
      </c>
      <c r="Y560" s="138" t="s">
        <v>20</v>
      </c>
      <c r="AR560" s="139" t="s">
        <v>191</v>
      </c>
      <c r="AT560" s="139" t="s">
        <v>180</v>
      </c>
      <c r="AU560" s="139" t="s">
        <v>84</v>
      </c>
      <c r="AY560" s="17" t="s">
        <v>155</v>
      </c>
      <c r="BE560" s="140">
        <f>IF(O560="základní",K560,0)</f>
        <v>0</v>
      </c>
      <c r="BF560" s="140">
        <f>IF(O560="snížená",K560,0)</f>
        <v>0</v>
      </c>
      <c r="BG560" s="140">
        <f>IF(O560="zákl. přenesená",K560,0)</f>
        <v>0</v>
      </c>
      <c r="BH560" s="140">
        <f>IF(O560="sníž. přenesená",K560,0)</f>
        <v>0</v>
      </c>
      <c r="BI560" s="140">
        <f>IF(O560="nulová",K560,0)</f>
        <v>0</v>
      </c>
      <c r="BJ560" s="17" t="s">
        <v>82</v>
      </c>
      <c r="BK560" s="140">
        <f>ROUND(P560*H560,2)</f>
        <v>0</v>
      </c>
      <c r="BL560" s="17" t="s">
        <v>161</v>
      </c>
      <c r="BM560" s="139" t="s">
        <v>887</v>
      </c>
    </row>
    <row r="561" spans="2:65" s="1" customFormat="1" ht="21.75" customHeight="1">
      <c r="B561" s="32"/>
      <c r="C561" s="126" t="s">
        <v>888</v>
      </c>
      <c r="D561" s="126" t="s">
        <v>157</v>
      </c>
      <c r="E561" s="127" t="s">
        <v>889</v>
      </c>
      <c r="F561" s="128" t="s">
        <v>890</v>
      </c>
      <c r="G561" s="129" t="s">
        <v>183</v>
      </c>
      <c r="H561" s="130">
        <v>35</v>
      </c>
      <c r="I561" s="131"/>
      <c r="J561" s="131"/>
      <c r="K561" s="132">
        <f>ROUND(P561*H561,2)</f>
        <v>0</v>
      </c>
      <c r="L561" s="133"/>
      <c r="M561" s="32"/>
      <c r="N561" s="134" t="s">
        <v>20</v>
      </c>
      <c r="O561" s="135" t="s">
        <v>43</v>
      </c>
      <c r="P561" s="136">
        <f>I561+J561</f>
        <v>0</v>
      </c>
      <c r="Q561" s="136">
        <f>ROUND(I561*H561,2)</f>
        <v>0</v>
      </c>
      <c r="R561" s="136">
        <f>ROUND(J561*H561,2)</f>
        <v>0</v>
      </c>
      <c r="T561" s="137">
        <f>S561*H561</f>
        <v>0</v>
      </c>
      <c r="U561" s="137">
        <v>4.0000000000000003E-5</v>
      </c>
      <c r="V561" s="137">
        <f>U561*H561</f>
        <v>1.4000000000000002E-3</v>
      </c>
      <c r="W561" s="137">
        <v>0</v>
      </c>
      <c r="X561" s="137">
        <f>W561*H561</f>
        <v>0</v>
      </c>
      <c r="Y561" s="138" t="s">
        <v>20</v>
      </c>
      <c r="AR561" s="139" t="s">
        <v>161</v>
      </c>
      <c r="AT561" s="139" t="s">
        <v>157</v>
      </c>
      <c r="AU561" s="139" t="s">
        <v>84</v>
      </c>
      <c r="AY561" s="17" t="s">
        <v>155</v>
      </c>
      <c r="BE561" s="140">
        <f>IF(O561="základní",K561,0)</f>
        <v>0</v>
      </c>
      <c r="BF561" s="140">
        <f>IF(O561="snížená",K561,0)</f>
        <v>0</v>
      </c>
      <c r="BG561" s="140">
        <f>IF(O561="zákl. přenesená",K561,0)</f>
        <v>0</v>
      </c>
      <c r="BH561" s="140">
        <f>IF(O561="sníž. přenesená",K561,0)</f>
        <v>0</v>
      </c>
      <c r="BI561" s="140">
        <f>IF(O561="nulová",K561,0)</f>
        <v>0</v>
      </c>
      <c r="BJ561" s="17" t="s">
        <v>82</v>
      </c>
      <c r="BK561" s="140">
        <f>ROUND(P561*H561,2)</f>
        <v>0</v>
      </c>
      <c r="BL561" s="17" t="s">
        <v>161</v>
      </c>
      <c r="BM561" s="139" t="s">
        <v>891</v>
      </c>
    </row>
    <row r="562" spans="2:65" s="1" customFormat="1">
      <c r="B562" s="32"/>
      <c r="D562" s="141" t="s">
        <v>162</v>
      </c>
      <c r="F562" s="142" t="s">
        <v>892</v>
      </c>
      <c r="I562" s="143"/>
      <c r="J562" s="143"/>
      <c r="M562" s="32"/>
      <c r="N562" s="144"/>
      <c r="Y562" s="53"/>
      <c r="AT562" s="17" t="s">
        <v>162</v>
      </c>
      <c r="AU562" s="17" t="s">
        <v>84</v>
      </c>
    </row>
    <row r="563" spans="2:65" s="1" customFormat="1" ht="16.5" customHeight="1">
      <c r="B563" s="32"/>
      <c r="C563" s="161" t="s">
        <v>738</v>
      </c>
      <c r="D563" s="161" t="s">
        <v>180</v>
      </c>
      <c r="E563" s="162" t="s">
        <v>893</v>
      </c>
      <c r="F563" s="163" t="s">
        <v>894</v>
      </c>
      <c r="G563" s="164" t="s">
        <v>183</v>
      </c>
      <c r="H563" s="165">
        <v>35.524999999999999</v>
      </c>
      <c r="I563" s="166"/>
      <c r="J563" s="167"/>
      <c r="K563" s="168">
        <f>ROUND(P563*H563,2)</f>
        <v>0</v>
      </c>
      <c r="L563" s="167"/>
      <c r="M563" s="169"/>
      <c r="N563" s="170" t="s">
        <v>20</v>
      </c>
      <c r="O563" s="135" t="s">
        <v>43</v>
      </c>
      <c r="P563" s="136">
        <f>I563+J563</f>
        <v>0</v>
      </c>
      <c r="Q563" s="136">
        <f>ROUND(I563*H563,2)</f>
        <v>0</v>
      </c>
      <c r="R563" s="136">
        <f>ROUND(J563*H563,2)</f>
        <v>0</v>
      </c>
      <c r="T563" s="137">
        <f>S563*H563</f>
        <v>0</v>
      </c>
      <c r="U563" s="137">
        <v>2.4E-2</v>
      </c>
      <c r="V563" s="137">
        <f>U563*H563</f>
        <v>0.85260000000000002</v>
      </c>
      <c r="W563" s="137">
        <v>0</v>
      </c>
      <c r="X563" s="137">
        <f>W563*H563</f>
        <v>0</v>
      </c>
      <c r="Y563" s="138" t="s">
        <v>20</v>
      </c>
      <c r="AR563" s="139" t="s">
        <v>191</v>
      </c>
      <c r="AT563" s="139" t="s">
        <v>180</v>
      </c>
      <c r="AU563" s="139" t="s">
        <v>84</v>
      </c>
      <c r="AY563" s="17" t="s">
        <v>155</v>
      </c>
      <c r="BE563" s="140">
        <f>IF(O563="základní",K563,0)</f>
        <v>0</v>
      </c>
      <c r="BF563" s="140">
        <f>IF(O563="snížená",K563,0)</f>
        <v>0</v>
      </c>
      <c r="BG563" s="140">
        <f>IF(O563="zákl. přenesená",K563,0)</f>
        <v>0</v>
      </c>
      <c r="BH563" s="140">
        <f>IF(O563="sníž. přenesená",K563,0)</f>
        <v>0</v>
      </c>
      <c r="BI563" s="140">
        <f>IF(O563="nulová",K563,0)</f>
        <v>0</v>
      </c>
      <c r="BJ563" s="17" t="s">
        <v>82</v>
      </c>
      <c r="BK563" s="140">
        <f>ROUND(P563*H563,2)</f>
        <v>0</v>
      </c>
      <c r="BL563" s="17" t="s">
        <v>161</v>
      </c>
      <c r="BM563" s="139" t="s">
        <v>895</v>
      </c>
    </row>
    <row r="564" spans="2:65" s="12" customFormat="1">
      <c r="B564" s="145"/>
      <c r="D564" s="146" t="s">
        <v>164</v>
      </c>
      <c r="E564" s="147" t="s">
        <v>20</v>
      </c>
      <c r="F564" s="148" t="s">
        <v>340</v>
      </c>
      <c r="H564" s="149">
        <v>35</v>
      </c>
      <c r="I564" s="150"/>
      <c r="J564" s="150"/>
      <c r="M564" s="145"/>
      <c r="N564" s="151"/>
      <c r="Y564" s="152"/>
      <c r="AT564" s="147" t="s">
        <v>164</v>
      </c>
      <c r="AU564" s="147" t="s">
        <v>84</v>
      </c>
      <c r="AV564" s="12" t="s">
        <v>84</v>
      </c>
      <c r="AW564" s="12" t="s">
        <v>5</v>
      </c>
      <c r="AX564" s="12" t="s">
        <v>82</v>
      </c>
      <c r="AY564" s="147" t="s">
        <v>155</v>
      </c>
    </row>
    <row r="565" spans="2:65" s="12" customFormat="1">
      <c r="B565" s="145"/>
      <c r="D565" s="146" t="s">
        <v>164</v>
      </c>
      <c r="F565" s="148" t="s">
        <v>896</v>
      </c>
      <c r="H565" s="149">
        <v>35.524999999999999</v>
      </c>
      <c r="I565" s="150"/>
      <c r="J565" s="150"/>
      <c r="M565" s="145"/>
      <c r="N565" s="151"/>
      <c r="Y565" s="152"/>
      <c r="AT565" s="147" t="s">
        <v>164</v>
      </c>
      <c r="AU565" s="147" t="s">
        <v>84</v>
      </c>
      <c r="AV565" s="12" t="s">
        <v>84</v>
      </c>
      <c r="AW565" s="12" t="s">
        <v>4</v>
      </c>
      <c r="AX565" s="12" t="s">
        <v>82</v>
      </c>
      <c r="AY565" s="147" t="s">
        <v>155</v>
      </c>
    </row>
    <row r="566" spans="2:65" s="1" customFormat="1" ht="16.5" customHeight="1">
      <c r="B566" s="32"/>
      <c r="C566" s="126" t="s">
        <v>897</v>
      </c>
      <c r="D566" s="126" t="s">
        <v>157</v>
      </c>
      <c r="E566" s="127" t="s">
        <v>898</v>
      </c>
      <c r="F566" s="128" t="s">
        <v>899</v>
      </c>
      <c r="G566" s="129" t="s">
        <v>386</v>
      </c>
      <c r="H566" s="130">
        <v>1</v>
      </c>
      <c r="I566" s="131"/>
      <c r="J566" s="131"/>
      <c r="K566" s="132">
        <f>ROUND(P566*H566,2)</f>
        <v>0</v>
      </c>
      <c r="L566" s="133"/>
      <c r="M566" s="32"/>
      <c r="N566" s="134" t="s">
        <v>20</v>
      </c>
      <c r="O566" s="135" t="s">
        <v>43</v>
      </c>
      <c r="P566" s="136">
        <f>I566+J566</f>
        <v>0</v>
      </c>
      <c r="Q566" s="136">
        <f>ROUND(I566*H566,2)</f>
        <v>0</v>
      </c>
      <c r="R566" s="136">
        <f>ROUND(J566*H566,2)</f>
        <v>0</v>
      </c>
      <c r="T566" s="137">
        <f>S566*H566</f>
        <v>0</v>
      </c>
      <c r="U566" s="137">
        <v>0.45839999999999997</v>
      </c>
      <c r="V566" s="137">
        <f>U566*H566</f>
        <v>0.45839999999999997</v>
      </c>
      <c r="W566" s="137">
        <v>0</v>
      </c>
      <c r="X566" s="137">
        <f>W566*H566</f>
        <v>0</v>
      </c>
      <c r="Y566" s="138" t="s">
        <v>20</v>
      </c>
      <c r="AR566" s="139" t="s">
        <v>161</v>
      </c>
      <c r="AT566" s="139" t="s">
        <v>157</v>
      </c>
      <c r="AU566" s="139" t="s">
        <v>84</v>
      </c>
      <c r="AY566" s="17" t="s">
        <v>155</v>
      </c>
      <c r="BE566" s="140">
        <f>IF(O566="základní",K566,0)</f>
        <v>0</v>
      </c>
      <c r="BF566" s="140">
        <f>IF(O566="snížená",K566,0)</f>
        <v>0</v>
      </c>
      <c r="BG566" s="140">
        <f>IF(O566="zákl. přenesená",K566,0)</f>
        <v>0</v>
      </c>
      <c r="BH566" s="140">
        <f>IF(O566="sníž. přenesená",K566,0)</f>
        <v>0</v>
      </c>
      <c r="BI566" s="140">
        <f>IF(O566="nulová",K566,0)</f>
        <v>0</v>
      </c>
      <c r="BJ566" s="17" t="s">
        <v>82</v>
      </c>
      <c r="BK566" s="140">
        <f>ROUND(P566*H566,2)</f>
        <v>0</v>
      </c>
      <c r="BL566" s="17" t="s">
        <v>161</v>
      </c>
      <c r="BM566" s="139" t="s">
        <v>900</v>
      </c>
    </row>
    <row r="567" spans="2:65" s="1" customFormat="1">
      <c r="B567" s="32"/>
      <c r="D567" s="141" t="s">
        <v>162</v>
      </c>
      <c r="F567" s="142" t="s">
        <v>901</v>
      </c>
      <c r="I567" s="143"/>
      <c r="J567" s="143"/>
      <c r="M567" s="32"/>
      <c r="N567" s="144"/>
      <c r="Y567" s="53"/>
      <c r="AT567" s="17" t="s">
        <v>162</v>
      </c>
      <c r="AU567" s="17" t="s">
        <v>84</v>
      </c>
    </row>
    <row r="568" spans="2:65" s="1" customFormat="1" ht="16.5" customHeight="1">
      <c r="B568" s="32"/>
      <c r="C568" s="161" t="s">
        <v>744</v>
      </c>
      <c r="D568" s="161" t="s">
        <v>180</v>
      </c>
      <c r="E568" s="162" t="s">
        <v>902</v>
      </c>
      <c r="F568" s="163" t="s">
        <v>903</v>
      </c>
      <c r="G568" s="164" t="s">
        <v>386</v>
      </c>
      <c r="H568" s="165">
        <v>1</v>
      </c>
      <c r="I568" s="166"/>
      <c r="J568" s="167"/>
      <c r="K568" s="168">
        <f>ROUND(P568*H568,2)</f>
        <v>0</v>
      </c>
      <c r="L568" s="167"/>
      <c r="M568" s="169"/>
      <c r="N568" s="170" t="s">
        <v>20</v>
      </c>
      <c r="O568" s="135" t="s">
        <v>43</v>
      </c>
      <c r="P568" s="136">
        <f>I568+J568</f>
        <v>0</v>
      </c>
      <c r="Q568" s="136">
        <f>ROUND(I568*H568,2)</f>
        <v>0</v>
      </c>
      <c r="R568" s="136">
        <f>ROUND(J568*H568,2)</f>
        <v>0</v>
      </c>
      <c r="T568" s="137">
        <f>S568*H568</f>
        <v>0</v>
      </c>
      <c r="U568" s="137">
        <v>2.1120000000000001</v>
      </c>
      <c r="V568" s="137">
        <f>U568*H568</f>
        <v>2.1120000000000001</v>
      </c>
      <c r="W568" s="137">
        <v>0</v>
      </c>
      <c r="X568" s="137">
        <f>W568*H568</f>
        <v>0</v>
      </c>
      <c r="Y568" s="138" t="s">
        <v>20</v>
      </c>
      <c r="AR568" s="139" t="s">
        <v>191</v>
      </c>
      <c r="AT568" s="139" t="s">
        <v>180</v>
      </c>
      <c r="AU568" s="139" t="s">
        <v>84</v>
      </c>
      <c r="AY568" s="17" t="s">
        <v>155</v>
      </c>
      <c r="BE568" s="140">
        <f>IF(O568="základní",K568,0)</f>
        <v>0</v>
      </c>
      <c r="BF568" s="140">
        <f>IF(O568="snížená",K568,0)</f>
        <v>0</v>
      </c>
      <c r="BG568" s="140">
        <f>IF(O568="zákl. přenesená",K568,0)</f>
        <v>0</v>
      </c>
      <c r="BH568" s="140">
        <f>IF(O568="sníž. přenesená",K568,0)</f>
        <v>0</v>
      </c>
      <c r="BI568" s="140">
        <f>IF(O568="nulová",K568,0)</f>
        <v>0</v>
      </c>
      <c r="BJ568" s="17" t="s">
        <v>82</v>
      </c>
      <c r="BK568" s="140">
        <f>ROUND(P568*H568,2)</f>
        <v>0</v>
      </c>
      <c r="BL568" s="17" t="s">
        <v>161</v>
      </c>
      <c r="BM568" s="139" t="s">
        <v>904</v>
      </c>
    </row>
    <row r="569" spans="2:65" s="1" customFormat="1" ht="16.5" customHeight="1">
      <c r="B569" s="32"/>
      <c r="C569" s="161" t="s">
        <v>905</v>
      </c>
      <c r="D569" s="161" t="s">
        <v>180</v>
      </c>
      <c r="E569" s="162" t="s">
        <v>906</v>
      </c>
      <c r="F569" s="163" t="s">
        <v>907</v>
      </c>
      <c r="G569" s="164" t="s">
        <v>386</v>
      </c>
      <c r="H569" s="165">
        <v>1</v>
      </c>
      <c r="I569" s="166"/>
      <c r="J569" s="167"/>
      <c r="K569" s="168">
        <f>ROUND(P569*H569,2)</f>
        <v>0</v>
      </c>
      <c r="L569" s="167"/>
      <c r="M569" s="169"/>
      <c r="N569" s="170" t="s">
        <v>20</v>
      </c>
      <c r="O569" s="135" t="s">
        <v>43</v>
      </c>
      <c r="P569" s="136">
        <f>I569+J569</f>
        <v>0</v>
      </c>
      <c r="Q569" s="136">
        <f>ROUND(I569*H569,2)</f>
        <v>0</v>
      </c>
      <c r="R569" s="136">
        <f>ROUND(J569*H569,2)</f>
        <v>0</v>
      </c>
      <c r="T569" s="137">
        <f>S569*H569</f>
        <v>0</v>
      </c>
      <c r="U569" s="137">
        <v>0.26</v>
      </c>
      <c r="V569" s="137">
        <f>U569*H569</f>
        <v>0.26</v>
      </c>
      <c r="W569" s="137">
        <v>0</v>
      </c>
      <c r="X569" s="137">
        <f>W569*H569</f>
        <v>0</v>
      </c>
      <c r="Y569" s="138" t="s">
        <v>20</v>
      </c>
      <c r="AR569" s="139" t="s">
        <v>191</v>
      </c>
      <c r="AT569" s="139" t="s">
        <v>180</v>
      </c>
      <c r="AU569" s="139" t="s">
        <v>84</v>
      </c>
      <c r="AY569" s="17" t="s">
        <v>155</v>
      </c>
      <c r="BE569" s="140">
        <f>IF(O569="základní",K569,0)</f>
        <v>0</v>
      </c>
      <c r="BF569" s="140">
        <f>IF(O569="snížená",K569,0)</f>
        <v>0</v>
      </c>
      <c r="BG569" s="140">
        <f>IF(O569="zákl. přenesená",K569,0)</f>
        <v>0</v>
      </c>
      <c r="BH569" s="140">
        <f>IF(O569="sníž. přenesená",K569,0)</f>
        <v>0</v>
      </c>
      <c r="BI569" s="140">
        <f>IF(O569="nulová",K569,0)</f>
        <v>0</v>
      </c>
      <c r="BJ569" s="17" t="s">
        <v>82</v>
      </c>
      <c r="BK569" s="140">
        <f>ROUND(P569*H569,2)</f>
        <v>0</v>
      </c>
      <c r="BL569" s="17" t="s">
        <v>161</v>
      </c>
      <c r="BM569" s="139" t="s">
        <v>908</v>
      </c>
    </row>
    <row r="570" spans="2:65" s="1" customFormat="1" ht="16.5" customHeight="1">
      <c r="B570" s="32"/>
      <c r="C570" s="161" t="s">
        <v>909</v>
      </c>
      <c r="D570" s="161" t="s">
        <v>180</v>
      </c>
      <c r="E570" s="162" t="s">
        <v>910</v>
      </c>
      <c r="F570" s="163" t="s">
        <v>911</v>
      </c>
      <c r="G570" s="164" t="s">
        <v>386</v>
      </c>
      <c r="H570" s="165">
        <v>2</v>
      </c>
      <c r="I570" s="166"/>
      <c r="J570" s="167"/>
      <c r="K570" s="168">
        <f>ROUND(P570*H570,2)</f>
        <v>0</v>
      </c>
      <c r="L570" s="167"/>
      <c r="M570" s="169"/>
      <c r="N570" s="170" t="s">
        <v>20</v>
      </c>
      <c r="O570" s="135" t="s">
        <v>43</v>
      </c>
      <c r="P570" s="136">
        <f>I570+J570</f>
        <v>0</v>
      </c>
      <c r="Q570" s="136">
        <f>ROUND(I570*H570,2)</f>
        <v>0</v>
      </c>
      <c r="R570" s="136">
        <f>ROUND(J570*H570,2)</f>
        <v>0</v>
      </c>
      <c r="T570" s="137">
        <f>S570*H570</f>
        <v>0</v>
      </c>
      <c r="U570" s="137">
        <v>0.16</v>
      </c>
      <c r="V570" s="137">
        <f>U570*H570</f>
        <v>0.32</v>
      </c>
      <c r="W570" s="137">
        <v>0</v>
      </c>
      <c r="X570" s="137">
        <f>W570*H570</f>
        <v>0</v>
      </c>
      <c r="Y570" s="138" t="s">
        <v>20</v>
      </c>
      <c r="AR570" s="139" t="s">
        <v>191</v>
      </c>
      <c r="AT570" s="139" t="s">
        <v>180</v>
      </c>
      <c r="AU570" s="139" t="s">
        <v>84</v>
      </c>
      <c r="AY570" s="17" t="s">
        <v>155</v>
      </c>
      <c r="BE570" s="140">
        <f>IF(O570="základní",K570,0)</f>
        <v>0</v>
      </c>
      <c r="BF570" s="140">
        <f>IF(O570="snížená",K570,0)</f>
        <v>0</v>
      </c>
      <c r="BG570" s="140">
        <f>IF(O570="zákl. přenesená",K570,0)</f>
        <v>0</v>
      </c>
      <c r="BH570" s="140">
        <f>IF(O570="sníž. přenesená",K570,0)</f>
        <v>0</v>
      </c>
      <c r="BI570" s="140">
        <f>IF(O570="nulová",K570,0)</f>
        <v>0</v>
      </c>
      <c r="BJ570" s="17" t="s">
        <v>82</v>
      </c>
      <c r="BK570" s="140">
        <f>ROUND(P570*H570,2)</f>
        <v>0</v>
      </c>
      <c r="BL570" s="17" t="s">
        <v>161</v>
      </c>
      <c r="BM570" s="139" t="s">
        <v>912</v>
      </c>
    </row>
    <row r="571" spans="2:65" s="1" customFormat="1" ht="16.5" customHeight="1">
      <c r="B571" s="32"/>
      <c r="C571" s="126" t="s">
        <v>913</v>
      </c>
      <c r="D571" s="126" t="s">
        <v>157</v>
      </c>
      <c r="E571" s="127" t="s">
        <v>914</v>
      </c>
      <c r="F571" s="128" t="s">
        <v>915</v>
      </c>
      <c r="G571" s="129" t="s">
        <v>386</v>
      </c>
      <c r="H571" s="130">
        <v>1</v>
      </c>
      <c r="I571" s="131"/>
      <c r="J571" s="131"/>
      <c r="K571" s="132">
        <f>ROUND(P571*H571,2)</f>
        <v>0</v>
      </c>
      <c r="L571" s="133"/>
      <c r="M571" s="32"/>
      <c r="N571" s="134" t="s">
        <v>20</v>
      </c>
      <c r="O571" s="135" t="s">
        <v>43</v>
      </c>
      <c r="P571" s="136">
        <f>I571+J571</f>
        <v>0</v>
      </c>
      <c r="Q571" s="136">
        <f>ROUND(I571*H571,2)</f>
        <v>0</v>
      </c>
      <c r="R571" s="136">
        <f>ROUND(J571*H571,2)</f>
        <v>0</v>
      </c>
      <c r="T571" s="137">
        <f>S571*H571</f>
        <v>0</v>
      </c>
      <c r="U571" s="137">
        <v>9.2261500000000005</v>
      </c>
      <c r="V571" s="137">
        <f>U571*H571</f>
        <v>9.2261500000000005</v>
      </c>
      <c r="W571" s="137">
        <v>0</v>
      </c>
      <c r="X571" s="137">
        <f>W571*H571</f>
        <v>0</v>
      </c>
      <c r="Y571" s="138" t="s">
        <v>20</v>
      </c>
      <c r="AR571" s="139" t="s">
        <v>161</v>
      </c>
      <c r="AT571" s="139" t="s">
        <v>157</v>
      </c>
      <c r="AU571" s="139" t="s">
        <v>84</v>
      </c>
      <c r="AY571" s="17" t="s">
        <v>155</v>
      </c>
      <c r="BE571" s="140">
        <f>IF(O571="základní",K571,0)</f>
        <v>0</v>
      </c>
      <c r="BF571" s="140">
        <f>IF(O571="snížená",K571,0)</f>
        <v>0</v>
      </c>
      <c r="BG571" s="140">
        <f>IF(O571="zákl. přenesená",K571,0)</f>
        <v>0</v>
      </c>
      <c r="BH571" s="140">
        <f>IF(O571="sníž. přenesená",K571,0)</f>
        <v>0</v>
      </c>
      <c r="BI571" s="140">
        <f>IF(O571="nulová",K571,0)</f>
        <v>0</v>
      </c>
      <c r="BJ571" s="17" t="s">
        <v>82</v>
      </c>
      <c r="BK571" s="140">
        <f>ROUND(P571*H571,2)</f>
        <v>0</v>
      </c>
      <c r="BL571" s="17" t="s">
        <v>161</v>
      </c>
      <c r="BM571" s="139" t="s">
        <v>916</v>
      </c>
    </row>
    <row r="572" spans="2:65" s="1" customFormat="1">
      <c r="B572" s="32"/>
      <c r="D572" s="141" t="s">
        <v>162</v>
      </c>
      <c r="F572" s="142" t="s">
        <v>917</v>
      </c>
      <c r="I572" s="143"/>
      <c r="J572" s="143"/>
      <c r="M572" s="32"/>
      <c r="N572" s="144"/>
      <c r="Y572" s="53"/>
      <c r="AT572" s="17" t="s">
        <v>162</v>
      </c>
      <c r="AU572" s="17" t="s">
        <v>84</v>
      </c>
    </row>
    <row r="573" spans="2:65" s="11" customFormat="1" ht="22.9" customHeight="1">
      <c r="B573" s="113"/>
      <c r="D573" s="114" t="s">
        <v>73</v>
      </c>
      <c r="E573" s="124" t="s">
        <v>672</v>
      </c>
      <c r="F573" s="124" t="s">
        <v>918</v>
      </c>
      <c r="I573" s="116"/>
      <c r="J573" s="116"/>
      <c r="K573" s="125">
        <f>BK573</f>
        <v>0</v>
      </c>
      <c r="M573" s="113"/>
      <c r="N573" s="118"/>
      <c r="Q573" s="119">
        <f>SUM(Q574:Q603)</f>
        <v>0</v>
      </c>
      <c r="R573" s="119">
        <f>SUM(R574:R603)</f>
        <v>0</v>
      </c>
      <c r="T573" s="120">
        <f>SUM(T574:T603)</f>
        <v>0</v>
      </c>
      <c r="V573" s="120">
        <f>SUM(V574:V603)</f>
        <v>3.2214689600000002</v>
      </c>
      <c r="X573" s="120">
        <f>SUM(X574:X603)</f>
        <v>0</v>
      </c>
      <c r="Y573" s="121"/>
      <c r="AR573" s="114" t="s">
        <v>82</v>
      </c>
      <c r="AT573" s="122" t="s">
        <v>73</v>
      </c>
      <c r="AU573" s="122" t="s">
        <v>82</v>
      </c>
      <c r="AY573" s="114" t="s">
        <v>155</v>
      </c>
      <c r="BK573" s="123">
        <f>SUM(BK574:BK603)</f>
        <v>0</v>
      </c>
    </row>
    <row r="574" spans="2:65" s="1" customFormat="1" ht="21.75" customHeight="1">
      <c r="B574" s="32"/>
      <c r="C574" s="126" t="s">
        <v>919</v>
      </c>
      <c r="D574" s="126" t="s">
        <v>157</v>
      </c>
      <c r="E574" s="127" t="s">
        <v>920</v>
      </c>
      <c r="F574" s="128" t="s">
        <v>921</v>
      </c>
      <c r="G574" s="129" t="s">
        <v>207</v>
      </c>
      <c r="H574" s="130">
        <v>1.085</v>
      </c>
      <c r="I574" s="131"/>
      <c r="J574" s="131"/>
      <c r="K574" s="132">
        <f>ROUND(P574*H574,2)</f>
        <v>0</v>
      </c>
      <c r="L574" s="133"/>
      <c r="M574" s="32"/>
      <c r="N574" s="134" t="s">
        <v>20</v>
      </c>
      <c r="O574" s="135" t="s">
        <v>43</v>
      </c>
      <c r="P574" s="136">
        <f>I574+J574</f>
        <v>0</v>
      </c>
      <c r="Q574" s="136">
        <f>ROUND(I574*H574,2)</f>
        <v>0</v>
      </c>
      <c r="R574" s="136">
        <f>ROUND(J574*H574,2)</f>
        <v>0</v>
      </c>
      <c r="T574" s="137">
        <f>S574*H574</f>
        <v>0</v>
      </c>
      <c r="U574" s="137">
        <v>0</v>
      </c>
      <c r="V574" s="137">
        <f>U574*H574</f>
        <v>0</v>
      </c>
      <c r="W574" s="137">
        <v>0</v>
      </c>
      <c r="X574" s="137">
        <f>W574*H574</f>
        <v>0</v>
      </c>
      <c r="Y574" s="138" t="s">
        <v>20</v>
      </c>
      <c r="AR574" s="139" t="s">
        <v>161</v>
      </c>
      <c r="AT574" s="139" t="s">
        <v>157</v>
      </c>
      <c r="AU574" s="139" t="s">
        <v>84</v>
      </c>
      <c r="AY574" s="17" t="s">
        <v>155</v>
      </c>
      <c r="BE574" s="140">
        <f>IF(O574="základní",K574,0)</f>
        <v>0</v>
      </c>
      <c r="BF574" s="140">
        <f>IF(O574="snížená",K574,0)</f>
        <v>0</v>
      </c>
      <c r="BG574" s="140">
        <f>IF(O574="zákl. přenesená",K574,0)</f>
        <v>0</v>
      </c>
      <c r="BH574" s="140">
        <f>IF(O574="sníž. přenesená",K574,0)</f>
        <v>0</v>
      </c>
      <c r="BI574" s="140">
        <f>IF(O574="nulová",K574,0)</f>
        <v>0</v>
      </c>
      <c r="BJ574" s="17" t="s">
        <v>82</v>
      </c>
      <c r="BK574" s="140">
        <f>ROUND(P574*H574,2)</f>
        <v>0</v>
      </c>
      <c r="BL574" s="17" t="s">
        <v>161</v>
      </c>
      <c r="BM574" s="139" t="s">
        <v>922</v>
      </c>
    </row>
    <row r="575" spans="2:65" s="1" customFormat="1">
      <c r="B575" s="32"/>
      <c r="D575" s="141" t="s">
        <v>162</v>
      </c>
      <c r="F575" s="142" t="s">
        <v>923</v>
      </c>
      <c r="I575" s="143"/>
      <c r="J575" s="143"/>
      <c r="M575" s="32"/>
      <c r="N575" s="144"/>
      <c r="Y575" s="53"/>
      <c r="AT575" s="17" t="s">
        <v>162</v>
      </c>
      <c r="AU575" s="17" t="s">
        <v>84</v>
      </c>
    </row>
    <row r="576" spans="2:65" s="12" customFormat="1">
      <c r="B576" s="145"/>
      <c r="D576" s="146" t="s">
        <v>164</v>
      </c>
      <c r="E576" s="147" t="s">
        <v>20</v>
      </c>
      <c r="F576" s="148" t="s">
        <v>924</v>
      </c>
      <c r="H576" s="149">
        <v>0.86</v>
      </c>
      <c r="I576" s="150"/>
      <c r="J576" s="150"/>
      <c r="M576" s="145"/>
      <c r="N576" s="151"/>
      <c r="Y576" s="152"/>
      <c r="AT576" s="147" t="s">
        <v>164</v>
      </c>
      <c r="AU576" s="147" t="s">
        <v>84</v>
      </c>
      <c r="AV576" s="12" t="s">
        <v>84</v>
      </c>
      <c r="AW576" s="12" t="s">
        <v>5</v>
      </c>
      <c r="AX576" s="12" t="s">
        <v>74</v>
      </c>
      <c r="AY576" s="147" t="s">
        <v>155</v>
      </c>
    </row>
    <row r="577" spans="2:65" s="12" customFormat="1">
      <c r="B577" s="145"/>
      <c r="D577" s="146" t="s">
        <v>164</v>
      </c>
      <c r="E577" s="147" t="s">
        <v>20</v>
      </c>
      <c r="F577" s="148" t="s">
        <v>925</v>
      </c>
      <c r="H577" s="149">
        <v>0.22500000000000001</v>
      </c>
      <c r="I577" s="150"/>
      <c r="J577" s="150"/>
      <c r="M577" s="145"/>
      <c r="N577" s="151"/>
      <c r="Y577" s="152"/>
      <c r="AT577" s="147" t="s">
        <v>164</v>
      </c>
      <c r="AU577" s="147" t="s">
        <v>84</v>
      </c>
      <c r="AV577" s="12" t="s">
        <v>84</v>
      </c>
      <c r="AW577" s="12" t="s">
        <v>5</v>
      </c>
      <c r="AX577" s="12" t="s">
        <v>74</v>
      </c>
      <c r="AY577" s="147" t="s">
        <v>155</v>
      </c>
    </row>
    <row r="578" spans="2:65" s="13" customFormat="1">
      <c r="B578" s="153"/>
      <c r="D578" s="146" t="s">
        <v>164</v>
      </c>
      <c r="E578" s="154" t="s">
        <v>20</v>
      </c>
      <c r="F578" s="155" t="s">
        <v>166</v>
      </c>
      <c r="H578" s="156">
        <v>1.085</v>
      </c>
      <c r="I578" s="157"/>
      <c r="J578" s="157"/>
      <c r="M578" s="153"/>
      <c r="N578" s="158"/>
      <c r="Y578" s="159"/>
      <c r="AT578" s="154" t="s">
        <v>164</v>
      </c>
      <c r="AU578" s="154" t="s">
        <v>84</v>
      </c>
      <c r="AV578" s="13" t="s">
        <v>161</v>
      </c>
      <c r="AW578" s="13" t="s">
        <v>5</v>
      </c>
      <c r="AX578" s="13" t="s">
        <v>82</v>
      </c>
      <c r="AY578" s="154" t="s">
        <v>155</v>
      </c>
    </row>
    <row r="579" spans="2:65" s="1" customFormat="1" ht="16.5" customHeight="1">
      <c r="B579" s="32"/>
      <c r="C579" s="161" t="s">
        <v>926</v>
      </c>
      <c r="D579" s="161" t="s">
        <v>180</v>
      </c>
      <c r="E579" s="162" t="s">
        <v>927</v>
      </c>
      <c r="F579" s="163" t="s">
        <v>928</v>
      </c>
      <c r="G579" s="164" t="s">
        <v>207</v>
      </c>
      <c r="H579" s="165">
        <v>1.0900000000000001</v>
      </c>
      <c r="I579" s="166"/>
      <c r="J579" s="167"/>
      <c r="K579" s="168">
        <f>ROUND(P579*H579,2)</f>
        <v>0</v>
      </c>
      <c r="L579" s="167"/>
      <c r="M579" s="169"/>
      <c r="N579" s="170" t="s">
        <v>20</v>
      </c>
      <c r="O579" s="135" t="s">
        <v>43</v>
      </c>
      <c r="P579" s="136">
        <f>I579+J579</f>
        <v>0</v>
      </c>
      <c r="Q579" s="136">
        <f>ROUND(I579*H579,2)</f>
        <v>0</v>
      </c>
      <c r="R579" s="136">
        <f>ROUND(J579*H579,2)</f>
        <v>0</v>
      </c>
      <c r="T579" s="137">
        <f>S579*H579</f>
        <v>0</v>
      </c>
      <c r="U579" s="137">
        <v>1</v>
      </c>
      <c r="V579" s="137">
        <f>U579*H579</f>
        <v>1.0900000000000001</v>
      </c>
      <c r="W579" s="137">
        <v>0</v>
      </c>
      <c r="X579" s="137">
        <f>W579*H579</f>
        <v>0</v>
      </c>
      <c r="Y579" s="138" t="s">
        <v>20</v>
      </c>
      <c r="AR579" s="139" t="s">
        <v>191</v>
      </c>
      <c r="AT579" s="139" t="s">
        <v>180</v>
      </c>
      <c r="AU579" s="139" t="s">
        <v>84</v>
      </c>
      <c r="AY579" s="17" t="s">
        <v>155</v>
      </c>
      <c r="BE579" s="140">
        <f>IF(O579="základní",K579,0)</f>
        <v>0</v>
      </c>
      <c r="BF579" s="140">
        <f>IF(O579="snížená",K579,0)</f>
        <v>0</v>
      </c>
      <c r="BG579" s="140">
        <f>IF(O579="zákl. přenesená",K579,0)</f>
        <v>0</v>
      </c>
      <c r="BH579" s="140">
        <f>IF(O579="sníž. přenesená",K579,0)</f>
        <v>0</v>
      </c>
      <c r="BI579" s="140">
        <f>IF(O579="nulová",K579,0)</f>
        <v>0</v>
      </c>
      <c r="BJ579" s="17" t="s">
        <v>82</v>
      </c>
      <c r="BK579" s="140">
        <f>ROUND(P579*H579,2)</f>
        <v>0</v>
      </c>
      <c r="BL579" s="17" t="s">
        <v>161</v>
      </c>
      <c r="BM579" s="139" t="s">
        <v>929</v>
      </c>
    </row>
    <row r="580" spans="2:65" s="12" customFormat="1">
      <c r="B580" s="145"/>
      <c r="D580" s="146" t="s">
        <v>164</v>
      </c>
      <c r="E580" s="147" t="s">
        <v>20</v>
      </c>
      <c r="F580" s="148" t="s">
        <v>924</v>
      </c>
      <c r="H580" s="149">
        <v>0.86</v>
      </c>
      <c r="I580" s="150"/>
      <c r="J580" s="150"/>
      <c r="M580" s="145"/>
      <c r="N580" s="151"/>
      <c r="Y580" s="152"/>
      <c r="AT580" s="147" t="s">
        <v>164</v>
      </c>
      <c r="AU580" s="147" t="s">
        <v>84</v>
      </c>
      <c r="AV580" s="12" t="s">
        <v>84</v>
      </c>
      <c r="AW580" s="12" t="s">
        <v>5</v>
      </c>
      <c r="AX580" s="12" t="s">
        <v>74</v>
      </c>
      <c r="AY580" s="147" t="s">
        <v>155</v>
      </c>
    </row>
    <row r="581" spans="2:65" s="12" customFormat="1">
      <c r="B581" s="145"/>
      <c r="D581" s="146" t="s">
        <v>164</v>
      </c>
      <c r="E581" s="147" t="s">
        <v>20</v>
      </c>
      <c r="F581" s="148" t="s">
        <v>925</v>
      </c>
      <c r="H581" s="149">
        <v>0.22500000000000001</v>
      </c>
      <c r="I581" s="150"/>
      <c r="J581" s="150"/>
      <c r="M581" s="145"/>
      <c r="N581" s="151"/>
      <c r="Y581" s="152"/>
      <c r="AT581" s="147" t="s">
        <v>164</v>
      </c>
      <c r="AU581" s="147" t="s">
        <v>84</v>
      </c>
      <c r="AV581" s="12" t="s">
        <v>84</v>
      </c>
      <c r="AW581" s="12" t="s">
        <v>5</v>
      </c>
      <c r="AX581" s="12" t="s">
        <v>74</v>
      </c>
      <c r="AY581" s="147" t="s">
        <v>155</v>
      </c>
    </row>
    <row r="582" spans="2:65" s="13" customFormat="1">
      <c r="B582" s="153"/>
      <c r="D582" s="146" t="s">
        <v>164</v>
      </c>
      <c r="E582" s="154" t="s">
        <v>20</v>
      </c>
      <c r="F582" s="155" t="s">
        <v>166</v>
      </c>
      <c r="H582" s="156">
        <v>1.085</v>
      </c>
      <c r="I582" s="157"/>
      <c r="J582" s="157"/>
      <c r="M582" s="153"/>
      <c r="N582" s="158"/>
      <c r="Y582" s="159"/>
      <c r="AT582" s="154" t="s">
        <v>164</v>
      </c>
      <c r="AU582" s="154" t="s">
        <v>84</v>
      </c>
      <c r="AV582" s="13" t="s">
        <v>161</v>
      </c>
      <c r="AW582" s="13" t="s">
        <v>5</v>
      </c>
      <c r="AX582" s="13" t="s">
        <v>82</v>
      </c>
      <c r="AY582" s="154" t="s">
        <v>155</v>
      </c>
    </row>
    <row r="583" spans="2:65" s="12" customFormat="1">
      <c r="B583" s="145"/>
      <c r="D583" s="146" t="s">
        <v>164</v>
      </c>
      <c r="F583" s="148" t="s">
        <v>930</v>
      </c>
      <c r="H583" s="149">
        <v>1.0900000000000001</v>
      </c>
      <c r="I583" s="150"/>
      <c r="J583" s="150"/>
      <c r="M583" s="145"/>
      <c r="N583" s="151"/>
      <c r="Y583" s="152"/>
      <c r="AT583" s="147" t="s">
        <v>164</v>
      </c>
      <c r="AU583" s="147" t="s">
        <v>84</v>
      </c>
      <c r="AV583" s="12" t="s">
        <v>84</v>
      </c>
      <c r="AW583" s="12" t="s">
        <v>4</v>
      </c>
      <c r="AX583" s="12" t="s">
        <v>82</v>
      </c>
      <c r="AY583" s="147" t="s">
        <v>155</v>
      </c>
    </row>
    <row r="584" spans="2:65" s="1" customFormat="1" ht="24.2" customHeight="1">
      <c r="B584" s="32"/>
      <c r="C584" s="126" t="s">
        <v>931</v>
      </c>
      <c r="D584" s="126" t="s">
        <v>157</v>
      </c>
      <c r="E584" s="127" t="s">
        <v>932</v>
      </c>
      <c r="F584" s="128" t="s">
        <v>933</v>
      </c>
      <c r="G584" s="129" t="s">
        <v>207</v>
      </c>
      <c r="H584" s="130">
        <v>1.389</v>
      </c>
      <c r="I584" s="131"/>
      <c r="J584" s="131"/>
      <c r="K584" s="132">
        <f>ROUND(P584*H584,2)</f>
        <v>0</v>
      </c>
      <c r="L584" s="133"/>
      <c r="M584" s="32"/>
      <c r="N584" s="134" t="s">
        <v>20</v>
      </c>
      <c r="O584" s="135" t="s">
        <v>43</v>
      </c>
      <c r="P584" s="136">
        <f>I584+J584</f>
        <v>0</v>
      </c>
      <c r="Q584" s="136">
        <f>ROUND(I584*H584,2)</f>
        <v>0</v>
      </c>
      <c r="R584" s="136">
        <f>ROUND(J584*H584,2)</f>
        <v>0</v>
      </c>
      <c r="T584" s="137">
        <f>S584*H584</f>
        <v>0</v>
      </c>
      <c r="U584" s="137">
        <v>0</v>
      </c>
      <c r="V584" s="137">
        <f>U584*H584</f>
        <v>0</v>
      </c>
      <c r="W584" s="137">
        <v>0</v>
      </c>
      <c r="X584" s="137">
        <f>W584*H584</f>
        <v>0</v>
      </c>
      <c r="Y584" s="138" t="s">
        <v>20</v>
      </c>
      <c r="AR584" s="139" t="s">
        <v>161</v>
      </c>
      <c r="AT584" s="139" t="s">
        <v>157</v>
      </c>
      <c r="AU584" s="139" t="s">
        <v>84</v>
      </c>
      <c r="AY584" s="17" t="s">
        <v>155</v>
      </c>
      <c r="BE584" s="140">
        <f>IF(O584="základní",K584,0)</f>
        <v>0</v>
      </c>
      <c r="BF584" s="140">
        <f>IF(O584="snížená",K584,0)</f>
        <v>0</v>
      </c>
      <c r="BG584" s="140">
        <f>IF(O584="zákl. přenesená",K584,0)</f>
        <v>0</v>
      </c>
      <c r="BH584" s="140">
        <f>IF(O584="sníž. přenesená",K584,0)</f>
        <v>0</v>
      </c>
      <c r="BI584" s="140">
        <f>IF(O584="nulová",K584,0)</f>
        <v>0</v>
      </c>
      <c r="BJ584" s="17" t="s">
        <v>82</v>
      </c>
      <c r="BK584" s="140">
        <f>ROUND(P584*H584,2)</f>
        <v>0</v>
      </c>
      <c r="BL584" s="17" t="s">
        <v>161</v>
      </c>
      <c r="BM584" s="139" t="s">
        <v>934</v>
      </c>
    </row>
    <row r="585" spans="2:65" s="1" customFormat="1">
      <c r="B585" s="32"/>
      <c r="D585" s="141" t="s">
        <v>162</v>
      </c>
      <c r="F585" s="142" t="s">
        <v>935</v>
      </c>
      <c r="I585" s="143"/>
      <c r="J585" s="143"/>
      <c r="M585" s="32"/>
      <c r="N585" s="144"/>
      <c r="Y585" s="53"/>
      <c r="AT585" s="17" t="s">
        <v>162</v>
      </c>
      <c r="AU585" s="17" t="s">
        <v>84</v>
      </c>
    </row>
    <row r="586" spans="2:65" s="1" customFormat="1" ht="16.5" customHeight="1">
      <c r="B586" s="32"/>
      <c r="C586" s="161" t="s">
        <v>936</v>
      </c>
      <c r="D586" s="161" t="s">
        <v>180</v>
      </c>
      <c r="E586" s="162" t="s">
        <v>937</v>
      </c>
      <c r="F586" s="163" t="s">
        <v>938</v>
      </c>
      <c r="G586" s="164" t="s">
        <v>207</v>
      </c>
      <c r="H586" s="165">
        <v>0.434</v>
      </c>
      <c r="I586" s="166"/>
      <c r="J586" s="167"/>
      <c r="K586" s="168">
        <f>ROUND(P586*H586,2)</f>
        <v>0</v>
      </c>
      <c r="L586" s="167"/>
      <c r="M586" s="169"/>
      <c r="N586" s="170" t="s">
        <v>20</v>
      </c>
      <c r="O586" s="135" t="s">
        <v>43</v>
      </c>
      <c r="P586" s="136">
        <f>I586+J586</f>
        <v>0</v>
      </c>
      <c r="Q586" s="136">
        <f>ROUND(I586*H586,2)</f>
        <v>0</v>
      </c>
      <c r="R586" s="136">
        <f>ROUND(J586*H586,2)</f>
        <v>0</v>
      </c>
      <c r="T586" s="137">
        <f>S586*H586</f>
        <v>0</v>
      </c>
      <c r="U586" s="137">
        <v>1</v>
      </c>
      <c r="V586" s="137">
        <f>U586*H586</f>
        <v>0.434</v>
      </c>
      <c r="W586" s="137">
        <v>0</v>
      </c>
      <c r="X586" s="137">
        <f>W586*H586</f>
        <v>0</v>
      </c>
      <c r="Y586" s="138" t="s">
        <v>20</v>
      </c>
      <c r="AR586" s="139" t="s">
        <v>191</v>
      </c>
      <c r="AT586" s="139" t="s">
        <v>180</v>
      </c>
      <c r="AU586" s="139" t="s">
        <v>84</v>
      </c>
      <c r="AY586" s="17" t="s">
        <v>155</v>
      </c>
      <c r="BE586" s="140">
        <f>IF(O586="základní",K586,0)</f>
        <v>0</v>
      </c>
      <c r="BF586" s="140">
        <f>IF(O586="snížená",K586,0)</f>
        <v>0</v>
      </c>
      <c r="BG586" s="140">
        <f>IF(O586="zákl. přenesená",K586,0)</f>
        <v>0</v>
      </c>
      <c r="BH586" s="140">
        <f>IF(O586="sníž. přenesená",K586,0)</f>
        <v>0</v>
      </c>
      <c r="BI586" s="140">
        <f>IF(O586="nulová",K586,0)</f>
        <v>0</v>
      </c>
      <c r="BJ586" s="17" t="s">
        <v>82</v>
      </c>
      <c r="BK586" s="140">
        <f>ROUND(P586*H586,2)</f>
        <v>0</v>
      </c>
      <c r="BL586" s="17" t="s">
        <v>161</v>
      </c>
      <c r="BM586" s="139" t="s">
        <v>939</v>
      </c>
    </row>
    <row r="587" spans="2:65" s="12" customFormat="1">
      <c r="B587" s="145"/>
      <c r="D587" s="146" t="s">
        <v>164</v>
      </c>
      <c r="E587" s="147" t="s">
        <v>20</v>
      </c>
      <c r="F587" s="148" t="s">
        <v>940</v>
      </c>
      <c r="H587" s="149">
        <v>2.9000000000000001E-2</v>
      </c>
      <c r="I587" s="150"/>
      <c r="J587" s="150"/>
      <c r="M587" s="145"/>
      <c r="N587" s="151"/>
      <c r="Y587" s="152"/>
      <c r="AT587" s="147" t="s">
        <v>164</v>
      </c>
      <c r="AU587" s="147" t="s">
        <v>84</v>
      </c>
      <c r="AV587" s="12" t="s">
        <v>84</v>
      </c>
      <c r="AW587" s="12" t="s">
        <v>5</v>
      </c>
      <c r="AX587" s="12" t="s">
        <v>74</v>
      </c>
      <c r="AY587" s="147" t="s">
        <v>155</v>
      </c>
    </row>
    <row r="588" spans="2:65" s="12" customFormat="1">
      <c r="B588" s="145"/>
      <c r="D588" s="146" t="s">
        <v>164</v>
      </c>
      <c r="E588" s="147" t="s">
        <v>20</v>
      </c>
      <c r="F588" s="148" t="s">
        <v>941</v>
      </c>
      <c r="H588" s="149">
        <v>0.40300000000000002</v>
      </c>
      <c r="I588" s="150"/>
      <c r="J588" s="150"/>
      <c r="M588" s="145"/>
      <c r="N588" s="151"/>
      <c r="Y588" s="152"/>
      <c r="AT588" s="147" t="s">
        <v>164</v>
      </c>
      <c r="AU588" s="147" t="s">
        <v>84</v>
      </c>
      <c r="AV588" s="12" t="s">
        <v>84</v>
      </c>
      <c r="AW588" s="12" t="s">
        <v>5</v>
      </c>
      <c r="AX588" s="12" t="s">
        <v>74</v>
      </c>
      <c r="AY588" s="147" t="s">
        <v>155</v>
      </c>
    </row>
    <row r="589" spans="2:65" s="13" customFormat="1">
      <c r="B589" s="153"/>
      <c r="D589" s="146" t="s">
        <v>164</v>
      </c>
      <c r="E589" s="154" t="s">
        <v>20</v>
      </c>
      <c r="F589" s="155" t="s">
        <v>166</v>
      </c>
      <c r="H589" s="156">
        <v>0.432</v>
      </c>
      <c r="I589" s="157"/>
      <c r="J589" s="157"/>
      <c r="M589" s="153"/>
      <c r="N589" s="158"/>
      <c r="Y589" s="159"/>
      <c r="AT589" s="154" t="s">
        <v>164</v>
      </c>
      <c r="AU589" s="154" t="s">
        <v>84</v>
      </c>
      <c r="AV589" s="13" t="s">
        <v>161</v>
      </c>
      <c r="AW589" s="13" t="s">
        <v>5</v>
      </c>
      <c r="AX589" s="13" t="s">
        <v>82</v>
      </c>
      <c r="AY589" s="154" t="s">
        <v>155</v>
      </c>
    </row>
    <row r="590" spans="2:65" s="12" customFormat="1">
      <c r="B590" s="145"/>
      <c r="D590" s="146" t="s">
        <v>164</v>
      </c>
      <c r="F590" s="148" t="s">
        <v>942</v>
      </c>
      <c r="H590" s="149">
        <v>0.434</v>
      </c>
      <c r="I590" s="150"/>
      <c r="J590" s="150"/>
      <c r="M590" s="145"/>
      <c r="N590" s="151"/>
      <c r="Y590" s="152"/>
      <c r="AT590" s="147" t="s">
        <v>164</v>
      </c>
      <c r="AU590" s="147" t="s">
        <v>84</v>
      </c>
      <c r="AV590" s="12" t="s">
        <v>84</v>
      </c>
      <c r="AW590" s="12" t="s">
        <v>4</v>
      </c>
      <c r="AX590" s="12" t="s">
        <v>82</v>
      </c>
      <c r="AY590" s="147" t="s">
        <v>155</v>
      </c>
    </row>
    <row r="591" spans="2:65" s="1" customFormat="1" ht="16.5" customHeight="1">
      <c r="B591" s="32"/>
      <c r="C591" s="161" t="s">
        <v>943</v>
      </c>
      <c r="D591" s="161" t="s">
        <v>180</v>
      </c>
      <c r="E591" s="162" t="s">
        <v>944</v>
      </c>
      <c r="F591" s="163" t="s">
        <v>945</v>
      </c>
      <c r="G591" s="164" t="s">
        <v>207</v>
      </c>
      <c r="H591" s="165">
        <v>0.44500000000000001</v>
      </c>
      <c r="I591" s="166"/>
      <c r="J591" s="167"/>
      <c r="K591" s="168">
        <f>ROUND(P591*H591,2)</f>
        <v>0</v>
      </c>
      <c r="L591" s="167"/>
      <c r="M591" s="169"/>
      <c r="N591" s="170" t="s">
        <v>20</v>
      </c>
      <c r="O591" s="135" t="s">
        <v>43</v>
      </c>
      <c r="P591" s="136">
        <f>I591+J591</f>
        <v>0</v>
      </c>
      <c r="Q591" s="136">
        <f>ROUND(I591*H591,2)</f>
        <v>0</v>
      </c>
      <c r="R591" s="136">
        <f>ROUND(J591*H591,2)</f>
        <v>0</v>
      </c>
      <c r="T591" s="137">
        <f>S591*H591</f>
        <v>0</v>
      </c>
      <c r="U591" s="137">
        <v>1</v>
      </c>
      <c r="V591" s="137">
        <f>U591*H591</f>
        <v>0.44500000000000001</v>
      </c>
      <c r="W591" s="137">
        <v>0</v>
      </c>
      <c r="X591" s="137">
        <f>W591*H591</f>
        <v>0</v>
      </c>
      <c r="Y591" s="138" t="s">
        <v>20</v>
      </c>
      <c r="AR591" s="139" t="s">
        <v>191</v>
      </c>
      <c r="AT591" s="139" t="s">
        <v>180</v>
      </c>
      <c r="AU591" s="139" t="s">
        <v>84</v>
      </c>
      <c r="AY591" s="17" t="s">
        <v>155</v>
      </c>
      <c r="BE591" s="140">
        <f>IF(O591="základní",K591,0)</f>
        <v>0</v>
      </c>
      <c r="BF591" s="140">
        <f>IF(O591="snížená",K591,0)</f>
        <v>0</v>
      </c>
      <c r="BG591" s="140">
        <f>IF(O591="zákl. přenesená",K591,0)</f>
        <v>0</v>
      </c>
      <c r="BH591" s="140">
        <f>IF(O591="sníž. přenesená",K591,0)</f>
        <v>0</v>
      </c>
      <c r="BI591" s="140">
        <f>IF(O591="nulová",K591,0)</f>
        <v>0</v>
      </c>
      <c r="BJ591" s="17" t="s">
        <v>82</v>
      </c>
      <c r="BK591" s="140">
        <f>ROUND(P591*H591,2)</f>
        <v>0</v>
      </c>
      <c r="BL591" s="17" t="s">
        <v>161</v>
      </c>
      <c r="BM591" s="139" t="s">
        <v>946</v>
      </c>
    </row>
    <row r="592" spans="2:65" s="12" customFormat="1">
      <c r="B592" s="145"/>
      <c r="D592" s="146" t="s">
        <v>164</v>
      </c>
      <c r="E592" s="147" t="s">
        <v>20</v>
      </c>
      <c r="F592" s="148" t="s">
        <v>947</v>
      </c>
      <c r="H592" s="149">
        <v>0.372</v>
      </c>
      <c r="I592" s="150"/>
      <c r="J592" s="150"/>
      <c r="M592" s="145"/>
      <c r="N592" s="151"/>
      <c r="Y592" s="152"/>
      <c r="AT592" s="147" t="s">
        <v>164</v>
      </c>
      <c r="AU592" s="147" t="s">
        <v>84</v>
      </c>
      <c r="AV592" s="12" t="s">
        <v>84</v>
      </c>
      <c r="AW592" s="12" t="s">
        <v>5</v>
      </c>
      <c r="AX592" s="12" t="s">
        <v>74</v>
      </c>
      <c r="AY592" s="147" t="s">
        <v>155</v>
      </c>
    </row>
    <row r="593" spans="2:65" s="12" customFormat="1">
      <c r="B593" s="145"/>
      <c r="D593" s="146" t="s">
        <v>164</v>
      </c>
      <c r="E593" s="147" t="s">
        <v>20</v>
      </c>
      <c r="F593" s="148" t="s">
        <v>948</v>
      </c>
      <c r="H593" s="149">
        <v>7.0999999999999994E-2</v>
      </c>
      <c r="I593" s="150"/>
      <c r="J593" s="150"/>
      <c r="M593" s="145"/>
      <c r="N593" s="151"/>
      <c r="Y593" s="152"/>
      <c r="AT593" s="147" t="s">
        <v>164</v>
      </c>
      <c r="AU593" s="147" t="s">
        <v>84</v>
      </c>
      <c r="AV593" s="12" t="s">
        <v>84</v>
      </c>
      <c r="AW593" s="12" t="s">
        <v>5</v>
      </c>
      <c r="AX593" s="12" t="s">
        <v>74</v>
      </c>
      <c r="AY593" s="147" t="s">
        <v>155</v>
      </c>
    </row>
    <row r="594" spans="2:65" s="13" customFormat="1">
      <c r="B594" s="153"/>
      <c r="D594" s="146" t="s">
        <v>164</v>
      </c>
      <c r="E594" s="154" t="s">
        <v>20</v>
      </c>
      <c r="F594" s="155" t="s">
        <v>166</v>
      </c>
      <c r="H594" s="156">
        <v>0.443</v>
      </c>
      <c r="I594" s="157"/>
      <c r="J594" s="157"/>
      <c r="M594" s="153"/>
      <c r="N594" s="158"/>
      <c r="Y594" s="159"/>
      <c r="AT594" s="154" t="s">
        <v>164</v>
      </c>
      <c r="AU594" s="154" t="s">
        <v>84</v>
      </c>
      <c r="AV594" s="13" t="s">
        <v>161</v>
      </c>
      <c r="AW594" s="13" t="s">
        <v>5</v>
      </c>
      <c r="AX594" s="13" t="s">
        <v>82</v>
      </c>
      <c r="AY594" s="154" t="s">
        <v>155</v>
      </c>
    </row>
    <row r="595" spans="2:65" s="12" customFormat="1">
      <c r="B595" s="145"/>
      <c r="D595" s="146" t="s">
        <v>164</v>
      </c>
      <c r="F595" s="148" t="s">
        <v>949</v>
      </c>
      <c r="H595" s="149">
        <v>0.44500000000000001</v>
      </c>
      <c r="I595" s="150"/>
      <c r="J595" s="150"/>
      <c r="M595" s="145"/>
      <c r="N595" s="151"/>
      <c r="Y595" s="152"/>
      <c r="AT595" s="147" t="s">
        <v>164</v>
      </c>
      <c r="AU595" s="147" t="s">
        <v>84</v>
      </c>
      <c r="AV595" s="12" t="s">
        <v>84</v>
      </c>
      <c r="AW595" s="12" t="s">
        <v>4</v>
      </c>
      <c r="AX595" s="12" t="s">
        <v>82</v>
      </c>
      <c r="AY595" s="147" t="s">
        <v>155</v>
      </c>
    </row>
    <row r="596" spans="2:65" s="1" customFormat="1" ht="16.5" customHeight="1">
      <c r="B596" s="32"/>
      <c r="C596" s="161" t="s">
        <v>950</v>
      </c>
      <c r="D596" s="161" t="s">
        <v>180</v>
      </c>
      <c r="E596" s="162" t="s">
        <v>951</v>
      </c>
      <c r="F596" s="163" t="s">
        <v>952</v>
      </c>
      <c r="G596" s="164" t="s">
        <v>207</v>
      </c>
      <c r="H596" s="165">
        <v>0.51700000000000002</v>
      </c>
      <c r="I596" s="166"/>
      <c r="J596" s="167"/>
      <c r="K596" s="168">
        <f>ROUND(P596*H596,2)</f>
        <v>0</v>
      </c>
      <c r="L596" s="167"/>
      <c r="M596" s="169"/>
      <c r="N596" s="170" t="s">
        <v>20</v>
      </c>
      <c r="O596" s="135" t="s">
        <v>43</v>
      </c>
      <c r="P596" s="136">
        <f>I596+J596</f>
        <v>0</v>
      </c>
      <c r="Q596" s="136">
        <f>ROUND(I596*H596,2)</f>
        <v>0</v>
      </c>
      <c r="R596" s="136">
        <f>ROUND(J596*H596,2)</f>
        <v>0</v>
      </c>
      <c r="T596" s="137">
        <f>S596*H596</f>
        <v>0</v>
      </c>
      <c r="U596" s="137">
        <v>1</v>
      </c>
      <c r="V596" s="137">
        <f>U596*H596</f>
        <v>0.51700000000000002</v>
      </c>
      <c r="W596" s="137">
        <v>0</v>
      </c>
      <c r="X596" s="137">
        <f>W596*H596</f>
        <v>0</v>
      </c>
      <c r="Y596" s="138" t="s">
        <v>20</v>
      </c>
      <c r="AR596" s="139" t="s">
        <v>191</v>
      </c>
      <c r="AT596" s="139" t="s">
        <v>180</v>
      </c>
      <c r="AU596" s="139" t="s">
        <v>84</v>
      </c>
      <c r="AY596" s="17" t="s">
        <v>155</v>
      </c>
      <c r="BE596" s="140">
        <f>IF(O596="základní",K596,0)</f>
        <v>0</v>
      </c>
      <c r="BF596" s="140">
        <f>IF(O596="snížená",K596,0)</f>
        <v>0</v>
      </c>
      <c r="BG596" s="140">
        <f>IF(O596="zákl. přenesená",K596,0)</f>
        <v>0</v>
      </c>
      <c r="BH596" s="140">
        <f>IF(O596="sníž. přenesená",K596,0)</f>
        <v>0</v>
      </c>
      <c r="BI596" s="140">
        <f>IF(O596="nulová",K596,0)</f>
        <v>0</v>
      </c>
      <c r="BJ596" s="17" t="s">
        <v>82</v>
      </c>
      <c r="BK596" s="140">
        <f>ROUND(P596*H596,2)</f>
        <v>0</v>
      </c>
      <c r="BL596" s="17" t="s">
        <v>161</v>
      </c>
      <c r="BM596" s="139" t="s">
        <v>953</v>
      </c>
    </row>
    <row r="597" spans="2:65" s="12" customFormat="1">
      <c r="B597" s="145"/>
      <c r="D597" s="146" t="s">
        <v>164</v>
      </c>
      <c r="E597" s="147" t="s">
        <v>20</v>
      </c>
      <c r="F597" s="148" t="s">
        <v>954</v>
      </c>
      <c r="H597" s="149">
        <v>0.51400000000000001</v>
      </c>
      <c r="I597" s="150"/>
      <c r="J597" s="150"/>
      <c r="M597" s="145"/>
      <c r="N597" s="151"/>
      <c r="Y597" s="152"/>
      <c r="AT597" s="147" t="s">
        <v>164</v>
      </c>
      <c r="AU597" s="147" t="s">
        <v>84</v>
      </c>
      <c r="AV597" s="12" t="s">
        <v>84</v>
      </c>
      <c r="AW597" s="12" t="s">
        <v>5</v>
      </c>
      <c r="AX597" s="12" t="s">
        <v>82</v>
      </c>
      <c r="AY597" s="147" t="s">
        <v>155</v>
      </c>
    </row>
    <row r="598" spans="2:65" s="12" customFormat="1">
      <c r="B598" s="145"/>
      <c r="D598" s="146" t="s">
        <v>164</v>
      </c>
      <c r="F598" s="148" t="s">
        <v>955</v>
      </c>
      <c r="H598" s="149">
        <v>0.51700000000000002</v>
      </c>
      <c r="I598" s="150"/>
      <c r="J598" s="150"/>
      <c r="M598" s="145"/>
      <c r="N598" s="151"/>
      <c r="Y598" s="152"/>
      <c r="AT598" s="147" t="s">
        <v>164</v>
      </c>
      <c r="AU598" s="147" t="s">
        <v>84</v>
      </c>
      <c r="AV598" s="12" t="s">
        <v>84</v>
      </c>
      <c r="AW598" s="12" t="s">
        <v>4</v>
      </c>
      <c r="AX598" s="12" t="s">
        <v>82</v>
      </c>
      <c r="AY598" s="147" t="s">
        <v>155</v>
      </c>
    </row>
    <row r="599" spans="2:65" s="1" customFormat="1" ht="16.5" customHeight="1">
      <c r="B599" s="32"/>
      <c r="C599" s="126" t="s">
        <v>956</v>
      </c>
      <c r="D599" s="126" t="s">
        <v>157</v>
      </c>
      <c r="E599" s="127" t="s">
        <v>957</v>
      </c>
      <c r="F599" s="128" t="s">
        <v>958</v>
      </c>
      <c r="G599" s="129" t="s">
        <v>183</v>
      </c>
      <c r="H599" s="130">
        <v>13.6</v>
      </c>
      <c r="I599" s="131"/>
      <c r="J599" s="131"/>
      <c r="K599" s="132">
        <f>ROUND(P599*H599,2)</f>
        <v>0</v>
      </c>
      <c r="L599" s="133"/>
      <c r="M599" s="32"/>
      <c r="N599" s="134" t="s">
        <v>20</v>
      </c>
      <c r="O599" s="135" t="s">
        <v>43</v>
      </c>
      <c r="P599" s="136">
        <f>I599+J599</f>
        <v>0</v>
      </c>
      <c r="Q599" s="136">
        <f>ROUND(I599*H599,2)</f>
        <v>0</v>
      </c>
      <c r="R599" s="136">
        <f>ROUND(J599*H599,2)</f>
        <v>0</v>
      </c>
      <c r="T599" s="137">
        <f>S599*H599</f>
        <v>0</v>
      </c>
      <c r="U599" s="137">
        <v>4.0079999999999998E-2</v>
      </c>
      <c r="V599" s="137">
        <f>U599*H599</f>
        <v>0.54508799999999991</v>
      </c>
      <c r="W599" s="137">
        <v>0</v>
      </c>
      <c r="X599" s="137">
        <f>W599*H599</f>
        <v>0</v>
      </c>
      <c r="Y599" s="138" t="s">
        <v>20</v>
      </c>
      <c r="AR599" s="139" t="s">
        <v>161</v>
      </c>
      <c r="AT599" s="139" t="s">
        <v>157</v>
      </c>
      <c r="AU599" s="139" t="s">
        <v>84</v>
      </c>
      <c r="AY599" s="17" t="s">
        <v>155</v>
      </c>
      <c r="BE599" s="140">
        <f>IF(O599="základní",K599,0)</f>
        <v>0</v>
      </c>
      <c r="BF599" s="140">
        <f>IF(O599="snížená",K599,0)</f>
        <v>0</v>
      </c>
      <c r="BG599" s="140">
        <f>IF(O599="zákl. přenesená",K599,0)</f>
        <v>0</v>
      </c>
      <c r="BH599" s="140">
        <f>IF(O599="sníž. přenesená",K599,0)</f>
        <v>0</v>
      </c>
      <c r="BI599" s="140">
        <f>IF(O599="nulová",K599,0)</f>
        <v>0</v>
      </c>
      <c r="BJ599" s="17" t="s">
        <v>82</v>
      </c>
      <c r="BK599" s="140">
        <f>ROUND(P599*H599,2)</f>
        <v>0</v>
      </c>
      <c r="BL599" s="17" t="s">
        <v>161</v>
      </c>
      <c r="BM599" s="139" t="s">
        <v>959</v>
      </c>
    </row>
    <row r="600" spans="2:65" s="1" customFormat="1">
      <c r="B600" s="32"/>
      <c r="D600" s="141" t="s">
        <v>162</v>
      </c>
      <c r="F600" s="142" t="s">
        <v>960</v>
      </c>
      <c r="I600" s="143"/>
      <c r="J600" s="143"/>
      <c r="M600" s="32"/>
      <c r="N600" s="144"/>
      <c r="Y600" s="53"/>
      <c r="AT600" s="17" t="s">
        <v>162</v>
      </c>
      <c r="AU600" s="17" t="s">
        <v>84</v>
      </c>
    </row>
    <row r="601" spans="2:65" s="12" customFormat="1">
      <c r="B601" s="145"/>
      <c r="D601" s="146" t="s">
        <v>164</v>
      </c>
      <c r="E601" s="147" t="s">
        <v>20</v>
      </c>
      <c r="F601" s="148" t="s">
        <v>961</v>
      </c>
      <c r="H601" s="149">
        <v>13.6</v>
      </c>
      <c r="I601" s="150"/>
      <c r="J601" s="150"/>
      <c r="M601" s="145"/>
      <c r="N601" s="151"/>
      <c r="Y601" s="152"/>
      <c r="AT601" s="147" t="s">
        <v>164</v>
      </c>
      <c r="AU601" s="147" t="s">
        <v>84</v>
      </c>
      <c r="AV601" s="12" t="s">
        <v>84</v>
      </c>
      <c r="AW601" s="12" t="s">
        <v>5</v>
      </c>
      <c r="AX601" s="12" t="s">
        <v>82</v>
      </c>
      <c r="AY601" s="147" t="s">
        <v>155</v>
      </c>
    </row>
    <row r="602" spans="2:65" s="1" customFormat="1" ht="16.5" customHeight="1">
      <c r="B602" s="32"/>
      <c r="C602" s="161" t="s">
        <v>962</v>
      </c>
      <c r="D602" s="161" t="s">
        <v>180</v>
      </c>
      <c r="E602" s="162" t="s">
        <v>963</v>
      </c>
      <c r="F602" s="163" t="s">
        <v>964</v>
      </c>
      <c r="G602" s="164" t="s">
        <v>183</v>
      </c>
      <c r="H602" s="165">
        <v>13.736000000000001</v>
      </c>
      <c r="I602" s="166"/>
      <c r="J602" s="167"/>
      <c r="K602" s="168">
        <f>ROUND(P602*H602,2)</f>
        <v>0</v>
      </c>
      <c r="L602" s="167"/>
      <c r="M602" s="169"/>
      <c r="N602" s="170" t="s">
        <v>20</v>
      </c>
      <c r="O602" s="135" t="s">
        <v>43</v>
      </c>
      <c r="P602" s="136">
        <f>I602+J602</f>
        <v>0</v>
      </c>
      <c r="Q602" s="136">
        <f>ROUND(I602*H602,2)</f>
        <v>0</v>
      </c>
      <c r="R602" s="136">
        <f>ROUND(J602*H602,2)</f>
        <v>0</v>
      </c>
      <c r="T602" s="137">
        <f>S602*H602</f>
        <v>0</v>
      </c>
      <c r="U602" s="137">
        <v>1.3860000000000001E-2</v>
      </c>
      <c r="V602" s="137">
        <f>U602*H602</f>
        <v>0.19038096000000002</v>
      </c>
      <c r="W602" s="137">
        <v>0</v>
      </c>
      <c r="X602" s="137">
        <f>W602*H602</f>
        <v>0</v>
      </c>
      <c r="Y602" s="138" t="s">
        <v>20</v>
      </c>
      <c r="AR602" s="139" t="s">
        <v>191</v>
      </c>
      <c r="AT602" s="139" t="s">
        <v>180</v>
      </c>
      <c r="AU602" s="139" t="s">
        <v>84</v>
      </c>
      <c r="AY602" s="17" t="s">
        <v>155</v>
      </c>
      <c r="BE602" s="140">
        <f>IF(O602="základní",K602,0)</f>
        <v>0</v>
      </c>
      <c r="BF602" s="140">
        <f>IF(O602="snížená",K602,0)</f>
        <v>0</v>
      </c>
      <c r="BG602" s="140">
        <f>IF(O602="zákl. přenesená",K602,0)</f>
        <v>0</v>
      </c>
      <c r="BH602" s="140">
        <f>IF(O602="sníž. přenesená",K602,0)</f>
        <v>0</v>
      </c>
      <c r="BI602" s="140">
        <f>IF(O602="nulová",K602,0)</f>
        <v>0</v>
      </c>
      <c r="BJ602" s="17" t="s">
        <v>82</v>
      </c>
      <c r="BK602" s="140">
        <f>ROUND(P602*H602,2)</f>
        <v>0</v>
      </c>
      <c r="BL602" s="17" t="s">
        <v>161</v>
      </c>
      <c r="BM602" s="139" t="s">
        <v>965</v>
      </c>
    </row>
    <row r="603" spans="2:65" s="12" customFormat="1">
      <c r="B603" s="145"/>
      <c r="D603" s="146" t="s">
        <v>164</v>
      </c>
      <c r="F603" s="148" t="s">
        <v>966</v>
      </c>
      <c r="H603" s="149">
        <v>13.736000000000001</v>
      </c>
      <c r="I603" s="150"/>
      <c r="J603" s="150"/>
      <c r="M603" s="145"/>
      <c r="N603" s="151"/>
      <c r="Y603" s="152"/>
      <c r="AT603" s="147" t="s">
        <v>164</v>
      </c>
      <c r="AU603" s="147" t="s">
        <v>84</v>
      </c>
      <c r="AV603" s="12" t="s">
        <v>84</v>
      </c>
      <c r="AW603" s="12" t="s">
        <v>4</v>
      </c>
      <c r="AX603" s="12" t="s">
        <v>82</v>
      </c>
      <c r="AY603" s="147" t="s">
        <v>155</v>
      </c>
    </row>
    <row r="604" spans="2:65" s="11" customFormat="1" ht="22.9" customHeight="1">
      <c r="B604" s="113"/>
      <c r="D604" s="114" t="s">
        <v>73</v>
      </c>
      <c r="E604" s="124" t="s">
        <v>967</v>
      </c>
      <c r="F604" s="124" t="s">
        <v>968</v>
      </c>
      <c r="I604" s="116"/>
      <c r="J604" s="116"/>
      <c r="K604" s="125">
        <f>BK604</f>
        <v>0</v>
      </c>
      <c r="M604" s="113"/>
      <c r="N604" s="118"/>
      <c r="Q604" s="119">
        <f>SUM(Q605:Q611)</f>
        <v>0</v>
      </c>
      <c r="R604" s="119">
        <f>SUM(R605:R611)</f>
        <v>0</v>
      </c>
      <c r="T604" s="120">
        <f>SUM(T605:T611)</f>
        <v>0</v>
      </c>
      <c r="V604" s="120">
        <f>SUM(V605:V611)</f>
        <v>0</v>
      </c>
      <c r="X604" s="120">
        <f>SUM(X605:X611)</f>
        <v>0</v>
      </c>
      <c r="Y604" s="121"/>
      <c r="AR604" s="114" t="s">
        <v>82</v>
      </c>
      <c r="AT604" s="122" t="s">
        <v>73</v>
      </c>
      <c r="AU604" s="122" t="s">
        <v>82</v>
      </c>
      <c r="AY604" s="114" t="s">
        <v>155</v>
      </c>
      <c r="BK604" s="123">
        <f>SUM(BK605:BK611)</f>
        <v>0</v>
      </c>
    </row>
    <row r="605" spans="2:65" s="1" customFormat="1" ht="33" customHeight="1">
      <c r="B605" s="32"/>
      <c r="C605" s="126" t="s">
        <v>969</v>
      </c>
      <c r="D605" s="126" t="s">
        <v>157</v>
      </c>
      <c r="E605" s="127" t="s">
        <v>970</v>
      </c>
      <c r="F605" s="128" t="s">
        <v>971</v>
      </c>
      <c r="G605" s="129" t="s">
        <v>207</v>
      </c>
      <c r="H605" s="130">
        <v>1309.5229999999999</v>
      </c>
      <c r="I605" s="131"/>
      <c r="J605" s="131"/>
      <c r="K605" s="132">
        <f>ROUND(P605*H605,2)</f>
        <v>0</v>
      </c>
      <c r="L605" s="133"/>
      <c r="M605" s="32"/>
      <c r="N605" s="134" t="s">
        <v>20</v>
      </c>
      <c r="O605" s="135" t="s">
        <v>43</v>
      </c>
      <c r="P605" s="136">
        <f>I605+J605</f>
        <v>0</v>
      </c>
      <c r="Q605" s="136">
        <f>ROUND(I605*H605,2)</f>
        <v>0</v>
      </c>
      <c r="R605" s="136">
        <f>ROUND(J605*H605,2)</f>
        <v>0</v>
      </c>
      <c r="T605" s="137">
        <f>S605*H605</f>
        <v>0</v>
      </c>
      <c r="U605" s="137">
        <v>0</v>
      </c>
      <c r="V605" s="137">
        <f>U605*H605</f>
        <v>0</v>
      </c>
      <c r="W605" s="137">
        <v>0</v>
      </c>
      <c r="X605" s="137">
        <f>W605*H605</f>
        <v>0</v>
      </c>
      <c r="Y605" s="138" t="s">
        <v>20</v>
      </c>
      <c r="AR605" s="139" t="s">
        <v>161</v>
      </c>
      <c r="AT605" s="139" t="s">
        <v>157</v>
      </c>
      <c r="AU605" s="139" t="s">
        <v>84</v>
      </c>
      <c r="AY605" s="17" t="s">
        <v>155</v>
      </c>
      <c r="BE605" s="140">
        <f>IF(O605="základní",K605,0)</f>
        <v>0</v>
      </c>
      <c r="BF605" s="140">
        <f>IF(O605="snížená",K605,0)</f>
        <v>0</v>
      </c>
      <c r="BG605" s="140">
        <f>IF(O605="zákl. přenesená",K605,0)</f>
        <v>0</v>
      </c>
      <c r="BH605" s="140">
        <f>IF(O605="sníž. přenesená",K605,0)</f>
        <v>0</v>
      </c>
      <c r="BI605" s="140">
        <f>IF(O605="nulová",K605,0)</f>
        <v>0</v>
      </c>
      <c r="BJ605" s="17" t="s">
        <v>82</v>
      </c>
      <c r="BK605" s="140">
        <f>ROUND(P605*H605,2)</f>
        <v>0</v>
      </c>
      <c r="BL605" s="17" t="s">
        <v>161</v>
      </c>
      <c r="BM605" s="139" t="s">
        <v>972</v>
      </c>
    </row>
    <row r="606" spans="2:65" s="1" customFormat="1">
      <c r="B606" s="32"/>
      <c r="D606" s="141" t="s">
        <v>162</v>
      </c>
      <c r="F606" s="142" t="s">
        <v>973</v>
      </c>
      <c r="I606" s="143"/>
      <c r="J606" s="143"/>
      <c r="M606" s="32"/>
      <c r="N606" s="144"/>
      <c r="Y606" s="53"/>
      <c r="AT606" s="17" t="s">
        <v>162</v>
      </c>
      <c r="AU606" s="17" t="s">
        <v>84</v>
      </c>
    </row>
    <row r="607" spans="2:65" s="1" customFormat="1" ht="37.9" customHeight="1">
      <c r="B607" s="32"/>
      <c r="C607" s="126" t="s">
        <v>974</v>
      </c>
      <c r="D607" s="126" t="s">
        <v>157</v>
      </c>
      <c r="E607" s="127" t="s">
        <v>975</v>
      </c>
      <c r="F607" s="128" t="s">
        <v>976</v>
      </c>
      <c r="G607" s="129" t="s">
        <v>207</v>
      </c>
      <c r="H607" s="130">
        <v>1309.5229999999999</v>
      </c>
      <c r="I607" s="131"/>
      <c r="J607" s="131"/>
      <c r="K607" s="132">
        <f>ROUND(P607*H607,2)</f>
        <v>0</v>
      </c>
      <c r="L607" s="133"/>
      <c r="M607" s="32"/>
      <c r="N607" s="134" t="s">
        <v>20</v>
      </c>
      <c r="O607" s="135" t="s">
        <v>43</v>
      </c>
      <c r="P607" s="136">
        <f>I607+J607</f>
        <v>0</v>
      </c>
      <c r="Q607" s="136">
        <f>ROUND(I607*H607,2)</f>
        <v>0</v>
      </c>
      <c r="R607" s="136">
        <f>ROUND(J607*H607,2)</f>
        <v>0</v>
      </c>
      <c r="T607" s="137">
        <f>S607*H607</f>
        <v>0</v>
      </c>
      <c r="U607" s="137">
        <v>0</v>
      </c>
      <c r="V607" s="137">
        <f>U607*H607</f>
        <v>0</v>
      </c>
      <c r="W607" s="137">
        <v>0</v>
      </c>
      <c r="X607" s="137">
        <f>W607*H607</f>
        <v>0</v>
      </c>
      <c r="Y607" s="138" t="s">
        <v>20</v>
      </c>
      <c r="AR607" s="139" t="s">
        <v>161</v>
      </c>
      <c r="AT607" s="139" t="s">
        <v>157</v>
      </c>
      <c r="AU607" s="139" t="s">
        <v>84</v>
      </c>
      <c r="AY607" s="17" t="s">
        <v>155</v>
      </c>
      <c r="BE607" s="140">
        <f>IF(O607="základní",K607,0)</f>
        <v>0</v>
      </c>
      <c r="BF607" s="140">
        <f>IF(O607="snížená",K607,0)</f>
        <v>0</v>
      </c>
      <c r="BG607" s="140">
        <f>IF(O607="zákl. přenesená",K607,0)</f>
        <v>0</v>
      </c>
      <c r="BH607" s="140">
        <f>IF(O607="sníž. přenesená",K607,0)</f>
        <v>0</v>
      </c>
      <c r="BI607" s="140">
        <f>IF(O607="nulová",K607,0)</f>
        <v>0</v>
      </c>
      <c r="BJ607" s="17" t="s">
        <v>82</v>
      </c>
      <c r="BK607" s="140">
        <f>ROUND(P607*H607,2)</f>
        <v>0</v>
      </c>
      <c r="BL607" s="17" t="s">
        <v>161</v>
      </c>
      <c r="BM607" s="139" t="s">
        <v>977</v>
      </c>
    </row>
    <row r="608" spans="2:65" s="1" customFormat="1">
      <c r="B608" s="32"/>
      <c r="D608" s="141" t="s">
        <v>162</v>
      </c>
      <c r="F608" s="142" t="s">
        <v>978</v>
      </c>
      <c r="I608" s="143"/>
      <c r="J608" s="143"/>
      <c r="M608" s="32"/>
      <c r="N608" s="144"/>
      <c r="Y608" s="53"/>
      <c r="AT608" s="17" t="s">
        <v>162</v>
      </c>
      <c r="AU608" s="17" t="s">
        <v>84</v>
      </c>
    </row>
    <row r="609" spans="2:65" s="1" customFormat="1" ht="37.9" customHeight="1">
      <c r="B609" s="32"/>
      <c r="C609" s="126" t="s">
        <v>979</v>
      </c>
      <c r="D609" s="126" t="s">
        <v>157</v>
      </c>
      <c r="E609" s="127" t="s">
        <v>980</v>
      </c>
      <c r="F609" s="128" t="s">
        <v>981</v>
      </c>
      <c r="G609" s="129" t="s">
        <v>207</v>
      </c>
      <c r="H609" s="130">
        <v>17023.798999999999</v>
      </c>
      <c r="I609" s="131"/>
      <c r="J609" s="131"/>
      <c r="K609" s="132">
        <f>ROUND(P609*H609,2)</f>
        <v>0</v>
      </c>
      <c r="L609" s="133"/>
      <c r="M609" s="32"/>
      <c r="N609" s="134" t="s">
        <v>20</v>
      </c>
      <c r="O609" s="135" t="s">
        <v>43</v>
      </c>
      <c r="P609" s="136">
        <f>I609+J609</f>
        <v>0</v>
      </c>
      <c r="Q609" s="136">
        <f>ROUND(I609*H609,2)</f>
        <v>0</v>
      </c>
      <c r="R609" s="136">
        <f>ROUND(J609*H609,2)</f>
        <v>0</v>
      </c>
      <c r="T609" s="137">
        <f>S609*H609</f>
        <v>0</v>
      </c>
      <c r="U609" s="137">
        <v>0</v>
      </c>
      <c r="V609" s="137">
        <f>U609*H609</f>
        <v>0</v>
      </c>
      <c r="W609" s="137">
        <v>0</v>
      </c>
      <c r="X609" s="137">
        <f>W609*H609</f>
        <v>0</v>
      </c>
      <c r="Y609" s="138" t="s">
        <v>20</v>
      </c>
      <c r="AR609" s="139" t="s">
        <v>161</v>
      </c>
      <c r="AT609" s="139" t="s">
        <v>157</v>
      </c>
      <c r="AU609" s="139" t="s">
        <v>84</v>
      </c>
      <c r="AY609" s="17" t="s">
        <v>155</v>
      </c>
      <c r="BE609" s="140">
        <f>IF(O609="základní",K609,0)</f>
        <v>0</v>
      </c>
      <c r="BF609" s="140">
        <f>IF(O609="snížená",K609,0)</f>
        <v>0</v>
      </c>
      <c r="BG609" s="140">
        <f>IF(O609="zákl. přenesená",K609,0)</f>
        <v>0</v>
      </c>
      <c r="BH609" s="140">
        <f>IF(O609="sníž. přenesená",K609,0)</f>
        <v>0</v>
      </c>
      <c r="BI609" s="140">
        <f>IF(O609="nulová",K609,0)</f>
        <v>0</v>
      </c>
      <c r="BJ609" s="17" t="s">
        <v>82</v>
      </c>
      <c r="BK609" s="140">
        <f>ROUND(P609*H609,2)</f>
        <v>0</v>
      </c>
      <c r="BL609" s="17" t="s">
        <v>161</v>
      </c>
      <c r="BM609" s="139" t="s">
        <v>982</v>
      </c>
    </row>
    <row r="610" spans="2:65" s="1" customFormat="1">
      <c r="B610" s="32"/>
      <c r="D610" s="141" t="s">
        <v>162</v>
      </c>
      <c r="F610" s="142" t="s">
        <v>983</v>
      </c>
      <c r="I610" s="143"/>
      <c r="J610" s="143"/>
      <c r="M610" s="32"/>
      <c r="N610" s="144"/>
      <c r="Y610" s="53"/>
      <c r="AT610" s="17" t="s">
        <v>162</v>
      </c>
      <c r="AU610" s="17" t="s">
        <v>84</v>
      </c>
    </row>
    <row r="611" spans="2:65" s="12" customFormat="1">
      <c r="B611" s="145"/>
      <c r="D611" s="146" t="s">
        <v>164</v>
      </c>
      <c r="F611" s="148" t="s">
        <v>984</v>
      </c>
      <c r="H611" s="149">
        <v>17023.798999999999</v>
      </c>
      <c r="I611" s="150"/>
      <c r="J611" s="150"/>
      <c r="M611" s="145"/>
      <c r="N611" s="151"/>
      <c r="Y611" s="152"/>
      <c r="AT611" s="147" t="s">
        <v>164</v>
      </c>
      <c r="AU611" s="147" t="s">
        <v>84</v>
      </c>
      <c r="AV611" s="12" t="s">
        <v>84</v>
      </c>
      <c r="AW611" s="12" t="s">
        <v>4</v>
      </c>
      <c r="AX611" s="12" t="s">
        <v>82</v>
      </c>
      <c r="AY611" s="147" t="s">
        <v>155</v>
      </c>
    </row>
    <row r="612" spans="2:65" s="11" customFormat="1" ht="25.9" customHeight="1">
      <c r="B612" s="113"/>
      <c r="D612" s="114" t="s">
        <v>73</v>
      </c>
      <c r="E612" s="115" t="s">
        <v>985</v>
      </c>
      <c r="F612" s="115" t="s">
        <v>986</v>
      </c>
      <c r="I612" s="116"/>
      <c r="J612" s="116"/>
      <c r="K612" s="117">
        <f>BK612</f>
        <v>0</v>
      </c>
      <c r="M612" s="113"/>
      <c r="N612" s="118"/>
      <c r="Q612" s="119">
        <f>Q613+Q660+Q689+Q702+Q745+Q770+Q789+Q865+Q877+Q886+Q910+Q1119+Q1200+Q1234+Q1295+Q1334+Q1390+Q1490+Q1497+Q1509+Q1526+Q1531+Q1546+Q1552</f>
        <v>0</v>
      </c>
      <c r="R612" s="119">
        <f>R613+R660+R689+R702+R745+R770+R789+R865+R877+R886+R910+R1119+R1200+R1234+R1295+R1334+R1390+R1490+R1497+R1509+R1526+R1531+R1546+R1552</f>
        <v>0</v>
      </c>
      <c r="T612" s="120">
        <f>T613+T660+T689+T702+T745+T770+T789+T865+T877+T886+T910+T1119+T1200+T1234+T1295+T1334+T1390+T1490+T1497+T1509+T1526+T1531+T1546+T1552</f>
        <v>0</v>
      </c>
      <c r="V612" s="120">
        <f>V613+V660+V689+V702+V745+V770+V789+V865+V877+V886+V910+V1119+V1200+V1234+V1295+V1334+V1390+V1490+V1497+V1509+V1526+V1531+V1546+V1552</f>
        <v>56.590951120000007</v>
      </c>
      <c r="X612" s="120">
        <f>X613+X660+X689+X702+X745+X770+X789+X865+X877+X886+X910+X1119+X1200+X1234+X1295+X1334+X1390+X1490+X1497+X1509+X1526+X1531+X1546+X1552</f>
        <v>0</v>
      </c>
      <c r="Y612" s="121"/>
      <c r="AR612" s="114" t="s">
        <v>84</v>
      </c>
      <c r="AT612" s="122" t="s">
        <v>73</v>
      </c>
      <c r="AU612" s="122" t="s">
        <v>74</v>
      </c>
      <c r="AY612" s="114" t="s">
        <v>155</v>
      </c>
      <c r="BK612" s="123">
        <f>BK613+BK660+BK689+BK702+BK745+BK770+BK789+BK865+BK877+BK886+BK910+BK1119+BK1200+BK1234+BK1295+BK1334+BK1390+BK1490+BK1497+BK1509+BK1526+BK1531+BK1546+BK1552</f>
        <v>0</v>
      </c>
    </row>
    <row r="613" spans="2:65" s="11" customFormat="1" ht="22.9" customHeight="1">
      <c r="B613" s="113"/>
      <c r="D613" s="114" t="s">
        <v>73</v>
      </c>
      <c r="E613" s="124" t="s">
        <v>987</v>
      </c>
      <c r="F613" s="124" t="s">
        <v>988</v>
      </c>
      <c r="I613" s="116"/>
      <c r="J613" s="116"/>
      <c r="K613" s="125">
        <f>BK613</f>
        <v>0</v>
      </c>
      <c r="M613" s="113"/>
      <c r="N613" s="118"/>
      <c r="Q613" s="119">
        <f>SUM(Q614:Q659)</f>
        <v>0</v>
      </c>
      <c r="R613" s="119">
        <f>SUM(R614:R659)</f>
        <v>0</v>
      </c>
      <c r="T613" s="120">
        <f>SUM(T614:T659)</f>
        <v>0</v>
      </c>
      <c r="V613" s="120">
        <f>SUM(V614:V659)</f>
        <v>2.9093850599999995</v>
      </c>
      <c r="X613" s="120">
        <f>SUM(X614:X659)</f>
        <v>0</v>
      </c>
      <c r="Y613" s="121"/>
      <c r="AR613" s="114" t="s">
        <v>84</v>
      </c>
      <c r="AT613" s="122" t="s">
        <v>73</v>
      </c>
      <c r="AU613" s="122" t="s">
        <v>82</v>
      </c>
      <c r="AY613" s="114" t="s">
        <v>155</v>
      </c>
      <c r="BK613" s="123">
        <f>SUM(BK614:BK659)</f>
        <v>0</v>
      </c>
    </row>
    <row r="614" spans="2:65" s="1" customFormat="1" ht="21.75" customHeight="1">
      <c r="B614" s="32"/>
      <c r="C614" s="126" t="s">
        <v>989</v>
      </c>
      <c r="D614" s="126" t="s">
        <v>157</v>
      </c>
      <c r="E614" s="127" t="s">
        <v>990</v>
      </c>
      <c r="F614" s="128" t="s">
        <v>991</v>
      </c>
      <c r="G614" s="129" t="s">
        <v>160</v>
      </c>
      <c r="H614" s="130">
        <v>203.06</v>
      </c>
      <c r="I614" s="131"/>
      <c r="J614" s="131"/>
      <c r="K614" s="132">
        <f>ROUND(P614*H614,2)</f>
        <v>0</v>
      </c>
      <c r="L614" s="133"/>
      <c r="M614" s="32"/>
      <c r="N614" s="134" t="s">
        <v>20</v>
      </c>
      <c r="O614" s="135" t="s">
        <v>43</v>
      </c>
      <c r="P614" s="136">
        <f>I614+J614</f>
        <v>0</v>
      </c>
      <c r="Q614" s="136">
        <f>ROUND(I614*H614,2)</f>
        <v>0</v>
      </c>
      <c r="R614" s="136">
        <f>ROUND(J614*H614,2)</f>
        <v>0</v>
      </c>
      <c r="T614" s="137">
        <f>S614*H614</f>
        <v>0</v>
      </c>
      <c r="U614" s="137">
        <v>0</v>
      </c>
      <c r="V614" s="137">
        <f>U614*H614</f>
        <v>0</v>
      </c>
      <c r="W614" s="137">
        <v>0</v>
      </c>
      <c r="X614" s="137">
        <f>W614*H614</f>
        <v>0</v>
      </c>
      <c r="Y614" s="138" t="s">
        <v>20</v>
      </c>
      <c r="AR614" s="139" t="s">
        <v>185</v>
      </c>
      <c r="AT614" s="139" t="s">
        <v>157</v>
      </c>
      <c r="AU614" s="139" t="s">
        <v>84</v>
      </c>
      <c r="AY614" s="17" t="s">
        <v>155</v>
      </c>
      <c r="BE614" s="140">
        <f>IF(O614="základní",K614,0)</f>
        <v>0</v>
      </c>
      <c r="BF614" s="140">
        <f>IF(O614="snížená",K614,0)</f>
        <v>0</v>
      </c>
      <c r="BG614" s="140">
        <f>IF(O614="zákl. přenesená",K614,0)</f>
        <v>0</v>
      </c>
      <c r="BH614" s="140">
        <f>IF(O614="sníž. přenesená",K614,0)</f>
        <v>0</v>
      </c>
      <c r="BI614" s="140">
        <f>IF(O614="nulová",K614,0)</f>
        <v>0</v>
      </c>
      <c r="BJ614" s="17" t="s">
        <v>82</v>
      </c>
      <c r="BK614" s="140">
        <f>ROUND(P614*H614,2)</f>
        <v>0</v>
      </c>
      <c r="BL614" s="17" t="s">
        <v>185</v>
      </c>
      <c r="BM614" s="139" t="s">
        <v>992</v>
      </c>
    </row>
    <row r="615" spans="2:65" s="1" customFormat="1">
      <c r="B615" s="32"/>
      <c r="D615" s="141" t="s">
        <v>162</v>
      </c>
      <c r="F615" s="142" t="s">
        <v>993</v>
      </c>
      <c r="I615" s="143"/>
      <c r="J615" s="143"/>
      <c r="M615" s="32"/>
      <c r="N615" s="144"/>
      <c r="Y615" s="53"/>
      <c r="AT615" s="17" t="s">
        <v>162</v>
      </c>
      <c r="AU615" s="17" t="s">
        <v>84</v>
      </c>
    </row>
    <row r="616" spans="2:65" s="14" customFormat="1">
      <c r="B616" s="171"/>
      <c r="D616" s="146" t="s">
        <v>164</v>
      </c>
      <c r="E616" s="172" t="s">
        <v>20</v>
      </c>
      <c r="F616" s="173" t="s">
        <v>994</v>
      </c>
      <c r="H616" s="172" t="s">
        <v>20</v>
      </c>
      <c r="I616" s="174"/>
      <c r="J616" s="174"/>
      <c r="M616" s="171"/>
      <c r="N616" s="175"/>
      <c r="Y616" s="176"/>
      <c r="AT616" s="172" t="s">
        <v>164</v>
      </c>
      <c r="AU616" s="172" t="s">
        <v>84</v>
      </c>
      <c r="AV616" s="14" t="s">
        <v>82</v>
      </c>
      <c r="AW616" s="14" t="s">
        <v>5</v>
      </c>
      <c r="AX616" s="14" t="s">
        <v>74</v>
      </c>
      <c r="AY616" s="172" t="s">
        <v>155</v>
      </c>
    </row>
    <row r="617" spans="2:65" s="12" customFormat="1">
      <c r="B617" s="145"/>
      <c r="D617" s="146" t="s">
        <v>164</v>
      </c>
      <c r="E617" s="147" t="s">
        <v>995</v>
      </c>
      <c r="F617" s="148" t="s">
        <v>996</v>
      </c>
      <c r="H617" s="149">
        <v>184.6</v>
      </c>
      <c r="I617" s="150"/>
      <c r="J617" s="150"/>
      <c r="M617" s="145"/>
      <c r="N617" s="151"/>
      <c r="Y617" s="152"/>
      <c r="AT617" s="147" t="s">
        <v>164</v>
      </c>
      <c r="AU617" s="147" t="s">
        <v>84</v>
      </c>
      <c r="AV617" s="12" t="s">
        <v>84</v>
      </c>
      <c r="AW617" s="12" t="s">
        <v>5</v>
      </c>
      <c r="AX617" s="12" t="s">
        <v>82</v>
      </c>
      <c r="AY617" s="147" t="s">
        <v>155</v>
      </c>
    </row>
    <row r="618" spans="2:65" s="12" customFormat="1">
      <c r="B618" s="145"/>
      <c r="D618" s="146" t="s">
        <v>164</v>
      </c>
      <c r="F618" s="148" t="s">
        <v>997</v>
      </c>
      <c r="H618" s="149">
        <v>203.06</v>
      </c>
      <c r="I618" s="150"/>
      <c r="J618" s="150"/>
      <c r="M618" s="145"/>
      <c r="N618" s="151"/>
      <c r="Y618" s="152"/>
      <c r="AT618" s="147" t="s">
        <v>164</v>
      </c>
      <c r="AU618" s="147" t="s">
        <v>84</v>
      </c>
      <c r="AV618" s="12" t="s">
        <v>84</v>
      </c>
      <c r="AW618" s="12" t="s">
        <v>4</v>
      </c>
      <c r="AX618" s="12" t="s">
        <v>82</v>
      </c>
      <c r="AY618" s="147" t="s">
        <v>155</v>
      </c>
    </row>
    <row r="619" spans="2:65" s="1" customFormat="1" ht="16.5" customHeight="1">
      <c r="B619" s="32"/>
      <c r="C619" s="161" t="s">
        <v>998</v>
      </c>
      <c r="D619" s="161" t="s">
        <v>180</v>
      </c>
      <c r="E619" s="162" t="s">
        <v>999</v>
      </c>
      <c r="F619" s="163" t="s">
        <v>1000</v>
      </c>
      <c r="G619" s="164" t="s">
        <v>207</v>
      </c>
      <c r="H619" s="165">
        <v>6.0999999999999999E-2</v>
      </c>
      <c r="I619" s="166"/>
      <c r="J619" s="167"/>
      <c r="K619" s="168">
        <f>ROUND(P619*H619,2)</f>
        <v>0</v>
      </c>
      <c r="L619" s="167"/>
      <c r="M619" s="169"/>
      <c r="N619" s="170" t="s">
        <v>20</v>
      </c>
      <c r="O619" s="135" t="s">
        <v>43</v>
      </c>
      <c r="P619" s="136">
        <f>I619+J619</f>
        <v>0</v>
      </c>
      <c r="Q619" s="136">
        <f>ROUND(I619*H619,2)</f>
        <v>0</v>
      </c>
      <c r="R619" s="136">
        <f>ROUND(J619*H619,2)</f>
        <v>0</v>
      </c>
      <c r="T619" s="137">
        <f>S619*H619</f>
        <v>0</v>
      </c>
      <c r="U619" s="137">
        <v>1</v>
      </c>
      <c r="V619" s="137">
        <f>U619*H619</f>
        <v>6.0999999999999999E-2</v>
      </c>
      <c r="W619" s="137">
        <v>0</v>
      </c>
      <c r="X619" s="137">
        <f>W619*H619</f>
        <v>0</v>
      </c>
      <c r="Y619" s="138" t="s">
        <v>20</v>
      </c>
      <c r="AR619" s="139" t="s">
        <v>184</v>
      </c>
      <c r="AT619" s="139" t="s">
        <v>180</v>
      </c>
      <c r="AU619" s="139" t="s">
        <v>84</v>
      </c>
      <c r="AY619" s="17" t="s">
        <v>155</v>
      </c>
      <c r="BE619" s="140">
        <f>IF(O619="základní",K619,0)</f>
        <v>0</v>
      </c>
      <c r="BF619" s="140">
        <f>IF(O619="snížená",K619,0)</f>
        <v>0</v>
      </c>
      <c r="BG619" s="140">
        <f>IF(O619="zákl. přenesená",K619,0)</f>
        <v>0</v>
      </c>
      <c r="BH619" s="140">
        <f>IF(O619="sníž. přenesená",K619,0)</f>
        <v>0</v>
      </c>
      <c r="BI619" s="140">
        <f>IF(O619="nulová",K619,0)</f>
        <v>0</v>
      </c>
      <c r="BJ619" s="17" t="s">
        <v>82</v>
      </c>
      <c r="BK619" s="140">
        <f>ROUND(P619*H619,2)</f>
        <v>0</v>
      </c>
      <c r="BL619" s="17" t="s">
        <v>185</v>
      </c>
      <c r="BM619" s="139" t="s">
        <v>1001</v>
      </c>
    </row>
    <row r="620" spans="2:65" s="12" customFormat="1">
      <c r="B620" s="145"/>
      <c r="D620" s="146" t="s">
        <v>164</v>
      </c>
      <c r="F620" s="148" t="s">
        <v>1002</v>
      </c>
      <c r="H620" s="149">
        <v>6.0999999999999999E-2</v>
      </c>
      <c r="I620" s="150"/>
      <c r="J620" s="150"/>
      <c r="M620" s="145"/>
      <c r="N620" s="151"/>
      <c r="Y620" s="152"/>
      <c r="AT620" s="147" t="s">
        <v>164</v>
      </c>
      <c r="AU620" s="147" t="s">
        <v>84</v>
      </c>
      <c r="AV620" s="12" t="s">
        <v>84</v>
      </c>
      <c r="AW620" s="12" t="s">
        <v>4</v>
      </c>
      <c r="AX620" s="12" t="s">
        <v>82</v>
      </c>
      <c r="AY620" s="147" t="s">
        <v>155</v>
      </c>
    </row>
    <row r="621" spans="2:65" s="1" customFormat="1" ht="16.5" customHeight="1">
      <c r="B621" s="32"/>
      <c r="C621" s="126" t="s">
        <v>1003</v>
      </c>
      <c r="D621" s="126" t="s">
        <v>157</v>
      </c>
      <c r="E621" s="127" t="s">
        <v>1004</v>
      </c>
      <c r="F621" s="128" t="s">
        <v>1005</v>
      </c>
      <c r="G621" s="129" t="s">
        <v>160</v>
      </c>
      <c r="H621" s="130">
        <v>203.06</v>
      </c>
      <c r="I621" s="131"/>
      <c r="J621" s="131"/>
      <c r="K621" s="132">
        <f>ROUND(P621*H621,2)</f>
        <v>0</v>
      </c>
      <c r="L621" s="133"/>
      <c r="M621" s="32"/>
      <c r="N621" s="134" t="s">
        <v>20</v>
      </c>
      <c r="O621" s="135" t="s">
        <v>43</v>
      </c>
      <c r="P621" s="136">
        <f>I621+J621</f>
        <v>0</v>
      </c>
      <c r="Q621" s="136">
        <f>ROUND(I621*H621,2)</f>
        <v>0</v>
      </c>
      <c r="R621" s="136">
        <f>ROUND(J621*H621,2)</f>
        <v>0</v>
      </c>
      <c r="T621" s="137">
        <f>S621*H621</f>
        <v>0</v>
      </c>
      <c r="U621" s="137">
        <v>4.0000000000000002E-4</v>
      </c>
      <c r="V621" s="137">
        <f>U621*H621</f>
        <v>8.1224000000000005E-2</v>
      </c>
      <c r="W621" s="137">
        <v>0</v>
      </c>
      <c r="X621" s="137">
        <f>W621*H621</f>
        <v>0</v>
      </c>
      <c r="Y621" s="138" t="s">
        <v>20</v>
      </c>
      <c r="AR621" s="139" t="s">
        <v>185</v>
      </c>
      <c r="AT621" s="139" t="s">
        <v>157</v>
      </c>
      <c r="AU621" s="139" t="s">
        <v>84</v>
      </c>
      <c r="AY621" s="17" t="s">
        <v>155</v>
      </c>
      <c r="BE621" s="140">
        <f>IF(O621="základní",K621,0)</f>
        <v>0</v>
      </c>
      <c r="BF621" s="140">
        <f>IF(O621="snížená",K621,0)</f>
        <v>0</v>
      </c>
      <c r="BG621" s="140">
        <f>IF(O621="zákl. přenesená",K621,0)</f>
        <v>0</v>
      </c>
      <c r="BH621" s="140">
        <f>IF(O621="sníž. přenesená",K621,0)</f>
        <v>0</v>
      </c>
      <c r="BI621" s="140">
        <f>IF(O621="nulová",K621,0)</f>
        <v>0</v>
      </c>
      <c r="BJ621" s="17" t="s">
        <v>82</v>
      </c>
      <c r="BK621" s="140">
        <f>ROUND(P621*H621,2)</f>
        <v>0</v>
      </c>
      <c r="BL621" s="17" t="s">
        <v>185</v>
      </c>
      <c r="BM621" s="139" t="s">
        <v>1006</v>
      </c>
    </row>
    <row r="622" spans="2:65" s="1" customFormat="1">
      <c r="B622" s="32"/>
      <c r="D622" s="141" t="s">
        <v>162</v>
      </c>
      <c r="F622" s="142" t="s">
        <v>1007</v>
      </c>
      <c r="I622" s="143"/>
      <c r="J622" s="143"/>
      <c r="M622" s="32"/>
      <c r="N622" s="144"/>
      <c r="Y622" s="53"/>
      <c r="AT622" s="17" t="s">
        <v>162</v>
      </c>
      <c r="AU622" s="17" t="s">
        <v>84</v>
      </c>
    </row>
    <row r="623" spans="2:65" s="1" customFormat="1" ht="24.2" customHeight="1">
      <c r="B623" s="32"/>
      <c r="C623" s="161" t="s">
        <v>1008</v>
      </c>
      <c r="D623" s="161" t="s">
        <v>180</v>
      </c>
      <c r="E623" s="162" t="s">
        <v>1009</v>
      </c>
      <c r="F623" s="163" t="s">
        <v>1010</v>
      </c>
      <c r="G623" s="164" t="s">
        <v>160</v>
      </c>
      <c r="H623" s="165">
        <v>236.666</v>
      </c>
      <c r="I623" s="166"/>
      <c r="J623" s="167"/>
      <c r="K623" s="168">
        <f>ROUND(P623*H623,2)</f>
        <v>0</v>
      </c>
      <c r="L623" s="167"/>
      <c r="M623" s="169"/>
      <c r="N623" s="170" t="s">
        <v>20</v>
      </c>
      <c r="O623" s="135" t="s">
        <v>43</v>
      </c>
      <c r="P623" s="136">
        <f>I623+J623</f>
        <v>0</v>
      </c>
      <c r="Q623" s="136">
        <f>ROUND(I623*H623,2)</f>
        <v>0</v>
      </c>
      <c r="R623" s="136">
        <f>ROUND(J623*H623,2)</f>
        <v>0</v>
      </c>
      <c r="T623" s="137">
        <f>S623*H623</f>
        <v>0</v>
      </c>
      <c r="U623" s="137">
        <v>4.7999999999999996E-3</v>
      </c>
      <c r="V623" s="137">
        <f>U623*H623</f>
        <v>1.1359967999999998</v>
      </c>
      <c r="W623" s="137">
        <v>0</v>
      </c>
      <c r="X623" s="137">
        <f>W623*H623</f>
        <v>0</v>
      </c>
      <c r="Y623" s="138" t="s">
        <v>20</v>
      </c>
      <c r="AR623" s="139" t="s">
        <v>184</v>
      </c>
      <c r="AT623" s="139" t="s">
        <v>180</v>
      </c>
      <c r="AU623" s="139" t="s">
        <v>84</v>
      </c>
      <c r="AY623" s="17" t="s">
        <v>155</v>
      </c>
      <c r="BE623" s="140">
        <f>IF(O623="základní",K623,0)</f>
        <v>0</v>
      </c>
      <c r="BF623" s="140">
        <f>IF(O623="snížená",K623,0)</f>
        <v>0</v>
      </c>
      <c r="BG623" s="140">
        <f>IF(O623="zákl. přenesená",K623,0)</f>
        <v>0</v>
      </c>
      <c r="BH623" s="140">
        <f>IF(O623="sníž. přenesená",K623,0)</f>
        <v>0</v>
      </c>
      <c r="BI623" s="140">
        <f>IF(O623="nulová",K623,0)</f>
        <v>0</v>
      </c>
      <c r="BJ623" s="17" t="s">
        <v>82</v>
      </c>
      <c r="BK623" s="140">
        <f>ROUND(P623*H623,2)</f>
        <v>0</v>
      </c>
      <c r="BL623" s="17" t="s">
        <v>185</v>
      </c>
      <c r="BM623" s="139" t="s">
        <v>1011</v>
      </c>
    </row>
    <row r="624" spans="2:65" s="12" customFormat="1">
      <c r="B624" s="145"/>
      <c r="D624" s="146" t="s">
        <v>164</v>
      </c>
      <c r="F624" s="148" t="s">
        <v>1012</v>
      </c>
      <c r="H624" s="149">
        <v>236.666</v>
      </c>
      <c r="I624" s="150"/>
      <c r="J624" s="150"/>
      <c r="M624" s="145"/>
      <c r="N624" s="151"/>
      <c r="Y624" s="152"/>
      <c r="AT624" s="147" t="s">
        <v>164</v>
      </c>
      <c r="AU624" s="147" t="s">
        <v>84</v>
      </c>
      <c r="AV624" s="12" t="s">
        <v>84</v>
      </c>
      <c r="AW624" s="12" t="s">
        <v>4</v>
      </c>
      <c r="AX624" s="12" t="s">
        <v>82</v>
      </c>
      <c r="AY624" s="147" t="s">
        <v>155</v>
      </c>
    </row>
    <row r="625" spans="2:65" s="1" customFormat="1" ht="24.2" customHeight="1">
      <c r="B625" s="32"/>
      <c r="C625" s="126" t="s">
        <v>1013</v>
      </c>
      <c r="D625" s="126" t="s">
        <v>157</v>
      </c>
      <c r="E625" s="127" t="s">
        <v>1014</v>
      </c>
      <c r="F625" s="128" t="s">
        <v>1015</v>
      </c>
      <c r="G625" s="129" t="s">
        <v>160</v>
      </c>
      <c r="H625" s="130">
        <v>46.2</v>
      </c>
      <c r="I625" s="131"/>
      <c r="J625" s="131"/>
      <c r="K625" s="132">
        <f>ROUND(P625*H625,2)</f>
        <v>0</v>
      </c>
      <c r="L625" s="133"/>
      <c r="M625" s="32"/>
      <c r="N625" s="134" t="s">
        <v>20</v>
      </c>
      <c r="O625" s="135" t="s">
        <v>43</v>
      </c>
      <c r="P625" s="136">
        <f>I625+J625</f>
        <v>0</v>
      </c>
      <c r="Q625" s="136">
        <f>ROUND(I625*H625,2)</f>
        <v>0</v>
      </c>
      <c r="R625" s="136">
        <f>ROUND(J625*H625,2)</f>
        <v>0</v>
      </c>
      <c r="T625" s="137">
        <f>S625*H625</f>
        <v>0</v>
      </c>
      <c r="U625" s="137">
        <v>0</v>
      </c>
      <c r="V625" s="137">
        <f>U625*H625</f>
        <v>0</v>
      </c>
      <c r="W625" s="137">
        <v>0</v>
      </c>
      <c r="X625" s="137">
        <f>W625*H625</f>
        <v>0</v>
      </c>
      <c r="Y625" s="138" t="s">
        <v>20</v>
      </c>
      <c r="AR625" s="139" t="s">
        <v>185</v>
      </c>
      <c r="AT625" s="139" t="s">
        <v>157</v>
      </c>
      <c r="AU625" s="139" t="s">
        <v>84</v>
      </c>
      <c r="AY625" s="17" t="s">
        <v>155</v>
      </c>
      <c r="BE625" s="140">
        <f>IF(O625="základní",K625,0)</f>
        <v>0</v>
      </c>
      <c r="BF625" s="140">
        <f>IF(O625="snížená",K625,0)</f>
        <v>0</v>
      </c>
      <c r="BG625" s="140">
        <f>IF(O625="zákl. přenesená",K625,0)</f>
        <v>0</v>
      </c>
      <c r="BH625" s="140">
        <f>IF(O625="sníž. přenesená",K625,0)</f>
        <v>0</v>
      </c>
      <c r="BI625" s="140">
        <f>IF(O625="nulová",K625,0)</f>
        <v>0</v>
      </c>
      <c r="BJ625" s="17" t="s">
        <v>82</v>
      </c>
      <c r="BK625" s="140">
        <f>ROUND(P625*H625,2)</f>
        <v>0</v>
      </c>
      <c r="BL625" s="17" t="s">
        <v>185</v>
      </c>
      <c r="BM625" s="139" t="s">
        <v>1016</v>
      </c>
    </row>
    <row r="626" spans="2:65" s="1" customFormat="1">
      <c r="B626" s="32"/>
      <c r="D626" s="141" t="s">
        <v>162</v>
      </c>
      <c r="F626" s="142" t="s">
        <v>1017</v>
      </c>
      <c r="I626" s="143"/>
      <c r="J626" s="143"/>
      <c r="M626" s="32"/>
      <c r="N626" s="144"/>
      <c r="Y626" s="53"/>
      <c r="AT626" s="17" t="s">
        <v>162</v>
      </c>
      <c r="AU626" s="17" t="s">
        <v>84</v>
      </c>
    </row>
    <row r="627" spans="2:65" s="14" customFormat="1">
      <c r="B627" s="171"/>
      <c r="D627" s="146" t="s">
        <v>164</v>
      </c>
      <c r="E627" s="172" t="s">
        <v>20</v>
      </c>
      <c r="F627" s="173" t="s">
        <v>1018</v>
      </c>
      <c r="H627" s="172" t="s">
        <v>20</v>
      </c>
      <c r="I627" s="174"/>
      <c r="J627" s="174"/>
      <c r="M627" s="171"/>
      <c r="N627" s="175"/>
      <c r="Y627" s="176"/>
      <c r="AT627" s="172" t="s">
        <v>164</v>
      </c>
      <c r="AU627" s="172" t="s">
        <v>84</v>
      </c>
      <c r="AV627" s="14" t="s">
        <v>82</v>
      </c>
      <c r="AW627" s="14" t="s">
        <v>5</v>
      </c>
      <c r="AX627" s="14" t="s">
        <v>74</v>
      </c>
      <c r="AY627" s="172" t="s">
        <v>155</v>
      </c>
    </row>
    <row r="628" spans="2:65" s="12" customFormat="1">
      <c r="B628" s="145"/>
      <c r="D628" s="146" t="s">
        <v>164</v>
      </c>
      <c r="E628" s="147" t="s">
        <v>20</v>
      </c>
      <c r="F628" s="148" t="s">
        <v>1019</v>
      </c>
      <c r="H628" s="149">
        <v>42</v>
      </c>
      <c r="I628" s="150"/>
      <c r="J628" s="150"/>
      <c r="M628" s="145"/>
      <c r="N628" s="151"/>
      <c r="Y628" s="152"/>
      <c r="AT628" s="147" t="s">
        <v>164</v>
      </c>
      <c r="AU628" s="147" t="s">
        <v>84</v>
      </c>
      <c r="AV628" s="12" t="s">
        <v>84</v>
      </c>
      <c r="AW628" s="12" t="s">
        <v>5</v>
      </c>
      <c r="AX628" s="12" t="s">
        <v>82</v>
      </c>
      <c r="AY628" s="147" t="s">
        <v>155</v>
      </c>
    </row>
    <row r="629" spans="2:65" s="12" customFormat="1">
      <c r="B629" s="145"/>
      <c r="D629" s="146" t="s">
        <v>164</v>
      </c>
      <c r="F629" s="148" t="s">
        <v>1020</v>
      </c>
      <c r="H629" s="149">
        <v>46.2</v>
      </c>
      <c r="I629" s="150"/>
      <c r="J629" s="150"/>
      <c r="M629" s="145"/>
      <c r="N629" s="151"/>
      <c r="Y629" s="152"/>
      <c r="AT629" s="147" t="s">
        <v>164</v>
      </c>
      <c r="AU629" s="147" t="s">
        <v>84</v>
      </c>
      <c r="AV629" s="12" t="s">
        <v>84</v>
      </c>
      <c r="AW629" s="12" t="s">
        <v>4</v>
      </c>
      <c r="AX629" s="12" t="s">
        <v>82</v>
      </c>
      <c r="AY629" s="147" t="s">
        <v>155</v>
      </c>
    </row>
    <row r="630" spans="2:65" s="1" customFormat="1" ht="16.5" customHeight="1">
      <c r="B630" s="32"/>
      <c r="C630" s="161" t="s">
        <v>1021</v>
      </c>
      <c r="D630" s="161" t="s">
        <v>180</v>
      </c>
      <c r="E630" s="162" t="s">
        <v>1022</v>
      </c>
      <c r="F630" s="163" t="s">
        <v>1023</v>
      </c>
      <c r="G630" s="164" t="s">
        <v>207</v>
      </c>
      <c r="H630" s="165">
        <v>1.6E-2</v>
      </c>
      <c r="I630" s="166"/>
      <c r="J630" s="167"/>
      <c r="K630" s="168">
        <f>ROUND(P630*H630,2)</f>
        <v>0</v>
      </c>
      <c r="L630" s="167"/>
      <c r="M630" s="169"/>
      <c r="N630" s="170" t="s">
        <v>20</v>
      </c>
      <c r="O630" s="135" t="s">
        <v>43</v>
      </c>
      <c r="P630" s="136">
        <f>I630+J630</f>
        <v>0</v>
      </c>
      <c r="Q630" s="136">
        <f>ROUND(I630*H630,2)</f>
        <v>0</v>
      </c>
      <c r="R630" s="136">
        <f>ROUND(J630*H630,2)</f>
        <v>0</v>
      </c>
      <c r="T630" s="137">
        <f>S630*H630</f>
        <v>0</v>
      </c>
      <c r="U630" s="137">
        <v>1</v>
      </c>
      <c r="V630" s="137">
        <f>U630*H630</f>
        <v>1.6E-2</v>
      </c>
      <c r="W630" s="137">
        <v>0</v>
      </c>
      <c r="X630" s="137">
        <f>W630*H630</f>
        <v>0</v>
      </c>
      <c r="Y630" s="138" t="s">
        <v>20</v>
      </c>
      <c r="AR630" s="139" t="s">
        <v>184</v>
      </c>
      <c r="AT630" s="139" t="s">
        <v>180</v>
      </c>
      <c r="AU630" s="139" t="s">
        <v>84</v>
      </c>
      <c r="AY630" s="17" t="s">
        <v>155</v>
      </c>
      <c r="BE630" s="140">
        <f>IF(O630="základní",K630,0)</f>
        <v>0</v>
      </c>
      <c r="BF630" s="140">
        <f>IF(O630="snížená",K630,0)</f>
        <v>0</v>
      </c>
      <c r="BG630" s="140">
        <f>IF(O630="zákl. přenesená",K630,0)</f>
        <v>0</v>
      </c>
      <c r="BH630" s="140">
        <f>IF(O630="sníž. přenesená",K630,0)</f>
        <v>0</v>
      </c>
      <c r="BI630" s="140">
        <f>IF(O630="nulová",K630,0)</f>
        <v>0</v>
      </c>
      <c r="BJ630" s="17" t="s">
        <v>82</v>
      </c>
      <c r="BK630" s="140">
        <f>ROUND(P630*H630,2)</f>
        <v>0</v>
      </c>
      <c r="BL630" s="17" t="s">
        <v>185</v>
      </c>
      <c r="BM630" s="139" t="s">
        <v>1024</v>
      </c>
    </row>
    <row r="631" spans="2:65" s="12" customFormat="1">
      <c r="B631" s="145"/>
      <c r="D631" s="146" t="s">
        <v>164</v>
      </c>
      <c r="F631" s="148" t="s">
        <v>1025</v>
      </c>
      <c r="H631" s="149">
        <v>1.6E-2</v>
      </c>
      <c r="I631" s="150"/>
      <c r="J631" s="150"/>
      <c r="M631" s="145"/>
      <c r="N631" s="151"/>
      <c r="Y631" s="152"/>
      <c r="AT631" s="147" t="s">
        <v>164</v>
      </c>
      <c r="AU631" s="147" t="s">
        <v>84</v>
      </c>
      <c r="AV631" s="12" t="s">
        <v>84</v>
      </c>
      <c r="AW631" s="12" t="s">
        <v>4</v>
      </c>
      <c r="AX631" s="12" t="s">
        <v>82</v>
      </c>
      <c r="AY631" s="147" t="s">
        <v>155</v>
      </c>
    </row>
    <row r="632" spans="2:65" s="1" customFormat="1" ht="21.75" customHeight="1">
      <c r="B632" s="32"/>
      <c r="C632" s="126" t="s">
        <v>1026</v>
      </c>
      <c r="D632" s="126" t="s">
        <v>157</v>
      </c>
      <c r="E632" s="127" t="s">
        <v>1027</v>
      </c>
      <c r="F632" s="128" t="s">
        <v>1028</v>
      </c>
      <c r="G632" s="129" t="s">
        <v>160</v>
      </c>
      <c r="H632" s="130">
        <v>133.55000000000001</v>
      </c>
      <c r="I632" s="131"/>
      <c r="J632" s="131"/>
      <c r="K632" s="132">
        <f>ROUND(P632*H632,2)</f>
        <v>0</v>
      </c>
      <c r="L632" s="133"/>
      <c r="M632" s="32"/>
      <c r="N632" s="134" t="s">
        <v>20</v>
      </c>
      <c r="O632" s="135" t="s">
        <v>43</v>
      </c>
      <c r="P632" s="136">
        <f>I632+J632</f>
        <v>0</v>
      </c>
      <c r="Q632" s="136">
        <f>ROUND(I632*H632,2)</f>
        <v>0</v>
      </c>
      <c r="R632" s="136">
        <f>ROUND(J632*H632,2)</f>
        <v>0</v>
      </c>
      <c r="T632" s="137">
        <f>S632*H632</f>
        <v>0</v>
      </c>
      <c r="U632" s="137">
        <v>4.0000000000000002E-4</v>
      </c>
      <c r="V632" s="137">
        <f>U632*H632</f>
        <v>5.3420000000000009E-2</v>
      </c>
      <c r="W632" s="137">
        <v>0</v>
      </c>
      <c r="X632" s="137">
        <f>W632*H632</f>
        <v>0</v>
      </c>
      <c r="Y632" s="138" t="s">
        <v>20</v>
      </c>
      <c r="AR632" s="139" t="s">
        <v>185</v>
      </c>
      <c r="AT632" s="139" t="s">
        <v>157</v>
      </c>
      <c r="AU632" s="139" t="s">
        <v>84</v>
      </c>
      <c r="AY632" s="17" t="s">
        <v>155</v>
      </c>
      <c r="BE632" s="140">
        <f>IF(O632="základní",K632,0)</f>
        <v>0</v>
      </c>
      <c r="BF632" s="140">
        <f>IF(O632="snížená",K632,0)</f>
        <v>0</v>
      </c>
      <c r="BG632" s="140">
        <f>IF(O632="zákl. přenesená",K632,0)</f>
        <v>0</v>
      </c>
      <c r="BH632" s="140">
        <f>IF(O632="sníž. přenesená",K632,0)</f>
        <v>0</v>
      </c>
      <c r="BI632" s="140">
        <f>IF(O632="nulová",K632,0)</f>
        <v>0</v>
      </c>
      <c r="BJ632" s="17" t="s">
        <v>82</v>
      </c>
      <c r="BK632" s="140">
        <f>ROUND(P632*H632,2)</f>
        <v>0</v>
      </c>
      <c r="BL632" s="17" t="s">
        <v>185</v>
      </c>
      <c r="BM632" s="139" t="s">
        <v>1029</v>
      </c>
    </row>
    <row r="633" spans="2:65" s="1" customFormat="1">
      <c r="B633" s="32"/>
      <c r="D633" s="141" t="s">
        <v>162</v>
      </c>
      <c r="F633" s="142" t="s">
        <v>1030</v>
      </c>
      <c r="I633" s="143"/>
      <c r="J633" s="143"/>
      <c r="M633" s="32"/>
      <c r="N633" s="144"/>
      <c r="Y633" s="53"/>
      <c r="AT633" s="17" t="s">
        <v>162</v>
      </c>
      <c r="AU633" s="17" t="s">
        <v>84</v>
      </c>
    </row>
    <row r="634" spans="2:65" s="1" customFormat="1" ht="16.5" customHeight="1">
      <c r="B634" s="32"/>
      <c r="C634" s="161" t="s">
        <v>1031</v>
      </c>
      <c r="D634" s="161" t="s">
        <v>180</v>
      </c>
      <c r="E634" s="162" t="s">
        <v>1032</v>
      </c>
      <c r="F634" s="163" t="s">
        <v>1033</v>
      </c>
      <c r="G634" s="164" t="s">
        <v>183</v>
      </c>
      <c r="H634" s="165">
        <v>155.65299999999999</v>
      </c>
      <c r="I634" s="166"/>
      <c r="J634" s="167"/>
      <c r="K634" s="168">
        <f>ROUND(P634*H634,2)</f>
        <v>0</v>
      </c>
      <c r="L634" s="167"/>
      <c r="M634" s="169"/>
      <c r="N634" s="170" t="s">
        <v>20</v>
      </c>
      <c r="O634" s="135" t="s">
        <v>43</v>
      </c>
      <c r="P634" s="136">
        <f>I634+J634</f>
        <v>0</v>
      </c>
      <c r="Q634" s="136">
        <f>ROUND(I634*H634,2)</f>
        <v>0</v>
      </c>
      <c r="R634" s="136">
        <f>ROUND(J634*H634,2)</f>
        <v>0</v>
      </c>
      <c r="T634" s="137">
        <f>S634*H634</f>
        <v>0</v>
      </c>
      <c r="U634" s="137">
        <v>8.0000000000000007E-5</v>
      </c>
      <c r="V634" s="137">
        <f>U634*H634</f>
        <v>1.245224E-2</v>
      </c>
      <c r="W634" s="137">
        <v>0</v>
      </c>
      <c r="X634" s="137">
        <f>W634*H634</f>
        <v>0</v>
      </c>
      <c r="Y634" s="138" t="s">
        <v>20</v>
      </c>
      <c r="AR634" s="139" t="s">
        <v>184</v>
      </c>
      <c r="AT634" s="139" t="s">
        <v>180</v>
      </c>
      <c r="AU634" s="139" t="s">
        <v>84</v>
      </c>
      <c r="AY634" s="17" t="s">
        <v>155</v>
      </c>
      <c r="BE634" s="140">
        <f>IF(O634="základní",K634,0)</f>
        <v>0</v>
      </c>
      <c r="BF634" s="140">
        <f>IF(O634="snížená",K634,0)</f>
        <v>0</v>
      </c>
      <c r="BG634" s="140">
        <f>IF(O634="zákl. přenesená",K634,0)</f>
        <v>0</v>
      </c>
      <c r="BH634" s="140">
        <f>IF(O634="sníž. přenesená",K634,0)</f>
        <v>0</v>
      </c>
      <c r="BI634" s="140">
        <f>IF(O634="nulová",K634,0)</f>
        <v>0</v>
      </c>
      <c r="BJ634" s="17" t="s">
        <v>82</v>
      </c>
      <c r="BK634" s="140">
        <f>ROUND(P634*H634,2)</f>
        <v>0</v>
      </c>
      <c r="BL634" s="17" t="s">
        <v>185</v>
      </c>
      <c r="BM634" s="139" t="s">
        <v>1034</v>
      </c>
    </row>
    <row r="635" spans="2:65" s="12" customFormat="1">
      <c r="B635" s="145"/>
      <c r="D635" s="146" t="s">
        <v>164</v>
      </c>
      <c r="F635" s="148" t="s">
        <v>1035</v>
      </c>
      <c r="H635" s="149">
        <v>155.65299999999999</v>
      </c>
      <c r="I635" s="150"/>
      <c r="J635" s="150"/>
      <c r="M635" s="145"/>
      <c r="N635" s="151"/>
      <c r="Y635" s="152"/>
      <c r="AT635" s="147" t="s">
        <v>164</v>
      </c>
      <c r="AU635" s="147" t="s">
        <v>84</v>
      </c>
      <c r="AV635" s="12" t="s">
        <v>84</v>
      </c>
      <c r="AW635" s="12" t="s">
        <v>4</v>
      </c>
      <c r="AX635" s="12" t="s">
        <v>82</v>
      </c>
      <c r="AY635" s="147" t="s">
        <v>155</v>
      </c>
    </row>
    <row r="636" spans="2:65" s="1" customFormat="1" ht="21.75" customHeight="1">
      <c r="B636" s="32"/>
      <c r="C636" s="126" t="s">
        <v>1036</v>
      </c>
      <c r="D636" s="126" t="s">
        <v>157</v>
      </c>
      <c r="E636" s="127" t="s">
        <v>1027</v>
      </c>
      <c r="F636" s="128" t="s">
        <v>1028</v>
      </c>
      <c r="G636" s="129" t="s">
        <v>160</v>
      </c>
      <c r="H636" s="130">
        <v>46.2</v>
      </c>
      <c r="I636" s="131"/>
      <c r="J636" s="131"/>
      <c r="K636" s="132">
        <f>ROUND(P636*H636,2)</f>
        <v>0</v>
      </c>
      <c r="L636" s="133"/>
      <c r="M636" s="32"/>
      <c r="N636" s="134" t="s">
        <v>20</v>
      </c>
      <c r="O636" s="135" t="s">
        <v>43</v>
      </c>
      <c r="P636" s="136">
        <f>I636+J636</f>
        <v>0</v>
      </c>
      <c r="Q636" s="136">
        <f>ROUND(I636*H636,2)</f>
        <v>0</v>
      </c>
      <c r="R636" s="136">
        <f>ROUND(J636*H636,2)</f>
        <v>0</v>
      </c>
      <c r="T636" s="137">
        <f>S636*H636</f>
        <v>0</v>
      </c>
      <c r="U636" s="137">
        <v>4.0000000000000002E-4</v>
      </c>
      <c r="V636" s="137">
        <f>U636*H636</f>
        <v>1.8480000000000003E-2</v>
      </c>
      <c r="W636" s="137">
        <v>0</v>
      </c>
      <c r="X636" s="137">
        <f>W636*H636</f>
        <v>0</v>
      </c>
      <c r="Y636" s="138" t="s">
        <v>20</v>
      </c>
      <c r="AR636" s="139" t="s">
        <v>185</v>
      </c>
      <c r="AT636" s="139" t="s">
        <v>157</v>
      </c>
      <c r="AU636" s="139" t="s">
        <v>84</v>
      </c>
      <c r="AY636" s="17" t="s">
        <v>155</v>
      </c>
      <c r="BE636" s="140">
        <f>IF(O636="základní",K636,0)</f>
        <v>0</v>
      </c>
      <c r="BF636" s="140">
        <f>IF(O636="snížená",K636,0)</f>
        <v>0</v>
      </c>
      <c r="BG636" s="140">
        <f>IF(O636="zákl. přenesená",K636,0)</f>
        <v>0</v>
      </c>
      <c r="BH636" s="140">
        <f>IF(O636="sníž. přenesená",K636,0)</f>
        <v>0</v>
      </c>
      <c r="BI636" s="140">
        <f>IF(O636="nulová",K636,0)</f>
        <v>0</v>
      </c>
      <c r="BJ636" s="17" t="s">
        <v>82</v>
      </c>
      <c r="BK636" s="140">
        <f>ROUND(P636*H636,2)</f>
        <v>0</v>
      </c>
      <c r="BL636" s="17" t="s">
        <v>185</v>
      </c>
      <c r="BM636" s="139" t="s">
        <v>1037</v>
      </c>
    </row>
    <row r="637" spans="2:65" s="1" customFormat="1">
      <c r="B637" s="32"/>
      <c r="D637" s="141" t="s">
        <v>162</v>
      </c>
      <c r="F637" s="142" t="s">
        <v>1030</v>
      </c>
      <c r="I637" s="143"/>
      <c r="J637" s="143"/>
      <c r="M637" s="32"/>
      <c r="N637" s="144"/>
      <c r="Y637" s="53"/>
      <c r="AT637" s="17" t="s">
        <v>162</v>
      </c>
      <c r="AU637" s="17" t="s">
        <v>84</v>
      </c>
    </row>
    <row r="638" spans="2:65" s="1" customFormat="1" ht="24.2" customHeight="1">
      <c r="B638" s="32"/>
      <c r="C638" s="161" t="s">
        <v>1038</v>
      </c>
      <c r="D638" s="161" t="s">
        <v>180</v>
      </c>
      <c r="E638" s="162" t="s">
        <v>1009</v>
      </c>
      <c r="F638" s="163" t="s">
        <v>1010</v>
      </c>
      <c r="G638" s="164" t="s">
        <v>160</v>
      </c>
      <c r="H638" s="165">
        <v>53.845999999999997</v>
      </c>
      <c r="I638" s="166"/>
      <c r="J638" s="167"/>
      <c r="K638" s="168">
        <f>ROUND(P638*H638,2)</f>
        <v>0</v>
      </c>
      <c r="L638" s="167"/>
      <c r="M638" s="169"/>
      <c r="N638" s="170" t="s">
        <v>20</v>
      </c>
      <c r="O638" s="135" t="s">
        <v>43</v>
      </c>
      <c r="P638" s="136">
        <f>I638+J638</f>
        <v>0</v>
      </c>
      <c r="Q638" s="136">
        <f>ROUND(I638*H638,2)</f>
        <v>0</v>
      </c>
      <c r="R638" s="136">
        <f>ROUND(J638*H638,2)</f>
        <v>0</v>
      </c>
      <c r="T638" s="137">
        <f>S638*H638</f>
        <v>0</v>
      </c>
      <c r="U638" s="137">
        <v>4.7999999999999996E-3</v>
      </c>
      <c r="V638" s="137">
        <f>U638*H638</f>
        <v>0.25846079999999994</v>
      </c>
      <c r="W638" s="137">
        <v>0</v>
      </c>
      <c r="X638" s="137">
        <f>W638*H638</f>
        <v>0</v>
      </c>
      <c r="Y638" s="138" t="s">
        <v>20</v>
      </c>
      <c r="AR638" s="139" t="s">
        <v>184</v>
      </c>
      <c r="AT638" s="139" t="s">
        <v>180</v>
      </c>
      <c r="AU638" s="139" t="s">
        <v>84</v>
      </c>
      <c r="AY638" s="17" t="s">
        <v>155</v>
      </c>
      <c r="BE638" s="140">
        <f>IF(O638="základní",K638,0)</f>
        <v>0</v>
      </c>
      <c r="BF638" s="140">
        <f>IF(O638="snížená",K638,0)</f>
        <v>0</v>
      </c>
      <c r="BG638" s="140">
        <f>IF(O638="zákl. přenesená",K638,0)</f>
        <v>0</v>
      </c>
      <c r="BH638" s="140">
        <f>IF(O638="sníž. přenesená",K638,0)</f>
        <v>0</v>
      </c>
      <c r="BI638" s="140">
        <f>IF(O638="nulová",K638,0)</f>
        <v>0</v>
      </c>
      <c r="BJ638" s="17" t="s">
        <v>82</v>
      </c>
      <c r="BK638" s="140">
        <f>ROUND(P638*H638,2)</f>
        <v>0</v>
      </c>
      <c r="BL638" s="17" t="s">
        <v>185</v>
      </c>
      <c r="BM638" s="139" t="s">
        <v>1039</v>
      </c>
    </row>
    <row r="639" spans="2:65" s="12" customFormat="1">
      <c r="B639" s="145"/>
      <c r="D639" s="146" t="s">
        <v>164</v>
      </c>
      <c r="F639" s="148" t="s">
        <v>1040</v>
      </c>
      <c r="H639" s="149">
        <v>53.845999999999997</v>
      </c>
      <c r="I639" s="150"/>
      <c r="J639" s="150"/>
      <c r="M639" s="145"/>
      <c r="N639" s="151"/>
      <c r="Y639" s="152"/>
      <c r="AT639" s="147" t="s">
        <v>164</v>
      </c>
      <c r="AU639" s="147" t="s">
        <v>84</v>
      </c>
      <c r="AV639" s="12" t="s">
        <v>84</v>
      </c>
      <c r="AW639" s="12" t="s">
        <v>4</v>
      </c>
      <c r="AX639" s="12" t="s">
        <v>82</v>
      </c>
      <c r="AY639" s="147" t="s">
        <v>155</v>
      </c>
    </row>
    <row r="640" spans="2:65" s="1" customFormat="1" ht="21.75" customHeight="1">
      <c r="B640" s="32"/>
      <c r="C640" s="126" t="s">
        <v>1041</v>
      </c>
      <c r="D640" s="126" t="s">
        <v>157</v>
      </c>
      <c r="E640" s="127" t="s">
        <v>1042</v>
      </c>
      <c r="F640" s="128" t="s">
        <v>1043</v>
      </c>
      <c r="G640" s="129" t="s">
        <v>160</v>
      </c>
      <c r="H640" s="130">
        <v>165.803</v>
      </c>
      <c r="I640" s="131"/>
      <c r="J640" s="131"/>
      <c r="K640" s="132">
        <f>ROUND(P640*H640,2)</f>
        <v>0</v>
      </c>
      <c r="L640" s="133"/>
      <c r="M640" s="32"/>
      <c r="N640" s="134" t="s">
        <v>20</v>
      </c>
      <c r="O640" s="135" t="s">
        <v>43</v>
      </c>
      <c r="P640" s="136">
        <f>I640+J640</f>
        <v>0</v>
      </c>
      <c r="Q640" s="136">
        <f>ROUND(I640*H640,2)</f>
        <v>0</v>
      </c>
      <c r="R640" s="136">
        <f>ROUND(J640*H640,2)</f>
        <v>0</v>
      </c>
      <c r="T640" s="137">
        <f>S640*H640</f>
        <v>0</v>
      </c>
      <c r="U640" s="137">
        <v>0</v>
      </c>
      <c r="V640" s="137">
        <f>U640*H640</f>
        <v>0</v>
      </c>
      <c r="W640" s="137">
        <v>0</v>
      </c>
      <c r="X640" s="137">
        <f>W640*H640</f>
        <v>0</v>
      </c>
      <c r="Y640" s="138" t="s">
        <v>20</v>
      </c>
      <c r="AR640" s="139" t="s">
        <v>185</v>
      </c>
      <c r="AT640" s="139" t="s">
        <v>157</v>
      </c>
      <c r="AU640" s="139" t="s">
        <v>84</v>
      </c>
      <c r="AY640" s="17" t="s">
        <v>155</v>
      </c>
      <c r="BE640" s="140">
        <f>IF(O640="základní",K640,0)</f>
        <v>0</v>
      </c>
      <c r="BF640" s="140">
        <f>IF(O640="snížená",K640,0)</f>
        <v>0</v>
      </c>
      <c r="BG640" s="140">
        <f>IF(O640="zákl. přenesená",K640,0)</f>
        <v>0</v>
      </c>
      <c r="BH640" s="140">
        <f>IF(O640="sníž. přenesená",K640,0)</f>
        <v>0</v>
      </c>
      <c r="BI640" s="140">
        <f>IF(O640="nulová",K640,0)</f>
        <v>0</v>
      </c>
      <c r="BJ640" s="17" t="s">
        <v>82</v>
      </c>
      <c r="BK640" s="140">
        <f>ROUND(P640*H640,2)</f>
        <v>0</v>
      </c>
      <c r="BL640" s="17" t="s">
        <v>185</v>
      </c>
      <c r="BM640" s="139" t="s">
        <v>1044</v>
      </c>
    </row>
    <row r="641" spans="2:65" s="1" customFormat="1">
      <c r="B641" s="32"/>
      <c r="D641" s="141" t="s">
        <v>162</v>
      </c>
      <c r="F641" s="142" t="s">
        <v>1045</v>
      </c>
      <c r="I641" s="143"/>
      <c r="J641" s="143"/>
      <c r="M641" s="32"/>
      <c r="N641" s="144"/>
      <c r="Y641" s="53"/>
      <c r="AT641" s="17" t="s">
        <v>162</v>
      </c>
      <c r="AU641" s="17" t="s">
        <v>84</v>
      </c>
    </row>
    <row r="642" spans="2:65" s="14" customFormat="1">
      <c r="B642" s="171"/>
      <c r="D642" s="146" t="s">
        <v>164</v>
      </c>
      <c r="E642" s="172" t="s">
        <v>20</v>
      </c>
      <c r="F642" s="173" t="s">
        <v>1046</v>
      </c>
      <c r="H642" s="172" t="s">
        <v>20</v>
      </c>
      <c r="I642" s="174"/>
      <c r="J642" s="174"/>
      <c r="M642" s="171"/>
      <c r="N642" s="175"/>
      <c r="Y642" s="176"/>
      <c r="AT642" s="172" t="s">
        <v>164</v>
      </c>
      <c r="AU642" s="172" t="s">
        <v>84</v>
      </c>
      <c r="AV642" s="14" t="s">
        <v>82</v>
      </c>
      <c r="AW642" s="14" t="s">
        <v>5</v>
      </c>
      <c r="AX642" s="14" t="s">
        <v>74</v>
      </c>
      <c r="AY642" s="172" t="s">
        <v>155</v>
      </c>
    </row>
    <row r="643" spans="2:65" s="12" customFormat="1">
      <c r="B643" s="145"/>
      <c r="D643" s="146" t="s">
        <v>164</v>
      </c>
      <c r="E643" s="147" t="s">
        <v>20</v>
      </c>
      <c r="F643" s="148" t="s">
        <v>1047</v>
      </c>
      <c r="H643" s="149">
        <v>150.72999999999999</v>
      </c>
      <c r="I643" s="150"/>
      <c r="J643" s="150"/>
      <c r="M643" s="145"/>
      <c r="N643" s="151"/>
      <c r="Y643" s="152"/>
      <c r="AT643" s="147" t="s">
        <v>164</v>
      </c>
      <c r="AU643" s="147" t="s">
        <v>84</v>
      </c>
      <c r="AV643" s="12" t="s">
        <v>84</v>
      </c>
      <c r="AW643" s="12" t="s">
        <v>5</v>
      </c>
      <c r="AX643" s="12" t="s">
        <v>82</v>
      </c>
      <c r="AY643" s="147" t="s">
        <v>155</v>
      </c>
    </row>
    <row r="644" spans="2:65" s="12" customFormat="1">
      <c r="B644" s="145"/>
      <c r="D644" s="146" t="s">
        <v>164</v>
      </c>
      <c r="F644" s="148" t="s">
        <v>1048</v>
      </c>
      <c r="H644" s="149">
        <v>165.803</v>
      </c>
      <c r="I644" s="150"/>
      <c r="J644" s="150"/>
      <c r="M644" s="145"/>
      <c r="N644" s="151"/>
      <c r="Y644" s="152"/>
      <c r="AT644" s="147" t="s">
        <v>164</v>
      </c>
      <c r="AU644" s="147" t="s">
        <v>84</v>
      </c>
      <c r="AV644" s="12" t="s">
        <v>84</v>
      </c>
      <c r="AW644" s="12" t="s">
        <v>4</v>
      </c>
      <c r="AX644" s="12" t="s">
        <v>82</v>
      </c>
      <c r="AY644" s="147" t="s">
        <v>155</v>
      </c>
    </row>
    <row r="645" spans="2:65" s="1" customFormat="1" ht="16.5" customHeight="1">
      <c r="B645" s="32"/>
      <c r="C645" s="161" t="s">
        <v>1049</v>
      </c>
      <c r="D645" s="161" t="s">
        <v>180</v>
      </c>
      <c r="E645" s="162" t="s">
        <v>999</v>
      </c>
      <c r="F645" s="163" t="s">
        <v>1000</v>
      </c>
      <c r="G645" s="164" t="s">
        <v>207</v>
      </c>
      <c r="H645" s="165">
        <v>5.0999999999999997E-2</v>
      </c>
      <c r="I645" s="166"/>
      <c r="J645" s="167"/>
      <c r="K645" s="168">
        <f>ROUND(P645*H645,2)</f>
        <v>0</v>
      </c>
      <c r="L645" s="167"/>
      <c r="M645" s="169"/>
      <c r="N645" s="170" t="s">
        <v>20</v>
      </c>
      <c r="O645" s="135" t="s">
        <v>43</v>
      </c>
      <c r="P645" s="136">
        <f>I645+J645</f>
        <v>0</v>
      </c>
      <c r="Q645" s="136">
        <f>ROUND(I645*H645,2)</f>
        <v>0</v>
      </c>
      <c r="R645" s="136">
        <f>ROUND(J645*H645,2)</f>
        <v>0</v>
      </c>
      <c r="T645" s="137">
        <f>S645*H645</f>
        <v>0</v>
      </c>
      <c r="U645" s="137">
        <v>1</v>
      </c>
      <c r="V645" s="137">
        <f>U645*H645</f>
        <v>5.0999999999999997E-2</v>
      </c>
      <c r="W645" s="137">
        <v>0</v>
      </c>
      <c r="X645" s="137">
        <f>W645*H645</f>
        <v>0</v>
      </c>
      <c r="Y645" s="138" t="s">
        <v>20</v>
      </c>
      <c r="AR645" s="139" t="s">
        <v>184</v>
      </c>
      <c r="AT645" s="139" t="s">
        <v>180</v>
      </c>
      <c r="AU645" s="139" t="s">
        <v>84</v>
      </c>
      <c r="AY645" s="17" t="s">
        <v>155</v>
      </c>
      <c r="BE645" s="140">
        <f>IF(O645="základní",K645,0)</f>
        <v>0</v>
      </c>
      <c r="BF645" s="140">
        <f>IF(O645="snížená",K645,0)</f>
        <v>0</v>
      </c>
      <c r="BG645" s="140">
        <f>IF(O645="zákl. přenesená",K645,0)</f>
        <v>0</v>
      </c>
      <c r="BH645" s="140">
        <f>IF(O645="sníž. přenesená",K645,0)</f>
        <v>0</v>
      </c>
      <c r="BI645" s="140">
        <f>IF(O645="nulová",K645,0)</f>
        <v>0</v>
      </c>
      <c r="BJ645" s="17" t="s">
        <v>82</v>
      </c>
      <c r="BK645" s="140">
        <f>ROUND(P645*H645,2)</f>
        <v>0</v>
      </c>
      <c r="BL645" s="17" t="s">
        <v>185</v>
      </c>
      <c r="BM645" s="139" t="s">
        <v>1050</v>
      </c>
    </row>
    <row r="646" spans="2:65" s="12" customFormat="1">
      <c r="B646" s="145"/>
      <c r="D646" s="146" t="s">
        <v>164</v>
      </c>
      <c r="F646" s="148" t="s">
        <v>1051</v>
      </c>
      <c r="H646" s="149">
        <v>5.0999999999999997E-2</v>
      </c>
      <c r="I646" s="150"/>
      <c r="J646" s="150"/>
      <c r="M646" s="145"/>
      <c r="N646" s="151"/>
      <c r="Y646" s="152"/>
      <c r="AT646" s="147" t="s">
        <v>164</v>
      </c>
      <c r="AU646" s="147" t="s">
        <v>84</v>
      </c>
      <c r="AV646" s="12" t="s">
        <v>84</v>
      </c>
      <c r="AW646" s="12" t="s">
        <v>4</v>
      </c>
      <c r="AX646" s="12" t="s">
        <v>82</v>
      </c>
      <c r="AY646" s="147" t="s">
        <v>155</v>
      </c>
    </row>
    <row r="647" spans="2:65" s="1" customFormat="1" ht="16.5" customHeight="1">
      <c r="B647" s="32"/>
      <c r="C647" s="126" t="s">
        <v>1052</v>
      </c>
      <c r="D647" s="126" t="s">
        <v>157</v>
      </c>
      <c r="E647" s="127" t="s">
        <v>1053</v>
      </c>
      <c r="F647" s="128" t="s">
        <v>1054</v>
      </c>
      <c r="G647" s="129" t="s">
        <v>160</v>
      </c>
      <c r="H647" s="130">
        <v>165.8</v>
      </c>
      <c r="I647" s="131"/>
      <c r="J647" s="131"/>
      <c r="K647" s="132">
        <f>ROUND(P647*H647,2)</f>
        <v>0</v>
      </c>
      <c r="L647" s="133"/>
      <c r="M647" s="32"/>
      <c r="N647" s="134" t="s">
        <v>20</v>
      </c>
      <c r="O647" s="135" t="s">
        <v>43</v>
      </c>
      <c r="P647" s="136">
        <f>I647+J647</f>
        <v>0</v>
      </c>
      <c r="Q647" s="136">
        <f>ROUND(I647*H647,2)</f>
        <v>0</v>
      </c>
      <c r="R647" s="136">
        <f>ROUND(J647*H647,2)</f>
        <v>0</v>
      </c>
      <c r="T647" s="137">
        <f>S647*H647</f>
        <v>0</v>
      </c>
      <c r="U647" s="137">
        <v>4.0000000000000002E-4</v>
      </c>
      <c r="V647" s="137">
        <f>U647*H647</f>
        <v>6.6320000000000004E-2</v>
      </c>
      <c r="W647" s="137">
        <v>0</v>
      </c>
      <c r="X647" s="137">
        <f>W647*H647</f>
        <v>0</v>
      </c>
      <c r="Y647" s="138" t="s">
        <v>20</v>
      </c>
      <c r="AR647" s="139" t="s">
        <v>185</v>
      </c>
      <c r="AT647" s="139" t="s">
        <v>157</v>
      </c>
      <c r="AU647" s="139" t="s">
        <v>84</v>
      </c>
      <c r="AY647" s="17" t="s">
        <v>155</v>
      </c>
      <c r="BE647" s="140">
        <f>IF(O647="základní",K647,0)</f>
        <v>0</v>
      </c>
      <c r="BF647" s="140">
        <f>IF(O647="snížená",K647,0)</f>
        <v>0</v>
      </c>
      <c r="BG647" s="140">
        <f>IF(O647="zákl. přenesená",K647,0)</f>
        <v>0</v>
      </c>
      <c r="BH647" s="140">
        <f>IF(O647="sníž. přenesená",K647,0)</f>
        <v>0</v>
      </c>
      <c r="BI647" s="140">
        <f>IF(O647="nulová",K647,0)</f>
        <v>0</v>
      </c>
      <c r="BJ647" s="17" t="s">
        <v>82</v>
      </c>
      <c r="BK647" s="140">
        <f>ROUND(P647*H647,2)</f>
        <v>0</v>
      </c>
      <c r="BL647" s="17" t="s">
        <v>185</v>
      </c>
      <c r="BM647" s="139" t="s">
        <v>1055</v>
      </c>
    </row>
    <row r="648" spans="2:65" s="1" customFormat="1">
      <c r="B648" s="32"/>
      <c r="D648" s="141" t="s">
        <v>162</v>
      </c>
      <c r="F648" s="142" t="s">
        <v>1056</v>
      </c>
      <c r="I648" s="143"/>
      <c r="J648" s="143"/>
      <c r="M648" s="32"/>
      <c r="N648" s="144"/>
      <c r="Y648" s="53"/>
      <c r="AT648" s="17" t="s">
        <v>162</v>
      </c>
      <c r="AU648" s="17" t="s">
        <v>84</v>
      </c>
    </row>
    <row r="649" spans="2:65" s="1" customFormat="1" ht="24.2" customHeight="1">
      <c r="B649" s="32"/>
      <c r="C649" s="161" t="s">
        <v>1057</v>
      </c>
      <c r="D649" s="161" t="s">
        <v>180</v>
      </c>
      <c r="E649" s="162" t="s">
        <v>1058</v>
      </c>
      <c r="F649" s="163" t="s">
        <v>1059</v>
      </c>
      <c r="G649" s="164" t="s">
        <v>160</v>
      </c>
      <c r="H649" s="165">
        <v>202.44200000000001</v>
      </c>
      <c r="I649" s="166"/>
      <c r="J649" s="167"/>
      <c r="K649" s="168">
        <f>ROUND(P649*H649,2)</f>
        <v>0</v>
      </c>
      <c r="L649" s="167"/>
      <c r="M649" s="169"/>
      <c r="N649" s="170" t="s">
        <v>20</v>
      </c>
      <c r="O649" s="135" t="s">
        <v>43</v>
      </c>
      <c r="P649" s="136">
        <f>I649+J649</f>
        <v>0</v>
      </c>
      <c r="Q649" s="136">
        <f>ROUND(I649*H649,2)</f>
        <v>0</v>
      </c>
      <c r="R649" s="136">
        <f>ROUND(J649*H649,2)</f>
        <v>0</v>
      </c>
      <c r="T649" s="137">
        <f>S649*H649</f>
        <v>0</v>
      </c>
      <c r="U649" s="137">
        <v>5.4000000000000003E-3</v>
      </c>
      <c r="V649" s="137">
        <f>U649*H649</f>
        <v>1.0931868</v>
      </c>
      <c r="W649" s="137">
        <v>0</v>
      </c>
      <c r="X649" s="137">
        <f>W649*H649</f>
        <v>0</v>
      </c>
      <c r="Y649" s="138" t="s">
        <v>20</v>
      </c>
      <c r="AR649" s="139" t="s">
        <v>184</v>
      </c>
      <c r="AT649" s="139" t="s">
        <v>180</v>
      </c>
      <c r="AU649" s="139" t="s">
        <v>84</v>
      </c>
      <c r="AY649" s="17" t="s">
        <v>155</v>
      </c>
      <c r="BE649" s="140">
        <f>IF(O649="základní",K649,0)</f>
        <v>0</v>
      </c>
      <c r="BF649" s="140">
        <f>IF(O649="snížená",K649,0)</f>
        <v>0</v>
      </c>
      <c r="BG649" s="140">
        <f>IF(O649="zákl. přenesená",K649,0)</f>
        <v>0</v>
      </c>
      <c r="BH649" s="140">
        <f>IF(O649="sníž. přenesená",K649,0)</f>
        <v>0</v>
      </c>
      <c r="BI649" s="140">
        <f>IF(O649="nulová",K649,0)</f>
        <v>0</v>
      </c>
      <c r="BJ649" s="17" t="s">
        <v>82</v>
      </c>
      <c r="BK649" s="140">
        <f>ROUND(P649*H649,2)</f>
        <v>0</v>
      </c>
      <c r="BL649" s="17" t="s">
        <v>185</v>
      </c>
      <c r="BM649" s="139" t="s">
        <v>1060</v>
      </c>
    </row>
    <row r="650" spans="2:65" s="12" customFormat="1">
      <c r="B650" s="145"/>
      <c r="D650" s="146" t="s">
        <v>164</v>
      </c>
      <c r="F650" s="148" t="s">
        <v>1061</v>
      </c>
      <c r="H650" s="149">
        <v>202.44200000000001</v>
      </c>
      <c r="I650" s="150"/>
      <c r="J650" s="150"/>
      <c r="M650" s="145"/>
      <c r="N650" s="151"/>
      <c r="Y650" s="152"/>
      <c r="AT650" s="147" t="s">
        <v>164</v>
      </c>
      <c r="AU650" s="147" t="s">
        <v>84</v>
      </c>
      <c r="AV650" s="12" t="s">
        <v>84</v>
      </c>
      <c r="AW650" s="12" t="s">
        <v>4</v>
      </c>
      <c r="AX650" s="12" t="s">
        <v>82</v>
      </c>
      <c r="AY650" s="147" t="s">
        <v>155</v>
      </c>
    </row>
    <row r="651" spans="2:65" s="1" customFormat="1" ht="16.5" customHeight="1">
      <c r="B651" s="32"/>
      <c r="C651" s="126" t="s">
        <v>1062</v>
      </c>
      <c r="D651" s="126" t="s">
        <v>157</v>
      </c>
      <c r="E651" s="127" t="s">
        <v>1063</v>
      </c>
      <c r="F651" s="128" t="s">
        <v>1064</v>
      </c>
      <c r="G651" s="129" t="s">
        <v>160</v>
      </c>
      <c r="H651" s="130">
        <v>165.803</v>
      </c>
      <c r="I651" s="131"/>
      <c r="J651" s="131"/>
      <c r="K651" s="132">
        <f>ROUND(P651*H651,2)</f>
        <v>0</v>
      </c>
      <c r="L651" s="133"/>
      <c r="M651" s="32"/>
      <c r="N651" s="134" t="s">
        <v>20</v>
      </c>
      <c r="O651" s="135" t="s">
        <v>43</v>
      </c>
      <c r="P651" s="136">
        <f>I651+J651</f>
        <v>0</v>
      </c>
      <c r="Q651" s="136">
        <f>ROUND(I651*H651,2)</f>
        <v>0</v>
      </c>
      <c r="R651" s="136">
        <f>ROUND(J651*H651,2)</f>
        <v>0</v>
      </c>
      <c r="T651" s="137">
        <f>S651*H651</f>
        <v>0</v>
      </c>
      <c r="U651" s="137">
        <v>4.0000000000000003E-5</v>
      </c>
      <c r="V651" s="137">
        <f>U651*H651</f>
        <v>6.63212E-3</v>
      </c>
      <c r="W651" s="137">
        <v>0</v>
      </c>
      <c r="X651" s="137">
        <f>W651*H651</f>
        <v>0</v>
      </c>
      <c r="Y651" s="138" t="s">
        <v>20</v>
      </c>
      <c r="AR651" s="139" t="s">
        <v>185</v>
      </c>
      <c r="AT651" s="139" t="s">
        <v>157</v>
      </c>
      <c r="AU651" s="139" t="s">
        <v>84</v>
      </c>
      <c r="AY651" s="17" t="s">
        <v>155</v>
      </c>
      <c r="BE651" s="140">
        <f>IF(O651="základní",K651,0)</f>
        <v>0</v>
      </c>
      <c r="BF651" s="140">
        <f>IF(O651="snížená",K651,0)</f>
        <v>0</v>
      </c>
      <c r="BG651" s="140">
        <f>IF(O651="zákl. přenesená",K651,0)</f>
        <v>0</v>
      </c>
      <c r="BH651" s="140">
        <f>IF(O651="sníž. přenesená",K651,0)</f>
        <v>0</v>
      </c>
      <c r="BI651" s="140">
        <f>IF(O651="nulová",K651,0)</f>
        <v>0</v>
      </c>
      <c r="BJ651" s="17" t="s">
        <v>82</v>
      </c>
      <c r="BK651" s="140">
        <f>ROUND(P651*H651,2)</f>
        <v>0</v>
      </c>
      <c r="BL651" s="17" t="s">
        <v>185</v>
      </c>
      <c r="BM651" s="139" t="s">
        <v>1065</v>
      </c>
    </row>
    <row r="652" spans="2:65" s="1" customFormat="1">
      <c r="B652" s="32"/>
      <c r="D652" s="141" t="s">
        <v>162</v>
      </c>
      <c r="F652" s="142" t="s">
        <v>1066</v>
      </c>
      <c r="I652" s="143"/>
      <c r="J652" s="143"/>
      <c r="M652" s="32"/>
      <c r="N652" s="144"/>
      <c r="Y652" s="53"/>
      <c r="AT652" s="17" t="s">
        <v>162</v>
      </c>
      <c r="AU652" s="17" t="s">
        <v>84</v>
      </c>
    </row>
    <row r="653" spans="2:65" s="14" customFormat="1">
      <c r="B653" s="171"/>
      <c r="D653" s="146" t="s">
        <v>164</v>
      </c>
      <c r="E653" s="172" t="s">
        <v>20</v>
      </c>
      <c r="F653" s="173" t="s">
        <v>1067</v>
      </c>
      <c r="H653" s="172" t="s">
        <v>20</v>
      </c>
      <c r="I653" s="174"/>
      <c r="J653" s="174"/>
      <c r="M653" s="171"/>
      <c r="N653" s="175"/>
      <c r="Y653" s="176"/>
      <c r="AT653" s="172" t="s">
        <v>164</v>
      </c>
      <c r="AU653" s="172" t="s">
        <v>84</v>
      </c>
      <c r="AV653" s="14" t="s">
        <v>82</v>
      </c>
      <c r="AW653" s="14" t="s">
        <v>5</v>
      </c>
      <c r="AX653" s="14" t="s">
        <v>74</v>
      </c>
      <c r="AY653" s="172" t="s">
        <v>155</v>
      </c>
    </row>
    <row r="654" spans="2:65" s="12" customFormat="1">
      <c r="B654" s="145"/>
      <c r="D654" s="146" t="s">
        <v>164</v>
      </c>
      <c r="E654" s="147" t="s">
        <v>20</v>
      </c>
      <c r="F654" s="148" t="s">
        <v>1068</v>
      </c>
      <c r="H654" s="149">
        <v>150.72999999999999</v>
      </c>
      <c r="I654" s="150"/>
      <c r="J654" s="150"/>
      <c r="M654" s="145"/>
      <c r="N654" s="151"/>
      <c r="Y654" s="152"/>
      <c r="AT654" s="147" t="s">
        <v>164</v>
      </c>
      <c r="AU654" s="147" t="s">
        <v>84</v>
      </c>
      <c r="AV654" s="12" t="s">
        <v>84</v>
      </c>
      <c r="AW654" s="12" t="s">
        <v>5</v>
      </c>
      <c r="AX654" s="12" t="s">
        <v>82</v>
      </c>
      <c r="AY654" s="147" t="s">
        <v>155</v>
      </c>
    </row>
    <row r="655" spans="2:65" s="12" customFormat="1">
      <c r="B655" s="145"/>
      <c r="D655" s="146" t="s">
        <v>164</v>
      </c>
      <c r="F655" s="148" t="s">
        <v>1048</v>
      </c>
      <c r="H655" s="149">
        <v>165.803</v>
      </c>
      <c r="I655" s="150"/>
      <c r="J655" s="150"/>
      <c r="M655" s="145"/>
      <c r="N655" s="151"/>
      <c r="Y655" s="152"/>
      <c r="AT655" s="147" t="s">
        <v>164</v>
      </c>
      <c r="AU655" s="147" t="s">
        <v>84</v>
      </c>
      <c r="AV655" s="12" t="s">
        <v>84</v>
      </c>
      <c r="AW655" s="12" t="s">
        <v>4</v>
      </c>
      <c r="AX655" s="12" t="s">
        <v>82</v>
      </c>
      <c r="AY655" s="147" t="s">
        <v>155</v>
      </c>
    </row>
    <row r="656" spans="2:65" s="1" customFormat="1" ht="16.5" customHeight="1">
      <c r="B656" s="32"/>
      <c r="C656" s="161" t="s">
        <v>1069</v>
      </c>
      <c r="D656" s="161" t="s">
        <v>180</v>
      </c>
      <c r="E656" s="162" t="s">
        <v>1070</v>
      </c>
      <c r="F656" s="163" t="s">
        <v>1071</v>
      </c>
      <c r="G656" s="164" t="s">
        <v>160</v>
      </c>
      <c r="H656" s="165">
        <v>184.041</v>
      </c>
      <c r="I656" s="166"/>
      <c r="J656" s="167"/>
      <c r="K656" s="168">
        <f>ROUND(P656*H656,2)</f>
        <v>0</v>
      </c>
      <c r="L656" s="167"/>
      <c r="M656" s="169"/>
      <c r="N656" s="170" t="s">
        <v>20</v>
      </c>
      <c r="O656" s="135" t="s">
        <v>43</v>
      </c>
      <c r="P656" s="136">
        <f>I656+J656</f>
        <v>0</v>
      </c>
      <c r="Q656" s="136">
        <f>ROUND(I656*H656,2)</f>
        <v>0</v>
      </c>
      <c r="R656" s="136">
        <f>ROUND(J656*H656,2)</f>
        <v>0</v>
      </c>
      <c r="T656" s="137">
        <f>S656*H656</f>
        <v>0</v>
      </c>
      <c r="U656" s="137">
        <v>2.9999999999999997E-4</v>
      </c>
      <c r="V656" s="137">
        <f>U656*H656</f>
        <v>5.5212299999999992E-2</v>
      </c>
      <c r="W656" s="137">
        <v>0</v>
      </c>
      <c r="X656" s="137">
        <f>W656*H656</f>
        <v>0</v>
      </c>
      <c r="Y656" s="138" t="s">
        <v>20</v>
      </c>
      <c r="AR656" s="139" t="s">
        <v>184</v>
      </c>
      <c r="AT656" s="139" t="s">
        <v>180</v>
      </c>
      <c r="AU656" s="139" t="s">
        <v>84</v>
      </c>
      <c r="AY656" s="17" t="s">
        <v>155</v>
      </c>
      <c r="BE656" s="140">
        <f>IF(O656="základní",K656,0)</f>
        <v>0</v>
      </c>
      <c r="BF656" s="140">
        <f>IF(O656="snížená",K656,0)</f>
        <v>0</v>
      </c>
      <c r="BG656" s="140">
        <f>IF(O656="zákl. přenesená",K656,0)</f>
        <v>0</v>
      </c>
      <c r="BH656" s="140">
        <f>IF(O656="sníž. přenesená",K656,0)</f>
        <v>0</v>
      </c>
      <c r="BI656" s="140">
        <f>IF(O656="nulová",K656,0)</f>
        <v>0</v>
      </c>
      <c r="BJ656" s="17" t="s">
        <v>82</v>
      </c>
      <c r="BK656" s="140">
        <f>ROUND(P656*H656,2)</f>
        <v>0</v>
      </c>
      <c r="BL656" s="17" t="s">
        <v>185</v>
      </c>
      <c r="BM656" s="139" t="s">
        <v>1072</v>
      </c>
    </row>
    <row r="657" spans="2:65" s="12" customFormat="1">
      <c r="B657" s="145"/>
      <c r="D657" s="146" t="s">
        <v>164</v>
      </c>
      <c r="F657" s="148" t="s">
        <v>1073</v>
      </c>
      <c r="H657" s="149">
        <v>184.041</v>
      </c>
      <c r="I657" s="150"/>
      <c r="J657" s="150"/>
      <c r="M657" s="145"/>
      <c r="N657" s="151"/>
      <c r="Y657" s="152"/>
      <c r="AT657" s="147" t="s">
        <v>164</v>
      </c>
      <c r="AU657" s="147" t="s">
        <v>84</v>
      </c>
      <c r="AV657" s="12" t="s">
        <v>84</v>
      </c>
      <c r="AW657" s="12" t="s">
        <v>4</v>
      </c>
      <c r="AX657" s="12" t="s">
        <v>82</v>
      </c>
      <c r="AY657" s="147" t="s">
        <v>155</v>
      </c>
    </row>
    <row r="658" spans="2:65" s="1" customFormat="1" ht="24.2" customHeight="1">
      <c r="B658" s="32"/>
      <c r="C658" s="126" t="s">
        <v>1074</v>
      </c>
      <c r="D658" s="126" t="s">
        <v>157</v>
      </c>
      <c r="E658" s="127" t="s">
        <v>1075</v>
      </c>
      <c r="F658" s="128" t="s">
        <v>1076</v>
      </c>
      <c r="G658" s="129" t="s">
        <v>207</v>
      </c>
      <c r="H658" s="130">
        <v>2.9089999999999998</v>
      </c>
      <c r="I658" s="131"/>
      <c r="J658" s="131"/>
      <c r="K658" s="132">
        <f>ROUND(P658*H658,2)</f>
        <v>0</v>
      </c>
      <c r="L658" s="133"/>
      <c r="M658" s="32"/>
      <c r="N658" s="134" t="s">
        <v>20</v>
      </c>
      <c r="O658" s="135" t="s">
        <v>43</v>
      </c>
      <c r="P658" s="136">
        <f>I658+J658</f>
        <v>0</v>
      </c>
      <c r="Q658" s="136">
        <f>ROUND(I658*H658,2)</f>
        <v>0</v>
      </c>
      <c r="R658" s="136">
        <f>ROUND(J658*H658,2)</f>
        <v>0</v>
      </c>
      <c r="T658" s="137">
        <f>S658*H658</f>
        <v>0</v>
      </c>
      <c r="U658" s="137">
        <v>0</v>
      </c>
      <c r="V658" s="137">
        <f>U658*H658</f>
        <v>0</v>
      </c>
      <c r="W658" s="137">
        <v>0</v>
      </c>
      <c r="X658" s="137">
        <f>W658*H658</f>
        <v>0</v>
      </c>
      <c r="Y658" s="138" t="s">
        <v>20</v>
      </c>
      <c r="AR658" s="139" t="s">
        <v>185</v>
      </c>
      <c r="AT658" s="139" t="s">
        <v>157</v>
      </c>
      <c r="AU658" s="139" t="s">
        <v>84</v>
      </c>
      <c r="AY658" s="17" t="s">
        <v>155</v>
      </c>
      <c r="BE658" s="140">
        <f>IF(O658="základní",K658,0)</f>
        <v>0</v>
      </c>
      <c r="BF658" s="140">
        <f>IF(O658="snížená",K658,0)</f>
        <v>0</v>
      </c>
      <c r="BG658" s="140">
        <f>IF(O658="zákl. přenesená",K658,0)</f>
        <v>0</v>
      </c>
      <c r="BH658" s="140">
        <f>IF(O658="sníž. přenesená",K658,0)</f>
        <v>0</v>
      </c>
      <c r="BI658" s="140">
        <f>IF(O658="nulová",K658,0)</f>
        <v>0</v>
      </c>
      <c r="BJ658" s="17" t="s">
        <v>82</v>
      </c>
      <c r="BK658" s="140">
        <f>ROUND(P658*H658,2)</f>
        <v>0</v>
      </c>
      <c r="BL658" s="17" t="s">
        <v>185</v>
      </c>
      <c r="BM658" s="139" t="s">
        <v>1077</v>
      </c>
    </row>
    <row r="659" spans="2:65" s="1" customFormat="1">
      <c r="B659" s="32"/>
      <c r="D659" s="141" t="s">
        <v>162</v>
      </c>
      <c r="F659" s="142" t="s">
        <v>1078</v>
      </c>
      <c r="I659" s="143"/>
      <c r="J659" s="143"/>
      <c r="M659" s="32"/>
      <c r="N659" s="144"/>
      <c r="Y659" s="53"/>
      <c r="AT659" s="17" t="s">
        <v>162</v>
      </c>
      <c r="AU659" s="17" t="s">
        <v>84</v>
      </c>
    </row>
    <row r="660" spans="2:65" s="11" customFormat="1" ht="22.9" customHeight="1">
      <c r="B660" s="113"/>
      <c r="D660" s="114" t="s">
        <v>73</v>
      </c>
      <c r="E660" s="124" t="s">
        <v>1079</v>
      </c>
      <c r="F660" s="124" t="s">
        <v>1080</v>
      </c>
      <c r="I660" s="116"/>
      <c r="J660" s="116"/>
      <c r="K660" s="125">
        <f>BK660</f>
        <v>0</v>
      </c>
      <c r="M660" s="113"/>
      <c r="N660" s="118"/>
      <c r="Q660" s="119">
        <f>SUM(Q661:Q688)</f>
        <v>0</v>
      </c>
      <c r="R660" s="119">
        <f>SUM(R661:R688)</f>
        <v>0</v>
      </c>
      <c r="T660" s="120">
        <f>SUM(T661:T688)</f>
        <v>0</v>
      </c>
      <c r="V660" s="120">
        <f>SUM(V661:V688)</f>
        <v>2.3847675499999998</v>
      </c>
      <c r="X660" s="120">
        <f>SUM(X661:X688)</f>
        <v>0</v>
      </c>
      <c r="Y660" s="121"/>
      <c r="AR660" s="114" t="s">
        <v>84</v>
      </c>
      <c r="AT660" s="122" t="s">
        <v>73</v>
      </c>
      <c r="AU660" s="122" t="s">
        <v>82</v>
      </c>
      <c r="AY660" s="114" t="s">
        <v>155</v>
      </c>
      <c r="BK660" s="123">
        <f>SUM(BK661:BK688)</f>
        <v>0</v>
      </c>
    </row>
    <row r="661" spans="2:65" s="1" customFormat="1" ht="24.2" customHeight="1">
      <c r="B661" s="32"/>
      <c r="C661" s="126" t="s">
        <v>1081</v>
      </c>
      <c r="D661" s="126" t="s">
        <v>157</v>
      </c>
      <c r="E661" s="127" t="s">
        <v>1082</v>
      </c>
      <c r="F661" s="128" t="s">
        <v>1083</v>
      </c>
      <c r="G661" s="129" t="s">
        <v>160</v>
      </c>
      <c r="H661" s="130">
        <v>121.41</v>
      </c>
      <c r="I661" s="131"/>
      <c r="J661" s="131"/>
      <c r="K661" s="132">
        <f>ROUND(P661*H661,2)</f>
        <v>0</v>
      </c>
      <c r="L661" s="133"/>
      <c r="M661" s="32"/>
      <c r="N661" s="134" t="s">
        <v>20</v>
      </c>
      <c r="O661" s="135" t="s">
        <v>43</v>
      </c>
      <c r="P661" s="136">
        <f>I661+J661</f>
        <v>0</v>
      </c>
      <c r="Q661" s="136">
        <f>ROUND(I661*H661,2)</f>
        <v>0</v>
      </c>
      <c r="R661" s="136">
        <f>ROUND(J661*H661,2)</f>
        <v>0</v>
      </c>
      <c r="T661" s="137">
        <f>S661*H661</f>
        <v>0</v>
      </c>
      <c r="U661" s="137">
        <v>0</v>
      </c>
      <c r="V661" s="137">
        <f>U661*H661</f>
        <v>0</v>
      </c>
      <c r="W661" s="137">
        <v>0</v>
      </c>
      <c r="X661" s="137">
        <f>W661*H661</f>
        <v>0</v>
      </c>
      <c r="Y661" s="138" t="s">
        <v>20</v>
      </c>
      <c r="AR661" s="139" t="s">
        <v>185</v>
      </c>
      <c r="AT661" s="139" t="s">
        <v>157</v>
      </c>
      <c r="AU661" s="139" t="s">
        <v>84</v>
      </c>
      <c r="AY661" s="17" t="s">
        <v>155</v>
      </c>
      <c r="BE661" s="140">
        <f>IF(O661="základní",K661,0)</f>
        <v>0</v>
      </c>
      <c r="BF661" s="140">
        <f>IF(O661="snížená",K661,0)</f>
        <v>0</v>
      </c>
      <c r="BG661" s="140">
        <f>IF(O661="zákl. přenesená",K661,0)</f>
        <v>0</v>
      </c>
      <c r="BH661" s="140">
        <f>IF(O661="sníž. přenesená",K661,0)</f>
        <v>0</v>
      </c>
      <c r="BI661" s="140">
        <f>IF(O661="nulová",K661,0)</f>
        <v>0</v>
      </c>
      <c r="BJ661" s="17" t="s">
        <v>82</v>
      </c>
      <c r="BK661" s="140">
        <f>ROUND(P661*H661,2)</f>
        <v>0</v>
      </c>
      <c r="BL661" s="17" t="s">
        <v>185</v>
      </c>
      <c r="BM661" s="139" t="s">
        <v>1084</v>
      </c>
    </row>
    <row r="662" spans="2:65" s="1" customFormat="1">
      <c r="B662" s="32"/>
      <c r="D662" s="141" t="s">
        <v>162</v>
      </c>
      <c r="F662" s="142" t="s">
        <v>1085</v>
      </c>
      <c r="I662" s="143"/>
      <c r="J662" s="143"/>
      <c r="M662" s="32"/>
      <c r="N662" s="144"/>
      <c r="Y662" s="53"/>
      <c r="AT662" s="17" t="s">
        <v>162</v>
      </c>
      <c r="AU662" s="17" t="s">
        <v>84</v>
      </c>
    </row>
    <row r="663" spans="2:65" s="1" customFormat="1" ht="16.5" customHeight="1">
      <c r="B663" s="32"/>
      <c r="C663" s="161" t="s">
        <v>1086</v>
      </c>
      <c r="D663" s="161" t="s">
        <v>180</v>
      </c>
      <c r="E663" s="162" t="s">
        <v>1087</v>
      </c>
      <c r="F663" s="163" t="s">
        <v>1088</v>
      </c>
      <c r="G663" s="164" t="s">
        <v>160</v>
      </c>
      <c r="H663" s="165">
        <v>127.48099999999999</v>
      </c>
      <c r="I663" s="166"/>
      <c r="J663" s="167"/>
      <c r="K663" s="168">
        <f>ROUND(P663*H663,2)</f>
        <v>0</v>
      </c>
      <c r="L663" s="167"/>
      <c r="M663" s="169"/>
      <c r="N663" s="170" t="s">
        <v>20</v>
      </c>
      <c r="O663" s="135" t="s">
        <v>43</v>
      </c>
      <c r="P663" s="136">
        <f>I663+J663</f>
        <v>0</v>
      </c>
      <c r="Q663" s="136">
        <f>ROUND(I663*H663,2)</f>
        <v>0</v>
      </c>
      <c r="R663" s="136">
        <f>ROUND(J663*H663,2)</f>
        <v>0</v>
      </c>
      <c r="T663" s="137">
        <f>S663*H663</f>
        <v>0</v>
      </c>
      <c r="U663" s="137">
        <v>1.75E-3</v>
      </c>
      <c r="V663" s="137">
        <f>U663*H663</f>
        <v>0.22309175000000001</v>
      </c>
      <c r="W663" s="137">
        <v>0</v>
      </c>
      <c r="X663" s="137">
        <f>W663*H663</f>
        <v>0</v>
      </c>
      <c r="Y663" s="138" t="s">
        <v>20</v>
      </c>
      <c r="AR663" s="139" t="s">
        <v>184</v>
      </c>
      <c r="AT663" s="139" t="s">
        <v>180</v>
      </c>
      <c r="AU663" s="139" t="s">
        <v>84</v>
      </c>
      <c r="AY663" s="17" t="s">
        <v>155</v>
      </c>
      <c r="BE663" s="140">
        <f>IF(O663="základní",K663,0)</f>
        <v>0</v>
      </c>
      <c r="BF663" s="140">
        <f>IF(O663="snížená",K663,0)</f>
        <v>0</v>
      </c>
      <c r="BG663" s="140">
        <f>IF(O663="zákl. přenesená",K663,0)</f>
        <v>0</v>
      </c>
      <c r="BH663" s="140">
        <f>IF(O663="sníž. přenesená",K663,0)</f>
        <v>0</v>
      </c>
      <c r="BI663" s="140">
        <f>IF(O663="nulová",K663,0)</f>
        <v>0</v>
      </c>
      <c r="BJ663" s="17" t="s">
        <v>82</v>
      </c>
      <c r="BK663" s="140">
        <f>ROUND(P663*H663,2)</f>
        <v>0</v>
      </c>
      <c r="BL663" s="17" t="s">
        <v>185</v>
      </c>
      <c r="BM663" s="139" t="s">
        <v>1089</v>
      </c>
    </row>
    <row r="664" spans="2:65" s="12" customFormat="1">
      <c r="B664" s="145"/>
      <c r="D664" s="146" t="s">
        <v>164</v>
      </c>
      <c r="F664" s="148" t="s">
        <v>1090</v>
      </c>
      <c r="H664" s="149">
        <v>127.48099999999999</v>
      </c>
      <c r="I664" s="150"/>
      <c r="J664" s="150"/>
      <c r="M664" s="145"/>
      <c r="N664" s="151"/>
      <c r="Y664" s="152"/>
      <c r="AT664" s="147" t="s">
        <v>164</v>
      </c>
      <c r="AU664" s="147" t="s">
        <v>84</v>
      </c>
      <c r="AV664" s="12" t="s">
        <v>84</v>
      </c>
      <c r="AW664" s="12" t="s">
        <v>4</v>
      </c>
      <c r="AX664" s="12" t="s">
        <v>82</v>
      </c>
      <c r="AY664" s="147" t="s">
        <v>155</v>
      </c>
    </row>
    <row r="665" spans="2:65" s="1" customFormat="1" ht="24.2" customHeight="1">
      <c r="B665" s="32"/>
      <c r="C665" s="126" t="s">
        <v>1091</v>
      </c>
      <c r="D665" s="126" t="s">
        <v>157</v>
      </c>
      <c r="E665" s="127" t="s">
        <v>1092</v>
      </c>
      <c r="F665" s="128" t="s">
        <v>1093</v>
      </c>
      <c r="G665" s="129" t="s">
        <v>160</v>
      </c>
      <c r="H665" s="130">
        <v>165.803</v>
      </c>
      <c r="I665" s="131"/>
      <c r="J665" s="131"/>
      <c r="K665" s="132">
        <f>ROUND(P665*H665,2)</f>
        <v>0</v>
      </c>
      <c r="L665" s="133"/>
      <c r="M665" s="32"/>
      <c r="N665" s="134" t="s">
        <v>20</v>
      </c>
      <c r="O665" s="135" t="s">
        <v>43</v>
      </c>
      <c r="P665" s="136">
        <f>I665+J665</f>
        <v>0</v>
      </c>
      <c r="Q665" s="136">
        <f>ROUND(I665*H665,2)</f>
        <v>0</v>
      </c>
      <c r="R665" s="136">
        <f>ROUND(J665*H665,2)</f>
        <v>0</v>
      </c>
      <c r="T665" s="137">
        <f>S665*H665</f>
        <v>0</v>
      </c>
      <c r="U665" s="137">
        <v>0</v>
      </c>
      <c r="V665" s="137">
        <f>U665*H665</f>
        <v>0</v>
      </c>
      <c r="W665" s="137">
        <v>0</v>
      </c>
      <c r="X665" s="137">
        <f>W665*H665</f>
        <v>0</v>
      </c>
      <c r="Y665" s="138" t="s">
        <v>20</v>
      </c>
      <c r="AR665" s="139" t="s">
        <v>185</v>
      </c>
      <c r="AT665" s="139" t="s">
        <v>157</v>
      </c>
      <c r="AU665" s="139" t="s">
        <v>84</v>
      </c>
      <c r="AY665" s="17" t="s">
        <v>155</v>
      </c>
      <c r="BE665" s="140">
        <f>IF(O665="základní",K665,0)</f>
        <v>0</v>
      </c>
      <c r="BF665" s="140">
        <f>IF(O665="snížená",K665,0)</f>
        <v>0</v>
      </c>
      <c r="BG665" s="140">
        <f>IF(O665="zákl. přenesená",K665,0)</f>
        <v>0</v>
      </c>
      <c r="BH665" s="140">
        <f>IF(O665="sníž. přenesená",K665,0)</f>
        <v>0</v>
      </c>
      <c r="BI665" s="140">
        <f>IF(O665="nulová",K665,0)</f>
        <v>0</v>
      </c>
      <c r="BJ665" s="17" t="s">
        <v>82</v>
      </c>
      <c r="BK665" s="140">
        <f>ROUND(P665*H665,2)</f>
        <v>0</v>
      </c>
      <c r="BL665" s="17" t="s">
        <v>185</v>
      </c>
      <c r="BM665" s="139" t="s">
        <v>1094</v>
      </c>
    </row>
    <row r="666" spans="2:65" s="1" customFormat="1">
      <c r="B666" s="32"/>
      <c r="D666" s="141" t="s">
        <v>162</v>
      </c>
      <c r="F666" s="142" t="s">
        <v>1095</v>
      </c>
      <c r="I666" s="143"/>
      <c r="J666" s="143"/>
      <c r="M666" s="32"/>
      <c r="N666" s="144"/>
      <c r="Y666" s="53"/>
      <c r="AT666" s="17" t="s">
        <v>162</v>
      </c>
      <c r="AU666" s="17" t="s">
        <v>84</v>
      </c>
    </row>
    <row r="667" spans="2:65" s="14" customFormat="1">
      <c r="B667" s="171"/>
      <c r="D667" s="146" t="s">
        <v>164</v>
      </c>
      <c r="E667" s="172" t="s">
        <v>20</v>
      </c>
      <c r="F667" s="173" t="s">
        <v>1096</v>
      </c>
      <c r="H667" s="172" t="s">
        <v>20</v>
      </c>
      <c r="I667" s="174"/>
      <c r="J667" s="174"/>
      <c r="M667" s="171"/>
      <c r="N667" s="175"/>
      <c r="Y667" s="176"/>
      <c r="AT667" s="172" t="s">
        <v>164</v>
      </c>
      <c r="AU667" s="172" t="s">
        <v>84</v>
      </c>
      <c r="AV667" s="14" t="s">
        <v>82</v>
      </c>
      <c r="AW667" s="14" t="s">
        <v>5</v>
      </c>
      <c r="AX667" s="14" t="s">
        <v>74</v>
      </c>
      <c r="AY667" s="172" t="s">
        <v>155</v>
      </c>
    </row>
    <row r="668" spans="2:65" s="12" customFormat="1">
      <c r="B668" s="145"/>
      <c r="D668" s="146" t="s">
        <v>164</v>
      </c>
      <c r="E668" s="147" t="s">
        <v>20</v>
      </c>
      <c r="F668" s="148" t="s">
        <v>1047</v>
      </c>
      <c r="H668" s="149">
        <v>150.72999999999999</v>
      </c>
      <c r="I668" s="150"/>
      <c r="J668" s="150"/>
      <c r="M668" s="145"/>
      <c r="N668" s="151"/>
      <c r="Y668" s="152"/>
      <c r="AT668" s="147" t="s">
        <v>164</v>
      </c>
      <c r="AU668" s="147" t="s">
        <v>84</v>
      </c>
      <c r="AV668" s="12" t="s">
        <v>84</v>
      </c>
      <c r="AW668" s="12" t="s">
        <v>5</v>
      </c>
      <c r="AX668" s="12" t="s">
        <v>82</v>
      </c>
      <c r="AY668" s="147" t="s">
        <v>155</v>
      </c>
    </row>
    <row r="669" spans="2:65" s="12" customFormat="1">
      <c r="B669" s="145"/>
      <c r="D669" s="146" t="s">
        <v>164</v>
      </c>
      <c r="F669" s="148" t="s">
        <v>1048</v>
      </c>
      <c r="H669" s="149">
        <v>165.803</v>
      </c>
      <c r="I669" s="150"/>
      <c r="J669" s="150"/>
      <c r="M669" s="145"/>
      <c r="N669" s="151"/>
      <c r="Y669" s="152"/>
      <c r="AT669" s="147" t="s">
        <v>164</v>
      </c>
      <c r="AU669" s="147" t="s">
        <v>84</v>
      </c>
      <c r="AV669" s="12" t="s">
        <v>84</v>
      </c>
      <c r="AW669" s="12" t="s">
        <v>4</v>
      </c>
      <c r="AX669" s="12" t="s">
        <v>82</v>
      </c>
      <c r="AY669" s="147" t="s">
        <v>155</v>
      </c>
    </row>
    <row r="670" spans="2:65" s="1" customFormat="1" ht="16.5" customHeight="1">
      <c r="B670" s="32"/>
      <c r="C670" s="161" t="s">
        <v>1097</v>
      </c>
      <c r="D670" s="161" t="s">
        <v>180</v>
      </c>
      <c r="E670" s="162" t="s">
        <v>1098</v>
      </c>
      <c r="F670" s="163" t="s">
        <v>1099</v>
      </c>
      <c r="G670" s="164" t="s">
        <v>160</v>
      </c>
      <c r="H670" s="165">
        <v>158.267</v>
      </c>
      <c r="I670" s="166"/>
      <c r="J670" s="167"/>
      <c r="K670" s="168">
        <f>ROUND(P670*H670,2)</f>
        <v>0</v>
      </c>
      <c r="L670" s="167"/>
      <c r="M670" s="169"/>
      <c r="N670" s="170" t="s">
        <v>20</v>
      </c>
      <c r="O670" s="135" t="s">
        <v>43</v>
      </c>
      <c r="P670" s="136">
        <f>I670+J670</f>
        <v>0</v>
      </c>
      <c r="Q670" s="136">
        <f>ROUND(I670*H670,2)</f>
        <v>0</v>
      </c>
      <c r="R670" s="136">
        <f>ROUND(J670*H670,2)</f>
        <v>0</v>
      </c>
      <c r="T670" s="137">
        <f>S670*H670</f>
        <v>0</v>
      </c>
      <c r="U670" s="137">
        <v>3.0000000000000001E-3</v>
      </c>
      <c r="V670" s="137">
        <f>U670*H670</f>
        <v>0.47480099999999997</v>
      </c>
      <c r="W670" s="137">
        <v>0</v>
      </c>
      <c r="X670" s="137">
        <f>W670*H670</f>
        <v>0</v>
      </c>
      <c r="Y670" s="138" t="s">
        <v>20</v>
      </c>
      <c r="AR670" s="139" t="s">
        <v>184</v>
      </c>
      <c r="AT670" s="139" t="s">
        <v>180</v>
      </c>
      <c r="AU670" s="139" t="s">
        <v>84</v>
      </c>
      <c r="AY670" s="17" t="s">
        <v>155</v>
      </c>
      <c r="BE670" s="140">
        <f>IF(O670="základní",K670,0)</f>
        <v>0</v>
      </c>
      <c r="BF670" s="140">
        <f>IF(O670="snížená",K670,0)</f>
        <v>0</v>
      </c>
      <c r="BG670" s="140">
        <f>IF(O670="zákl. přenesená",K670,0)</f>
        <v>0</v>
      </c>
      <c r="BH670" s="140">
        <f>IF(O670="sníž. přenesená",K670,0)</f>
        <v>0</v>
      </c>
      <c r="BI670" s="140">
        <f>IF(O670="nulová",K670,0)</f>
        <v>0</v>
      </c>
      <c r="BJ670" s="17" t="s">
        <v>82</v>
      </c>
      <c r="BK670" s="140">
        <f>ROUND(P670*H670,2)</f>
        <v>0</v>
      </c>
      <c r="BL670" s="17" t="s">
        <v>185</v>
      </c>
      <c r="BM670" s="139" t="s">
        <v>1100</v>
      </c>
    </row>
    <row r="671" spans="2:65" s="12" customFormat="1">
      <c r="B671" s="145"/>
      <c r="D671" s="146" t="s">
        <v>164</v>
      </c>
      <c r="F671" s="148" t="s">
        <v>1101</v>
      </c>
      <c r="H671" s="149">
        <v>158.267</v>
      </c>
      <c r="I671" s="150"/>
      <c r="J671" s="150"/>
      <c r="M671" s="145"/>
      <c r="N671" s="151"/>
      <c r="Y671" s="152"/>
      <c r="AT671" s="147" t="s">
        <v>164</v>
      </c>
      <c r="AU671" s="147" t="s">
        <v>84</v>
      </c>
      <c r="AV671" s="12" t="s">
        <v>84</v>
      </c>
      <c r="AW671" s="12" t="s">
        <v>4</v>
      </c>
      <c r="AX671" s="12" t="s">
        <v>82</v>
      </c>
      <c r="AY671" s="147" t="s">
        <v>155</v>
      </c>
    </row>
    <row r="672" spans="2:65" s="1" customFormat="1" ht="33" customHeight="1">
      <c r="B672" s="32"/>
      <c r="C672" s="126" t="s">
        <v>1102</v>
      </c>
      <c r="D672" s="126" t="s">
        <v>157</v>
      </c>
      <c r="E672" s="127" t="s">
        <v>1103</v>
      </c>
      <c r="F672" s="128" t="s">
        <v>1104</v>
      </c>
      <c r="G672" s="129" t="s">
        <v>160</v>
      </c>
      <c r="H672" s="130">
        <v>9.1750000000000007</v>
      </c>
      <c r="I672" s="131"/>
      <c r="J672" s="131"/>
      <c r="K672" s="132">
        <f>ROUND(P672*H672,2)</f>
        <v>0</v>
      </c>
      <c r="L672" s="133"/>
      <c r="M672" s="32"/>
      <c r="N672" s="134" t="s">
        <v>20</v>
      </c>
      <c r="O672" s="135" t="s">
        <v>43</v>
      </c>
      <c r="P672" s="136">
        <f>I672+J672</f>
        <v>0</v>
      </c>
      <c r="Q672" s="136">
        <f>ROUND(I672*H672,2)</f>
        <v>0</v>
      </c>
      <c r="R672" s="136">
        <f>ROUND(J672*H672,2)</f>
        <v>0</v>
      </c>
      <c r="T672" s="137">
        <f>S672*H672</f>
        <v>0</v>
      </c>
      <c r="U672" s="137">
        <v>2.4000000000000001E-4</v>
      </c>
      <c r="V672" s="137">
        <f>U672*H672</f>
        <v>2.2020000000000004E-3</v>
      </c>
      <c r="W672" s="137">
        <v>0</v>
      </c>
      <c r="X672" s="137">
        <f>W672*H672</f>
        <v>0</v>
      </c>
      <c r="Y672" s="138" t="s">
        <v>20</v>
      </c>
      <c r="AR672" s="139" t="s">
        <v>185</v>
      </c>
      <c r="AT672" s="139" t="s">
        <v>157</v>
      </c>
      <c r="AU672" s="139" t="s">
        <v>84</v>
      </c>
      <c r="AY672" s="17" t="s">
        <v>155</v>
      </c>
      <c r="BE672" s="140">
        <f>IF(O672="základní",K672,0)</f>
        <v>0</v>
      </c>
      <c r="BF672" s="140">
        <f>IF(O672="snížená",K672,0)</f>
        <v>0</v>
      </c>
      <c r="BG672" s="140">
        <f>IF(O672="zákl. přenesená",K672,0)</f>
        <v>0</v>
      </c>
      <c r="BH672" s="140">
        <f>IF(O672="sníž. přenesená",K672,0)</f>
        <v>0</v>
      </c>
      <c r="BI672" s="140">
        <f>IF(O672="nulová",K672,0)</f>
        <v>0</v>
      </c>
      <c r="BJ672" s="17" t="s">
        <v>82</v>
      </c>
      <c r="BK672" s="140">
        <f>ROUND(P672*H672,2)</f>
        <v>0</v>
      </c>
      <c r="BL672" s="17" t="s">
        <v>185</v>
      </c>
      <c r="BM672" s="139" t="s">
        <v>1105</v>
      </c>
    </row>
    <row r="673" spans="2:65" s="1" customFormat="1">
      <c r="B673" s="32"/>
      <c r="D673" s="141" t="s">
        <v>162</v>
      </c>
      <c r="F673" s="142" t="s">
        <v>1106</v>
      </c>
      <c r="I673" s="143"/>
      <c r="J673" s="143"/>
      <c r="M673" s="32"/>
      <c r="N673" s="144"/>
      <c r="Y673" s="53"/>
      <c r="AT673" s="17" t="s">
        <v>162</v>
      </c>
      <c r="AU673" s="17" t="s">
        <v>84</v>
      </c>
    </row>
    <row r="674" spans="2:65" s="14" customFormat="1">
      <c r="B674" s="171"/>
      <c r="D674" s="146" t="s">
        <v>164</v>
      </c>
      <c r="E674" s="172" t="s">
        <v>20</v>
      </c>
      <c r="F674" s="173" t="s">
        <v>1107</v>
      </c>
      <c r="H674" s="172" t="s">
        <v>20</v>
      </c>
      <c r="I674" s="174"/>
      <c r="J674" s="174"/>
      <c r="M674" s="171"/>
      <c r="N674" s="175"/>
      <c r="Y674" s="176"/>
      <c r="AT674" s="172" t="s">
        <v>164</v>
      </c>
      <c r="AU674" s="172" t="s">
        <v>84</v>
      </c>
      <c r="AV674" s="14" t="s">
        <v>82</v>
      </c>
      <c r="AW674" s="14" t="s">
        <v>5</v>
      </c>
      <c r="AX674" s="14" t="s">
        <v>74</v>
      </c>
      <c r="AY674" s="172" t="s">
        <v>155</v>
      </c>
    </row>
    <row r="675" spans="2:65" s="12" customFormat="1">
      <c r="B675" s="145"/>
      <c r="D675" s="146" t="s">
        <v>164</v>
      </c>
      <c r="E675" s="147" t="s">
        <v>20</v>
      </c>
      <c r="F675" s="148" t="s">
        <v>1108</v>
      </c>
      <c r="H675" s="149">
        <v>9.1750000000000007</v>
      </c>
      <c r="I675" s="150"/>
      <c r="J675" s="150"/>
      <c r="M675" s="145"/>
      <c r="N675" s="151"/>
      <c r="Y675" s="152"/>
      <c r="AT675" s="147" t="s">
        <v>164</v>
      </c>
      <c r="AU675" s="147" t="s">
        <v>84</v>
      </c>
      <c r="AV675" s="12" t="s">
        <v>84</v>
      </c>
      <c r="AW675" s="12" t="s">
        <v>5</v>
      </c>
      <c r="AX675" s="12" t="s">
        <v>82</v>
      </c>
      <c r="AY675" s="147" t="s">
        <v>155</v>
      </c>
    </row>
    <row r="676" spans="2:65" s="1" customFormat="1" ht="16.5" customHeight="1">
      <c r="B676" s="32"/>
      <c r="C676" s="161" t="s">
        <v>1109</v>
      </c>
      <c r="D676" s="161" t="s">
        <v>180</v>
      </c>
      <c r="E676" s="162" t="s">
        <v>1110</v>
      </c>
      <c r="F676" s="163" t="s">
        <v>1111</v>
      </c>
      <c r="G676" s="164" t="s">
        <v>160</v>
      </c>
      <c r="H676" s="165">
        <v>9.6340000000000003</v>
      </c>
      <c r="I676" s="166"/>
      <c r="J676" s="167"/>
      <c r="K676" s="168">
        <f>ROUND(P676*H676,2)</f>
        <v>0</v>
      </c>
      <c r="L676" s="167"/>
      <c r="M676" s="169"/>
      <c r="N676" s="170" t="s">
        <v>20</v>
      </c>
      <c r="O676" s="135" t="s">
        <v>43</v>
      </c>
      <c r="P676" s="136">
        <f>I676+J676</f>
        <v>0</v>
      </c>
      <c r="Q676" s="136">
        <f>ROUND(I676*H676,2)</f>
        <v>0</v>
      </c>
      <c r="R676" s="136">
        <f>ROUND(J676*H676,2)</f>
        <v>0</v>
      </c>
      <c r="T676" s="137">
        <f>S676*H676</f>
        <v>0</v>
      </c>
      <c r="U676" s="137">
        <v>1.5E-3</v>
      </c>
      <c r="V676" s="137">
        <f>U676*H676</f>
        <v>1.4451E-2</v>
      </c>
      <c r="W676" s="137">
        <v>0</v>
      </c>
      <c r="X676" s="137">
        <f>W676*H676</f>
        <v>0</v>
      </c>
      <c r="Y676" s="138" t="s">
        <v>20</v>
      </c>
      <c r="AR676" s="139" t="s">
        <v>184</v>
      </c>
      <c r="AT676" s="139" t="s">
        <v>180</v>
      </c>
      <c r="AU676" s="139" t="s">
        <v>84</v>
      </c>
      <c r="AY676" s="17" t="s">
        <v>155</v>
      </c>
      <c r="BE676" s="140">
        <f>IF(O676="základní",K676,0)</f>
        <v>0</v>
      </c>
      <c r="BF676" s="140">
        <f>IF(O676="snížená",K676,0)</f>
        <v>0</v>
      </c>
      <c r="BG676" s="140">
        <f>IF(O676="zákl. přenesená",K676,0)</f>
        <v>0</v>
      </c>
      <c r="BH676" s="140">
        <f>IF(O676="sníž. přenesená",K676,0)</f>
        <v>0</v>
      </c>
      <c r="BI676" s="140">
        <f>IF(O676="nulová",K676,0)</f>
        <v>0</v>
      </c>
      <c r="BJ676" s="17" t="s">
        <v>82</v>
      </c>
      <c r="BK676" s="140">
        <f>ROUND(P676*H676,2)</f>
        <v>0</v>
      </c>
      <c r="BL676" s="17" t="s">
        <v>185</v>
      </c>
      <c r="BM676" s="139" t="s">
        <v>1112</v>
      </c>
    </row>
    <row r="677" spans="2:65" s="12" customFormat="1">
      <c r="B677" s="145"/>
      <c r="D677" s="146" t="s">
        <v>164</v>
      </c>
      <c r="F677" s="148" t="s">
        <v>1113</v>
      </c>
      <c r="H677" s="149">
        <v>9.6340000000000003</v>
      </c>
      <c r="I677" s="150"/>
      <c r="J677" s="150"/>
      <c r="M677" s="145"/>
      <c r="N677" s="151"/>
      <c r="Y677" s="152"/>
      <c r="AT677" s="147" t="s">
        <v>164</v>
      </c>
      <c r="AU677" s="147" t="s">
        <v>84</v>
      </c>
      <c r="AV677" s="12" t="s">
        <v>84</v>
      </c>
      <c r="AW677" s="12" t="s">
        <v>4</v>
      </c>
      <c r="AX677" s="12" t="s">
        <v>82</v>
      </c>
      <c r="AY677" s="147" t="s">
        <v>155</v>
      </c>
    </row>
    <row r="678" spans="2:65" s="1" customFormat="1" ht="24.2" customHeight="1">
      <c r="B678" s="32"/>
      <c r="C678" s="126" t="s">
        <v>1114</v>
      </c>
      <c r="D678" s="126" t="s">
        <v>157</v>
      </c>
      <c r="E678" s="127" t="s">
        <v>1115</v>
      </c>
      <c r="F678" s="128" t="s">
        <v>1116</v>
      </c>
      <c r="G678" s="129" t="s">
        <v>160</v>
      </c>
      <c r="H678" s="130">
        <v>260.5</v>
      </c>
      <c r="I678" s="131"/>
      <c r="J678" s="131"/>
      <c r="K678" s="132">
        <f>ROUND(P678*H678,2)</f>
        <v>0</v>
      </c>
      <c r="L678" s="133"/>
      <c r="M678" s="32"/>
      <c r="N678" s="134" t="s">
        <v>20</v>
      </c>
      <c r="O678" s="135" t="s">
        <v>43</v>
      </c>
      <c r="P678" s="136">
        <f>I678+J678</f>
        <v>0</v>
      </c>
      <c r="Q678" s="136">
        <f>ROUND(I678*H678,2)</f>
        <v>0</v>
      </c>
      <c r="R678" s="136">
        <f>ROUND(J678*H678,2)</f>
        <v>0</v>
      </c>
      <c r="T678" s="137">
        <f>S678*H678</f>
        <v>0</v>
      </c>
      <c r="U678" s="137">
        <v>0</v>
      </c>
      <c r="V678" s="137">
        <f>U678*H678</f>
        <v>0</v>
      </c>
      <c r="W678" s="137">
        <v>0</v>
      </c>
      <c r="X678" s="137">
        <f>W678*H678</f>
        <v>0</v>
      </c>
      <c r="Y678" s="138" t="s">
        <v>20</v>
      </c>
      <c r="AR678" s="139" t="s">
        <v>185</v>
      </c>
      <c r="AT678" s="139" t="s">
        <v>157</v>
      </c>
      <c r="AU678" s="139" t="s">
        <v>84</v>
      </c>
      <c r="AY678" s="17" t="s">
        <v>155</v>
      </c>
      <c r="BE678" s="140">
        <f>IF(O678="základní",K678,0)</f>
        <v>0</v>
      </c>
      <c r="BF678" s="140">
        <f>IF(O678="snížená",K678,0)</f>
        <v>0</v>
      </c>
      <c r="BG678" s="140">
        <f>IF(O678="zákl. přenesená",K678,0)</f>
        <v>0</v>
      </c>
      <c r="BH678" s="140">
        <f>IF(O678="sníž. přenesená",K678,0)</f>
        <v>0</v>
      </c>
      <c r="BI678" s="140">
        <f>IF(O678="nulová",K678,0)</f>
        <v>0</v>
      </c>
      <c r="BJ678" s="17" t="s">
        <v>82</v>
      </c>
      <c r="BK678" s="140">
        <f>ROUND(P678*H678,2)</f>
        <v>0</v>
      </c>
      <c r="BL678" s="17" t="s">
        <v>185</v>
      </c>
      <c r="BM678" s="139" t="s">
        <v>1117</v>
      </c>
    </row>
    <row r="679" spans="2:65" s="1" customFormat="1">
      <c r="B679" s="32"/>
      <c r="D679" s="141" t="s">
        <v>162</v>
      </c>
      <c r="F679" s="142" t="s">
        <v>1118</v>
      </c>
      <c r="I679" s="143"/>
      <c r="J679" s="143"/>
      <c r="M679" s="32"/>
      <c r="N679" s="144"/>
      <c r="Y679" s="53"/>
      <c r="AT679" s="17" t="s">
        <v>162</v>
      </c>
      <c r="AU679" s="17" t="s">
        <v>84</v>
      </c>
    </row>
    <row r="680" spans="2:65" s="12" customFormat="1">
      <c r="B680" s="145"/>
      <c r="D680" s="146" t="s">
        <v>164</v>
      </c>
      <c r="E680" s="147" t="s">
        <v>20</v>
      </c>
      <c r="F680" s="148" t="s">
        <v>1119</v>
      </c>
      <c r="H680" s="149">
        <v>260.5</v>
      </c>
      <c r="I680" s="150"/>
      <c r="J680" s="150"/>
      <c r="M680" s="145"/>
      <c r="N680" s="151"/>
      <c r="Y680" s="152"/>
      <c r="AT680" s="147" t="s">
        <v>164</v>
      </c>
      <c r="AU680" s="147" t="s">
        <v>84</v>
      </c>
      <c r="AV680" s="12" t="s">
        <v>84</v>
      </c>
      <c r="AW680" s="12" t="s">
        <v>5</v>
      </c>
      <c r="AX680" s="12" t="s">
        <v>82</v>
      </c>
      <c r="AY680" s="147" t="s">
        <v>155</v>
      </c>
    </row>
    <row r="681" spans="2:65" s="1" customFormat="1" ht="16.5" customHeight="1">
      <c r="B681" s="32"/>
      <c r="C681" s="161" t="s">
        <v>1120</v>
      </c>
      <c r="D681" s="161" t="s">
        <v>180</v>
      </c>
      <c r="E681" s="162" t="s">
        <v>1121</v>
      </c>
      <c r="F681" s="163" t="s">
        <v>1122</v>
      </c>
      <c r="G681" s="164" t="s">
        <v>160</v>
      </c>
      <c r="H681" s="165">
        <v>265.70999999999998</v>
      </c>
      <c r="I681" s="166"/>
      <c r="J681" s="167"/>
      <c r="K681" s="168">
        <f>ROUND(P681*H681,2)</f>
        <v>0</v>
      </c>
      <c r="L681" s="167"/>
      <c r="M681" s="169"/>
      <c r="N681" s="170" t="s">
        <v>20</v>
      </c>
      <c r="O681" s="135" t="s">
        <v>43</v>
      </c>
      <c r="P681" s="136">
        <f>I681+J681</f>
        <v>0</v>
      </c>
      <c r="Q681" s="136">
        <f>ROUND(I681*H681,2)</f>
        <v>0</v>
      </c>
      <c r="R681" s="136">
        <f>ROUND(J681*H681,2)</f>
        <v>0</v>
      </c>
      <c r="T681" s="137">
        <f>S681*H681</f>
        <v>0</v>
      </c>
      <c r="U681" s="137">
        <v>6.0800000000000003E-3</v>
      </c>
      <c r="V681" s="137">
        <f>U681*H681</f>
        <v>1.6155168</v>
      </c>
      <c r="W681" s="137">
        <v>0</v>
      </c>
      <c r="X681" s="137">
        <f>W681*H681</f>
        <v>0</v>
      </c>
      <c r="Y681" s="138" t="s">
        <v>20</v>
      </c>
      <c r="AR681" s="139" t="s">
        <v>184</v>
      </c>
      <c r="AT681" s="139" t="s">
        <v>180</v>
      </c>
      <c r="AU681" s="139" t="s">
        <v>84</v>
      </c>
      <c r="AY681" s="17" t="s">
        <v>155</v>
      </c>
      <c r="BE681" s="140">
        <f>IF(O681="základní",K681,0)</f>
        <v>0</v>
      </c>
      <c r="BF681" s="140">
        <f>IF(O681="snížená",K681,0)</f>
        <v>0</v>
      </c>
      <c r="BG681" s="140">
        <f>IF(O681="zákl. přenesená",K681,0)</f>
        <v>0</v>
      </c>
      <c r="BH681" s="140">
        <f>IF(O681="sníž. přenesená",K681,0)</f>
        <v>0</v>
      </c>
      <c r="BI681" s="140">
        <f>IF(O681="nulová",K681,0)</f>
        <v>0</v>
      </c>
      <c r="BJ681" s="17" t="s">
        <v>82</v>
      </c>
      <c r="BK681" s="140">
        <f>ROUND(P681*H681,2)</f>
        <v>0</v>
      </c>
      <c r="BL681" s="17" t="s">
        <v>185</v>
      </c>
      <c r="BM681" s="139" t="s">
        <v>1123</v>
      </c>
    </row>
    <row r="682" spans="2:65" s="12" customFormat="1">
      <c r="B682" s="145"/>
      <c r="D682" s="146" t="s">
        <v>164</v>
      </c>
      <c r="F682" s="148" t="s">
        <v>1124</v>
      </c>
      <c r="H682" s="149">
        <v>265.70999999999998</v>
      </c>
      <c r="I682" s="150"/>
      <c r="J682" s="150"/>
      <c r="M682" s="145"/>
      <c r="N682" s="151"/>
      <c r="Y682" s="152"/>
      <c r="AT682" s="147" t="s">
        <v>164</v>
      </c>
      <c r="AU682" s="147" t="s">
        <v>84</v>
      </c>
      <c r="AV682" s="12" t="s">
        <v>84</v>
      </c>
      <c r="AW682" s="12" t="s">
        <v>4</v>
      </c>
      <c r="AX682" s="12" t="s">
        <v>82</v>
      </c>
      <c r="AY682" s="147" t="s">
        <v>155</v>
      </c>
    </row>
    <row r="683" spans="2:65" s="1" customFormat="1" ht="24.2" customHeight="1">
      <c r="B683" s="32"/>
      <c r="C683" s="126" t="s">
        <v>1125</v>
      </c>
      <c r="D683" s="126" t="s">
        <v>157</v>
      </c>
      <c r="E683" s="127" t="s">
        <v>1126</v>
      </c>
      <c r="F683" s="128" t="s">
        <v>1127</v>
      </c>
      <c r="G683" s="129" t="s">
        <v>160</v>
      </c>
      <c r="H683" s="130">
        <v>260.5</v>
      </c>
      <c r="I683" s="131"/>
      <c r="J683" s="131"/>
      <c r="K683" s="132">
        <f>ROUND(P683*H683,2)</f>
        <v>0</v>
      </c>
      <c r="L683" s="133"/>
      <c r="M683" s="32"/>
      <c r="N683" s="134" t="s">
        <v>20</v>
      </c>
      <c r="O683" s="135" t="s">
        <v>43</v>
      </c>
      <c r="P683" s="136">
        <f>I683+J683</f>
        <v>0</v>
      </c>
      <c r="Q683" s="136">
        <f>ROUND(I683*H683,2)</f>
        <v>0</v>
      </c>
      <c r="R683" s="136">
        <f>ROUND(J683*H683,2)</f>
        <v>0</v>
      </c>
      <c r="T683" s="137">
        <f>S683*H683</f>
        <v>0</v>
      </c>
      <c r="U683" s="137">
        <v>0</v>
      </c>
      <c r="V683" s="137">
        <f>U683*H683</f>
        <v>0</v>
      </c>
      <c r="W683" s="137">
        <v>0</v>
      </c>
      <c r="X683" s="137">
        <f>W683*H683</f>
        <v>0</v>
      </c>
      <c r="Y683" s="138" t="s">
        <v>20</v>
      </c>
      <c r="AR683" s="139" t="s">
        <v>185</v>
      </c>
      <c r="AT683" s="139" t="s">
        <v>157</v>
      </c>
      <c r="AU683" s="139" t="s">
        <v>84</v>
      </c>
      <c r="AY683" s="17" t="s">
        <v>155</v>
      </c>
      <c r="BE683" s="140">
        <f>IF(O683="základní",K683,0)</f>
        <v>0</v>
      </c>
      <c r="BF683" s="140">
        <f>IF(O683="snížená",K683,0)</f>
        <v>0</v>
      </c>
      <c r="BG683" s="140">
        <f>IF(O683="zákl. přenesená",K683,0)</f>
        <v>0</v>
      </c>
      <c r="BH683" s="140">
        <f>IF(O683="sníž. přenesená",K683,0)</f>
        <v>0</v>
      </c>
      <c r="BI683" s="140">
        <f>IF(O683="nulová",K683,0)</f>
        <v>0</v>
      </c>
      <c r="BJ683" s="17" t="s">
        <v>82</v>
      </c>
      <c r="BK683" s="140">
        <f>ROUND(P683*H683,2)</f>
        <v>0</v>
      </c>
      <c r="BL683" s="17" t="s">
        <v>185</v>
      </c>
      <c r="BM683" s="139" t="s">
        <v>1128</v>
      </c>
    </row>
    <row r="684" spans="2:65" s="1" customFormat="1">
      <c r="B684" s="32"/>
      <c r="D684" s="141" t="s">
        <v>162</v>
      </c>
      <c r="F684" s="142" t="s">
        <v>1129</v>
      </c>
      <c r="I684" s="143"/>
      <c r="J684" s="143"/>
      <c r="M684" s="32"/>
      <c r="N684" s="144"/>
      <c r="Y684" s="53"/>
      <c r="AT684" s="17" t="s">
        <v>162</v>
      </c>
      <c r="AU684" s="17" t="s">
        <v>84</v>
      </c>
    </row>
    <row r="685" spans="2:65" s="1" customFormat="1" ht="16.5" customHeight="1">
      <c r="B685" s="32"/>
      <c r="C685" s="161" t="s">
        <v>1130</v>
      </c>
      <c r="D685" s="161" t="s">
        <v>180</v>
      </c>
      <c r="E685" s="162" t="s">
        <v>1131</v>
      </c>
      <c r="F685" s="163" t="s">
        <v>1132</v>
      </c>
      <c r="G685" s="164" t="s">
        <v>160</v>
      </c>
      <c r="H685" s="165">
        <v>273.52499999999998</v>
      </c>
      <c r="I685" s="166"/>
      <c r="J685" s="167"/>
      <c r="K685" s="168">
        <f>ROUND(P685*H685,2)</f>
        <v>0</v>
      </c>
      <c r="L685" s="167"/>
      <c r="M685" s="169"/>
      <c r="N685" s="170" t="s">
        <v>20</v>
      </c>
      <c r="O685" s="135" t="s">
        <v>43</v>
      </c>
      <c r="P685" s="136">
        <f>I685+J685</f>
        <v>0</v>
      </c>
      <c r="Q685" s="136">
        <f>ROUND(I685*H685,2)</f>
        <v>0</v>
      </c>
      <c r="R685" s="136">
        <f>ROUND(J685*H685,2)</f>
        <v>0</v>
      </c>
      <c r="T685" s="137">
        <f>S685*H685</f>
        <v>0</v>
      </c>
      <c r="U685" s="137">
        <v>2.0000000000000001E-4</v>
      </c>
      <c r="V685" s="137">
        <f>U685*H685</f>
        <v>5.4704999999999997E-2</v>
      </c>
      <c r="W685" s="137">
        <v>0</v>
      </c>
      <c r="X685" s="137">
        <f>W685*H685</f>
        <v>0</v>
      </c>
      <c r="Y685" s="138" t="s">
        <v>20</v>
      </c>
      <c r="AR685" s="139" t="s">
        <v>184</v>
      </c>
      <c r="AT685" s="139" t="s">
        <v>180</v>
      </c>
      <c r="AU685" s="139" t="s">
        <v>84</v>
      </c>
      <c r="AY685" s="17" t="s">
        <v>155</v>
      </c>
      <c r="BE685" s="140">
        <f>IF(O685="základní",K685,0)</f>
        <v>0</v>
      </c>
      <c r="BF685" s="140">
        <f>IF(O685="snížená",K685,0)</f>
        <v>0</v>
      </c>
      <c r="BG685" s="140">
        <f>IF(O685="zákl. přenesená",K685,0)</f>
        <v>0</v>
      </c>
      <c r="BH685" s="140">
        <f>IF(O685="sníž. přenesená",K685,0)</f>
        <v>0</v>
      </c>
      <c r="BI685" s="140">
        <f>IF(O685="nulová",K685,0)</f>
        <v>0</v>
      </c>
      <c r="BJ685" s="17" t="s">
        <v>82</v>
      </c>
      <c r="BK685" s="140">
        <f>ROUND(P685*H685,2)</f>
        <v>0</v>
      </c>
      <c r="BL685" s="17" t="s">
        <v>185</v>
      </c>
      <c r="BM685" s="139" t="s">
        <v>1133</v>
      </c>
    </row>
    <row r="686" spans="2:65" s="12" customFormat="1">
      <c r="B686" s="145"/>
      <c r="D686" s="146" t="s">
        <v>164</v>
      </c>
      <c r="F686" s="148" t="s">
        <v>1134</v>
      </c>
      <c r="H686" s="149">
        <v>273.52499999999998</v>
      </c>
      <c r="I686" s="150"/>
      <c r="J686" s="150"/>
      <c r="M686" s="145"/>
      <c r="N686" s="151"/>
      <c r="Y686" s="152"/>
      <c r="AT686" s="147" t="s">
        <v>164</v>
      </c>
      <c r="AU686" s="147" t="s">
        <v>84</v>
      </c>
      <c r="AV686" s="12" t="s">
        <v>84</v>
      </c>
      <c r="AW686" s="12" t="s">
        <v>4</v>
      </c>
      <c r="AX686" s="12" t="s">
        <v>82</v>
      </c>
      <c r="AY686" s="147" t="s">
        <v>155</v>
      </c>
    </row>
    <row r="687" spans="2:65" s="1" customFormat="1" ht="24.2" customHeight="1">
      <c r="B687" s="32"/>
      <c r="C687" s="126" t="s">
        <v>1135</v>
      </c>
      <c r="D687" s="126" t="s">
        <v>157</v>
      </c>
      <c r="E687" s="127" t="s">
        <v>1136</v>
      </c>
      <c r="F687" s="128" t="s">
        <v>1137</v>
      </c>
      <c r="G687" s="129" t="s">
        <v>207</v>
      </c>
      <c r="H687" s="130">
        <v>2.3849999999999998</v>
      </c>
      <c r="I687" s="131"/>
      <c r="J687" s="131"/>
      <c r="K687" s="132">
        <f>ROUND(P687*H687,2)</f>
        <v>0</v>
      </c>
      <c r="L687" s="133"/>
      <c r="M687" s="32"/>
      <c r="N687" s="134" t="s">
        <v>20</v>
      </c>
      <c r="O687" s="135" t="s">
        <v>43</v>
      </c>
      <c r="P687" s="136">
        <f>I687+J687</f>
        <v>0</v>
      </c>
      <c r="Q687" s="136">
        <f>ROUND(I687*H687,2)</f>
        <v>0</v>
      </c>
      <c r="R687" s="136">
        <f>ROUND(J687*H687,2)</f>
        <v>0</v>
      </c>
      <c r="T687" s="137">
        <f>S687*H687</f>
        <v>0</v>
      </c>
      <c r="U687" s="137">
        <v>0</v>
      </c>
      <c r="V687" s="137">
        <f>U687*H687</f>
        <v>0</v>
      </c>
      <c r="W687" s="137">
        <v>0</v>
      </c>
      <c r="X687" s="137">
        <f>W687*H687</f>
        <v>0</v>
      </c>
      <c r="Y687" s="138" t="s">
        <v>20</v>
      </c>
      <c r="AR687" s="139" t="s">
        <v>185</v>
      </c>
      <c r="AT687" s="139" t="s">
        <v>157</v>
      </c>
      <c r="AU687" s="139" t="s">
        <v>84</v>
      </c>
      <c r="AY687" s="17" t="s">
        <v>155</v>
      </c>
      <c r="BE687" s="140">
        <f>IF(O687="základní",K687,0)</f>
        <v>0</v>
      </c>
      <c r="BF687" s="140">
        <f>IF(O687="snížená",K687,0)</f>
        <v>0</v>
      </c>
      <c r="BG687" s="140">
        <f>IF(O687="zákl. přenesená",K687,0)</f>
        <v>0</v>
      </c>
      <c r="BH687" s="140">
        <f>IF(O687="sníž. přenesená",K687,0)</f>
        <v>0</v>
      </c>
      <c r="BI687" s="140">
        <f>IF(O687="nulová",K687,0)</f>
        <v>0</v>
      </c>
      <c r="BJ687" s="17" t="s">
        <v>82</v>
      </c>
      <c r="BK687" s="140">
        <f>ROUND(P687*H687,2)</f>
        <v>0</v>
      </c>
      <c r="BL687" s="17" t="s">
        <v>185</v>
      </c>
      <c r="BM687" s="139" t="s">
        <v>1138</v>
      </c>
    </row>
    <row r="688" spans="2:65" s="1" customFormat="1">
      <c r="B688" s="32"/>
      <c r="D688" s="141" t="s">
        <v>162</v>
      </c>
      <c r="F688" s="142" t="s">
        <v>1139</v>
      </c>
      <c r="I688" s="143"/>
      <c r="J688" s="143"/>
      <c r="M688" s="32"/>
      <c r="N688" s="144"/>
      <c r="Y688" s="53"/>
      <c r="AT688" s="17" t="s">
        <v>162</v>
      </c>
      <c r="AU688" s="17" t="s">
        <v>84</v>
      </c>
    </row>
    <row r="689" spans="2:65" s="11" customFormat="1" ht="22.9" customHeight="1">
      <c r="B689" s="113"/>
      <c r="D689" s="114" t="s">
        <v>73</v>
      </c>
      <c r="E689" s="124" t="s">
        <v>1140</v>
      </c>
      <c r="F689" s="124" t="s">
        <v>1141</v>
      </c>
      <c r="I689" s="116"/>
      <c r="J689" s="116"/>
      <c r="K689" s="125">
        <f>BK689</f>
        <v>0</v>
      </c>
      <c r="M689" s="113"/>
      <c r="N689" s="118"/>
      <c r="Q689" s="119">
        <f>SUM(Q690:Q701)</f>
        <v>0</v>
      </c>
      <c r="R689" s="119">
        <f>SUM(R690:R701)</f>
        <v>0</v>
      </c>
      <c r="T689" s="120">
        <f>SUM(T690:T701)</f>
        <v>0</v>
      </c>
      <c r="V689" s="120">
        <f>SUM(V690:V701)</f>
        <v>0.35819348000000001</v>
      </c>
      <c r="X689" s="120">
        <f>SUM(X690:X701)</f>
        <v>0</v>
      </c>
      <c r="Y689" s="121"/>
      <c r="AR689" s="114" t="s">
        <v>84</v>
      </c>
      <c r="AT689" s="122" t="s">
        <v>73</v>
      </c>
      <c r="AU689" s="122" t="s">
        <v>82</v>
      </c>
      <c r="AY689" s="114" t="s">
        <v>155</v>
      </c>
      <c r="BK689" s="123">
        <f>SUM(BK690:BK701)</f>
        <v>0</v>
      </c>
    </row>
    <row r="690" spans="2:65" s="1" customFormat="1" ht="21.75" customHeight="1">
      <c r="B690" s="32"/>
      <c r="C690" s="126" t="s">
        <v>1142</v>
      </c>
      <c r="D690" s="126" t="s">
        <v>157</v>
      </c>
      <c r="E690" s="127" t="s">
        <v>1143</v>
      </c>
      <c r="F690" s="128" t="s">
        <v>1144</v>
      </c>
      <c r="G690" s="129" t="s">
        <v>160</v>
      </c>
      <c r="H690" s="130">
        <v>63.64</v>
      </c>
      <c r="I690" s="131"/>
      <c r="J690" s="131"/>
      <c r="K690" s="132">
        <f>ROUND(P690*H690,2)</f>
        <v>0</v>
      </c>
      <c r="L690" s="133"/>
      <c r="M690" s="32"/>
      <c r="N690" s="134" t="s">
        <v>20</v>
      </c>
      <c r="O690" s="135" t="s">
        <v>43</v>
      </c>
      <c r="P690" s="136">
        <f>I690+J690</f>
        <v>0</v>
      </c>
      <c r="Q690" s="136">
        <f>ROUND(I690*H690,2)</f>
        <v>0</v>
      </c>
      <c r="R690" s="136">
        <f>ROUND(J690*H690,2)</f>
        <v>0</v>
      </c>
      <c r="T690" s="137">
        <f>S690*H690</f>
        <v>0</v>
      </c>
      <c r="U690" s="137">
        <v>4.0000000000000003E-5</v>
      </c>
      <c r="V690" s="137">
        <f>U690*H690</f>
        <v>2.5456000000000003E-3</v>
      </c>
      <c r="W690" s="137">
        <v>0</v>
      </c>
      <c r="X690" s="137">
        <f>W690*H690</f>
        <v>0</v>
      </c>
      <c r="Y690" s="138" t="s">
        <v>20</v>
      </c>
      <c r="AR690" s="139" t="s">
        <v>185</v>
      </c>
      <c r="AT690" s="139" t="s">
        <v>157</v>
      </c>
      <c r="AU690" s="139" t="s">
        <v>84</v>
      </c>
      <c r="AY690" s="17" t="s">
        <v>155</v>
      </c>
      <c r="BE690" s="140">
        <f>IF(O690="základní",K690,0)</f>
        <v>0</v>
      </c>
      <c r="BF690" s="140">
        <f>IF(O690="snížená",K690,0)</f>
        <v>0</v>
      </c>
      <c r="BG690" s="140">
        <f>IF(O690="zákl. přenesená",K690,0)</f>
        <v>0</v>
      </c>
      <c r="BH690" s="140">
        <f>IF(O690="sníž. přenesená",K690,0)</f>
        <v>0</v>
      </c>
      <c r="BI690" s="140">
        <f>IF(O690="nulová",K690,0)</f>
        <v>0</v>
      </c>
      <c r="BJ690" s="17" t="s">
        <v>82</v>
      </c>
      <c r="BK690" s="140">
        <f>ROUND(P690*H690,2)</f>
        <v>0</v>
      </c>
      <c r="BL690" s="17" t="s">
        <v>185</v>
      </c>
      <c r="BM690" s="139" t="s">
        <v>1145</v>
      </c>
    </row>
    <row r="691" spans="2:65" s="1" customFormat="1">
      <c r="B691" s="32"/>
      <c r="D691" s="141" t="s">
        <v>162</v>
      </c>
      <c r="F691" s="142" t="s">
        <v>1146</v>
      </c>
      <c r="I691" s="143"/>
      <c r="J691" s="143"/>
      <c r="M691" s="32"/>
      <c r="N691" s="144"/>
      <c r="Y691" s="53"/>
      <c r="AT691" s="17" t="s">
        <v>162</v>
      </c>
      <c r="AU691" s="17" t="s">
        <v>84</v>
      </c>
    </row>
    <row r="692" spans="2:65" s="12" customFormat="1">
      <c r="B692" s="145"/>
      <c r="D692" s="146" t="s">
        <v>164</v>
      </c>
      <c r="E692" s="147" t="s">
        <v>20</v>
      </c>
      <c r="F692" s="148" t="s">
        <v>1147</v>
      </c>
      <c r="H692" s="149">
        <v>63.64</v>
      </c>
      <c r="I692" s="150"/>
      <c r="J692" s="150"/>
      <c r="M692" s="145"/>
      <c r="N692" s="151"/>
      <c r="Y692" s="152"/>
      <c r="AT692" s="147" t="s">
        <v>164</v>
      </c>
      <c r="AU692" s="147" t="s">
        <v>84</v>
      </c>
      <c r="AV692" s="12" t="s">
        <v>84</v>
      </c>
      <c r="AW692" s="12" t="s">
        <v>5</v>
      </c>
      <c r="AX692" s="12" t="s">
        <v>82</v>
      </c>
      <c r="AY692" s="147" t="s">
        <v>155</v>
      </c>
    </row>
    <row r="693" spans="2:65" s="1" customFormat="1" ht="16.5" customHeight="1">
      <c r="B693" s="32"/>
      <c r="C693" s="161" t="s">
        <v>1148</v>
      </c>
      <c r="D693" s="161" t="s">
        <v>180</v>
      </c>
      <c r="E693" s="162" t="s">
        <v>1149</v>
      </c>
      <c r="F693" s="163" t="s">
        <v>1150</v>
      </c>
      <c r="G693" s="164" t="s">
        <v>160</v>
      </c>
      <c r="H693" s="165">
        <v>63.64</v>
      </c>
      <c r="I693" s="166"/>
      <c r="J693" s="167"/>
      <c r="K693" s="168">
        <f>ROUND(P693*H693,2)</f>
        <v>0</v>
      </c>
      <c r="L693" s="167"/>
      <c r="M693" s="169"/>
      <c r="N693" s="170" t="s">
        <v>20</v>
      </c>
      <c r="O693" s="135" t="s">
        <v>43</v>
      </c>
      <c r="P693" s="136">
        <f>I693+J693</f>
        <v>0</v>
      </c>
      <c r="Q693" s="136">
        <f>ROUND(I693*H693,2)</f>
        <v>0</v>
      </c>
      <c r="R693" s="136">
        <f>ROUND(J693*H693,2)</f>
        <v>0</v>
      </c>
      <c r="T693" s="137">
        <f>S693*H693</f>
        <v>0</v>
      </c>
      <c r="U693" s="137">
        <v>3.7799999999999999E-3</v>
      </c>
      <c r="V693" s="137">
        <f>U693*H693</f>
        <v>0.2405592</v>
      </c>
      <c r="W693" s="137">
        <v>0</v>
      </c>
      <c r="X693" s="137">
        <f>W693*H693</f>
        <v>0</v>
      </c>
      <c r="Y693" s="138" t="s">
        <v>20</v>
      </c>
      <c r="AR693" s="139" t="s">
        <v>184</v>
      </c>
      <c r="AT693" s="139" t="s">
        <v>180</v>
      </c>
      <c r="AU693" s="139" t="s">
        <v>84</v>
      </c>
      <c r="AY693" s="17" t="s">
        <v>155</v>
      </c>
      <c r="BE693" s="140">
        <f>IF(O693="základní",K693,0)</f>
        <v>0</v>
      </c>
      <c r="BF693" s="140">
        <f>IF(O693="snížená",K693,0)</f>
        <v>0</v>
      </c>
      <c r="BG693" s="140">
        <f>IF(O693="zákl. přenesená",K693,0)</f>
        <v>0</v>
      </c>
      <c r="BH693" s="140">
        <f>IF(O693="sníž. přenesená",K693,0)</f>
        <v>0</v>
      </c>
      <c r="BI693" s="140">
        <f>IF(O693="nulová",K693,0)</f>
        <v>0</v>
      </c>
      <c r="BJ693" s="17" t="s">
        <v>82</v>
      </c>
      <c r="BK693" s="140">
        <f>ROUND(P693*H693,2)</f>
        <v>0</v>
      </c>
      <c r="BL693" s="17" t="s">
        <v>185</v>
      </c>
      <c r="BM693" s="139" t="s">
        <v>1151</v>
      </c>
    </row>
    <row r="694" spans="2:65" s="1" customFormat="1" ht="16.5" customHeight="1">
      <c r="B694" s="32"/>
      <c r="C694" s="126" t="s">
        <v>1152</v>
      </c>
      <c r="D694" s="126" t="s">
        <v>157</v>
      </c>
      <c r="E694" s="127" t="s">
        <v>1153</v>
      </c>
      <c r="F694" s="128" t="s">
        <v>1154</v>
      </c>
      <c r="G694" s="129" t="s">
        <v>183</v>
      </c>
      <c r="H694" s="130">
        <v>113.467</v>
      </c>
      <c r="I694" s="131"/>
      <c r="J694" s="131"/>
      <c r="K694" s="132">
        <f>ROUND(P694*H694,2)</f>
        <v>0</v>
      </c>
      <c r="L694" s="133"/>
      <c r="M694" s="32"/>
      <c r="N694" s="134" t="s">
        <v>20</v>
      </c>
      <c r="O694" s="135" t="s">
        <v>43</v>
      </c>
      <c r="P694" s="136">
        <f>I694+J694</f>
        <v>0</v>
      </c>
      <c r="Q694" s="136">
        <f>ROUND(I694*H694,2)</f>
        <v>0</v>
      </c>
      <c r="R694" s="136">
        <f>ROUND(J694*H694,2)</f>
        <v>0</v>
      </c>
      <c r="T694" s="137">
        <f>S694*H694</f>
        <v>0</v>
      </c>
      <c r="U694" s="137">
        <v>4.0000000000000003E-5</v>
      </c>
      <c r="V694" s="137">
        <f>U694*H694</f>
        <v>4.5386800000000007E-3</v>
      </c>
      <c r="W694" s="137">
        <v>0</v>
      </c>
      <c r="X694" s="137">
        <f>W694*H694</f>
        <v>0</v>
      </c>
      <c r="Y694" s="138" t="s">
        <v>20</v>
      </c>
      <c r="AR694" s="139" t="s">
        <v>185</v>
      </c>
      <c r="AT694" s="139" t="s">
        <v>157</v>
      </c>
      <c r="AU694" s="139" t="s">
        <v>84</v>
      </c>
      <c r="AY694" s="17" t="s">
        <v>155</v>
      </c>
      <c r="BE694" s="140">
        <f>IF(O694="základní",K694,0)</f>
        <v>0</v>
      </c>
      <c r="BF694" s="140">
        <f>IF(O694="snížená",K694,0)</f>
        <v>0</v>
      </c>
      <c r="BG694" s="140">
        <f>IF(O694="zákl. přenesená",K694,0)</f>
        <v>0</v>
      </c>
      <c r="BH694" s="140">
        <f>IF(O694="sníž. přenesená",K694,0)</f>
        <v>0</v>
      </c>
      <c r="BI694" s="140">
        <f>IF(O694="nulová",K694,0)</f>
        <v>0</v>
      </c>
      <c r="BJ694" s="17" t="s">
        <v>82</v>
      </c>
      <c r="BK694" s="140">
        <f>ROUND(P694*H694,2)</f>
        <v>0</v>
      </c>
      <c r="BL694" s="17" t="s">
        <v>185</v>
      </c>
      <c r="BM694" s="139" t="s">
        <v>1155</v>
      </c>
    </row>
    <row r="695" spans="2:65" s="1" customFormat="1">
      <c r="B695" s="32"/>
      <c r="D695" s="141" t="s">
        <v>162</v>
      </c>
      <c r="F695" s="142" t="s">
        <v>1156</v>
      </c>
      <c r="I695" s="143"/>
      <c r="J695" s="143"/>
      <c r="M695" s="32"/>
      <c r="N695" s="144"/>
      <c r="Y695" s="53"/>
      <c r="AT695" s="17" t="s">
        <v>162</v>
      </c>
      <c r="AU695" s="17" t="s">
        <v>84</v>
      </c>
    </row>
    <row r="696" spans="2:65" s="12" customFormat="1">
      <c r="B696" s="145"/>
      <c r="D696" s="146" t="s">
        <v>164</v>
      </c>
      <c r="E696" s="147" t="s">
        <v>20</v>
      </c>
      <c r="F696" s="148" t="s">
        <v>1157</v>
      </c>
      <c r="H696" s="149">
        <v>113.467</v>
      </c>
      <c r="I696" s="150"/>
      <c r="J696" s="150"/>
      <c r="M696" s="145"/>
      <c r="N696" s="151"/>
      <c r="Y696" s="152"/>
      <c r="AT696" s="147" t="s">
        <v>164</v>
      </c>
      <c r="AU696" s="147" t="s">
        <v>84</v>
      </c>
      <c r="AV696" s="12" t="s">
        <v>84</v>
      </c>
      <c r="AW696" s="12" t="s">
        <v>5</v>
      </c>
      <c r="AX696" s="12" t="s">
        <v>82</v>
      </c>
      <c r="AY696" s="147" t="s">
        <v>155</v>
      </c>
    </row>
    <row r="697" spans="2:65" s="1" customFormat="1" ht="16.5" customHeight="1">
      <c r="B697" s="32"/>
      <c r="C697" s="161" t="s">
        <v>1158</v>
      </c>
      <c r="D697" s="161" t="s">
        <v>180</v>
      </c>
      <c r="E697" s="162" t="s">
        <v>1159</v>
      </c>
      <c r="F697" s="163" t="s">
        <v>1160</v>
      </c>
      <c r="G697" s="164" t="s">
        <v>169</v>
      </c>
      <c r="H697" s="165">
        <v>0.20100000000000001</v>
      </c>
      <c r="I697" s="166"/>
      <c r="J697" s="167"/>
      <c r="K697" s="168">
        <f>ROUND(P697*H697,2)</f>
        <v>0</v>
      </c>
      <c r="L697" s="167"/>
      <c r="M697" s="169"/>
      <c r="N697" s="170" t="s">
        <v>20</v>
      </c>
      <c r="O697" s="135" t="s">
        <v>43</v>
      </c>
      <c r="P697" s="136">
        <f>I697+J697</f>
        <v>0</v>
      </c>
      <c r="Q697" s="136">
        <f>ROUND(I697*H697,2)</f>
        <v>0</v>
      </c>
      <c r="R697" s="136">
        <f>ROUND(J697*H697,2)</f>
        <v>0</v>
      </c>
      <c r="T697" s="137">
        <f>S697*H697</f>
        <v>0</v>
      </c>
      <c r="U697" s="137">
        <v>0.55000000000000004</v>
      </c>
      <c r="V697" s="137">
        <f>U697*H697</f>
        <v>0.11055000000000001</v>
      </c>
      <c r="W697" s="137">
        <v>0</v>
      </c>
      <c r="X697" s="137">
        <f>W697*H697</f>
        <v>0</v>
      </c>
      <c r="Y697" s="138" t="s">
        <v>20</v>
      </c>
      <c r="AR697" s="139" t="s">
        <v>184</v>
      </c>
      <c r="AT697" s="139" t="s">
        <v>180</v>
      </c>
      <c r="AU697" s="139" t="s">
        <v>84</v>
      </c>
      <c r="AY697" s="17" t="s">
        <v>155</v>
      </c>
      <c r="BE697" s="140">
        <f>IF(O697="základní",K697,0)</f>
        <v>0</v>
      </c>
      <c r="BF697" s="140">
        <f>IF(O697="snížená",K697,0)</f>
        <v>0</v>
      </c>
      <c r="BG697" s="140">
        <f>IF(O697="zákl. přenesená",K697,0)</f>
        <v>0</v>
      </c>
      <c r="BH697" s="140">
        <f>IF(O697="sníž. přenesená",K697,0)</f>
        <v>0</v>
      </c>
      <c r="BI697" s="140">
        <f>IF(O697="nulová",K697,0)</f>
        <v>0</v>
      </c>
      <c r="BJ697" s="17" t="s">
        <v>82</v>
      </c>
      <c r="BK697" s="140">
        <f>ROUND(P697*H697,2)</f>
        <v>0</v>
      </c>
      <c r="BL697" s="17" t="s">
        <v>185</v>
      </c>
      <c r="BM697" s="139" t="s">
        <v>1161</v>
      </c>
    </row>
    <row r="698" spans="2:65" s="12" customFormat="1">
      <c r="B698" s="145"/>
      <c r="D698" s="146" t="s">
        <v>164</v>
      </c>
      <c r="E698" s="147" t="s">
        <v>20</v>
      </c>
      <c r="F698" s="148" t="s">
        <v>1162</v>
      </c>
      <c r="H698" s="149">
        <v>0.191</v>
      </c>
      <c r="I698" s="150"/>
      <c r="J698" s="150"/>
      <c r="M698" s="145"/>
      <c r="N698" s="151"/>
      <c r="Y698" s="152"/>
      <c r="AT698" s="147" t="s">
        <v>164</v>
      </c>
      <c r="AU698" s="147" t="s">
        <v>84</v>
      </c>
      <c r="AV698" s="12" t="s">
        <v>84</v>
      </c>
      <c r="AW698" s="12" t="s">
        <v>4</v>
      </c>
      <c r="AX698" s="12" t="s">
        <v>82</v>
      </c>
      <c r="AY698" s="147" t="s">
        <v>155</v>
      </c>
    </row>
    <row r="699" spans="2:65" s="12" customFormat="1">
      <c r="B699" s="145"/>
      <c r="D699" s="146" t="s">
        <v>164</v>
      </c>
      <c r="F699" s="148" t="s">
        <v>1163</v>
      </c>
      <c r="H699" s="149">
        <v>0.20100000000000001</v>
      </c>
      <c r="I699" s="150"/>
      <c r="J699" s="150"/>
      <c r="M699" s="145"/>
      <c r="N699" s="151"/>
      <c r="Y699" s="152"/>
      <c r="AT699" s="147" t="s">
        <v>164</v>
      </c>
      <c r="AU699" s="147" t="s">
        <v>84</v>
      </c>
      <c r="AV699" s="12" t="s">
        <v>84</v>
      </c>
      <c r="AW699" s="12" t="s">
        <v>4</v>
      </c>
      <c r="AX699" s="12" t="s">
        <v>82</v>
      </c>
      <c r="AY699" s="147" t="s">
        <v>155</v>
      </c>
    </row>
    <row r="700" spans="2:65" s="1" customFormat="1" ht="24.2" customHeight="1">
      <c r="B700" s="32"/>
      <c r="C700" s="126" t="s">
        <v>1164</v>
      </c>
      <c r="D700" s="126" t="s">
        <v>157</v>
      </c>
      <c r="E700" s="127" t="s">
        <v>1165</v>
      </c>
      <c r="F700" s="128" t="s">
        <v>1166</v>
      </c>
      <c r="G700" s="129" t="s">
        <v>207</v>
      </c>
      <c r="H700" s="130">
        <v>0.35799999999999998</v>
      </c>
      <c r="I700" s="131"/>
      <c r="J700" s="131"/>
      <c r="K700" s="132">
        <f>ROUND(P700*H700,2)</f>
        <v>0</v>
      </c>
      <c r="L700" s="133"/>
      <c r="M700" s="32"/>
      <c r="N700" s="134" t="s">
        <v>20</v>
      </c>
      <c r="O700" s="135" t="s">
        <v>43</v>
      </c>
      <c r="P700" s="136">
        <f>I700+J700</f>
        <v>0</v>
      </c>
      <c r="Q700" s="136">
        <f>ROUND(I700*H700,2)</f>
        <v>0</v>
      </c>
      <c r="R700" s="136">
        <f>ROUND(J700*H700,2)</f>
        <v>0</v>
      </c>
      <c r="T700" s="137">
        <f>S700*H700</f>
        <v>0</v>
      </c>
      <c r="U700" s="137">
        <v>0</v>
      </c>
      <c r="V700" s="137">
        <f>U700*H700</f>
        <v>0</v>
      </c>
      <c r="W700" s="137">
        <v>0</v>
      </c>
      <c r="X700" s="137">
        <f>W700*H700</f>
        <v>0</v>
      </c>
      <c r="Y700" s="138" t="s">
        <v>20</v>
      </c>
      <c r="AR700" s="139" t="s">
        <v>185</v>
      </c>
      <c r="AT700" s="139" t="s">
        <v>157</v>
      </c>
      <c r="AU700" s="139" t="s">
        <v>84</v>
      </c>
      <c r="AY700" s="17" t="s">
        <v>155</v>
      </c>
      <c r="BE700" s="140">
        <f>IF(O700="základní",K700,0)</f>
        <v>0</v>
      </c>
      <c r="BF700" s="140">
        <f>IF(O700="snížená",K700,0)</f>
        <v>0</v>
      </c>
      <c r="BG700" s="140">
        <f>IF(O700="zákl. přenesená",K700,0)</f>
        <v>0</v>
      </c>
      <c r="BH700" s="140">
        <f>IF(O700="sníž. přenesená",K700,0)</f>
        <v>0</v>
      </c>
      <c r="BI700" s="140">
        <f>IF(O700="nulová",K700,0)</f>
        <v>0</v>
      </c>
      <c r="BJ700" s="17" t="s">
        <v>82</v>
      </c>
      <c r="BK700" s="140">
        <f>ROUND(P700*H700,2)</f>
        <v>0</v>
      </c>
      <c r="BL700" s="17" t="s">
        <v>185</v>
      </c>
      <c r="BM700" s="139" t="s">
        <v>1167</v>
      </c>
    </row>
    <row r="701" spans="2:65" s="1" customFormat="1">
      <c r="B701" s="32"/>
      <c r="D701" s="141" t="s">
        <v>162</v>
      </c>
      <c r="F701" s="142" t="s">
        <v>1168</v>
      </c>
      <c r="I701" s="143"/>
      <c r="J701" s="143"/>
      <c r="M701" s="32"/>
      <c r="N701" s="144"/>
      <c r="Y701" s="53"/>
      <c r="AT701" s="17" t="s">
        <v>162</v>
      </c>
      <c r="AU701" s="17" t="s">
        <v>84</v>
      </c>
    </row>
    <row r="702" spans="2:65" s="11" customFormat="1" ht="22.9" customHeight="1">
      <c r="B702" s="113"/>
      <c r="D702" s="114" t="s">
        <v>73</v>
      </c>
      <c r="E702" s="124" t="s">
        <v>1169</v>
      </c>
      <c r="F702" s="124" t="s">
        <v>1170</v>
      </c>
      <c r="I702" s="116"/>
      <c r="J702" s="116"/>
      <c r="K702" s="125">
        <f>BK702</f>
        <v>0</v>
      </c>
      <c r="M702" s="113"/>
      <c r="N702" s="118"/>
      <c r="Q702" s="119">
        <f>SUM(Q703:Q744)</f>
        <v>0</v>
      </c>
      <c r="R702" s="119">
        <f>SUM(R703:R744)</f>
        <v>0</v>
      </c>
      <c r="T702" s="120">
        <f>SUM(T703:T744)</f>
        <v>0</v>
      </c>
      <c r="V702" s="120">
        <f>SUM(V703:V744)</f>
        <v>18.054169000000005</v>
      </c>
      <c r="X702" s="120">
        <f>SUM(X703:X744)</f>
        <v>0</v>
      </c>
      <c r="Y702" s="121"/>
      <c r="AR702" s="114" t="s">
        <v>84</v>
      </c>
      <c r="AT702" s="122" t="s">
        <v>73</v>
      </c>
      <c r="AU702" s="122" t="s">
        <v>82</v>
      </c>
      <c r="AY702" s="114" t="s">
        <v>155</v>
      </c>
      <c r="BK702" s="123">
        <f>SUM(BK703:BK744)</f>
        <v>0</v>
      </c>
    </row>
    <row r="703" spans="2:65" s="1" customFormat="1" ht="37.9" customHeight="1">
      <c r="B703" s="32"/>
      <c r="C703" s="126" t="s">
        <v>1171</v>
      </c>
      <c r="D703" s="126" t="s">
        <v>157</v>
      </c>
      <c r="E703" s="127" t="s">
        <v>1172</v>
      </c>
      <c r="F703" s="128" t="s">
        <v>1173</v>
      </c>
      <c r="G703" s="129" t="s">
        <v>183</v>
      </c>
      <c r="H703" s="130">
        <v>86.8</v>
      </c>
      <c r="I703" s="131"/>
      <c r="J703" s="131"/>
      <c r="K703" s="132">
        <f>ROUND(P703*H703,2)</f>
        <v>0</v>
      </c>
      <c r="L703" s="133"/>
      <c r="M703" s="32"/>
      <c r="N703" s="134" t="s">
        <v>20</v>
      </c>
      <c r="O703" s="135" t="s">
        <v>43</v>
      </c>
      <c r="P703" s="136">
        <f>I703+J703</f>
        <v>0</v>
      </c>
      <c r="Q703" s="136">
        <f>ROUND(I703*H703,2)</f>
        <v>0</v>
      </c>
      <c r="R703" s="136">
        <f>ROUND(J703*H703,2)</f>
        <v>0</v>
      </c>
      <c r="T703" s="137">
        <f>S703*H703</f>
        <v>0</v>
      </c>
      <c r="U703" s="137">
        <v>0.2044</v>
      </c>
      <c r="V703" s="137">
        <f>U703*H703</f>
        <v>17.74192</v>
      </c>
      <c r="W703" s="137">
        <v>0</v>
      </c>
      <c r="X703" s="137">
        <f>W703*H703</f>
        <v>0</v>
      </c>
      <c r="Y703" s="138" t="s">
        <v>20</v>
      </c>
      <c r="AR703" s="139" t="s">
        <v>161</v>
      </c>
      <c r="AT703" s="139" t="s">
        <v>157</v>
      </c>
      <c r="AU703" s="139" t="s">
        <v>84</v>
      </c>
      <c r="AY703" s="17" t="s">
        <v>155</v>
      </c>
      <c r="BE703" s="140">
        <f>IF(O703="základní",K703,0)</f>
        <v>0</v>
      </c>
      <c r="BF703" s="140">
        <f>IF(O703="snížená",K703,0)</f>
        <v>0</v>
      </c>
      <c r="BG703" s="140">
        <f>IF(O703="zákl. přenesená",K703,0)</f>
        <v>0</v>
      </c>
      <c r="BH703" s="140">
        <f>IF(O703="sníž. přenesená",K703,0)</f>
        <v>0</v>
      </c>
      <c r="BI703" s="140">
        <f>IF(O703="nulová",K703,0)</f>
        <v>0</v>
      </c>
      <c r="BJ703" s="17" t="s">
        <v>82</v>
      </c>
      <c r="BK703" s="140">
        <f>ROUND(P703*H703,2)</f>
        <v>0</v>
      </c>
      <c r="BL703" s="17" t="s">
        <v>161</v>
      </c>
      <c r="BM703" s="139" t="s">
        <v>1174</v>
      </c>
    </row>
    <row r="704" spans="2:65" s="1" customFormat="1">
      <c r="B704" s="32"/>
      <c r="D704" s="141" t="s">
        <v>162</v>
      </c>
      <c r="F704" s="142" t="s">
        <v>1175</v>
      </c>
      <c r="I704" s="143"/>
      <c r="J704" s="143"/>
      <c r="M704" s="32"/>
      <c r="N704" s="144"/>
      <c r="Y704" s="53"/>
      <c r="AT704" s="17" t="s">
        <v>162</v>
      </c>
      <c r="AU704" s="17" t="s">
        <v>84</v>
      </c>
    </row>
    <row r="705" spans="2:65" s="12" customFormat="1">
      <c r="B705" s="145"/>
      <c r="D705" s="146" t="s">
        <v>164</v>
      </c>
      <c r="E705" s="147" t="s">
        <v>20</v>
      </c>
      <c r="F705" s="148" t="s">
        <v>1176</v>
      </c>
      <c r="H705" s="149">
        <v>86.8</v>
      </c>
      <c r="I705" s="150"/>
      <c r="J705" s="150"/>
      <c r="M705" s="145"/>
      <c r="N705" s="151"/>
      <c r="Y705" s="152"/>
      <c r="AT705" s="147" t="s">
        <v>164</v>
      </c>
      <c r="AU705" s="147" t="s">
        <v>84</v>
      </c>
      <c r="AV705" s="12" t="s">
        <v>84</v>
      </c>
      <c r="AW705" s="12" t="s">
        <v>5</v>
      </c>
      <c r="AX705" s="12" t="s">
        <v>74</v>
      </c>
      <c r="AY705" s="147" t="s">
        <v>155</v>
      </c>
    </row>
    <row r="706" spans="2:65" s="13" customFormat="1">
      <c r="B706" s="153"/>
      <c r="D706" s="146" t="s">
        <v>164</v>
      </c>
      <c r="E706" s="154" t="s">
        <v>20</v>
      </c>
      <c r="F706" s="155" t="s">
        <v>166</v>
      </c>
      <c r="H706" s="156">
        <v>86.8</v>
      </c>
      <c r="I706" s="157"/>
      <c r="J706" s="157"/>
      <c r="M706" s="153"/>
      <c r="N706" s="158"/>
      <c r="Y706" s="159"/>
      <c r="AT706" s="154" t="s">
        <v>164</v>
      </c>
      <c r="AU706" s="154" t="s">
        <v>84</v>
      </c>
      <c r="AV706" s="13" t="s">
        <v>161</v>
      </c>
      <c r="AW706" s="13" t="s">
        <v>5</v>
      </c>
      <c r="AX706" s="13" t="s">
        <v>82</v>
      </c>
      <c r="AY706" s="154" t="s">
        <v>155</v>
      </c>
    </row>
    <row r="707" spans="2:65" s="1" customFormat="1" ht="16.5" customHeight="1">
      <c r="B707" s="32"/>
      <c r="C707" s="126" t="s">
        <v>1177</v>
      </c>
      <c r="D707" s="126" t="s">
        <v>157</v>
      </c>
      <c r="E707" s="127" t="s">
        <v>1178</v>
      </c>
      <c r="F707" s="128" t="s">
        <v>1179</v>
      </c>
      <c r="G707" s="129" t="s">
        <v>183</v>
      </c>
      <c r="H707" s="130">
        <v>76.099999999999994</v>
      </c>
      <c r="I707" s="131"/>
      <c r="J707" s="131"/>
      <c r="K707" s="132">
        <f>ROUND(P707*H707,2)</f>
        <v>0</v>
      </c>
      <c r="L707" s="133"/>
      <c r="M707" s="32"/>
      <c r="N707" s="134" t="s">
        <v>20</v>
      </c>
      <c r="O707" s="135" t="s">
        <v>43</v>
      </c>
      <c r="P707" s="136">
        <f>I707+J707</f>
        <v>0</v>
      </c>
      <c r="Q707" s="136">
        <f>ROUND(I707*H707,2)</f>
        <v>0</v>
      </c>
      <c r="R707" s="136">
        <f>ROUND(J707*H707,2)</f>
        <v>0</v>
      </c>
      <c r="T707" s="137">
        <f>S707*H707</f>
        <v>0</v>
      </c>
      <c r="U707" s="137">
        <v>1.91E-3</v>
      </c>
      <c r="V707" s="137">
        <f>U707*H707</f>
        <v>0.14535099999999998</v>
      </c>
      <c r="W707" s="137">
        <v>0</v>
      </c>
      <c r="X707" s="137">
        <f>W707*H707</f>
        <v>0</v>
      </c>
      <c r="Y707" s="138" t="s">
        <v>20</v>
      </c>
      <c r="AR707" s="139" t="s">
        <v>161</v>
      </c>
      <c r="AT707" s="139" t="s">
        <v>157</v>
      </c>
      <c r="AU707" s="139" t="s">
        <v>84</v>
      </c>
      <c r="AY707" s="17" t="s">
        <v>155</v>
      </c>
      <c r="BE707" s="140">
        <f>IF(O707="základní",K707,0)</f>
        <v>0</v>
      </c>
      <c r="BF707" s="140">
        <f>IF(O707="snížená",K707,0)</f>
        <v>0</v>
      </c>
      <c r="BG707" s="140">
        <f>IF(O707="zákl. přenesená",K707,0)</f>
        <v>0</v>
      </c>
      <c r="BH707" s="140">
        <f>IF(O707="sníž. přenesená",K707,0)</f>
        <v>0</v>
      </c>
      <c r="BI707" s="140">
        <f>IF(O707="nulová",K707,0)</f>
        <v>0</v>
      </c>
      <c r="BJ707" s="17" t="s">
        <v>82</v>
      </c>
      <c r="BK707" s="140">
        <f>ROUND(P707*H707,2)</f>
        <v>0</v>
      </c>
      <c r="BL707" s="17" t="s">
        <v>161</v>
      </c>
      <c r="BM707" s="139" t="s">
        <v>1180</v>
      </c>
    </row>
    <row r="708" spans="2:65" s="1" customFormat="1">
      <c r="B708" s="32"/>
      <c r="D708" s="141" t="s">
        <v>162</v>
      </c>
      <c r="F708" s="142" t="s">
        <v>1181</v>
      </c>
      <c r="I708" s="143"/>
      <c r="J708" s="143"/>
      <c r="M708" s="32"/>
      <c r="N708" s="144"/>
      <c r="Y708" s="53"/>
      <c r="AT708" s="17" t="s">
        <v>162</v>
      </c>
      <c r="AU708" s="17" t="s">
        <v>84</v>
      </c>
    </row>
    <row r="709" spans="2:65" s="12" customFormat="1">
      <c r="B709" s="145"/>
      <c r="D709" s="146" t="s">
        <v>164</v>
      </c>
      <c r="E709" s="147" t="s">
        <v>20</v>
      </c>
      <c r="F709" s="148" t="s">
        <v>1182</v>
      </c>
      <c r="H709" s="149">
        <v>76.099999999999994</v>
      </c>
      <c r="I709" s="150"/>
      <c r="J709" s="150"/>
      <c r="M709" s="145"/>
      <c r="N709" s="151"/>
      <c r="Y709" s="152"/>
      <c r="AT709" s="147" t="s">
        <v>164</v>
      </c>
      <c r="AU709" s="147" t="s">
        <v>84</v>
      </c>
      <c r="AV709" s="12" t="s">
        <v>84</v>
      </c>
      <c r="AW709" s="12" t="s">
        <v>5</v>
      </c>
      <c r="AX709" s="12" t="s">
        <v>74</v>
      </c>
      <c r="AY709" s="147" t="s">
        <v>155</v>
      </c>
    </row>
    <row r="710" spans="2:65" s="13" customFormat="1">
      <c r="B710" s="153"/>
      <c r="D710" s="146" t="s">
        <v>164</v>
      </c>
      <c r="E710" s="154" t="s">
        <v>20</v>
      </c>
      <c r="F710" s="155" t="s">
        <v>166</v>
      </c>
      <c r="H710" s="156">
        <v>76.099999999999994</v>
      </c>
      <c r="I710" s="157"/>
      <c r="J710" s="157"/>
      <c r="M710" s="153"/>
      <c r="N710" s="158"/>
      <c r="Y710" s="159"/>
      <c r="AT710" s="154" t="s">
        <v>164</v>
      </c>
      <c r="AU710" s="154" t="s">
        <v>84</v>
      </c>
      <c r="AV710" s="13" t="s">
        <v>161</v>
      </c>
      <c r="AW710" s="13" t="s">
        <v>5</v>
      </c>
      <c r="AX710" s="13" t="s">
        <v>82</v>
      </c>
      <c r="AY710" s="154" t="s">
        <v>155</v>
      </c>
    </row>
    <row r="711" spans="2:65" s="1" customFormat="1" ht="16.5" customHeight="1">
      <c r="B711" s="32"/>
      <c r="C711" s="126" t="s">
        <v>1183</v>
      </c>
      <c r="D711" s="126" t="s">
        <v>157</v>
      </c>
      <c r="E711" s="127" t="s">
        <v>1184</v>
      </c>
      <c r="F711" s="128" t="s">
        <v>1185</v>
      </c>
      <c r="G711" s="129" t="s">
        <v>183</v>
      </c>
      <c r="H711" s="130">
        <v>13.1</v>
      </c>
      <c r="I711" s="131"/>
      <c r="J711" s="131"/>
      <c r="K711" s="132">
        <f>ROUND(P711*H711,2)</f>
        <v>0</v>
      </c>
      <c r="L711" s="133"/>
      <c r="M711" s="32"/>
      <c r="N711" s="134" t="s">
        <v>20</v>
      </c>
      <c r="O711" s="135" t="s">
        <v>43</v>
      </c>
      <c r="P711" s="136">
        <f>I711+J711</f>
        <v>0</v>
      </c>
      <c r="Q711" s="136">
        <f>ROUND(I711*H711,2)</f>
        <v>0</v>
      </c>
      <c r="R711" s="136">
        <f>ROUND(J711*H711,2)</f>
        <v>0</v>
      </c>
      <c r="T711" s="137">
        <f>S711*H711</f>
        <v>0</v>
      </c>
      <c r="U711" s="137">
        <v>1.42E-3</v>
      </c>
      <c r="V711" s="137">
        <f>U711*H711</f>
        <v>1.8602E-2</v>
      </c>
      <c r="W711" s="137">
        <v>0</v>
      </c>
      <c r="X711" s="137">
        <f>W711*H711</f>
        <v>0</v>
      </c>
      <c r="Y711" s="138" t="s">
        <v>20</v>
      </c>
      <c r="AR711" s="139" t="s">
        <v>161</v>
      </c>
      <c r="AT711" s="139" t="s">
        <v>157</v>
      </c>
      <c r="AU711" s="139" t="s">
        <v>84</v>
      </c>
      <c r="AY711" s="17" t="s">
        <v>155</v>
      </c>
      <c r="BE711" s="140">
        <f>IF(O711="základní",K711,0)</f>
        <v>0</v>
      </c>
      <c r="BF711" s="140">
        <f>IF(O711="snížená",K711,0)</f>
        <v>0</v>
      </c>
      <c r="BG711" s="140">
        <f>IF(O711="zákl. přenesená",K711,0)</f>
        <v>0</v>
      </c>
      <c r="BH711" s="140">
        <f>IF(O711="sníž. přenesená",K711,0)</f>
        <v>0</v>
      </c>
      <c r="BI711" s="140">
        <f>IF(O711="nulová",K711,0)</f>
        <v>0</v>
      </c>
      <c r="BJ711" s="17" t="s">
        <v>82</v>
      </c>
      <c r="BK711" s="140">
        <f>ROUND(P711*H711,2)</f>
        <v>0</v>
      </c>
      <c r="BL711" s="17" t="s">
        <v>161</v>
      </c>
      <c r="BM711" s="139" t="s">
        <v>1186</v>
      </c>
    </row>
    <row r="712" spans="2:65" s="1" customFormat="1">
      <c r="B712" s="32"/>
      <c r="D712" s="141" t="s">
        <v>162</v>
      </c>
      <c r="F712" s="142" t="s">
        <v>1187</v>
      </c>
      <c r="I712" s="143"/>
      <c r="J712" s="143"/>
      <c r="M712" s="32"/>
      <c r="N712" s="144"/>
      <c r="Y712" s="53"/>
      <c r="AT712" s="17" t="s">
        <v>162</v>
      </c>
      <c r="AU712" s="17" t="s">
        <v>84</v>
      </c>
    </row>
    <row r="713" spans="2:65" s="12" customFormat="1">
      <c r="B713" s="145"/>
      <c r="D713" s="146" t="s">
        <v>164</v>
      </c>
      <c r="E713" s="147" t="s">
        <v>20</v>
      </c>
      <c r="F713" s="148" t="s">
        <v>1188</v>
      </c>
      <c r="H713" s="149">
        <v>13.1</v>
      </c>
      <c r="I713" s="150"/>
      <c r="J713" s="150"/>
      <c r="M713" s="145"/>
      <c r="N713" s="151"/>
      <c r="Y713" s="152"/>
      <c r="AT713" s="147" t="s">
        <v>164</v>
      </c>
      <c r="AU713" s="147" t="s">
        <v>84</v>
      </c>
      <c r="AV713" s="12" t="s">
        <v>84</v>
      </c>
      <c r="AW713" s="12" t="s">
        <v>5</v>
      </c>
      <c r="AX713" s="12" t="s">
        <v>74</v>
      </c>
      <c r="AY713" s="147" t="s">
        <v>155</v>
      </c>
    </row>
    <row r="714" spans="2:65" s="13" customFormat="1">
      <c r="B714" s="153"/>
      <c r="D714" s="146" t="s">
        <v>164</v>
      </c>
      <c r="E714" s="154" t="s">
        <v>20</v>
      </c>
      <c r="F714" s="155" t="s">
        <v>166</v>
      </c>
      <c r="H714" s="156">
        <v>13.1</v>
      </c>
      <c r="I714" s="157"/>
      <c r="J714" s="157"/>
      <c r="M714" s="153"/>
      <c r="N714" s="158"/>
      <c r="Y714" s="159"/>
      <c r="AT714" s="154" t="s">
        <v>164</v>
      </c>
      <c r="AU714" s="154" t="s">
        <v>84</v>
      </c>
      <c r="AV714" s="13" t="s">
        <v>161</v>
      </c>
      <c r="AW714" s="13" t="s">
        <v>5</v>
      </c>
      <c r="AX714" s="13" t="s">
        <v>82</v>
      </c>
      <c r="AY714" s="154" t="s">
        <v>155</v>
      </c>
    </row>
    <row r="715" spans="2:65" s="1" customFormat="1" ht="16.5" customHeight="1">
      <c r="B715" s="32"/>
      <c r="C715" s="126" t="s">
        <v>1189</v>
      </c>
      <c r="D715" s="126" t="s">
        <v>157</v>
      </c>
      <c r="E715" s="127" t="s">
        <v>1190</v>
      </c>
      <c r="F715" s="128" t="s">
        <v>1191</v>
      </c>
      <c r="G715" s="129" t="s">
        <v>183</v>
      </c>
      <c r="H715" s="130">
        <v>20.2</v>
      </c>
      <c r="I715" s="131"/>
      <c r="J715" s="131"/>
      <c r="K715" s="132">
        <f>ROUND(P715*H715,2)</f>
        <v>0</v>
      </c>
      <c r="L715" s="133"/>
      <c r="M715" s="32"/>
      <c r="N715" s="134" t="s">
        <v>20</v>
      </c>
      <c r="O715" s="135" t="s">
        <v>43</v>
      </c>
      <c r="P715" s="136">
        <f>I715+J715</f>
        <v>0</v>
      </c>
      <c r="Q715" s="136">
        <f>ROUND(I715*H715,2)</f>
        <v>0</v>
      </c>
      <c r="R715" s="136">
        <f>ROUND(J715*H715,2)</f>
        <v>0</v>
      </c>
      <c r="T715" s="137">
        <f>S715*H715</f>
        <v>0</v>
      </c>
      <c r="U715" s="137">
        <v>1.97E-3</v>
      </c>
      <c r="V715" s="137">
        <f>U715*H715</f>
        <v>3.9793999999999996E-2</v>
      </c>
      <c r="W715" s="137">
        <v>0</v>
      </c>
      <c r="X715" s="137">
        <f>W715*H715</f>
        <v>0</v>
      </c>
      <c r="Y715" s="138" t="s">
        <v>20</v>
      </c>
      <c r="AR715" s="139" t="s">
        <v>161</v>
      </c>
      <c r="AT715" s="139" t="s">
        <v>157</v>
      </c>
      <c r="AU715" s="139" t="s">
        <v>84</v>
      </c>
      <c r="AY715" s="17" t="s">
        <v>155</v>
      </c>
      <c r="BE715" s="140">
        <f>IF(O715="základní",K715,0)</f>
        <v>0</v>
      </c>
      <c r="BF715" s="140">
        <f>IF(O715="snížená",K715,0)</f>
        <v>0</v>
      </c>
      <c r="BG715" s="140">
        <f>IF(O715="zákl. přenesená",K715,0)</f>
        <v>0</v>
      </c>
      <c r="BH715" s="140">
        <f>IF(O715="sníž. přenesená",K715,0)</f>
        <v>0</v>
      </c>
      <c r="BI715" s="140">
        <f>IF(O715="nulová",K715,0)</f>
        <v>0</v>
      </c>
      <c r="BJ715" s="17" t="s">
        <v>82</v>
      </c>
      <c r="BK715" s="140">
        <f>ROUND(P715*H715,2)</f>
        <v>0</v>
      </c>
      <c r="BL715" s="17" t="s">
        <v>161</v>
      </c>
      <c r="BM715" s="139" t="s">
        <v>1192</v>
      </c>
    </row>
    <row r="716" spans="2:65" s="1" customFormat="1">
      <c r="B716" s="32"/>
      <c r="D716" s="141" t="s">
        <v>162</v>
      </c>
      <c r="F716" s="142" t="s">
        <v>1193</v>
      </c>
      <c r="I716" s="143"/>
      <c r="J716" s="143"/>
      <c r="M716" s="32"/>
      <c r="N716" s="144"/>
      <c r="Y716" s="53"/>
      <c r="AT716" s="17" t="s">
        <v>162</v>
      </c>
      <c r="AU716" s="17" t="s">
        <v>84</v>
      </c>
    </row>
    <row r="717" spans="2:65" s="12" customFormat="1">
      <c r="B717" s="145"/>
      <c r="D717" s="146" t="s">
        <v>164</v>
      </c>
      <c r="E717" s="147" t="s">
        <v>20</v>
      </c>
      <c r="F717" s="148" t="s">
        <v>1194</v>
      </c>
      <c r="H717" s="149">
        <v>20.2</v>
      </c>
      <c r="I717" s="150"/>
      <c r="J717" s="150"/>
      <c r="M717" s="145"/>
      <c r="N717" s="151"/>
      <c r="Y717" s="152"/>
      <c r="AT717" s="147" t="s">
        <v>164</v>
      </c>
      <c r="AU717" s="147" t="s">
        <v>84</v>
      </c>
      <c r="AV717" s="12" t="s">
        <v>84</v>
      </c>
      <c r="AW717" s="12" t="s">
        <v>5</v>
      </c>
      <c r="AX717" s="12" t="s">
        <v>74</v>
      </c>
      <c r="AY717" s="147" t="s">
        <v>155</v>
      </c>
    </row>
    <row r="718" spans="2:65" s="13" customFormat="1">
      <c r="B718" s="153"/>
      <c r="D718" s="146" t="s">
        <v>164</v>
      </c>
      <c r="E718" s="154" t="s">
        <v>20</v>
      </c>
      <c r="F718" s="155" t="s">
        <v>166</v>
      </c>
      <c r="H718" s="156">
        <v>20.2</v>
      </c>
      <c r="I718" s="157"/>
      <c r="J718" s="157"/>
      <c r="M718" s="153"/>
      <c r="N718" s="158"/>
      <c r="Y718" s="159"/>
      <c r="AT718" s="154" t="s">
        <v>164</v>
      </c>
      <c r="AU718" s="154" t="s">
        <v>84</v>
      </c>
      <c r="AV718" s="13" t="s">
        <v>161</v>
      </c>
      <c r="AW718" s="13" t="s">
        <v>5</v>
      </c>
      <c r="AX718" s="13" t="s">
        <v>82</v>
      </c>
      <c r="AY718" s="154" t="s">
        <v>155</v>
      </c>
    </row>
    <row r="719" spans="2:65" s="1" customFormat="1" ht="16.5" customHeight="1">
      <c r="B719" s="32"/>
      <c r="C719" s="126" t="s">
        <v>1195</v>
      </c>
      <c r="D719" s="126" t="s">
        <v>157</v>
      </c>
      <c r="E719" s="127" t="s">
        <v>1196</v>
      </c>
      <c r="F719" s="128" t="s">
        <v>1197</v>
      </c>
      <c r="G719" s="129" t="s">
        <v>183</v>
      </c>
      <c r="H719" s="130">
        <v>17.600000000000001</v>
      </c>
      <c r="I719" s="131"/>
      <c r="J719" s="131"/>
      <c r="K719" s="132">
        <f>ROUND(P719*H719,2)</f>
        <v>0</v>
      </c>
      <c r="L719" s="133"/>
      <c r="M719" s="32"/>
      <c r="N719" s="134" t="s">
        <v>20</v>
      </c>
      <c r="O719" s="135" t="s">
        <v>43</v>
      </c>
      <c r="P719" s="136">
        <f>I719+J719</f>
        <v>0</v>
      </c>
      <c r="Q719" s="136">
        <f>ROUND(I719*H719,2)</f>
        <v>0</v>
      </c>
      <c r="R719" s="136">
        <f>ROUND(J719*H719,2)</f>
        <v>0</v>
      </c>
      <c r="T719" s="137">
        <f>S719*H719</f>
        <v>0</v>
      </c>
      <c r="U719" s="137">
        <v>3.0400000000000002E-3</v>
      </c>
      <c r="V719" s="137">
        <f>U719*H719</f>
        <v>5.350400000000001E-2</v>
      </c>
      <c r="W719" s="137">
        <v>0</v>
      </c>
      <c r="X719" s="137">
        <f>W719*H719</f>
        <v>0</v>
      </c>
      <c r="Y719" s="138" t="s">
        <v>20</v>
      </c>
      <c r="AR719" s="139" t="s">
        <v>161</v>
      </c>
      <c r="AT719" s="139" t="s">
        <v>157</v>
      </c>
      <c r="AU719" s="139" t="s">
        <v>84</v>
      </c>
      <c r="AY719" s="17" t="s">
        <v>155</v>
      </c>
      <c r="BE719" s="140">
        <f>IF(O719="základní",K719,0)</f>
        <v>0</v>
      </c>
      <c r="BF719" s="140">
        <f>IF(O719="snížená",K719,0)</f>
        <v>0</v>
      </c>
      <c r="BG719" s="140">
        <f>IF(O719="zákl. přenesená",K719,0)</f>
        <v>0</v>
      </c>
      <c r="BH719" s="140">
        <f>IF(O719="sníž. přenesená",K719,0)</f>
        <v>0</v>
      </c>
      <c r="BI719" s="140">
        <f>IF(O719="nulová",K719,0)</f>
        <v>0</v>
      </c>
      <c r="BJ719" s="17" t="s">
        <v>82</v>
      </c>
      <c r="BK719" s="140">
        <f>ROUND(P719*H719,2)</f>
        <v>0</v>
      </c>
      <c r="BL719" s="17" t="s">
        <v>161</v>
      </c>
      <c r="BM719" s="139" t="s">
        <v>1198</v>
      </c>
    </row>
    <row r="720" spans="2:65" s="1" customFormat="1">
      <c r="B720" s="32"/>
      <c r="D720" s="141" t="s">
        <v>162</v>
      </c>
      <c r="F720" s="142" t="s">
        <v>1199</v>
      </c>
      <c r="I720" s="143"/>
      <c r="J720" s="143"/>
      <c r="M720" s="32"/>
      <c r="N720" s="144"/>
      <c r="Y720" s="53"/>
      <c r="AT720" s="17" t="s">
        <v>162</v>
      </c>
      <c r="AU720" s="17" t="s">
        <v>84</v>
      </c>
    </row>
    <row r="721" spans="2:65" s="12" customFormat="1">
      <c r="B721" s="145"/>
      <c r="D721" s="146" t="s">
        <v>164</v>
      </c>
      <c r="E721" s="147" t="s">
        <v>20</v>
      </c>
      <c r="F721" s="148" t="s">
        <v>1200</v>
      </c>
      <c r="H721" s="149">
        <v>17.600000000000001</v>
      </c>
      <c r="I721" s="150"/>
      <c r="J721" s="150"/>
      <c r="M721" s="145"/>
      <c r="N721" s="151"/>
      <c r="Y721" s="152"/>
      <c r="AT721" s="147" t="s">
        <v>164</v>
      </c>
      <c r="AU721" s="147" t="s">
        <v>84</v>
      </c>
      <c r="AV721" s="12" t="s">
        <v>84</v>
      </c>
      <c r="AW721" s="12" t="s">
        <v>5</v>
      </c>
      <c r="AX721" s="12" t="s">
        <v>74</v>
      </c>
      <c r="AY721" s="147" t="s">
        <v>155</v>
      </c>
    </row>
    <row r="722" spans="2:65" s="13" customFormat="1">
      <c r="B722" s="153"/>
      <c r="D722" s="146" t="s">
        <v>164</v>
      </c>
      <c r="E722" s="154" t="s">
        <v>20</v>
      </c>
      <c r="F722" s="155" t="s">
        <v>166</v>
      </c>
      <c r="H722" s="156">
        <v>17.600000000000001</v>
      </c>
      <c r="I722" s="157"/>
      <c r="J722" s="157"/>
      <c r="M722" s="153"/>
      <c r="N722" s="158"/>
      <c r="Y722" s="159"/>
      <c r="AT722" s="154" t="s">
        <v>164</v>
      </c>
      <c r="AU722" s="154" t="s">
        <v>84</v>
      </c>
      <c r="AV722" s="13" t="s">
        <v>161</v>
      </c>
      <c r="AW722" s="13" t="s">
        <v>5</v>
      </c>
      <c r="AX722" s="13" t="s">
        <v>82</v>
      </c>
      <c r="AY722" s="154" t="s">
        <v>155</v>
      </c>
    </row>
    <row r="723" spans="2:65" s="1" customFormat="1" ht="16.5" customHeight="1">
      <c r="B723" s="32"/>
      <c r="C723" s="126" t="s">
        <v>1201</v>
      </c>
      <c r="D723" s="126" t="s">
        <v>157</v>
      </c>
      <c r="E723" s="127" t="s">
        <v>1202</v>
      </c>
      <c r="F723" s="128" t="s">
        <v>1203</v>
      </c>
      <c r="G723" s="129" t="s">
        <v>183</v>
      </c>
      <c r="H723" s="130">
        <v>4.5</v>
      </c>
      <c r="I723" s="131"/>
      <c r="J723" s="131"/>
      <c r="K723" s="132">
        <f>ROUND(P723*H723,2)</f>
        <v>0</v>
      </c>
      <c r="L723" s="133"/>
      <c r="M723" s="32"/>
      <c r="N723" s="134" t="s">
        <v>20</v>
      </c>
      <c r="O723" s="135" t="s">
        <v>43</v>
      </c>
      <c r="P723" s="136">
        <f>I723+J723</f>
        <v>0</v>
      </c>
      <c r="Q723" s="136">
        <f>ROUND(I723*H723,2)</f>
        <v>0</v>
      </c>
      <c r="R723" s="136">
        <f>ROUND(J723*H723,2)</f>
        <v>0</v>
      </c>
      <c r="T723" s="137">
        <f>S723*H723</f>
        <v>0</v>
      </c>
      <c r="U723" s="137">
        <v>1.0499999999999999E-3</v>
      </c>
      <c r="V723" s="137">
        <f>U723*H723</f>
        <v>4.725E-3</v>
      </c>
      <c r="W723" s="137">
        <v>0</v>
      </c>
      <c r="X723" s="137">
        <f>W723*H723</f>
        <v>0</v>
      </c>
      <c r="Y723" s="138" t="s">
        <v>20</v>
      </c>
      <c r="AR723" s="139" t="s">
        <v>161</v>
      </c>
      <c r="AT723" s="139" t="s">
        <v>157</v>
      </c>
      <c r="AU723" s="139" t="s">
        <v>84</v>
      </c>
      <c r="AY723" s="17" t="s">
        <v>155</v>
      </c>
      <c r="BE723" s="140">
        <f>IF(O723="základní",K723,0)</f>
        <v>0</v>
      </c>
      <c r="BF723" s="140">
        <f>IF(O723="snížená",K723,0)</f>
        <v>0</v>
      </c>
      <c r="BG723" s="140">
        <f>IF(O723="zákl. přenesená",K723,0)</f>
        <v>0</v>
      </c>
      <c r="BH723" s="140">
        <f>IF(O723="sníž. přenesená",K723,0)</f>
        <v>0</v>
      </c>
      <c r="BI723" s="140">
        <f>IF(O723="nulová",K723,0)</f>
        <v>0</v>
      </c>
      <c r="BJ723" s="17" t="s">
        <v>82</v>
      </c>
      <c r="BK723" s="140">
        <f>ROUND(P723*H723,2)</f>
        <v>0</v>
      </c>
      <c r="BL723" s="17" t="s">
        <v>161</v>
      </c>
      <c r="BM723" s="139" t="s">
        <v>1204</v>
      </c>
    </row>
    <row r="724" spans="2:65" s="1" customFormat="1">
      <c r="B724" s="32"/>
      <c r="D724" s="141" t="s">
        <v>162</v>
      </c>
      <c r="F724" s="142" t="s">
        <v>1205</v>
      </c>
      <c r="I724" s="143"/>
      <c r="J724" s="143"/>
      <c r="M724" s="32"/>
      <c r="N724" s="144"/>
      <c r="Y724" s="53"/>
      <c r="AT724" s="17" t="s">
        <v>162</v>
      </c>
      <c r="AU724" s="17" t="s">
        <v>84</v>
      </c>
    </row>
    <row r="725" spans="2:65" s="12" customFormat="1">
      <c r="B725" s="145"/>
      <c r="D725" s="146" t="s">
        <v>164</v>
      </c>
      <c r="E725" s="147" t="s">
        <v>20</v>
      </c>
      <c r="F725" s="148" t="s">
        <v>1206</v>
      </c>
      <c r="H725" s="149">
        <v>4.5</v>
      </c>
      <c r="I725" s="150"/>
      <c r="J725" s="150"/>
      <c r="M725" s="145"/>
      <c r="N725" s="151"/>
      <c r="Y725" s="152"/>
      <c r="AT725" s="147" t="s">
        <v>164</v>
      </c>
      <c r="AU725" s="147" t="s">
        <v>84</v>
      </c>
      <c r="AV725" s="12" t="s">
        <v>84</v>
      </c>
      <c r="AW725" s="12" t="s">
        <v>5</v>
      </c>
      <c r="AX725" s="12" t="s">
        <v>74</v>
      </c>
      <c r="AY725" s="147" t="s">
        <v>155</v>
      </c>
    </row>
    <row r="726" spans="2:65" s="13" customFormat="1">
      <c r="B726" s="153"/>
      <c r="D726" s="146" t="s">
        <v>164</v>
      </c>
      <c r="E726" s="154" t="s">
        <v>20</v>
      </c>
      <c r="F726" s="155" t="s">
        <v>166</v>
      </c>
      <c r="H726" s="156">
        <v>4.5</v>
      </c>
      <c r="I726" s="157"/>
      <c r="J726" s="157"/>
      <c r="M726" s="153"/>
      <c r="N726" s="158"/>
      <c r="Y726" s="159"/>
      <c r="AT726" s="154" t="s">
        <v>164</v>
      </c>
      <c r="AU726" s="154" t="s">
        <v>84</v>
      </c>
      <c r="AV726" s="13" t="s">
        <v>161</v>
      </c>
      <c r="AW726" s="13" t="s">
        <v>5</v>
      </c>
      <c r="AX726" s="13" t="s">
        <v>82</v>
      </c>
      <c r="AY726" s="154" t="s">
        <v>155</v>
      </c>
    </row>
    <row r="727" spans="2:65" s="1" customFormat="1" ht="16.5" customHeight="1">
      <c r="B727" s="32"/>
      <c r="C727" s="126" t="s">
        <v>1207</v>
      </c>
      <c r="D727" s="126" t="s">
        <v>157</v>
      </c>
      <c r="E727" s="127" t="s">
        <v>1208</v>
      </c>
      <c r="F727" s="128" t="s">
        <v>1209</v>
      </c>
      <c r="G727" s="129" t="s">
        <v>183</v>
      </c>
      <c r="H727" s="130">
        <v>17.600000000000001</v>
      </c>
      <c r="I727" s="131"/>
      <c r="J727" s="131"/>
      <c r="K727" s="132">
        <f>ROUND(P727*H727,2)</f>
        <v>0</v>
      </c>
      <c r="L727" s="133"/>
      <c r="M727" s="32"/>
      <c r="N727" s="134" t="s">
        <v>20</v>
      </c>
      <c r="O727" s="135" t="s">
        <v>43</v>
      </c>
      <c r="P727" s="136">
        <f>I727+J727</f>
        <v>0</v>
      </c>
      <c r="Q727" s="136">
        <f>ROUND(I727*H727,2)</f>
        <v>0</v>
      </c>
      <c r="R727" s="136">
        <f>ROUND(J727*H727,2)</f>
        <v>0</v>
      </c>
      <c r="T727" s="137">
        <f>S727*H727</f>
        <v>0</v>
      </c>
      <c r="U727" s="137">
        <v>1.57E-3</v>
      </c>
      <c r="V727" s="137">
        <f>U727*H727</f>
        <v>2.7632000000000004E-2</v>
      </c>
      <c r="W727" s="137">
        <v>0</v>
      </c>
      <c r="X727" s="137">
        <f>W727*H727</f>
        <v>0</v>
      </c>
      <c r="Y727" s="138" t="s">
        <v>20</v>
      </c>
      <c r="AR727" s="139" t="s">
        <v>161</v>
      </c>
      <c r="AT727" s="139" t="s">
        <v>157</v>
      </c>
      <c r="AU727" s="139" t="s">
        <v>84</v>
      </c>
      <c r="AY727" s="17" t="s">
        <v>155</v>
      </c>
      <c r="BE727" s="140">
        <f>IF(O727="základní",K727,0)</f>
        <v>0</v>
      </c>
      <c r="BF727" s="140">
        <f>IF(O727="snížená",K727,0)</f>
        <v>0</v>
      </c>
      <c r="BG727" s="140">
        <f>IF(O727="zákl. přenesená",K727,0)</f>
        <v>0</v>
      </c>
      <c r="BH727" s="140">
        <f>IF(O727="sníž. přenesená",K727,0)</f>
        <v>0</v>
      </c>
      <c r="BI727" s="140">
        <f>IF(O727="nulová",K727,0)</f>
        <v>0</v>
      </c>
      <c r="BJ727" s="17" t="s">
        <v>82</v>
      </c>
      <c r="BK727" s="140">
        <f>ROUND(P727*H727,2)</f>
        <v>0</v>
      </c>
      <c r="BL727" s="17" t="s">
        <v>161</v>
      </c>
      <c r="BM727" s="139" t="s">
        <v>1210</v>
      </c>
    </row>
    <row r="728" spans="2:65" s="1" customFormat="1">
      <c r="B728" s="32"/>
      <c r="D728" s="141" t="s">
        <v>162</v>
      </c>
      <c r="F728" s="142" t="s">
        <v>1211</v>
      </c>
      <c r="I728" s="143"/>
      <c r="J728" s="143"/>
      <c r="M728" s="32"/>
      <c r="N728" s="144"/>
      <c r="Y728" s="53"/>
      <c r="AT728" s="17" t="s">
        <v>162</v>
      </c>
      <c r="AU728" s="17" t="s">
        <v>84</v>
      </c>
    </row>
    <row r="729" spans="2:65" s="12" customFormat="1">
      <c r="B729" s="145"/>
      <c r="D729" s="146" t="s">
        <v>164</v>
      </c>
      <c r="E729" s="147" t="s">
        <v>20</v>
      </c>
      <c r="F729" s="148" t="s">
        <v>1212</v>
      </c>
      <c r="H729" s="149">
        <v>17.600000000000001</v>
      </c>
      <c r="I729" s="150"/>
      <c r="J729" s="150"/>
      <c r="M729" s="145"/>
      <c r="N729" s="151"/>
      <c r="Y729" s="152"/>
      <c r="AT729" s="147" t="s">
        <v>164</v>
      </c>
      <c r="AU729" s="147" t="s">
        <v>84</v>
      </c>
      <c r="AV729" s="12" t="s">
        <v>84</v>
      </c>
      <c r="AW729" s="12" t="s">
        <v>5</v>
      </c>
      <c r="AX729" s="12" t="s">
        <v>74</v>
      </c>
      <c r="AY729" s="147" t="s">
        <v>155</v>
      </c>
    </row>
    <row r="730" spans="2:65" s="13" customFormat="1">
      <c r="B730" s="153"/>
      <c r="D730" s="146" t="s">
        <v>164</v>
      </c>
      <c r="E730" s="154" t="s">
        <v>20</v>
      </c>
      <c r="F730" s="155" t="s">
        <v>166</v>
      </c>
      <c r="H730" s="156">
        <v>17.600000000000001</v>
      </c>
      <c r="I730" s="157"/>
      <c r="J730" s="157"/>
      <c r="M730" s="153"/>
      <c r="N730" s="158"/>
      <c r="Y730" s="159"/>
      <c r="AT730" s="154" t="s">
        <v>164</v>
      </c>
      <c r="AU730" s="154" t="s">
        <v>84</v>
      </c>
      <c r="AV730" s="13" t="s">
        <v>161</v>
      </c>
      <c r="AW730" s="13" t="s">
        <v>5</v>
      </c>
      <c r="AX730" s="13" t="s">
        <v>82</v>
      </c>
      <c r="AY730" s="154" t="s">
        <v>155</v>
      </c>
    </row>
    <row r="731" spans="2:65" s="1" customFormat="1" ht="16.5" customHeight="1">
      <c r="B731" s="32"/>
      <c r="C731" s="126" t="s">
        <v>1213</v>
      </c>
      <c r="D731" s="126" t="s">
        <v>157</v>
      </c>
      <c r="E731" s="127" t="s">
        <v>1214</v>
      </c>
      <c r="F731" s="128" t="s">
        <v>1215</v>
      </c>
      <c r="G731" s="129" t="s">
        <v>183</v>
      </c>
      <c r="H731" s="130">
        <v>25.3</v>
      </c>
      <c r="I731" s="131"/>
      <c r="J731" s="131"/>
      <c r="K731" s="132">
        <f>ROUND(P731*H731,2)</f>
        <v>0</v>
      </c>
      <c r="L731" s="133"/>
      <c r="M731" s="32"/>
      <c r="N731" s="134" t="s">
        <v>20</v>
      </c>
      <c r="O731" s="135" t="s">
        <v>43</v>
      </c>
      <c r="P731" s="136">
        <f>I731+J731</f>
        <v>0</v>
      </c>
      <c r="Q731" s="136">
        <f>ROUND(I731*H731,2)</f>
        <v>0</v>
      </c>
      <c r="R731" s="136">
        <f>ROUND(J731*H731,2)</f>
        <v>0</v>
      </c>
      <c r="T731" s="137">
        <f>S731*H731</f>
        <v>0</v>
      </c>
      <c r="U731" s="137">
        <v>4.6999999999999999E-4</v>
      </c>
      <c r="V731" s="137">
        <f>U731*H731</f>
        <v>1.1891000000000001E-2</v>
      </c>
      <c r="W731" s="137">
        <v>0</v>
      </c>
      <c r="X731" s="137">
        <f>W731*H731</f>
        <v>0</v>
      </c>
      <c r="Y731" s="138" t="s">
        <v>20</v>
      </c>
      <c r="AR731" s="139" t="s">
        <v>161</v>
      </c>
      <c r="AT731" s="139" t="s">
        <v>157</v>
      </c>
      <c r="AU731" s="139" t="s">
        <v>84</v>
      </c>
      <c r="AY731" s="17" t="s">
        <v>155</v>
      </c>
      <c r="BE731" s="140">
        <f>IF(O731="základní",K731,0)</f>
        <v>0</v>
      </c>
      <c r="BF731" s="140">
        <f>IF(O731="snížená",K731,0)</f>
        <v>0</v>
      </c>
      <c r="BG731" s="140">
        <f>IF(O731="zákl. přenesená",K731,0)</f>
        <v>0</v>
      </c>
      <c r="BH731" s="140">
        <f>IF(O731="sníž. přenesená",K731,0)</f>
        <v>0</v>
      </c>
      <c r="BI731" s="140">
        <f>IF(O731="nulová",K731,0)</f>
        <v>0</v>
      </c>
      <c r="BJ731" s="17" t="s">
        <v>82</v>
      </c>
      <c r="BK731" s="140">
        <f>ROUND(P731*H731,2)</f>
        <v>0</v>
      </c>
      <c r="BL731" s="17" t="s">
        <v>161</v>
      </c>
      <c r="BM731" s="139" t="s">
        <v>1216</v>
      </c>
    </row>
    <row r="732" spans="2:65" s="1" customFormat="1">
      <c r="B732" s="32"/>
      <c r="D732" s="141" t="s">
        <v>162</v>
      </c>
      <c r="F732" s="142" t="s">
        <v>1217</v>
      </c>
      <c r="I732" s="143"/>
      <c r="J732" s="143"/>
      <c r="M732" s="32"/>
      <c r="N732" s="144"/>
      <c r="Y732" s="53"/>
      <c r="AT732" s="17" t="s">
        <v>162</v>
      </c>
      <c r="AU732" s="17" t="s">
        <v>84</v>
      </c>
    </row>
    <row r="733" spans="2:65" s="12" customFormat="1">
      <c r="B733" s="145"/>
      <c r="D733" s="146" t="s">
        <v>164</v>
      </c>
      <c r="E733" s="147" t="s">
        <v>20</v>
      </c>
      <c r="F733" s="148" t="s">
        <v>1218</v>
      </c>
      <c r="H733" s="149">
        <v>25.3</v>
      </c>
      <c r="I733" s="150"/>
      <c r="J733" s="150"/>
      <c r="M733" s="145"/>
      <c r="N733" s="151"/>
      <c r="Y733" s="152"/>
      <c r="AT733" s="147" t="s">
        <v>164</v>
      </c>
      <c r="AU733" s="147" t="s">
        <v>84</v>
      </c>
      <c r="AV733" s="12" t="s">
        <v>84</v>
      </c>
      <c r="AW733" s="12" t="s">
        <v>5</v>
      </c>
      <c r="AX733" s="12" t="s">
        <v>74</v>
      </c>
      <c r="AY733" s="147" t="s">
        <v>155</v>
      </c>
    </row>
    <row r="734" spans="2:65" s="13" customFormat="1">
      <c r="B734" s="153"/>
      <c r="D734" s="146" t="s">
        <v>164</v>
      </c>
      <c r="E734" s="154" t="s">
        <v>20</v>
      </c>
      <c r="F734" s="155" t="s">
        <v>166</v>
      </c>
      <c r="H734" s="156">
        <v>25.3</v>
      </c>
      <c r="I734" s="157"/>
      <c r="J734" s="157"/>
      <c r="M734" s="153"/>
      <c r="N734" s="158"/>
      <c r="Y734" s="159"/>
      <c r="AT734" s="154" t="s">
        <v>164</v>
      </c>
      <c r="AU734" s="154" t="s">
        <v>84</v>
      </c>
      <c r="AV734" s="13" t="s">
        <v>161</v>
      </c>
      <c r="AW734" s="13" t="s">
        <v>5</v>
      </c>
      <c r="AX734" s="13" t="s">
        <v>82</v>
      </c>
      <c r="AY734" s="154" t="s">
        <v>155</v>
      </c>
    </row>
    <row r="735" spans="2:65" s="1" customFormat="1" ht="24.2" customHeight="1">
      <c r="B735" s="32"/>
      <c r="C735" s="126" t="s">
        <v>1219</v>
      </c>
      <c r="D735" s="126" t="s">
        <v>157</v>
      </c>
      <c r="E735" s="127" t="s">
        <v>1220</v>
      </c>
      <c r="F735" s="128" t="s">
        <v>1221</v>
      </c>
      <c r="G735" s="129" t="s">
        <v>386</v>
      </c>
      <c r="H735" s="130">
        <v>1</v>
      </c>
      <c r="I735" s="131"/>
      <c r="J735" s="131"/>
      <c r="K735" s="132">
        <f>ROUND(P735*H735,2)</f>
        <v>0</v>
      </c>
      <c r="L735" s="133"/>
      <c r="M735" s="32"/>
      <c r="N735" s="134" t="s">
        <v>20</v>
      </c>
      <c r="O735" s="135" t="s">
        <v>43</v>
      </c>
      <c r="P735" s="136">
        <f>I735+J735</f>
        <v>0</v>
      </c>
      <c r="Q735" s="136">
        <f>ROUND(I735*H735,2)</f>
        <v>0</v>
      </c>
      <c r="R735" s="136">
        <f>ROUND(J735*H735,2)</f>
        <v>0</v>
      </c>
      <c r="T735" s="137">
        <f>S735*H735</f>
        <v>0</v>
      </c>
      <c r="U735" s="137">
        <v>1.0189999999999999E-2</v>
      </c>
      <c r="V735" s="137">
        <f>U735*H735</f>
        <v>1.0189999999999999E-2</v>
      </c>
      <c r="W735" s="137">
        <v>0</v>
      </c>
      <c r="X735" s="137">
        <f>W735*H735</f>
        <v>0</v>
      </c>
      <c r="Y735" s="138" t="s">
        <v>20</v>
      </c>
      <c r="AR735" s="139" t="s">
        <v>185</v>
      </c>
      <c r="AT735" s="139" t="s">
        <v>157</v>
      </c>
      <c r="AU735" s="139" t="s">
        <v>84</v>
      </c>
      <c r="AY735" s="17" t="s">
        <v>155</v>
      </c>
      <c r="BE735" s="140">
        <f>IF(O735="základní",K735,0)</f>
        <v>0</v>
      </c>
      <c r="BF735" s="140">
        <f>IF(O735="snížená",K735,0)</f>
        <v>0</v>
      </c>
      <c r="BG735" s="140">
        <f>IF(O735="zákl. přenesená",K735,0)</f>
        <v>0</v>
      </c>
      <c r="BH735" s="140">
        <f>IF(O735="sníž. přenesená",K735,0)</f>
        <v>0</v>
      </c>
      <c r="BI735" s="140">
        <f>IF(O735="nulová",K735,0)</f>
        <v>0</v>
      </c>
      <c r="BJ735" s="17" t="s">
        <v>82</v>
      </c>
      <c r="BK735" s="140">
        <f>ROUND(P735*H735,2)</f>
        <v>0</v>
      </c>
      <c r="BL735" s="17" t="s">
        <v>185</v>
      </c>
      <c r="BM735" s="139" t="s">
        <v>1222</v>
      </c>
    </row>
    <row r="736" spans="2:65" s="1" customFormat="1">
      <c r="B736" s="32"/>
      <c r="D736" s="141" t="s">
        <v>162</v>
      </c>
      <c r="F736" s="142" t="s">
        <v>1223</v>
      </c>
      <c r="I736" s="143"/>
      <c r="J736" s="143"/>
      <c r="M736" s="32"/>
      <c r="N736" s="144"/>
      <c r="Y736" s="53"/>
      <c r="AT736" s="17" t="s">
        <v>162</v>
      </c>
      <c r="AU736" s="17" t="s">
        <v>84</v>
      </c>
    </row>
    <row r="737" spans="2:65" s="1" customFormat="1" ht="16.5" customHeight="1">
      <c r="B737" s="32"/>
      <c r="C737" s="126" t="s">
        <v>1224</v>
      </c>
      <c r="D737" s="126" t="s">
        <v>157</v>
      </c>
      <c r="E737" s="127" t="s">
        <v>1225</v>
      </c>
      <c r="F737" s="128" t="s">
        <v>1226</v>
      </c>
      <c r="G737" s="129" t="s">
        <v>386</v>
      </c>
      <c r="H737" s="130">
        <v>1</v>
      </c>
      <c r="I737" s="131"/>
      <c r="J737" s="131"/>
      <c r="K737" s="132">
        <f>ROUND(P737*H737,2)</f>
        <v>0</v>
      </c>
      <c r="L737" s="133"/>
      <c r="M737" s="32"/>
      <c r="N737" s="134" t="s">
        <v>20</v>
      </c>
      <c r="O737" s="135" t="s">
        <v>43</v>
      </c>
      <c r="P737" s="136">
        <f>I737+J737</f>
        <v>0</v>
      </c>
      <c r="Q737" s="136">
        <f>ROUND(I737*H737,2)</f>
        <v>0</v>
      </c>
      <c r="R737" s="136">
        <f>ROUND(J737*H737,2)</f>
        <v>0</v>
      </c>
      <c r="T737" s="137">
        <f>S737*H737</f>
        <v>0</v>
      </c>
      <c r="U737" s="137">
        <v>3.4000000000000002E-4</v>
      </c>
      <c r="V737" s="137">
        <f>U737*H737</f>
        <v>3.4000000000000002E-4</v>
      </c>
      <c r="W737" s="137">
        <v>0</v>
      </c>
      <c r="X737" s="137">
        <f>W737*H737</f>
        <v>0</v>
      </c>
      <c r="Y737" s="138" t="s">
        <v>20</v>
      </c>
      <c r="AR737" s="139" t="s">
        <v>185</v>
      </c>
      <c r="AT737" s="139" t="s">
        <v>157</v>
      </c>
      <c r="AU737" s="139" t="s">
        <v>84</v>
      </c>
      <c r="AY737" s="17" t="s">
        <v>155</v>
      </c>
      <c r="BE737" s="140">
        <f>IF(O737="základní",K737,0)</f>
        <v>0</v>
      </c>
      <c r="BF737" s="140">
        <f>IF(O737="snížená",K737,0)</f>
        <v>0</v>
      </c>
      <c r="BG737" s="140">
        <f>IF(O737="zákl. přenesená",K737,0)</f>
        <v>0</v>
      </c>
      <c r="BH737" s="140">
        <f>IF(O737="sníž. přenesená",K737,0)</f>
        <v>0</v>
      </c>
      <c r="BI737" s="140">
        <f>IF(O737="nulová",K737,0)</f>
        <v>0</v>
      </c>
      <c r="BJ737" s="17" t="s">
        <v>82</v>
      </c>
      <c r="BK737" s="140">
        <f>ROUND(P737*H737,2)</f>
        <v>0</v>
      </c>
      <c r="BL737" s="17" t="s">
        <v>185</v>
      </c>
      <c r="BM737" s="139" t="s">
        <v>1227</v>
      </c>
    </row>
    <row r="738" spans="2:65" s="1" customFormat="1">
      <c r="B738" s="32"/>
      <c r="D738" s="141" t="s">
        <v>162</v>
      </c>
      <c r="F738" s="142" t="s">
        <v>1228</v>
      </c>
      <c r="I738" s="143"/>
      <c r="J738" s="143"/>
      <c r="M738" s="32"/>
      <c r="N738" s="144"/>
      <c r="Y738" s="53"/>
      <c r="AT738" s="17" t="s">
        <v>162</v>
      </c>
      <c r="AU738" s="17" t="s">
        <v>84</v>
      </c>
    </row>
    <row r="739" spans="2:65" s="1" customFormat="1" ht="16.5" customHeight="1">
      <c r="B739" s="32"/>
      <c r="C739" s="126" t="s">
        <v>1229</v>
      </c>
      <c r="D739" s="126" t="s">
        <v>157</v>
      </c>
      <c r="E739" s="127" t="s">
        <v>1230</v>
      </c>
      <c r="F739" s="128" t="s">
        <v>1231</v>
      </c>
      <c r="G739" s="129" t="s">
        <v>386</v>
      </c>
      <c r="H739" s="130">
        <v>1</v>
      </c>
      <c r="I739" s="131"/>
      <c r="J739" s="131"/>
      <c r="K739" s="132">
        <f>ROUND(P739*H739,2)</f>
        <v>0</v>
      </c>
      <c r="L739" s="133"/>
      <c r="M739" s="32"/>
      <c r="N739" s="134" t="s">
        <v>20</v>
      </c>
      <c r="O739" s="135" t="s">
        <v>43</v>
      </c>
      <c r="P739" s="136">
        <f>I739+J739</f>
        <v>0</v>
      </c>
      <c r="Q739" s="136">
        <f>ROUND(I739*H739,2)</f>
        <v>0</v>
      </c>
      <c r="R739" s="136">
        <f>ROUND(J739*H739,2)</f>
        <v>0</v>
      </c>
      <c r="T739" s="137">
        <f>S739*H739</f>
        <v>0</v>
      </c>
      <c r="U739" s="137">
        <v>2.2000000000000001E-4</v>
      </c>
      <c r="V739" s="137">
        <f>U739*H739</f>
        <v>2.2000000000000001E-4</v>
      </c>
      <c r="W739" s="137">
        <v>0</v>
      </c>
      <c r="X739" s="137">
        <f>W739*H739</f>
        <v>0</v>
      </c>
      <c r="Y739" s="138" t="s">
        <v>20</v>
      </c>
      <c r="AR739" s="139" t="s">
        <v>185</v>
      </c>
      <c r="AT739" s="139" t="s">
        <v>157</v>
      </c>
      <c r="AU739" s="139" t="s">
        <v>84</v>
      </c>
      <c r="AY739" s="17" t="s">
        <v>155</v>
      </c>
      <c r="BE739" s="140">
        <f>IF(O739="základní",K739,0)</f>
        <v>0</v>
      </c>
      <c r="BF739" s="140">
        <f>IF(O739="snížená",K739,0)</f>
        <v>0</v>
      </c>
      <c r="BG739" s="140">
        <f>IF(O739="zákl. přenesená",K739,0)</f>
        <v>0</v>
      </c>
      <c r="BH739" s="140">
        <f>IF(O739="sníž. přenesená",K739,0)</f>
        <v>0</v>
      </c>
      <c r="BI739" s="140">
        <f>IF(O739="nulová",K739,0)</f>
        <v>0</v>
      </c>
      <c r="BJ739" s="17" t="s">
        <v>82</v>
      </c>
      <c r="BK739" s="140">
        <f>ROUND(P739*H739,2)</f>
        <v>0</v>
      </c>
      <c r="BL739" s="17" t="s">
        <v>185</v>
      </c>
      <c r="BM739" s="139" t="s">
        <v>1232</v>
      </c>
    </row>
    <row r="740" spans="2:65" s="1" customFormat="1">
      <c r="B740" s="32"/>
      <c r="D740" s="141" t="s">
        <v>162</v>
      </c>
      <c r="F740" s="142" t="s">
        <v>1233</v>
      </c>
      <c r="I740" s="143"/>
      <c r="J740" s="143"/>
      <c r="M740" s="32"/>
      <c r="N740" s="144"/>
      <c r="Y740" s="53"/>
      <c r="AT740" s="17" t="s">
        <v>162</v>
      </c>
      <c r="AU740" s="17" t="s">
        <v>84</v>
      </c>
    </row>
    <row r="741" spans="2:65" s="1" customFormat="1" ht="16.5" customHeight="1">
      <c r="B741" s="32"/>
      <c r="C741" s="126" t="s">
        <v>1234</v>
      </c>
      <c r="D741" s="126" t="s">
        <v>157</v>
      </c>
      <c r="E741" s="127" t="s">
        <v>1235</v>
      </c>
      <c r="F741" s="128" t="s">
        <v>1236</v>
      </c>
      <c r="G741" s="129" t="s">
        <v>183</v>
      </c>
      <c r="H741" s="130">
        <v>1</v>
      </c>
      <c r="I741" s="131"/>
      <c r="J741" s="131"/>
      <c r="K741" s="132">
        <f>ROUND(P741*H741,2)</f>
        <v>0</v>
      </c>
      <c r="L741" s="133"/>
      <c r="M741" s="32"/>
      <c r="N741" s="134" t="s">
        <v>20</v>
      </c>
      <c r="O741" s="135" t="s">
        <v>43</v>
      </c>
      <c r="P741" s="136">
        <f>I741+J741</f>
        <v>0</v>
      </c>
      <c r="Q741" s="136">
        <f>ROUND(I741*H741,2)</f>
        <v>0</v>
      </c>
      <c r="R741" s="136">
        <f>ROUND(J741*H741,2)</f>
        <v>0</v>
      </c>
      <c r="T741" s="137">
        <f>S741*H741</f>
        <v>0</v>
      </c>
      <c r="U741" s="137">
        <v>0</v>
      </c>
      <c r="V741" s="137">
        <f>U741*H741</f>
        <v>0</v>
      </c>
      <c r="W741" s="137">
        <v>0</v>
      </c>
      <c r="X741" s="137">
        <f>W741*H741</f>
        <v>0</v>
      </c>
      <c r="Y741" s="138" t="s">
        <v>20</v>
      </c>
      <c r="AR741" s="139" t="s">
        <v>185</v>
      </c>
      <c r="AT741" s="139" t="s">
        <v>157</v>
      </c>
      <c r="AU741" s="139" t="s">
        <v>84</v>
      </c>
      <c r="AY741" s="17" t="s">
        <v>155</v>
      </c>
      <c r="BE741" s="140">
        <f>IF(O741="základní",K741,0)</f>
        <v>0</v>
      </c>
      <c r="BF741" s="140">
        <f>IF(O741="snížená",K741,0)</f>
        <v>0</v>
      </c>
      <c r="BG741" s="140">
        <f>IF(O741="zákl. přenesená",K741,0)</f>
        <v>0</v>
      </c>
      <c r="BH741" s="140">
        <f>IF(O741="sníž. přenesená",K741,0)</f>
        <v>0</v>
      </c>
      <c r="BI741" s="140">
        <f>IF(O741="nulová",K741,0)</f>
        <v>0</v>
      </c>
      <c r="BJ741" s="17" t="s">
        <v>82</v>
      </c>
      <c r="BK741" s="140">
        <f>ROUND(P741*H741,2)</f>
        <v>0</v>
      </c>
      <c r="BL741" s="17" t="s">
        <v>185</v>
      </c>
      <c r="BM741" s="139" t="s">
        <v>1237</v>
      </c>
    </row>
    <row r="742" spans="2:65" s="1" customFormat="1">
      <c r="B742" s="32"/>
      <c r="D742" s="141" t="s">
        <v>162</v>
      </c>
      <c r="F742" s="142" t="s">
        <v>1238</v>
      </c>
      <c r="I742" s="143"/>
      <c r="J742" s="143"/>
      <c r="M742" s="32"/>
      <c r="N742" s="144"/>
      <c r="Y742" s="53"/>
      <c r="AT742" s="17" t="s">
        <v>162</v>
      </c>
      <c r="AU742" s="17" t="s">
        <v>84</v>
      </c>
    </row>
    <row r="743" spans="2:65" s="1" customFormat="1" ht="24.2" customHeight="1">
      <c r="B743" s="32"/>
      <c r="C743" s="126" t="s">
        <v>1239</v>
      </c>
      <c r="D743" s="126" t="s">
        <v>157</v>
      </c>
      <c r="E743" s="127" t="s">
        <v>1240</v>
      </c>
      <c r="F743" s="128" t="s">
        <v>1241</v>
      </c>
      <c r="G743" s="129" t="s">
        <v>207</v>
      </c>
      <c r="H743" s="130">
        <v>1.0999999999999999E-2</v>
      </c>
      <c r="I743" s="131"/>
      <c r="J743" s="131"/>
      <c r="K743" s="132">
        <f>ROUND(P743*H743,2)</f>
        <v>0</v>
      </c>
      <c r="L743" s="133"/>
      <c r="M743" s="32"/>
      <c r="N743" s="134" t="s">
        <v>20</v>
      </c>
      <c r="O743" s="135" t="s">
        <v>43</v>
      </c>
      <c r="P743" s="136">
        <f>I743+J743</f>
        <v>0</v>
      </c>
      <c r="Q743" s="136">
        <f>ROUND(I743*H743,2)</f>
        <v>0</v>
      </c>
      <c r="R743" s="136">
        <f>ROUND(J743*H743,2)</f>
        <v>0</v>
      </c>
      <c r="T743" s="137">
        <f>S743*H743</f>
        <v>0</v>
      </c>
      <c r="U743" s="137">
        <v>0</v>
      </c>
      <c r="V743" s="137">
        <f>U743*H743</f>
        <v>0</v>
      </c>
      <c r="W743" s="137">
        <v>0</v>
      </c>
      <c r="X743" s="137">
        <f>W743*H743</f>
        <v>0</v>
      </c>
      <c r="Y743" s="138" t="s">
        <v>20</v>
      </c>
      <c r="AR743" s="139" t="s">
        <v>185</v>
      </c>
      <c r="AT743" s="139" t="s">
        <v>157</v>
      </c>
      <c r="AU743" s="139" t="s">
        <v>84</v>
      </c>
      <c r="AY743" s="17" t="s">
        <v>155</v>
      </c>
      <c r="BE743" s="140">
        <f>IF(O743="základní",K743,0)</f>
        <v>0</v>
      </c>
      <c r="BF743" s="140">
        <f>IF(O743="snížená",K743,0)</f>
        <v>0</v>
      </c>
      <c r="BG743" s="140">
        <f>IF(O743="zákl. přenesená",K743,0)</f>
        <v>0</v>
      </c>
      <c r="BH743" s="140">
        <f>IF(O743="sníž. přenesená",K743,0)</f>
        <v>0</v>
      </c>
      <c r="BI743" s="140">
        <f>IF(O743="nulová",K743,0)</f>
        <v>0</v>
      </c>
      <c r="BJ743" s="17" t="s">
        <v>82</v>
      </c>
      <c r="BK743" s="140">
        <f>ROUND(P743*H743,2)</f>
        <v>0</v>
      </c>
      <c r="BL743" s="17" t="s">
        <v>185</v>
      </c>
      <c r="BM743" s="139" t="s">
        <v>1242</v>
      </c>
    </row>
    <row r="744" spans="2:65" s="1" customFormat="1">
      <c r="B744" s="32"/>
      <c r="D744" s="141" t="s">
        <v>162</v>
      </c>
      <c r="F744" s="142" t="s">
        <v>1243</v>
      </c>
      <c r="I744" s="143"/>
      <c r="J744" s="143"/>
      <c r="M744" s="32"/>
      <c r="N744" s="144"/>
      <c r="Y744" s="53"/>
      <c r="AT744" s="17" t="s">
        <v>162</v>
      </c>
      <c r="AU744" s="17" t="s">
        <v>84</v>
      </c>
    </row>
    <row r="745" spans="2:65" s="11" customFormat="1" ht="22.9" customHeight="1">
      <c r="B745" s="113"/>
      <c r="D745" s="114" t="s">
        <v>73</v>
      </c>
      <c r="E745" s="124" t="s">
        <v>1244</v>
      </c>
      <c r="F745" s="124" t="s">
        <v>1245</v>
      </c>
      <c r="I745" s="116"/>
      <c r="J745" s="116"/>
      <c r="K745" s="125">
        <f>BK745</f>
        <v>0</v>
      </c>
      <c r="M745" s="113"/>
      <c r="N745" s="118"/>
      <c r="Q745" s="119">
        <f>SUM(Q746:Q769)</f>
        <v>0</v>
      </c>
      <c r="R745" s="119">
        <f>SUM(R746:R769)</f>
        <v>0</v>
      </c>
      <c r="T745" s="120">
        <f>SUM(T746:T769)</f>
        <v>0</v>
      </c>
      <c r="V745" s="120">
        <f>SUM(V746:V769)</f>
        <v>0.155642</v>
      </c>
      <c r="X745" s="120">
        <f>SUM(X746:X769)</f>
        <v>0</v>
      </c>
      <c r="Y745" s="121"/>
      <c r="AR745" s="114" t="s">
        <v>84</v>
      </c>
      <c r="AT745" s="122" t="s">
        <v>73</v>
      </c>
      <c r="AU745" s="122" t="s">
        <v>82</v>
      </c>
      <c r="AY745" s="114" t="s">
        <v>155</v>
      </c>
      <c r="BK745" s="123">
        <f>SUM(BK746:BK769)</f>
        <v>0</v>
      </c>
    </row>
    <row r="746" spans="2:65" s="1" customFormat="1" ht="21.75" customHeight="1">
      <c r="B746" s="32"/>
      <c r="C746" s="126" t="s">
        <v>1246</v>
      </c>
      <c r="D746" s="126" t="s">
        <v>157</v>
      </c>
      <c r="E746" s="127" t="s">
        <v>1247</v>
      </c>
      <c r="F746" s="128" t="s">
        <v>1248</v>
      </c>
      <c r="G746" s="129" t="s">
        <v>183</v>
      </c>
      <c r="H746" s="130">
        <v>73.3</v>
      </c>
      <c r="I746" s="131"/>
      <c r="J746" s="131"/>
      <c r="K746" s="132">
        <f>ROUND(P746*H746,2)</f>
        <v>0</v>
      </c>
      <c r="L746" s="133"/>
      <c r="M746" s="32"/>
      <c r="N746" s="134" t="s">
        <v>20</v>
      </c>
      <c r="O746" s="135" t="s">
        <v>43</v>
      </c>
      <c r="P746" s="136">
        <f>I746+J746</f>
        <v>0</v>
      </c>
      <c r="Q746" s="136">
        <f>ROUND(I746*H746,2)</f>
        <v>0</v>
      </c>
      <c r="R746" s="136">
        <f>ROUND(J746*H746,2)</f>
        <v>0</v>
      </c>
      <c r="T746" s="137">
        <f>S746*H746</f>
        <v>0</v>
      </c>
      <c r="U746" s="137">
        <v>5.0000000000000001E-4</v>
      </c>
      <c r="V746" s="137">
        <f>U746*H746</f>
        <v>3.6650000000000002E-2</v>
      </c>
      <c r="W746" s="137">
        <v>0</v>
      </c>
      <c r="X746" s="137">
        <f>W746*H746</f>
        <v>0</v>
      </c>
      <c r="Y746" s="138" t="s">
        <v>20</v>
      </c>
      <c r="AR746" s="139" t="s">
        <v>161</v>
      </c>
      <c r="AT746" s="139" t="s">
        <v>157</v>
      </c>
      <c r="AU746" s="139" t="s">
        <v>84</v>
      </c>
      <c r="AY746" s="17" t="s">
        <v>155</v>
      </c>
      <c r="BE746" s="140">
        <f>IF(O746="základní",K746,0)</f>
        <v>0</v>
      </c>
      <c r="BF746" s="140">
        <f>IF(O746="snížená",K746,0)</f>
        <v>0</v>
      </c>
      <c r="BG746" s="140">
        <f>IF(O746="zákl. přenesená",K746,0)</f>
        <v>0</v>
      </c>
      <c r="BH746" s="140">
        <f>IF(O746="sníž. přenesená",K746,0)</f>
        <v>0</v>
      </c>
      <c r="BI746" s="140">
        <f>IF(O746="nulová",K746,0)</f>
        <v>0</v>
      </c>
      <c r="BJ746" s="17" t="s">
        <v>82</v>
      </c>
      <c r="BK746" s="140">
        <f>ROUND(P746*H746,2)</f>
        <v>0</v>
      </c>
      <c r="BL746" s="17" t="s">
        <v>161</v>
      </c>
      <c r="BM746" s="139" t="s">
        <v>1249</v>
      </c>
    </row>
    <row r="747" spans="2:65" s="1" customFormat="1">
      <c r="B747" s="32"/>
      <c r="D747" s="141" t="s">
        <v>162</v>
      </c>
      <c r="F747" s="142" t="s">
        <v>1250</v>
      </c>
      <c r="I747" s="143"/>
      <c r="J747" s="143"/>
      <c r="M747" s="32"/>
      <c r="N747" s="144"/>
      <c r="Y747" s="53"/>
      <c r="AT747" s="17" t="s">
        <v>162</v>
      </c>
      <c r="AU747" s="17" t="s">
        <v>84</v>
      </c>
    </row>
    <row r="748" spans="2:65" s="12" customFormat="1">
      <c r="B748" s="145"/>
      <c r="D748" s="146" t="s">
        <v>164</v>
      </c>
      <c r="E748" s="147" t="s">
        <v>20</v>
      </c>
      <c r="F748" s="148" t="s">
        <v>1251</v>
      </c>
      <c r="H748" s="149">
        <v>73.3</v>
      </c>
      <c r="I748" s="150"/>
      <c r="J748" s="150"/>
      <c r="M748" s="145"/>
      <c r="N748" s="151"/>
      <c r="Y748" s="152"/>
      <c r="AT748" s="147" t="s">
        <v>164</v>
      </c>
      <c r="AU748" s="147" t="s">
        <v>84</v>
      </c>
      <c r="AV748" s="12" t="s">
        <v>84</v>
      </c>
      <c r="AW748" s="12" t="s">
        <v>5</v>
      </c>
      <c r="AX748" s="12" t="s">
        <v>74</v>
      </c>
      <c r="AY748" s="147" t="s">
        <v>155</v>
      </c>
    </row>
    <row r="749" spans="2:65" s="13" customFormat="1">
      <c r="B749" s="153"/>
      <c r="D749" s="146" t="s">
        <v>164</v>
      </c>
      <c r="E749" s="154" t="s">
        <v>20</v>
      </c>
      <c r="F749" s="155" t="s">
        <v>166</v>
      </c>
      <c r="H749" s="156">
        <v>73.3</v>
      </c>
      <c r="I749" s="157"/>
      <c r="J749" s="157"/>
      <c r="M749" s="153"/>
      <c r="N749" s="158"/>
      <c r="Y749" s="159"/>
      <c r="AT749" s="154" t="s">
        <v>164</v>
      </c>
      <c r="AU749" s="154" t="s">
        <v>84</v>
      </c>
      <c r="AV749" s="13" t="s">
        <v>161</v>
      </c>
      <c r="AW749" s="13" t="s">
        <v>5</v>
      </c>
      <c r="AX749" s="13" t="s">
        <v>82</v>
      </c>
      <c r="AY749" s="154" t="s">
        <v>155</v>
      </c>
    </row>
    <row r="750" spans="2:65" s="1" customFormat="1" ht="21.75" customHeight="1">
      <c r="B750" s="32"/>
      <c r="C750" s="126" t="s">
        <v>1252</v>
      </c>
      <c r="D750" s="126" t="s">
        <v>157</v>
      </c>
      <c r="E750" s="127" t="s">
        <v>1253</v>
      </c>
      <c r="F750" s="128" t="s">
        <v>1254</v>
      </c>
      <c r="G750" s="129" t="s">
        <v>183</v>
      </c>
      <c r="H750" s="130">
        <v>15.6</v>
      </c>
      <c r="I750" s="131"/>
      <c r="J750" s="131"/>
      <c r="K750" s="132">
        <f>ROUND(P750*H750,2)</f>
        <v>0</v>
      </c>
      <c r="L750" s="133"/>
      <c r="M750" s="32"/>
      <c r="N750" s="134" t="s">
        <v>20</v>
      </c>
      <c r="O750" s="135" t="s">
        <v>43</v>
      </c>
      <c r="P750" s="136">
        <f>I750+J750</f>
        <v>0</v>
      </c>
      <c r="Q750" s="136">
        <f>ROUND(I750*H750,2)</f>
        <v>0</v>
      </c>
      <c r="R750" s="136">
        <f>ROUND(J750*H750,2)</f>
        <v>0</v>
      </c>
      <c r="T750" s="137">
        <f>S750*H750</f>
        <v>0</v>
      </c>
      <c r="U750" s="137">
        <v>7.5000000000000002E-4</v>
      </c>
      <c r="V750" s="137">
        <f>U750*H750</f>
        <v>1.17E-2</v>
      </c>
      <c r="W750" s="137">
        <v>0</v>
      </c>
      <c r="X750" s="137">
        <f>W750*H750</f>
        <v>0</v>
      </c>
      <c r="Y750" s="138" t="s">
        <v>20</v>
      </c>
      <c r="AR750" s="139" t="s">
        <v>161</v>
      </c>
      <c r="AT750" s="139" t="s">
        <v>157</v>
      </c>
      <c r="AU750" s="139" t="s">
        <v>84</v>
      </c>
      <c r="AY750" s="17" t="s">
        <v>155</v>
      </c>
      <c r="BE750" s="140">
        <f>IF(O750="základní",K750,0)</f>
        <v>0</v>
      </c>
      <c r="BF750" s="140">
        <f>IF(O750="snížená",K750,0)</f>
        <v>0</v>
      </c>
      <c r="BG750" s="140">
        <f>IF(O750="zákl. přenesená",K750,0)</f>
        <v>0</v>
      </c>
      <c r="BH750" s="140">
        <f>IF(O750="sníž. přenesená",K750,0)</f>
        <v>0</v>
      </c>
      <c r="BI750" s="140">
        <f>IF(O750="nulová",K750,0)</f>
        <v>0</v>
      </c>
      <c r="BJ750" s="17" t="s">
        <v>82</v>
      </c>
      <c r="BK750" s="140">
        <f>ROUND(P750*H750,2)</f>
        <v>0</v>
      </c>
      <c r="BL750" s="17" t="s">
        <v>161</v>
      </c>
      <c r="BM750" s="139" t="s">
        <v>1255</v>
      </c>
    </row>
    <row r="751" spans="2:65" s="1" customFormat="1">
      <c r="B751" s="32"/>
      <c r="D751" s="141" t="s">
        <v>162</v>
      </c>
      <c r="F751" s="142" t="s">
        <v>1256</v>
      </c>
      <c r="I751" s="143"/>
      <c r="J751" s="143"/>
      <c r="M751" s="32"/>
      <c r="N751" s="144"/>
      <c r="Y751" s="53"/>
      <c r="AT751" s="17" t="s">
        <v>162</v>
      </c>
      <c r="AU751" s="17" t="s">
        <v>84</v>
      </c>
    </row>
    <row r="752" spans="2:65" s="12" customFormat="1">
      <c r="B752" s="145"/>
      <c r="D752" s="146" t="s">
        <v>164</v>
      </c>
      <c r="E752" s="147" t="s">
        <v>20</v>
      </c>
      <c r="F752" s="148" t="s">
        <v>1257</v>
      </c>
      <c r="H752" s="149">
        <v>15.6</v>
      </c>
      <c r="I752" s="150"/>
      <c r="J752" s="150"/>
      <c r="M752" s="145"/>
      <c r="N752" s="151"/>
      <c r="Y752" s="152"/>
      <c r="AT752" s="147" t="s">
        <v>164</v>
      </c>
      <c r="AU752" s="147" t="s">
        <v>84</v>
      </c>
      <c r="AV752" s="12" t="s">
        <v>84</v>
      </c>
      <c r="AW752" s="12" t="s">
        <v>5</v>
      </c>
      <c r="AX752" s="12" t="s">
        <v>74</v>
      </c>
      <c r="AY752" s="147" t="s">
        <v>155</v>
      </c>
    </row>
    <row r="753" spans="2:65" s="13" customFormat="1">
      <c r="B753" s="153"/>
      <c r="D753" s="146" t="s">
        <v>164</v>
      </c>
      <c r="E753" s="154" t="s">
        <v>20</v>
      </c>
      <c r="F753" s="155" t="s">
        <v>166</v>
      </c>
      <c r="H753" s="156">
        <v>15.6</v>
      </c>
      <c r="I753" s="157"/>
      <c r="J753" s="157"/>
      <c r="M753" s="153"/>
      <c r="N753" s="158"/>
      <c r="Y753" s="159"/>
      <c r="AT753" s="154" t="s">
        <v>164</v>
      </c>
      <c r="AU753" s="154" t="s">
        <v>84</v>
      </c>
      <c r="AV753" s="13" t="s">
        <v>161</v>
      </c>
      <c r="AW753" s="13" t="s">
        <v>5</v>
      </c>
      <c r="AX753" s="13" t="s">
        <v>82</v>
      </c>
      <c r="AY753" s="154" t="s">
        <v>155</v>
      </c>
    </row>
    <row r="754" spans="2:65" s="1" customFormat="1" ht="21.75" customHeight="1">
      <c r="B754" s="32"/>
      <c r="C754" s="126" t="s">
        <v>1258</v>
      </c>
      <c r="D754" s="126" t="s">
        <v>157</v>
      </c>
      <c r="E754" s="127" t="s">
        <v>1259</v>
      </c>
      <c r="F754" s="128" t="s">
        <v>1260</v>
      </c>
      <c r="G754" s="129" t="s">
        <v>183</v>
      </c>
      <c r="H754" s="130">
        <v>37.4</v>
      </c>
      <c r="I754" s="131"/>
      <c r="J754" s="131"/>
      <c r="K754" s="132">
        <f>ROUND(P754*H754,2)</f>
        <v>0</v>
      </c>
      <c r="L754" s="133"/>
      <c r="M754" s="32"/>
      <c r="N754" s="134" t="s">
        <v>20</v>
      </c>
      <c r="O754" s="135" t="s">
        <v>43</v>
      </c>
      <c r="P754" s="136">
        <f>I754+J754</f>
        <v>0</v>
      </c>
      <c r="Q754" s="136">
        <f>ROUND(I754*H754,2)</f>
        <v>0</v>
      </c>
      <c r="R754" s="136">
        <f>ROUND(J754*H754,2)</f>
        <v>0</v>
      </c>
      <c r="T754" s="137">
        <f>S754*H754</f>
        <v>0</v>
      </c>
      <c r="U754" s="137">
        <v>1.15E-3</v>
      </c>
      <c r="V754" s="137">
        <f>U754*H754</f>
        <v>4.301E-2</v>
      </c>
      <c r="W754" s="137">
        <v>0</v>
      </c>
      <c r="X754" s="137">
        <f>W754*H754</f>
        <v>0</v>
      </c>
      <c r="Y754" s="138" t="s">
        <v>20</v>
      </c>
      <c r="AR754" s="139" t="s">
        <v>161</v>
      </c>
      <c r="AT754" s="139" t="s">
        <v>157</v>
      </c>
      <c r="AU754" s="139" t="s">
        <v>84</v>
      </c>
      <c r="AY754" s="17" t="s">
        <v>155</v>
      </c>
      <c r="BE754" s="140">
        <f>IF(O754="základní",K754,0)</f>
        <v>0</v>
      </c>
      <c r="BF754" s="140">
        <f>IF(O754="snížená",K754,0)</f>
        <v>0</v>
      </c>
      <c r="BG754" s="140">
        <f>IF(O754="zákl. přenesená",K754,0)</f>
        <v>0</v>
      </c>
      <c r="BH754" s="140">
        <f>IF(O754="sníž. přenesená",K754,0)</f>
        <v>0</v>
      </c>
      <c r="BI754" s="140">
        <f>IF(O754="nulová",K754,0)</f>
        <v>0</v>
      </c>
      <c r="BJ754" s="17" t="s">
        <v>82</v>
      </c>
      <c r="BK754" s="140">
        <f>ROUND(P754*H754,2)</f>
        <v>0</v>
      </c>
      <c r="BL754" s="17" t="s">
        <v>161</v>
      </c>
      <c r="BM754" s="139" t="s">
        <v>1261</v>
      </c>
    </row>
    <row r="755" spans="2:65" s="1" customFormat="1">
      <c r="B755" s="32"/>
      <c r="D755" s="141" t="s">
        <v>162</v>
      </c>
      <c r="F755" s="142" t="s">
        <v>1262</v>
      </c>
      <c r="I755" s="143"/>
      <c r="J755" s="143"/>
      <c r="M755" s="32"/>
      <c r="N755" s="144"/>
      <c r="Y755" s="53"/>
      <c r="AT755" s="17" t="s">
        <v>162</v>
      </c>
      <c r="AU755" s="17" t="s">
        <v>84</v>
      </c>
    </row>
    <row r="756" spans="2:65" s="12" customFormat="1">
      <c r="B756" s="145"/>
      <c r="D756" s="146" t="s">
        <v>164</v>
      </c>
      <c r="E756" s="147" t="s">
        <v>20</v>
      </c>
      <c r="F756" s="148" t="s">
        <v>1263</v>
      </c>
      <c r="H756" s="149">
        <v>37.4</v>
      </c>
      <c r="I756" s="150"/>
      <c r="J756" s="150"/>
      <c r="M756" s="145"/>
      <c r="N756" s="151"/>
      <c r="Y756" s="152"/>
      <c r="AT756" s="147" t="s">
        <v>164</v>
      </c>
      <c r="AU756" s="147" t="s">
        <v>84</v>
      </c>
      <c r="AV756" s="12" t="s">
        <v>84</v>
      </c>
      <c r="AW756" s="12" t="s">
        <v>5</v>
      </c>
      <c r="AX756" s="12" t="s">
        <v>74</v>
      </c>
      <c r="AY756" s="147" t="s">
        <v>155</v>
      </c>
    </row>
    <row r="757" spans="2:65" s="13" customFormat="1">
      <c r="B757" s="153"/>
      <c r="D757" s="146" t="s">
        <v>164</v>
      </c>
      <c r="E757" s="154" t="s">
        <v>20</v>
      </c>
      <c r="F757" s="155" t="s">
        <v>166</v>
      </c>
      <c r="H757" s="156">
        <v>37.4</v>
      </c>
      <c r="I757" s="157"/>
      <c r="J757" s="157"/>
      <c r="M757" s="153"/>
      <c r="N757" s="158"/>
      <c r="Y757" s="159"/>
      <c r="AT757" s="154" t="s">
        <v>164</v>
      </c>
      <c r="AU757" s="154" t="s">
        <v>84</v>
      </c>
      <c r="AV757" s="13" t="s">
        <v>161</v>
      </c>
      <c r="AW757" s="13" t="s">
        <v>5</v>
      </c>
      <c r="AX757" s="13" t="s">
        <v>82</v>
      </c>
      <c r="AY757" s="154" t="s">
        <v>155</v>
      </c>
    </row>
    <row r="758" spans="2:65" s="1" customFormat="1" ht="21.75" customHeight="1">
      <c r="B758" s="32"/>
      <c r="C758" s="126" t="s">
        <v>1264</v>
      </c>
      <c r="D758" s="126" t="s">
        <v>157</v>
      </c>
      <c r="E758" s="127" t="s">
        <v>1265</v>
      </c>
      <c r="F758" s="128" t="s">
        <v>1266</v>
      </c>
      <c r="G758" s="129" t="s">
        <v>183</v>
      </c>
      <c r="H758" s="130">
        <v>43.3</v>
      </c>
      <c r="I758" s="131"/>
      <c r="J758" s="131"/>
      <c r="K758" s="132">
        <f>ROUND(P758*H758,2)</f>
        <v>0</v>
      </c>
      <c r="L758" s="133"/>
      <c r="M758" s="32"/>
      <c r="N758" s="134" t="s">
        <v>20</v>
      </c>
      <c r="O758" s="135" t="s">
        <v>43</v>
      </c>
      <c r="P758" s="136">
        <f>I758+J758</f>
        <v>0</v>
      </c>
      <c r="Q758" s="136">
        <f>ROUND(I758*H758,2)</f>
        <v>0</v>
      </c>
      <c r="R758" s="136">
        <f>ROUND(J758*H758,2)</f>
        <v>0</v>
      </c>
      <c r="T758" s="137">
        <f>S758*H758</f>
        <v>0</v>
      </c>
      <c r="U758" s="137">
        <v>1.2999999999999999E-3</v>
      </c>
      <c r="V758" s="137">
        <f>U758*H758</f>
        <v>5.6289999999999993E-2</v>
      </c>
      <c r="W758" s="137">
        <v>0</v>
      </c>
      <c r="X758" s="137">
        <f>W758*H758</f>
        <v>0</v>
      </c>
      <c r="Y758" s="138" t="s">
        <v>20</v>
      </c>
      <c r="AR758" s="139" t="s">
        <v>161</v>
      </c>
      <c r="AT758" s="139" t="s">
        <v>157</v>
      </c>
      <c r="AU758" s="139" t="s">
        <v>84</v>
      </c>
      <c r="AY758" s="17" t="s">
        <v>155</v>
      </c>
      <c r="BE758" s="140">
        <f>IF(O758="základní",K758,0)</f>
        <v>0</v>
      </c>
      <c r="BF758" s="140">
        <f>IF(O758="snížená",K758,0)</f>
        <v>0</v>
      </c>
      <c r="BG758" s="140">
        <f>IF(O758="zákl. přenesená",K758,0)</f>
        <v>0</v>
      </c>
      <c r="BH758" s="140">
        <f>IF(O758="sníž. přenesená",K758,0)</f>
        <v>0</v>
      </c>
      <c r="BI758" s="140">
        <f>IF(O758="nulová",K758,0)</f>
        <v>0</v>
      </c>
      <c r="BJ758" s="17" t="s">
        <v>82</v>
      </c>
      <c r="BK758" s="140">
        <f>ROUND(P758*H758,2)</f>
        <v>0</v>
      </c>
      <c r="BL758" s="17" t="s">
        <v>161</v>
      </c>
      <c r="BM758" s="139" t="s">
        <v>1267</v>
      </c>
    </row>
    <row r="759" spans="2:65" s="1" customFormat="1">
      <c r="B759" s="32"/>
      <c r="D759" s="141" t="s">
        <v>162</v>
      </c>
      <c r="F759" s="142" t="s">
        <v>1268</v>
      </c>
      <c r="I759" s="143"/>
      <c r="J759" s="143"/>
      <c r="M759" s="32"/>
      <c r="N759" s="144"/>
      <c r="Y759" s="53"/>
      <c r="AT759" s="17" t="s">
        <v>162</v>
      </c>
      <c r="AU759" s="17" t="s">
        <v>84</v>
      </c>
    </row>
    <row r="760" spans="2:65" s="12" customFormat="1">
      <c r="B760" s="145"/>
      <c r="D760" s="146" t="s">
        <v>164</v>
      </c>
      <c r="E760" s="147" t="s">
        <v>20</v>
      </c>
      <c r="F760" s="148" t="s">
        <v>1269</v>
      </c>
      <c r="H760" s="149">
        <v>43.3</v>
      </c>
      <c r="I760" s="150"/>
      <c r="J760" s="150"/>
      <c r="M760" s="145"/>
      <c r="N760" s="151"/>
      <c r="Y760" s="152"/>
      <c r="AT760" s="147" t="s">
        <v>164</v>
      </c>
      <c r="AU760" s="147" t="s">
        <v>84</v>
      </c>
      <c r="AV760" s="12" t="s">
        <v>84</v>
      </c>
      <c r="AW760" s="12" t="s">
        <v>5</v>
      </c>
      <c r="AX760" s="12" t="s">
        <v>74</v>
      </c>
      <c r="AY760" s="147" t="s">
        <v>155</v>
      </c>
    </row>
    <row r="761" spans="2:65" s="13" customFormat="1">
      <c r="B761" s="153"/>
      <c r="D761" s="146" t="s">
        <v>164</v>
      </c>
      <c r="E761" s="154" t="s">
        <v>20</v>
      </c>
      <c r="F761" s="155" t="s">
        <v>166</v>
      </c>
      <c r="H761" s="156">
        <v>43.3</v>
      </c>
      <c r="I761" s="157"/>
      <c r="J761" s="157"/>
      <c r="M761" s="153"/>
      <c r="N761" s="158"/>
      <c r="Y761" s="159"/>
      <c r="AT761" s="154" t="s">
        <v>164</v>
      </c>
      <c r="AU761" s="154" t="s">
        <v>84</v>
      </c>
      <c r="AV761" s="13" t="s">
        <v>161</v>
      </c>
      <c r="AW761" s="13" t="s">
        <v>5</v>
      </c>
      <c r="AX761" s="13" t="s">
        <v>82</v>
      </c>
      <c r="AY761" s="154" t="s">
        <v>155</v>
      </c>
    </row>
    <row r="762" spans="2:65" s="1" customFormat="1" ht="16.5" customHeight="1">
      <c r="B762" s="32"/>
      <c r="C762" s="126" t="s">
        <v>1270</v>
      </c>
      <c r="D762" s="126" t="s">
        <v>157</v>
      </c>
      <c r="E762" s="127" t="s">
        <v>1271</v>
      </c>
      <c r="F762" s="128" t="s">
        <v>1272</v>
      </c>
      <c r="G762" s="129" t="s">
        <v>559</v>
      </c>
      <c r="H762" s="130">
        <v>2</v>
      </c>
      <c r="I762" s="131"/>
      <c r="J762" s="131"/>
      <c r="K762" s="132">
        <f>ROUND(P762*H762,2)</f>
        <v>0</v>
      </c>
      <c r="L762" s="133"/>
      <c r="M762" s="32"/>
      <c r="N762" s="134" t="s">
        <v>20</v>
      </c>
      <c r="O762" s="135" t="s">
        <v>43</v>
      </c>
      <c r="P762" s="136">
        <f>I762+J762</f>
        <v>0</v>
      </c>
      <c r="Q762" s="136">
        <f>ROUND(I762*H762,2)</f>
        <v>0</v>
      </c>
      <c r="R762" s="136">
        <f>ROUND(J762*H762,2)</f>
        <v>0</v>
      </c>
      <c r="T762" s="137">
        <f>S762*H762</f>
        <v>0</v>
      </c>
      <c r="U762" s="137">
        <v>8.9999999999999998E-4</v>
      </c>
      <c r="V762" s="137">
        <f>U762*H762</f>
        <v>1.8E-3</v>
      </c>
      <c r="W762" s="137">
        <v>0</v>
      </c>
      <c r="X762" s="137">
        <f>W762*H762</f>
        <v>0</v>
      </c>
      <c r="Y762" s="138" t="s">
        <v>20</v>
      </c>
      <c r="AR762" s="139" t="s">
        <v>185</v>
      </c>
      <c r="AT762" s="139" t="s">
        <v>157</v>
      </c>
      <c r="AU762" s="139" t="s">
        <v>84</v>
      </c>
      <c r="AY762" s="17" t="s">
        <v>155</v>
      </c>
      <c r="BE762" s="140">
        <f>IF(O762="základní",K762,0)</f>
        <v>0</v>
      </c>
      <c r="BF762" s="140">
        <f>IF(O762="snížená",K762,0)</f>
        <v>0</v>
      </c>
      <c r="BG762" s="140">
        <f>IF(O762="zákl. přenesená",K762,0)</f>
        <v>0</v>
      </c>
      <c r="BH762" s="140">
        <f>IF(O762="sníž. přenesená",K762,0)</f>
        <v>0</v>
      </c>
      <c r="BI762" s="140">
        <f>IF(O762="nulová",K762,0)</f>
        <v>0</v>
      </c>
      <c r="BJ762" s="17" t="s">
        <v>82</v>
      </c>
      <c r="BK762" s="140">
        <f>ROUND(P762*H762,2)</f>
        <v>0</v>
      </c>
      <c r="BL762" s="17" t="s">
        <v>185</v>
      </c>
      <c r="BM762" s="139" t="s">
        <v>1273</v>
      </c>
    </row>
    <row r="763" spans="2:65" s="1" customFormat="1">
      <c r="B763" s="32"/>
      <c r="D763" s="141" t="s">
        <v>162</v>
      </c>
      <c r="F763" s="142" t="s">
        <v>1274</v>
      </c>
      <c r="I763" s="143"/>
      <c r="J763" s="143"/>
      <c r="M763" s="32"/>
      <c r="N763" s="144"/>
      <c r="Y763" s="53"/>
      <c r="AT763" s="17" t="s">
        <v>162</v>
      </c>
      <c r="AU763" s="17" t="s">
        <v>84</v>
      </c>
    </row>
    <row r="764" spans="2:65" s="1" customFormat="1" ht="21.75" customHeight="1">
      <c r="B764" s="32"/>
      <c r="C764" s="126" t="s">
        <v>1275</v>
      </c>
      <c r="D764" s="126" t="s">
        <v>157</v>
      </c>
      <c r="E764" s="127" t="s">
        <v>1276</v>
      </c>
      <c r="F764" s="128" t="s">
        <v>1277</v>
      </c>
      <c r="G764" s="129" t="s">
        <v>386</v>
      </c>
      <c r="H764" s="130">
        <v>10</v>
      </c>
      <c r="I764" s="131"/>
      <c r="J764" s="131"/>
      <c r="K764" s="132">
        <f>ROUND(P764*H764,2)</f>
        <v>0</v>
      </c>
      <c r="L764" s="133"/>
      <c r="M764" s="32"/>
      <c r="N764" s="134" t="s">
        <v>20</v>
      </c>
      <c r="O764" s="135" t="s">
        <v>43</v>
      </c>
      <c r="P764" s="136">
        <f>I764+J764</f>
        <v>0</v>
      </c>
      <c r="Q764" s="136">
        <f>ROUND(I764*H764,2)</f>
        <v>0</v>
      </c>
      <c r="R764" s="136">
        <f>ROUND(J764*H764,2)</f>
        <v>0</v>
      </c>
      <c r="T764" s="137">
        <f>S764*H764</f>
        <v>0</v>
      </c>
      <c r="U764" s="137">
        <v>2.7999999999999998E-4</v>
      </c>
      <c r="V764" s="137">
        <f>U764*H764</f>
        <v>2.7999999999999995E-3</v>
      </c>
      <c r="W764" s="137">
        <v>0</v>
      </c>
      <c r="X764" s="137">
        <f>W764*H764</f>
        <v>0</v>
      </c>
      <c r="Y764" s="138" t="s">
        <v>20</v>
      </c>
      <c r="AR764" s="139" t="s">
        <v>185</v>
      </c>
      <c r="AT764" s="139" t="s">
        <v>157</v>
      </c>
      <c r="AU764" s="139" t="s">
        <v>84</v>
      </c>
      <c r="AY764" s="17" t="s">
        <v>155</v>
      </c>
      <c r="BE764" s="140">
        <f>IF(O764="základní",K764,0)</f>
        <v>0</v>
      </c>
      <c r="BF764" s="140">
        <f>IF(O764="snížená",K764,0)</f>
        <v>0</v>
      </c>
      <c r="BG764" s="140">
        <f>IF(O764="zákl. přenesená",K764,0)</f>
        <v>0</v>
      </c>
      <c r="BH764" s="140">
        <f>IF(O764="sníž. přenesená",K764,0)</f>
        <v>0</v>
      </c>
      <c r="BI764" s="140">
        <f>IF(O764="nulová",K764,0)</f>
        <v>0</v>
      </c>
      <c r="BJ764" s="17" t="s">
        <v>82</v>
      </c>
      <c r="BK764" s="140">
        <f>ROUND(P764*H764,2)</f>
        <v>0</v>
      </c>
      <c r="BL764" s="17" t="s">
        <v>185</v>
      </c>
      <c r="BM764" s="139" t="s">
        <v>1278</v>
      </c>
    </row>
    <row r="765" spans="2:65" s="1" customFormat="1">
      <c r="B765" s="32"/>
      <c r="D765" s="141" t="s">
        <v>162</v>
      </c>
      <c r="F765" s="142" t="s">
        <v>1279</v>
      </c>
      <c r="I765" s="143"/>
      <c r="J765" s="143"/>
      <c r="M765" s="32"/>
      <c r="N765" s="144"/>
      <c r="Y765" s="53"/>
      <c r="AT765" s="17" t="s">
        <v>162</v>
      </c>
      <c r="AU765" s="17" t="s">
        <v>84</v>
      </c>
    </row>
    <row r="766" spans="2:65" s="1" customFormat="1" ht="24.2" customHeight="1">
      <c r="B766" s="32"/>
      <c r="C766" s="126" t="s">
        <v>1280</v>
      </c>
      <c r="D766" s="126" t="s">
        <v>157</v>
      </c>
      <c r="E766" s="127" t="s">
        <v>1281</v>
      </c>
      <c r="F766" s="128" t="s">
        <v>1282</v>
      </c>
      <c r="G766" s="129" t="s">
        <v>183</v>
      </c>
      <c r="H766" s="130">
        <v>169.6</v>
      </c>
      <c r="I766" s="131"/>
      <c r="J766" s="131"/>
      <c r="K766" s="132">
        <f>ROUND(P766*H766,2)</f>
        <v>0</v>
      </c>
      <c r="L766" s="133"/>
      <c r="M766" s="32"/>
      <c r="N766" s="134" t="s">
        <v>20</v>
      </c>
      <c r="O766" s="135" t="s">
        <v>43</v>
      </c>
      <c r="P766" s="136">
        <f>I766+J766</f>
        <v>0</v>
      </c>
      <c r="Q766" s="136">
        <f>ROUND(I766*H766,2)</f>
        <v>0</v>
      </c>
      <c r="R766" s="136">
        <f>ROUND(J766*H766,2)</f>
        <v>0</v>
      </c>
      <c r="T766" s="137">
        <f>S766*H766</f>
        <v>0</v>
      </c>
      <c r="U766" s="137">
        <v>2.0000000000000002E-5</v>
      </c>
      <c r="V766" s="137">
        <f>U766*H766</f>
        <v>3.392E-3</v>
      </c>
      <c r="W766" s="137">
        <v>0</v>
      </c>
      <c r="X766" s="137">
        <f>W766*H766</f>
        <v>0</v>
      </c>
      <c r="Y766" s="138" t="s">
        <v>20</v>
      </c>
      <c r="AR766" s="139" t="s">
        <v>185</v>
      </c>
      <c r="AT766" s="139" t="s">
        <v>157</v>
      </c>
      <c r="AU766" s="139" t="s">
        <v>84</v>
      </c>
      <c r="AY766" s="17" t="s">
        <v>155</v>
      </c>
      <c r="BE766" s="140">
        <f>IF(O766="základní",K766,0)</f>
        <v>0</v>
      </c>
      <c r="BF766" s="140">
        <f>IF(O766="snížená",K766,0)</f>
        <v>0</v>
      </c>
      <c r="BG766" s="140">
        <f>IF(O766="zákl. přenesená",K766,0)</f>
        <v>0</v>
      </c>
      <c r="BH766" s="140">
        <f>IF(O766="sníž. přenesená",K766,0)</f>
        <v>0</v>
      </c>
      <c r="BI766" s="140">
        <f>IF(O766="nulová",K766,0)</f>
        <v>0</v>
      </c>
      <c r="BJ766" s="17" t="s">
        <v>82</v>
      </c>
      <c r="BK766" s="140">
        <f>ROUND(P766*H766,2)</f>
        <v>0</v>
      </c>
      <c r="BL766" s="17" t="s">
        <v>185</v>
      </c>
      <c r="BM766" s="139" t="s">
        <v>1283</v>
      </c>
    </row>
    <row r="767" spans="2:65" s="1" customFormat="1">
      <c r="B767" s="32"/>
      <c r="D767" s="141" t="s">
        <v>162</v>
      </c>
      <c r="F767" s="142" t="s">
        <v>1284</v>
      </c>
      <c r="I767" s="143"/>
      <c r="J767" s="143"/>
      <c r="M767" s="32"/>
      <c r="N767" s="144"/>
      <c r="Y767" s="53"/>
      <c r="AT767" s="17" t="s">
        <v>162</v>
      </c>
      <c r="AU767" s="17" t="s">
        <v>84</v>
      </c>
    </row>
    <row r="768" spans="2:65" s="1" customFormat="1" ht="24.2" customHeight="1">
      <c r="B768" s="32"/>
      <c r="C768" s="126" t="s">
        <v>1285</v>
      </c>
      <c r="D768" s="126" t="s">
        <v>157</v>
      </c>
      <c r="E768" s="127" t="s">
        <v>1286</v>
      </c>
      <c r="F768" s="128" t="s">
        <v>1287</v>
      </c>
      <c r="G768" s="129" t="s">
        <v>207</v>
      </c>
      <c r="H768" s="130">
        <v>8.0000000000000002E-3</v>
      </c>
      <c r="I768" s="131"/>
      <c r="J768" s="131"/>
      <c r="K768" s="132">
        <f>ROUND(P768*H768,2)</f>
        <v>0</v>
      </c>
      <c r="L768" s="133"/>
      <c r="M768" s="32"/>
      <c r="N768" s="134" t="s">
        <v>20</v>
      </c>
      <c r="O768" s="135" t="s">
        <v>43</v>
      </c>
      <c r="P768" s="136">
        <f>I768+J768</f>
        <v>0</v>
      </c>
      <c r="Q768" s="136">
        <f>ROUND(I768*H768,2)</f>
        <v>0</v>
      </c>
      <c r="R768" s="136">
        <f>ROUND(J768*H768,2)</f>
        <v>0</v>
      </c>
      <c r="T768" s="137">
        <f>S768*H768</f>
        <v>0</v>
      </c>
      <c r="U768" s="137">
        <v>0</v>
      </c>
      <c r="V768" s="137">
        <f>U768*H768</f>
        <v>0</v>
      </c>
      <c r="W768" s="137">
        <v>0</v>
      </c>
      <c r="X768" s="137">
        <f>W768*H768</f>
        <v>0</v>
      </c>
      <c r="Y768" s="138" t="s">
        <v>20</v>
      </c>
      <c r="AR768" s="139" t="s">
        <v>185</v>
      </c>
      <c r="AT768" s="139" t="s">
        <v>157</v>
      </c>
      <c r="AU768" s="139" t="s">
        <v>84</v>
      </c>
      <c r="AY768" s="17" t="s">
        <v>155</v>
      </c>
      <c r="BE768" s="140">
        <f>IF(O768="základní",K768,0)</f>
        <v>0</v>
      </c>
      <c r="BF768" s="140">
        <f>IF(O768="snížená",K768,0)</f>
        <v>0</v>
      </c>
      <c r="BG768" s="140">
        <f>IF(O768="zákl. přenesená",K768,0)</f>
        <v>0</v>
      </c>
      <c r="BH768" s="140">
        <f>IF(O768="sníž. přenesená",K768,0)</f>
        <v>0</v>
      </c>
      <c r="BI768" s="140">
        <f>IF(O768="nulová",K768,0)</f>
        <v>0</v>
      </c>
      <c r="BJ768" s="17" t="s">
        <v>82</v>
      </c>
      <c r="BK768" s="140">
        <f>ROUND(P768*H768,2)</f>
        <v>0</v>
      </c>
      <c r="BL768" s="17" t="s">
        <v>185</v>
      </c>
      <c r="BM768" s="139" t="s">
        <v>1288</v>
      </c>
    </row>
    <row r="769" spans="2:65" s="1" customFormat="1">
      <c r="B769" s="32"/>
      <c r="D769" s="141" t="s">
        <v>162</v>
      </c>
      <c r="F769" s="142" t="s">
        <v>1289</v>
      </c>
      <c r="I769" s="143"/>
      <c r="J769" s="143"/>
      <c r="M769" s="32"/>
      <c r="N769" s="144"/>
      <c r="Y769" s="53"/>
      <c r="AT769" s="17" t="s">
        <v>162</v>
      </c>
      <c r="AU769" s="17" t="s">
        <v>84</v>
      </c>
    </row>
    <row r="770" spans="2:65" s="11" customFormat="1" ht="22.9" customHeight="1">
      <c r="B770" s="113"/>
      <c r="D770" s="114" t="s">
        <v>73</v>
      </c>
      <c r="E770" s="124" t="s">
        <v>1290</v>
      </c>
      <c r="F770" s="124" t="s">
        <v>1291</v>
      </c>
      <c r="I770" s="116"/>
      <c r="J770" s="116"/>
      <c r="K770" s="125">
        <f>BK770</f>
        <v>0</v>
      </c>
      <c r="M770" s="113"/>
      <c r="N770" s="118"/>
      <c r="Q770" s="119">
        <f>SUM(Q771:Q788)</f>
        <v>0</v>
      </c>
      <c r="R770" s="119">
        <f>SUM(R771:R788)</f>
        <v>0</v>
      </c>
      <c r="T770" s="120">
        <f>SUM(T771:T788)</f>
        <v>0</v>
      </c>
      <c r="V770" s="120">
        <f>SUM(V771:V788)</f>
        <v>5.3380000000000004E-2</v>
      </c>
      <c r="X770" s="120">
        <f>SUM(X771:X788)</f>
        <v>0</v>
      </c>
      <c r="Y770" s="121"/>
      <c r="AR770" s="114" t="s">
        <v>84</v>
      </c>
      <c r="AT770" s="122" t="s">
        <v>73</v>
      </c>
      <c r="AU770" s="122" t="s">
        <v>82</v>
      </c>
      <c r="AY770" s="114" t="s">
        <v>155</v>
      </c>
      <c r="BK770" s="123">
        <f>SUM(BK771:BK788)</f>
        <v>0</v>
      </c>
    </row>
    <row r="771" spans="2:65" s="1" customFormat="1" ht="24.2" customHeight="1">
      <c r="B771" s="32"/>
      <c r="C771" s="126" t="s">
        <v>1292</v>
      </c>
      <c r="D771" s="126" t="s">
        <v>157</v>
      </c>
      <c r="E771" s="127" t="s">
        <v>1293</v>
      </c>
      <c r="F771" s="128" t="s">
        <v>1294</v>
      </c>
      <c r="G771" s="129" t="s">
        <v>559</v>
      </c>
      <c r="H771" s="130">
        <v>1</v>
      </c>
      <c r="I771" s="131"/>
      <c r="J771" s="131"/>
      <c r="K771" s="132">
        <f>ROUND(P771*H771,2)</f>
        <v>0</v>
      </c>
      <c r="L771" s="133"/>
      <c r="M771" s="32"/>
      <c r="N771" s="134" t="s">
        <v>20</v>
      </c>
      <c r="O771" s="135" t="s">
        <v>43</v>
      </c>
      <c r="P771" s="136">
        <f>I771+J771</f>
        <v>0</v>
      </c>
      <c r="Q771" s="136">
        <f>ROUND(I771*H771,2)</f>
        <v>0</v>
      </c>
      <c r="R771" s="136">
        <f>ROUND(J771*H771,2)</f>
        <v>0</v>
      </c>
      <c r="T771" s="137">
        <f>S771*H771</f>
        <v>0</v>
      </c>
      <c r="U771" s="137">
        <v>1.4959999999999999E-2</v>
      </c>
      <c r="V771" s="137">
        <f>U771*H771</f>
        <v>1.4959999999999999E-2</v>
      </c>
      <c r="W771" s="137">
        <v>0</v>
      </c>
      <c r="X771" s="137">
        <f>W771*H771</f>
        <v>0</v>
      </c>
      <c r="Y771" s="138" t="s">
        <v>20</v>
      </c>
      <c r="AR771" s="139" t="s">
        <v>185</v>
      </c>
      <c r="AT771" s="139" t="s">
        <v>157</v>
      </c>
      <c r="AU771" s="139" t="s">
        <v>84</v>
      </c>
      <c r="AY771" s="17" t="s">
        <v>155</v>
      </c>
      <c r="BE771" s="140">
        <f>IF(O771="základní",K771,0)</f>
        <v>0</v>
      </c>
      <c r="BF771" s="140">
        <f>IF(O771="snížená",K771,0)</f>
        <v>0</v>
      </c>
      <c r="BG771" s="140">
        <f>IF(O771="zákl. přenesená",K771,0)</f>
        <v>0</v>
      </c>
      <c r="BH771" s="140">
        <f>IF(O771="sníž. přenesená",K771,0)</f>
        <v>0</v>
      </c>
      <c r="BI771" s="140">
        <f>IF(O771="nulová",K771,0)</f>
        <v>0</v>
      </c>
      <c r="BJ771" s="17" t="s">
        <v>82</v>
      </c>
      <c r="BK771" s="140">
        <f>ROUND(P771*H771,2)</f>
        <v>0</v>
      </c>
      <c r="BL771" s="17" t="s">
        <v>185</v>
      </c>
      <c r="BM771" s="139" t="s">
        <v>1295</v>
      </c>
    </row>
    <row r="772" spans="2:65" s="1" customFormat="1">
      <c r="B772" s="32"/>
      <c r="D772" s="141" t="s">
        <v>162</v>
      </c>
      <c r="F772" s="142" t="s">
        <v>1296</v>
      </c>
      <c r="I772" s="143"/>
      <c r="J772" s="143"/>
      <c r="M772" s="32"/>
      <c r="N772" s="144"/>
      <c r="Y772" s="53"/>
      <c r="AT772" s="17" t="s">
        <v>162</v>
      </c>
      <c r="AU772" s="17" t="s">
        <v>84</v>
      </c>
    </row>
    <row r="773" spans="2:65" s="12" customFormat="1">
      <c r="B773" s="145"/>
      <c r="D773" s="146" t="s">
        <v>164</v>
      </c>
      <c r="E773" s="147" t="s">
        <v>20</v>
      </c>
      <c r="F773" s="148" t="s">
        <v>82</v>
      </c>
      <c r="H773" s="149">
        <v>1</v>
      </c>
      <c r="I773" s="150"/>
      <c r="J773" s="150"/>
      <c r="M773" s="145"/>
      <c r="N773" s="151"/>
      <c r="Y773" s="152"/>
      <c r="AT773" s="147" t="s">
        <v>164</v>
      </c>
      <c r="AU773" s="147" t="s">
        <v>84</v>
      </c>
      <c r="AV773" s="12" t="s">
        <v>84</v>
      </c>
      <c r="AW773" s="12" t="s">
        <v>5</v>
      </c>
      <c r="AX773" s="12" t="s">
        <v>82</v>
      </c>
      <c r="AY773" s="147" t="s">
        <v>155</v>
      </c>
    </row>
    <row r="774" spans="2:65" s="1" customFormat="1" ht="16.5" customHeight="1">
      <c r="B774" s="32"/>
      <c r="C774" s="126" t="s">
        <v>1297</v>
      </c>
      <c r="D774" s="126" t="s">
        <v>157</v>
      </c>
      <c r="E774" s="127" t="s">
        <v>1298</v>
      </c>
      <c r="F774" s="128" t="s">
        <v>1299</v>
      </c>
      <c r="G774" s="129" t="s">
        <v>559</v>
      </c>
      <c r="H774" s="130">
        <v>1</v>
      </c>
      <c r="I774" s="131"/>
      <c r="J774" s="131"/>
      <c r="K774" s="132">
        <f>ROUND(P774*H774,2)</f>
        <v>0</v>
      </c>
      <c r="L774" s="133"/>
      <c r="M774" s="32"/>
      <c r="N774" s="134" t="s">
        <v>20</v>
      </c>
      <c r="O774" s="135" t="s">
        <v>43</v>
      </c>
      <c r="P774" s="136">
        <f>I774+J774</f>
        <v>0</v>
      </c>
      <c r="Q774" s="136">
        <f>ROUND(I774*H774,2)</f>
        <v>0</v>
      </c>
      <c r="R774" s="136">
        <f>ROUND(J774*H774,2)</f>
        <v>0</v>
      </c>
      <c r="T774" s="137">
        <f>S774*H774</f>
        <v>0</v>
      </c>
      <c r="U774" s="137">
        <v>6.1000000000000004E-3</v>
      </c>
      <c r="V774" s="137">
        <f>U774*H774</f>
        <v>6.1000000000000004E-3</v>
      </c>
      <c r="W774" s="137">
        <v>0</v>
      </c>
      <c r="X774" s="137">
        <f>W774*H774</f>
        <v>0</v>
      </c>
      <c r="Y774" s="138" t="s">
        <v>20</v>
      </c>
      <c r="AR774" s="139" t="s">
        <v>185</v>
      </c>
      <c r="AT774" s="139" t="s">
        <v>157</v>
      </c>
      <c r="AU774" s="139" t="s">
        <v>84</v>
      </c>
      <c r="AY774" s="17" t="s">
        <v>155</v>
      </c>
      <c r="BE774" s="140">
        <f>IF(O774="základní",K774,0)</f>
        <v>0</v>
      </c>
      <c r="BF774" s="140">
        <f>IF(O774="snížená",K774,0)</f>
        <v>0</v>
      </c>
      <c r="BG774" s="140">
        <f>IF(O774="zákl. přenesená",K774,0)</f>
        <v>0</v>
      </c>
      <c r="BH774" s="140">
        <f>IF(O774="sníž. přenesená",K774,0)</f>
        <v>0</v>
      </c>
      <c r="BI774" s="140">
        <f>IF(O774="nulová",K774,0)</f>
        <v>0</v>
      </c>
      <c r="BJ774" s="17" t="s">
        <v>82</v>
      </c>
      <c r="BK774" s="140">
        <f>ROUND(P774*H774,2)</f>
        <v>0</v>
      </c>
      <c r="BL774" s="17" t="s">
        <v>185</v>
      </c>
      <c r="BM774" s="139" t="s">
        <v>1300</v>
      </c>
    </row>
    <row r="775" spans="2:65" s="1" customFormat="1">
      <c r="B775" s="32"/>
      <c r="D775" s="141" t="s">
        <v>162</v>
      </c>
      <c r="F775" s="142" t="s">
        <v>1301</v>
      </c>
      <c r="I775" s="143"/>
      <c r="J775" s="143"/>
      <c r="M775" s="32"/>
      <c r="N775" s="144"/>
      <c r="Y775" s="53"/>
      <c r="AT775" s="17" t="s">
        <v>162</v>
      </c>
      <c r="AU775" s="17" t="s">
        <v>84</v>
      </c>
    </row>
    <row r="776" spans="2:65" s="1" customFormat="1" ht="16.5" customHeight="1">
      <c r="B776" s="32"/>
      <c r="C776" s="126" t="s">
        <v>1302</v>
      </c>
      <c r="D776" s="126" t="s">
        <v>157</v>
      </c>
      <c r="E776" s="127" t="s">
        <v>1303</v>
      </c>
      <c r="F776" s="128" t="s">
        <v>1304</v>
      </c>
      <c r="G776" s="129" t="s">
        <v>386</v>
      </c>
      <c r="H776" s="130">
        <v>1</v>
      </c>
      <c r="I776" s="131"/>
      <c r="J776" s="131"/>
      <c r="K776" s="132">
        <f>ROUND(P776*H776,2)</f>
        <v>0</v>
      </c>
      <c r="L776" s="133"/>
      <c r="M776" s="32"/>
      <c r="N776" s="134" t="s">
        <v>20</v>
      </c>
      <c r="O776" s="135" t="s">
        <v>43</v>
      </c>
      <c r="P776" s="136">
        <f>I776+J776</f>
        <v>0</v>
      </c>
      <c r="Q776" s="136">
        <f>ROUND(I776*H776,2)</f>
        <v>0</v>
      </c>
      <c r="R776" s="136">
        <f>ROUND(J776*H776,2)</f>
        <v>0</v>
      </c>
      <c r="T776" s="137">
        <f>S776*H776</f>
        <v>0</v>
      </c>
      <c r="U776" s="137">
        <v>5.0000000000000001E-4</v>
      </c>
      <c r="V776" s="137">
        <f>U776*H776</f>
        <v>5.0000000000000001E-4</v>
      </c>
      <c r="W776" s="137">
        <v>0</v>
      </c>
      <c r="X776" s="137">
        <f>W776*H776</f>
        <v>0</v>
      </c>
      <c r="Y776" s="138" t="s">
        <v>20</v>
      </c>
      <c r="AR776" s="139" t="s">
        <v>185</v>
      </c>
      <c r="AT776" s="139" t="s">
        <v>157</v>
      </c>
      <c r="AU776" s="139" t="s">
        <v>84</v>
      </c>
      <c r="AY776" s="17" t="s">
        <v>155</v>
      </c>
      <c r="BE776" s="140">
        <f>IF(O776="základní",K776,0)</f>
        <v>0</v>
      </c>
      <c r="BF776" s="140">
        <f>IF(O776="snížená",K776,0)</f>
        <v>0</v>
      </c>
      <c r="BG776" s="140">
        <f>IF(O776="zákl. přenesená",K776,0)</f>
        <v>0</v>
      </c>
      <c r="BH776" s="140">
        <f>IF(O776="sníž. přenesená",K776,0)</f>
        <v>0</v>
      </c>
      <c r="BI776" s="140">
        <f>IF(O776="nulová",K776,0)</f>
        <v>0</v>
      </c>
      <c r="BJ776" s="17" t="s">
        <v>82</v>
      </c>
      <c r="BK776" s="140">
        <f>ROUND(P776*H776,2)</f>
        <v>0</v>
      </c>
      <c r="BL776" s="17" t="s">
        <v>185</v>
      </c>
      <c r="BM776" s="139" t="s">
        <v>1305</v>
      </c>
    </row>
    <row r="777" spans="2:65" s="1" customFormat="1">
      <c r="B777" s="32"/>
      <c r="D777" s="141" t="s">
        <v>162</v>
      </c>
      <c r="F777" s="142" t="s">
        <v>1306</v>
      </c>
      <c r="I777" s="143"/>
      <c r="J777" s="143"/>
      <c r="M777" s="32"/>
      <c r="N777" s="144"/>
      <c r="Y777" s="53"/>
      <c r="AT777" s="17" t="s">
        <v>162</v>
      </c>
      <c r="AU777" s="17" t="s">
        <v>84</v>
      </c>
    </row>
    <row r="778" spans="2:65" s="1" customFormat="1" ht="21.75" customHeight="1">
      <c r="B778" s="32"/>
      <c r="C778" s="126" t="s">
        <v>1307</v>
      </c>
      <c r="D778" s="126" t="s">
        <v>157</v>
      </c>
      <c r="E778" s="127" t="s">
        <v>1308</v>
      </c>
      <c r="F778" s="128" t="s">
        <v>1309</v>
      </c>
      <c r="G778" s="129" t="s">
        <v>386</v>
      </c>
      <c r="H778" s="130">
        <v>1</v>
      </c>
      <c r="I778" s="131"/>
      <c r="J778" s="131"/>
      <c r="K778" s="132">
        <f>ROUND(P778*H778,2)</f>
        <v>0</v>
      </c>
      <c r="L778" s="133"/>
      <c r="M778" s="32"/>
      <c r="N778" s="134" t="s">
        <v>20</v>
      </c>
      <c r="O778" s="135" t="s">
        <v>43</v>
      </c>
      <c r="P778" s="136">
        <f>I778+J778</f>
        <v>0</v>
      </c>
      <c r="Q778" s="136">
        <f>ROUND(I778*H778,2)</f>
        <v>0</v>
      </c>
      <c r="R778" s="136">
        <f>ROUND(J778*H778,2)</f>
        <v>0</v>
      </c>
      <c r="T778" s="137">
        <f>S778*H778</f>
        <v>0</v>
      </c>
      <c r="U778" s="137">
        <v>1.1999999999999999E-3</v>
      </c>
      <c r="V778" s="137">
        <f>U778*H778</f>
        <v>1.1999999999999999E-3</v>
      </c>
      <c r="W778" s="137">
        <v>0</v>
      </c>
      <c r="X778" s="137">
        <f>W778*H778</f>
        <v>0</v>
      </c>
      <c r="Y778" s="138" t="s">
        <v>20</v>
      </c>
      <c r="AR778" s="139" t="s">
        <v>185</v>
      </c>
      <c r="AT778" s="139" t="s">
        <v>157</v>
      </c>
      <c r="AU778" s="139" t="s">
        <v>84</v>
      </c>
      <c r="AY778" s="17" t="s">
        <v>155</v>
      </c>
      <c r="BE778" s="140">
        <f>IF(O778="základní",K778,0)</f>
        <v>0</v>
      </c>
      <c r="BF778" s="140">
        <f>IF(O778="snížená",K778,0)</f>
        <v>0</v>
      </c>
      <c r="BG778" s="140">
        <f>IF(O778="zákl. přenesená",K778,0)</f>
        <v>0</v>
      </c>
      <c r="BH778" s="140">
        <f>IF(O778="sníž. přenesená",K778,0)</f>
        <v>0</v>
      </c>
      <c r="BI778" s="140">
        <f>IF(O778="nulová",K778,0)</f>
        <v>0</v>
      </c>
      <c r="BJ778" s="17" t="s">
        <v>82</v>
      </c>
      <c r="BK778" s="140">
        <f>ROUND(P778*H778,2)</f>
        <v>0</v>
      </c>
      <c r="BL778" s="17" t="s">
        <v>185</v>
      </c>
      <c r="BM778" s="139" t="s">
        <v>1310</v>
      </c>
    </row>
    <row r="779" spans="2:65" s="1" customFormat="1">
      <c r="B779" s="32"/>
      <c r="D779" s="141" t="s">
        <v>162</v>
      </c>
      <c r="F779" s="142" t="s">
        <v>1311</v>
      </c>
      <c r="I779" s="143"/>
      <c r="J779" s="143"/>
      <c r="M779" s="32"/>
      <c r="N779" s="144"/>
      <c r="Y779" s="53"/>
      <c r="AT779" s="17" t="s">
        <v>162</v>
      </c>
      <c r="AU779" s="17" t="s">
        <v>84</v>
      </c>
    </row>
    <row r="780" spans="2:65" s="1" customFormat="1" ht="24.2" customHeight="1">
      <c r="B780" s="32"/>
      <c r="C780" s="126" t="s">
        <v>1312</v>
      </c>
      <c r="D780" s="126" t="s">
        <v>157</v>
      </c>
      <c r="E780" s="127" t="s">
        <v>1313</v>
      </c>
      <c r="F780" s="128" t="s">
        <v>1314</v>
      </c>
      <c r="G780" s="129" t="s">
        <v>559</v>
      </c>
      <c r="H780" s="130">
        <v>1</v>
      </c>
      <c r="I780" s="131"/>
      <c r="J780" s="131"/>
      <c r="K780" s="132">
        <f>ROUND(P780*H780,2)</f>
        <v>0</v>
      </c>
      <c r="L780" s="133"/>
      <c r="M780" s="32"/>
      <c r="N780" s="134" t="s">
        <v>20</v>
      </c>
      <c r="O780" s="135" t="s">
        <v>43</v>
      </c>
      <c r="P780" s="136">
        <f>I780+J780</f>
        <v>0</v>
      </c>
      <c r="Q780" s="136">
        <f>ROUND(I780*H780,2)</f>
        <v>0</v>
      </c>
      <c r="R780" s="136">
        <f>ROUND(J780*H780,2)</f>
        <v>0</v>
      </c>
      <c r="T780" s="137">
        <f>S780*H780</f>
        <v>0</v>
      </c>
      <c r="U780" s="137">
        <v>1.9869999999999999E-2</v>
      </c>
      <c r="V780" s="137">
        <f>U780*H780</f>
        <v>1.9869999999999999E-2</v>
      </c>
      <c r="W780" s="137">
        <v>0</v>
      </c>
      <c r="X780" s="137">
        <f>W780*H780</f>
        <v>0</v>
      </c>
      <c r="Y780" s="138" t="s">
        <v>20</v>
      </c>
      <c r="AR780" s="139" t="s">
        <v>185</v>
      </c>
      <c r="AT780" s="139" t="s">
        <v>157</v>
      </c>
      <c r="AU780" s="139" t="s">
        <v>84</v>
      </c>
      <c r="AY780" s="17" t="s">
        <v>155</v>
      </c>
      <c r="BE780" s="140">
        <f>IF(O780="základní",K780,0)</f>
        <v>0</v>
      </c>
      <c r="BF780" s="140">
        <f>IF(O780="snížená",K780,0)</f>
        <v>0</v>
      </c>
      <c r="BG780" s="140">
        <f>IF(O780="zákl. přenesená",K780,0)</f>
        <v>0</v>
      </c>
      <c r="BH780" s="140">
        <f>IF(O780="sníž. přenesená",K780,0)</f>
        <v>0</v>
      </c>
      <c r="BI780" s="140">
        <f>IF(O780="nulová",K780,0)</f>
        <v>0</v>
      </c>
      <c r="BJ780" s="17" t="s">
        <v>82</v>
      </c>
      <c r="BK780" s="140">
        <f>ROUND(P780*H780,2)</f>
        <v>0</v>
      </c>
      <c r="BL780" s="17" t="s">
        <v>185</v>
      </c>
      <c r="BM780" s="139" t="s">
        <v>1315</v>
      </c>
    </row>
    <row r="781" spans="2:65" s="1" customFormat="1">
      <c r="B781" s="32"/>
      <c r="D781" s="141" t="s">
        <v>162</v>
      </c>
      <c r="F781" s="142" t="s">
        <v>1316</v>
      </c>
      <c r="I781" s="143"/>
      <c r="J781" s="143"/>
      <c r="M781" s="32"/>
      <c r="N781" s="144"/>
      <c r="Y781" s="53"/>
      <c r="AT781" s="17" t="s">
        <v>162</v>
      </c>
      <c r="AU781" s="17" t="s">
        <v>84</v>
      </c>
    </row>
    <row r="782" spans="2:65" s="1" customFormat="1" ht="21.75" customHeight="1">
      <c r="B782" s="32"/>
      <c r="C782" s="126" t="s">
        <v>1317</v>
      </c>
      <c r="D782" s="126" t="s">
        <v>157</v>
      </c>
      <c r="E782" s="127" t="s">
        <v>1318</v>
      </c>
      <c r="F782" s="128" t="s">
        <v>1319</v>
      </c>
      <c r="G782" s="129" t="s">
        <v>559</v>
      </c>
      <c r="H782" s="130">
        <v>1</v>
      </c>
      <c r="I782" s="131"/>
      <c r="J782" s="131"/>
      <c r="K782" s="132">
        <f>ROUND(P782*H782,2)</f>
        <v>0</v>
      </c>
      <c r="L782" s="133"/>
      <c r="M782" s="32"/>
      <c r="N782" s="134" t="s">
        <v>20</v>
      </c>
      <c r="O782" s="135" t="s">
        <v>43</v>
      </c>
      <c r="P782" s="136">
        <f>I782+J782</f>
        <v>0</v>
      </c>
      <c r="Q782" s="136">
        <f>ROUND(I782*H782,2)</f>
        <v>0</v>
      </c>
      <c r="R782" s="136">
        <f>ROUND(J782*H782,2)</f>
        <v>0</v>
      </c>
      <c r="T782" s="137">
        <f>S782*H782</f>
        <v>0</v>
      </c>
      <c r="U782" s="137">
        <v>2.63E-3</v>
      </c>
      <c r="V782" s="137">
        <f>U782*H782</f>
        <v>2.63E-3</v>
      </c>
      <c r="W782" s="137">
        <v>0</v>
      </c>
      <c r="X782" s="137">
        <f>W782*H782</f>
        <v>0</v>
      </c>
      <c r="Y782" s="138" t="s">
        <v>20</v>
      </c>
      <c r="AR782" s="139" t="s">
        <v>185</v>
      </c>
      <c r="AT782" s="139" t="s">
        <v>157</v>
      </c>
      <c r="AU782" s="139" t="s">
        <v>84</v>
      </c>
      <c r="AY782" s="17" t="s">
        <v>155</v>
      </c>
      <c r="BE782" s="140">
        <f>IF(O782="základní",K782,0)</f>
        <v>0</v>
      </c>
      <c r="BF782" s="140">
        <f>IF(O782="snížená",K782,0)</f>
        <v>0</v>
      </c>
      <c r="BG782" s="140">
        <f>IF(O782="zákl. přenesená",K782,0)</f>
        <v>0</v>
      </c>
      <c r="BH782" s="140">
        <f>IF(O782="sníž. přenesená",K782,0)</f>
        <v>0</v>
      </c>
      <c r="BI782" s="140">
        <f>IF(O782="nulová",K782,0)</f>
        <v>0</v>
      </c>
      <c r="BJ782" s="17" t="s">
        <v>82</v>
      </c>
      <c r="BK782" s="140">
        <f>ROUND(P782*H782,2)</f>
        <v>0</v>
      </c>
      <c r="BL782" s="17" t="s">
        <v>185</v>
      </c>
      <c r="BM782" s="139" t="s">
        <v>1320</v>
      </c>
    </row>
    <row r="783" spans="2:65" s="1" customFormat="1">
      <c r="B783" s="32"/>
      <c r="D783" s="141" t="s">
        <v>162</v>
      </c>
      <c r="F783" s="142" t="s">
        <v>1321</v>
      </c>
      <c r="I783" s="143"/>
      <c r="J783" s="143"/>
      <c r="M783" s="32"/>
      <c r="N783" s="144"/>
      <c r="Y783" s="53"/>
      <c r="AT783" s="17" t="s">
        <v>162</v>
      </c>
      <c r="AU783" s="17" t="s">
        <v>84</v>
      </c>
    </row>
    <row r="784" spans="2:65" s="1" customFormat="1" ht="16.5" customHeight="1">
      <c r="B784" s="32"/>
      <c r="C784" s="126" t="s">
        <v>1322</v>
      </c>
      <c r="D784" s="126" t="s">
        <v>157</v>
      </c>
      <c r="E784" s="127" t="s">
        <v>1323</v>
      </c>
      <c r="F784" s="128" t="s">
        <v>1324</v>
      </c>
      <c r="G784" s="129" t="s">
        <v>559</v>
      </c>
      <c r="H784" s="130">
        <v>1</v>
      </c>
      <c r="I784" s="131"/>
      <c r="J784" s="131"/>
      <c r="K784" s="132">
        <f>ROUND(P784*H784,2)</f>
        <v>0</v>
      </c>
      <c r="L784" s="133"/>
      <c r="M784" s="32"/>
      <c r="N784" s="134" t="s">
        <v>20</v>
      </c>
      <c r="O784" s="135" t="s">
        <v>43</v>
      </c>
      <c r="P784" s="136">
        <f>I784+J784</f>
        <v>0</v>
      </c>
      <c r="Q784" s="136">
        <f>ROUND(I784*H784,2)</f>
        <v>0</v>
      </c>
      <c r="R784" s="136">
        <f>ROUND(J784*H784,2)</f>
        <v>0</v>
      </c>
      <c r="T784" s="137">
        <f>S784*H784</f>
        <v>0</v>
      </c>
      <c r="U784" s="137">
        <v>5.2199999999999998E-3</v>
      </c>
      <c r="V784" s="137">
        <f>U784*H784</f>
        <v>5.2199999999999998E-3</v>
      </c>
      <c r="W784" s="137">
        <v>0</v>
      </c>
      <c r="X784" s="137">
        <f>W784*H784</f>
        <v>0</v>
      </c>
      <c r="Y784" s="138" t="s">
        <v>20</v>
      </c>
      <c r="AR784" s="139" t="s">
        <v>185</v>
      </c>
      <c r="AT784" s="139" t="s">
        <v>157</v>
      </c>
      <c r="AU784" s="139" t="s">
        <v>84</v>
      </c>
      <c r="AY784" s="17" t="s">
        <v>155</v>
      </c>
      <c r="BE784" s="140">
        <f>IF(O784="základní",K784,0)</f>
        <v>0</v>
      </c>
      <c r="BF784" s="140">
        <f>IF(O784="snížená",K784,0)</f>
        <v>0</v>
      </c>
      <c r="BG784" s="140">
        <f>IF(O784="zákl. přenesená",K784,0)</f>
        <v>0</v>
      </c>
      <c r="BH784" s="140">
        <f>IF(O784="sníž. přenesená",K784,0)</f>
        <v>0</v>
      </c>
      <c r="BI784" s="140">
        <f>IF(O784="nulová",K784,0)</f>
        <v>0</v>
      </c>
      <c r="BJ784" s="17" t="s">
        <v>82</v>
      </c>
      <c r="BK784" s="140">
        <f>ROUND(P784*H784,2)</f>
        <v>0</v>
      </c>
      <c r="BL784" s="17" t="s">
        <v>185</v>
      </c>
      <c r="BM784" s="139" t="s">
        <v>1325</v>
      </c>
    </row>
    <row r="785" spans="2:65" s="1" customFormat="1">
      <c r="B785" s="32"/>
      <c r="D785" s="141" t="s">
        <v>162</v>
      </c>
      <c r="F785" s="142" t="s">
        <v>1326</v>
      </c>
      <c r="I785" s="143"/>
      <c r="J785" s="143"/>
      <c r="M785" s="32"/>
      <c r="N785" s="144"/>
      <c r="Y785" s="53"/>
      <c r="AT785" s="17" t="s">
        <v>162</v>
      </c>
      <c r="AU785" s="17" t="s">
        <v>84</v>
      </c>
    </row>
    <row r="786" spans="2:65" s="1" customFormat="1" ht="16.5" customHeight="1">
      <c r="B786" s="32"/>
      <c r="C786" s="161" t="s">
        <v>1327</v>
      </c>
      <c r="D786" s="161" t="s">
        <v>180</v>
      </c>
      <c r="E786" s="162" t="s">
        <v>1328</v>
      </c>
      <c r="F786" s="163" t="s">
        <v>1329</v>
      </c>
      <c r="G786" s="164" t="s">
        <v>386</v>
      </c>
      <c r="H786" s="165">
        <v>1</v>
      </c>
      <c r="I786" s="166"/>
      <c r="J786" s="167"/>
      <c r="K786" s="168">
        <f>ROUND(P786*H786,2)</f>
        <v>0</v>
      </c>
      <c r="L786" s="167"/>
      <c r="M786" s="169"/>
      <c r="N786" s="170" t="s">
        <v>20</v>
      </c>
      <c r="O786" s="135" t="s">
        <v>43</v>
      </c>
      <c r="P786" s="136">
        <f>I786+J786</f>
        <v>0</v>
      </c>
      <c r="Q786" s="136">
        <f>ROUND(I786*H786,2)</f>
        <v>0</v>
      </c>
      <c r="R786" s="136">
        <f>ROUND(J786*H786,2)</f>
        <v>0</v>
      </c>
      <c r="T786" s="137">
        <f>S786*H786</f>
        <v>0</v>
      </c>
      <c r="U786" s="137">
        <v>2.8999999999999998E-3</v>
      </c>
      <c r="V786" s="137">
        <f>U786*H786</f>
        <v>2.8999999999999998E-3</v>
      </c>
      <c r="W786" s="137">
        <v>0</v>
      </c>
      <c r="X786" s="137">
        <f>W786*H786</f>
        <v>0</v>
      </c>
      <c r="Y786" s="138" t="s">
        <v>20</v>
      </c>
      <c r="AR786" s="139" t="s">
        <v>184</v>
      </c>
      <c r="AT786" s="139" t="s">
        <v>180</v>
      </c>
      <c r="AU786" s="139" t="s">
        <v>84</v>
      </c>
      <c r="AY786" s="17" t="s">
        <v>155</v>
      </c>
      <c r="BE786" s="140">
        <f>IF(O786="základní",K786,0)</f>
        <v>0</v>
      </c>
      <c r="BF786" s="140">
        <f>IF(O786="snížená",K786,0)</f>
        <v>0</v>
      </c>
      <c r="BG786" s="140">
        <f>IF(O786="zákl. přenesená",K786,0)</f>
        <v>0</v>
      </c>
      <c r="BH786" s="140">
        <f>IF(O786="sníž. přenesená",K786,0)</f>
        <v>0</v>
      </c>
      <c r="BI786" s="140">
        <f>IF(O786="nulová",K786,0)</f>
        <v>0</v>
      </c>
      <c r="BJ786" s="17" t="s">
        <v>82</v>
      </c>
      <c r="BK786" s="140">
        <f>ROUND(P786*H786,2)</f>
        <v>0</v>
      </c>
      <c r="BL786" s="17" t="s">
        <v>185</v>
      </c>
      <c r="BM786" s="139" t="s">
        <v>1330</v>
      </c>
    </row>
    <row r="787" spans="2:65" s="1" customFormat="1" ht="24.2" customHeight="1">
      <c r="B787" s="32"/>
      <c r="C787" s="126" t="s">
        <v>1331</v>
      </c>
      <c r="D787" s="126" t="s">
        <v>157</v>
      </c>
      <c r="E787" s="127" t="s">
        <v>1332</v>
      </c>
      <c r="F787" s="128" t="s">
        <v>1333</v>
      </c>
      <c r="G787" s="129" t="s">
        <v>207</v>
      </c>
      <c r="H787" s="130">
        <v>5.2999999999999999E-2</v>
      </c>
      <c r="I787" s="131"/>
      <c r="J787" s="131"/>
      <c r="K787" s="132">
        <f>ROUND(P787*H787,2)</f>
        <v>0</v>
      </c>
      <c r="L787" s="133"/>
      <c r="M787" s="32"/>
      <c r="N787" s="134" t="s">
        <v>20</v>
      </c>
      <c r="O787" s="135" t="s">
        <v>43</v>
      </c>
      <c r="P787" s="136">
        <f>I787+J787</f>
        <v>0</v>
      </c>
      <c r="Q787" s="136">
        <f>ROUND(I787*H787,2)</f>
        <v>0</v>
      </c>
      <c r="R787" s="136">
        <f>ROUND(J787*H787,2)</f>
        <v>0</v>
      </c>
      <c r="T787" s="137">
        <f>S787*H787</f>
        <v>0</v>
      </c>
      <c r="U787" s="137">
        <v>0</v>
      </c>
      <c r="V787" s="137">
        <f>U787*H787</f>
        <v>0</v>
      </c>
      <c r="W787" s="137">
        <v>0</v>
      </c>
      <c r="X787" s="137">
        <f>W787*H787</f>
        <v>0</v>
      </c>
      <c r="Y787" s="138" t="s">
        <v>20</v>
      </c>
      <c r="AR787" s="139" t="s">
        <v>185</v>
      </c>
      <c r="AT787" s="139" t="s">
        <v>157</v>
      </c>
      <c r="AU787" s="139" t="s">
        <v>84</v>
      </c>
      <c r="AY787" s="17" t="s">
        <v>155</v>
      </c>
      <c r="BE787" s="140">
        <f>IF(O787="základní",K787,0)</f>
        <v>0</v>
      </c>
      <c r="BF787" s="140">
        <f>IF(O787="snížená",K787,0)</f>
        <v>0</v>
      </c>
      <c r="BG787" s="140">
        <f>IF(O787="zákl. přenesená",K787,0)</f>
        <v>0</v>
      </c>
      <c r="BH787" s="140">
        <f>IF(O787="sníž. přenesená",K787,0)</f>
        <v>0</v>
      </c>
      <c r="BI787" s="140">
        <f>IF(O787="nulová",K787,0)</f>
        <v>0</v>
      </c>
      <c r="BJ787" s="17" t="s">
        <v>82</v>
      </c>
      <c r="BK787" s="140">
        <f>ROUND(P787*H787,2)</f>
        <v>0</v>
      </c>
      <c r="BL787" s="17" t="s">
        <v>185</v>
      </c>
      <c r="BM787" s="139" t="s">
        <v>1334</v>
      </c>
    </row>
    <row r="788" spans="2:65" s="1" customFormat="1">
      <c r="B788" s="32"/>
      <c r="D788" s="141" t="s">
        <v>162</v>
      </c>
      <c r="F788" s="142" t="s">
        <v>1335</v>
      </c>
      <c r="I788" s="143"/>
      <c r="J788" s="143"/>
      <c r="M788" s="32"/>
      <c r="N788" s="144"/>
      <c r="Y788" s="53"/>
      <c r="AT788" s="17" t="s">
        <v>162</v>
      </c>
      <c r="AU788" s="17" t="s">
        <v>84</v>
      </c>
    </row>
    <row r="789" spans="2:65" s="11" customFormat="1" ht="22.9" customHeight="1">
      <c r="B789" s="113"/>
      <c r="D789" s="114" t="s">
        <v>73</v>
      </c>
      <c r="E789" s="124" t="s">
        <v>1336</v>
      </c>
      <c r="F789" s="124" t="s">
        <v>1337</v>
      </c>
      <c r="I789" s="116"/>
      <c r="J789" s="116"/>
      <c r="K789" s="125">
        <f>BK789</f>
        <v>0</v>
      </c>
      <c r="M789" s="113"/>
      <c r="N789" s="118"/>
      <c r="Q789" s="119">
        <f>SUM(Q790:Q864)</f>
        <v>0</v>
      </c>
      <c r="R789" s="119">
        <f>SUM(R790:R864)</f>
        <v>0</v>
      </c>
      <c r="T789" s="120">
        <f>SUM(T790:T864)</f>
        <v>0</v>
      </c>
      <c r="V789" s="120">
        <f>SUM(V790:V864)</f>
        <v>0.38709000000000005</v>
      </c>
      <c r="X789" s="120">
        <f>SUM(X790:X864)</f>
        <v>0</v>
      </c>
      <c r="Y789" s="121"/>
      <c r="AR789" s="114" t="s">
        <v>84</v>
      </c>
      <c r="AT789" s="122" t="s">
        <v>73</v>
      </c>
      <c r="AU789" s="122" t="s">
        <v>82</v>
      </c>
      <c r="AY789" s="114" t="s">
        <v>155</v>
      </c>
      <c r="BK789" s="123">
        <f>SUM(BK790:BK864)</f>
        <v>0</v>
      </c>
    </row>
    <row r="790" spans="2:65" s="1" customFormat="1" ht="16.5" customHeight="1">
      <c r="B790" s="32"/>
      <c r="C790" s="126" t="s">
        <v>1338</v>
      </c>
      <c r="D790" s="126" t="s">
        <v>157</v>
      </c>
      <c r="E790" s="127" t="s">
        <v>1339</v>
      </c>
      <c r="F790" s="128" t="s">
        <v>1340</v>
      </c>
      <c r="G790" s="129" t="s">
        <v>559</v>
      </c>
      <c r="H790" s="130">
        <v>1</v>
      </c>
      <c r="I790" s="131"/>
      <c r="J790" s="131"/>
      <c r="K790" s="132">
        <f>ROUND(P790*H790,2)</f>
        <v>0</v>
      </c>
      <c r="L790" s="133"/>
      <c r="M790" s="32"/>
      <c r="N790" s="134" t="s">
        <v>20</v>
      </c>
      <c r="O790" s="135" t="s">
        <v>43</v>
      </c>
      <c r="P790" s="136">
        <f>I790+J790</f>
        <v>0</v>
      </c>
      <c r="Q790" s="136">
        <f>ROUND(I790*H790,2)</f>
        <v>0</v>
      </c>
      <c r="R790" s="136">
        <f>ROUND(J790*H790,2)</f>
        <v>0</v>
      </c>
      <c r="T790" s="137">
        <f>S790*H790</f>
        <v>0</v>
      </c>
      <c r="U790" s="137">
        <v>3.7100000000000002E-3</v>
      </c>
      <c r="V790" s="137">
        <f>U790*H790</f>
        <v>3.7100000000000002E-3</v>
      </c>
      <c r="W790" s="137">
        <v>0</v>
      </c>
      <c r="X790" s="137">
        <f>W790*H790</f>
        <v>0</v>
      </c>
      <c r="Y790" s="138" t="s">
        <v>20</v>
      </c>
      <c r="AR790" s="139" t="s">
        <v>185</v>
      </c>
      <c r="AT790" s="139" t="s">
        <v>157</v>
      </c>
      <c r="AU790" s="139" t="s">
        <v>84</v>
      </c>
      <c r="AY790" s="17" t="s">
        <v>155</v>
      </c>
      <c r="BE790" s="140">
        <f>IF(O790="základní",K790,0)</f>
        <v>0</v>
      </c>
      <c r="BF790" s="140">
        <f>IF(O790="snížená",K790,0)</f>
        <v>0</v>
      </c>
      <c r="BG790" s="140">
        <f>IF(O790="zákl. přenesená",K790,0)</f>
        <v>0</v>
      </c>
      <c r="BH790" s="140">
        <f>IF(O790="sníž. přenesená",K790,0)</f>
        <v>0</v>
      </c>
      <c r="BI790" s="140">
        <f>IF(O790="nulová",K790,0)</f>
        <v>0</v>
      </c>
      <c r="BJ790" s="17" t="s">
        <v>82</v>
      </c>
      <c r="BK790" s="140">
        <f>ROUND(P790*H790,2)</f>
        <v>0</v>
      </c>
      <c r="BL790" s="17" t="s">
        <v>185</v>
      </c>
      <c r="BM790" s="139" t="s">
        <v>1341</v>
      </c>
    </row>
    <row r="791" spans="2:65" s="1" customFormat="1">
      <c r="B791" s="32"/>
      <c r="D791" s="141" t="s">
        <v>162</v>
      </c>
      <c r="F791" s="142" t="s">
        <v>1342</v>
      </c>
      <c r="I791" s="143"/>
      <c r="J791" s="143"/>
      <c r="M791" s="32"/>
      <c r="N791" s="144"/>
      <c r="Y791" s="53"/>
      <c r="AT791" s="17" t="s">
        <v>162</v>
      </c>
      <c r="AU791" s="17" t="s">
        <v>84</v>
      </c>
    </row>
    <row r="792" spans="2:65" s="1" customFormat="1" ht="16.5" customHeight="1">
      <c r="B792" s="32"/>
      <c r="C792" s="126" t="s">
        <v>1343</v>
      </c>
      <c r="D792" s="126" t="s">
        <v>157</v>
      </c>
      <c r="E792" s="127" t="s">
        <v>1344</v>
      </c>
      <c r="F792" s="128" t="s">
        <v>1345</v>
      </c>
      <c r="G792" s="129" t="s">
        <v>559</v>
      </c>
      <c r="H792" s="130">
        <v>1</v>
      </c>
      <c r="I792" s="131"/>
      <c r="J792" s="131"/>
      <c r="K792" s="132">
        <f>ROUND(P792*H792,2)</f>
        <v>0</v>
      </c>
      <c r="L792" s="133"/>
      <c r="M792" s="32"/>
      <c r="N792" s="134" t="s">
        <v>20</v>
      </c>
      <c r="O792" s="135" t="s">
        <v>43</v>
      </c>
      <c r="P792" s="136">
        <f>I792+J792</f>
        <v>0</v>
      </c>
      <c r="Q792" s="136">
        <f>ROUND(I792*H792,2)</f>
        <v>0</v>
      </c>
      <c r="R792" s="136">
        <f>ROUND(J792*H792,2)</f>
        <v>0</v>
      </c>
      <c r="T792" s="137">
        <f>S792*H792</f>
        <v>0</v>
      </c>
      <c r="U792" s="137">
        <v>1.7690000000000001E-2</v>
      </c>
      <c r="V792" s="137">
        <f>U792*H792</f>
        <v>1.7690000000000001E-2</v>
      </c>
      <c r="W792" s="137">
        <v>0</v>
      </c>
      <c r="X792" s="137">
        <f>W792*H792</f>
        <v>0</v>
      </c>
      <c r="Y792" s="138" t="s">
        <v>20</v>
      </c>
      <c r="AR792" s="139" t="s">
        <v>185</v>
      </c>
      <c r="AT792" s="139" t="s">
        <v>157</v>
      </c>
      <c r="AU792" s="139" t="s">
        <v>84</v>
      </c>
      <c r="AY792" s="17" t="s">
        <v>155</v>
      </c>
      <c r="BE792" s="140">
        <f>IF(O792="základní",K792,0)</f>
        <v>0</v>
      </c>
      <c r="BF792" s="140">
        <f>IF(O792="snížená",K792,0)</f>
        <v>0</v>
      </c>
      <c r="BG792" s="140">
        <f>IF(O792="zákl. přenesená",K792,0)</f>
        <v>0</v>
      </c>
      <c r="BH792" s="140">
        <f>IF(O792="sníž. přenesená",K792,0)</f>
        <v>0</v>
      </c>
      <c r="BI792" s="140">
        <f>IF(O792="nulová",K792,0)</f>
        <v>0</v>
      </c>
      <c r="BJ792" s="17" t="s">
        <v>82</v>
      </c>
      <c r="BK792" s="140">
        <f>ROUND(P792*H792,2)</f>
        <v>0</v>
      </c>
      <c r="BL792" s="17" t="s">
        <v>185</v>
      </c>
      <c r="BM792" s="139" t="s">
        <v>1346</v>
      </c>
    </row>
    <row r="793" spans="2:65" s="1" customFormat="1">
      <c r="B793" s="32"/>
      <c r="D793" s="141" t="s">
        <v>162</v>
      </c>
      <c r="F793" s="142" t="s">
        <v>1347</v>
      </c>
      <c r="I793" s="143"/>
      <c r="J793" s="143"/>
      <c r="M793" s="32"/>
      <c r="N793" s="144"/>
      <c r="Y793" s="53"/>
      <c r="AT793" s="17" t="s">
        <v>162</v>
      </c>
      <c r="AU793" s="17" t="s">
        <v>84</v>
      </c>
    </row>
    <row r="794" spans="2:65" s="1" customFormat="1" ht="24.2" customHeight="1">
      <c r="B794" s="32"/>
      <c r="C794" s="126" t="s">
        <v>1348</v>
      </c>
      <c r="D794" s="126" t="s">
        <v>157</v>
      </c>
      <c r="E794" s="127" t="s">
        <v>1349</v>
      </c>
      <c r="F794" s="128" t="s">
        <v>1350</v>
      </c>
      <c r="G794" s="129" t="s">
        <v>559</v>
      </c>
      <c r="H794" s="130">
        <v>3</v>
      </c>
      <c r="I794" s="131"/>
      <c r="J794" s="131"/>
      <c r="K794" s="132">
        <f>ROUND(P794*H794,2)</f>
        <v>0</v>
      </c>
      <c r="L794" s="133"/>
      <c r="M794" s="32"/>
      <c r="N794" s="134" t="s">
        <v>20</v>
      </c>
      <c r="O794" s="135" t="s">
        <v>43</v>
      </c>
      <c r="P794" s="136">
        <f>I794+J794</f>
        <v>0</v>
      </c>
      <c r="Q794" s="136">
        <f>ROUND(I794*H794,2)</f>
        <v>0</v>
      </c>
      <c r="R794" s="136">
        <f>ROUND(J794*H794,2)</f>
        <v>0</v>
      </c>
      <c r="T794" s="137">
        <f>S794*H794</f>
        <v>0</v>
      </c>
      <c r="U794" s="137">
        <v>1.6969999999999999E-2</v>
      </c>
      <c r="V794" s="137">
        <f>U794*H794</f>
        <v>5.0909999999999997E-2</v>
      </c>
      <c r="W794" s="137">
        <v>0</v>
      </c>
      <c r="X794" s="137">
        <f>W794*H794</f>
        <v>0</v>
      </c>
      <c r="Y794" s="138" t="s">
        <v>20</v>
      </c>
      <c r="AR794" s="139" t="s">
        <v>185</v>
      </c>
      <c r="AT794" s="139" t="s">
        <v>157</v>
      </c>
      <c r="AU794" s="139" t="s">
        <v>84</v>
      </c>
      <c r="AY794" s="17" t="s">
        <v>155</v>
      </c>
      <c r="BE794" s="140">
        <f>IF(O794="základní",K794,0)</f>
        <v>0</v>
      </c>
      <c r="BF794" s="140">
        <f>IF(O794="snížená",K794,0)</f>
        <v>0</v>
      </c>
      <c r="BG794" s="140">
        <f>IF(O794="zákl. přenesená",K794,0)</f>
        <v>0</v>
      </c>
      <c r="BH794" s="140">
        <f>IF(O794="sníž. přenesená",K794,0)</f>
        <v>0</v>
      </c>
      <c r="BI794" s="140">
        <f>IF(O794="nulová",K794,0)</f>
        <v>0</v>
      </c>
      <c r="BJ794" s="17" t="s">
        <v>82</v>
      </c>
      <c r="BK794" s="140">
        <f>ROUND(P794*H794,2)</f>
        <v>0</v>
      </c>
      <c r="BL794" s="17" t="s">
        <v>185</v>
      </c>
      <c r="BM794" s="139" t="s">
        <v>1351</v>
      </c>
    </row>
    <row r="795" spans="2:65" s="1" customFormat="1">
      <c r="B795" s="32"/>
      <c r="D795" s="141" t="s">
        <v>162</v>
      </c>
      <c r="F795" s="142" t="s">
        <v>1352</v>
      </c>
      <c r="I795" s="143"/>
      <c r="J795" s="143"/>
      <c r="M795" s="32"/>
      <c r="N795" s="144"/>
      <c r="Y795" s="53"/>
      <c r="AT795" s="17" t="s">
        <v>162</v>
      </c>
      <c r="AU795" s="17" t="s">
        <v>84</v>
      </c>
    </row>
    <row r="796" spans="2:65" s="1" customFormat="1" ht="24.2" customHeight="1">
      <c r="B796" s="32"/>
      <c r="C796" s="126" t="s">
        <v>1353</v>
      </c>
      <c r="D796" s="126" t="s">
        <v>157</v>
      </c>
      <c r="E796" s="127" t="s">
        <v>1354</v>
      </c>
      <c r="F796" s="128" t="s">
        <v>1355</v>
      </c>
      <c r="G796" s="129" t="s">
        <v>559</v>
      </c>
      <c r="H796" s="130">
        <v>1</v>
      </c>
      <c r="I796" s="131"/>
      <c r="J796" s="131"/>
      <c r="K796" s="132">
        <f>ROUND(P796*H796,2)</f>
        <v>0</v>
      </c>
      <c r="L796" s="133"/>
      <c r="M796" s="32"/>
      <c r="N796" s="134" t="s">
        <v>20</v>
      </c>
      <c r="O796" s="135" t="s">
        <v>43</v>
      </c>
      <c r="P796" s="136">
        <f>I796+J796</f>
        <v>0</v>
      </c>
      <c r="Q796" s="136">
        <f>ROUND(I796*H796,2)</f>
        <v>0</v>
      </c>
      <c r="R796" s="136">
        <f>ROUND(J796*H796,2)</f>
        <v>0</v>
      </c>
      <c r="T796" s="137">
        <f>S796*H796</f>
        <v>0</v>
      </c>
      <c r="U796" s="137">
        <v>9.9600000000000001E-3</v>
      </c>
      <c r="V796" s="137">
        <f>U796*H796</f>
        <v>9.9600000000000001E-3</v>
      </c>
      <c r="W796" s="137">
        <v>0</v>
      </c>
      <c r="X796" s="137">
        <f>W796*H796</f>
        <v>0</v>
      </c>
      <c r="Y796" s="138" t="s">
        <v>20</v>
      </c>
      <c r="AR796" s="139" t="s">
        <v>185</v>
      </c>
      <c r="AT796" s="139" t="s">
        <v>157</v>
      </c>
      <c r="AU796" s="139" t="s">
        <v>84</v>
      </c>
      <c r="AY796" s="17" t="s">
        <v>155</v>
      </c>
      <c r="BE796" s="140">
        <f>IF(O796="základní",K796,0)</f>
        <v>0</v>
      </c>
      <c r="BF796" s="140">
        <f>IF(O796="snížená",K796,0)</f>
        <v>0</v>
      </c>
      <c r="BG796" s="140">
        <f>IF(O796="zákl. přenesená",K796,0)</f>
        <v>0</v>
      </c>
      <c r="BH796" s="140">
        <f>IF(O796="sníž. přenesená",K796,0)</f>
        <v>0</v>
      </c>
      <c r="BI796" s="140">
        <f>IF(O796="nulová",K796,0)</f>
        <v>0</v>
      </c>
      <c r="BJ796" s="17" t="s">
        <v>82</v>
      </c>
      <c r="BK796" s="140">
        <f>ROUND(P796*H796,2)</f>
        <v>0</v>
      </c>
      <c r="BL796" s="17" t="s">
        <v>185</v>
      </c>
      <c r="BM796" s="139" t="s">
        <v>1356</v>
      </c>
    </row>
    <row r="797" spans="2:65" s="1" customFormat="1">
      <c r="B797" s="32"/>
      <c r="D797" s="141" t="s">
        <v>162</v>
      </c>
      <c r="F797" s="142" t="s">
        <v>1357</v>
      </c>
      <c r="I797" s="143"/>
      <c r="J797" s="143"/>
      <c r="M797" s="32"/>
      <c r="N797" s="144"/>
      <c r="Y797" s="53"/>
      <c r="AT797" s="17" t="s">
        <v>162</v>
      </c>
      <c r="AU797" s="17" t="s">
        <v>84</v>
      </c>
    </row>
    <row r="798" spans="2:65" s="1" customFormat="1" ht="16.5" customHeight="1">
      <c r="B798" s="32"/>
      <c r="C798" s="126" t="s">
        <v>1358</v>
      </c>
      <c r="D798" s="126" t="s">
        <v>157</v>
      </c>
      <c r="E798" s="127" t="s">
        <v>1359</v>
      </c>
      <c r="F798" s="128" t="s">
        <v>1360</v>
      </c>
      <c r="G798" s="129" t="s">
        <v>386</v>
      </c>
      <c r="H798" s="130">
        <v>3</v>
      </c>
      <c r="I798" s="131"/>
      <c r="J798" s="131"/>
      <c r="K798" s="132">
        <f>ROUND(P798*H798,2)</f>
        <v>0</v>
      </c>
      <c r="L798" s="133"/>
      <c r="M798" s="32"/>
      <c r="N798" s="134" t="s">
        <v>20</v>
      </c>
      <c r="O798" s="135" t="s">
        <v>43</v>
      </c>
      <c r="P798" s="136">
        <f>I798+J798</f>
        <v>0</v>
      </c>
      <c r="Q798" s="136">
        <f>ROUND(I798*H798,2)</f>
        <v>0</v>
      </c>
      <c r="R798" s="136">
        <f>ROUND(J798*H798,2)</f>
        <v>0</v>
      </c>
      <c r="T798" s="137">
        <f>S798*H798</f>
        <v>0</v>
      </c>
      <c r="U798" s="137">
        <v>0</v>
      </c>
      <c r="V798" s="137">
        <f>U798*H798</f>
        <v>0</v>
      </c>
      <c r="W798" s="137">
        <v>0</v>
      </c>
      <c r="X798" s="137">
        <f>W798*H798</f>
        <v>0</v>
      </c>
      <c r="Y798" s="138" t="s">
        <v>20</v>
      </c>
      <c r="AR798" s="139" t="s">
        <v>185</v>
      </c>
      <c r="AT798" s="139" t="s">
        <v>157</v>
      </c>
      <c r="AU798" s="139" t="s">
        <v>84</v>
      </c>
      <c r="AY798" s="17" t="s">
        <v>155</v>
      </c>
      <c r="BE798" s="140">
        <f>IF(O798="základní",K798,0)</f>
        <v>0</v>
      </c>
      <c r="BF798" s="140">
        <f>IF(O798="snížená",K798,0)</f>
        <v>0</v>
      </c>
      <c r="BG798" s="140">
        <f>IF(O798="zákl. přenesená",K798,0)</f>
        <v>0</v>
      </c>
      <c r="BH798" s="140">
        <f>IF(O798="sníž. přenesená",K798,0)</f>
        <v>0</v>
      </c>
      <c r="BI798" s="140">
        <f>IF(O798="nulová",K798,0)</f>
        <v>0</v>
      </c>
      <c r="BJ798" s="17" t="s">
        <v>82</v>
      </c>
      <c r="BK798" s="140">
        <f>ROUND(P798*H798,2)</f>
        <v>0</v>
      </c>
      <c r="BL798" s="17" t="s">
        <v>185</v>
      </c>
      <c r="BM798" s="139" t="s">
        <v>1361</v>
      </c>
    </row>
    <row r="799" spans="2:65" s="1" customFormat="1">
      <c r="B799" s="32"/>
      <c r="D799" s="141" t="s">
        <v>162</v>
      </c>
      <c r="F799" s="142" t="s">
        <v>1362</v>
      </c>
      <c r="I799" s="143"/>
      <c r="J799" s="143"/>
      <c r="M799" s="32"/>
      <c r="N799" s="144"/>
      <c r="Y799" s="53"/>
      <c r="AT799" s="17" t="s">
        <v>162</v>
      </c>
      <c r="AU799" s="17" t="s">
        <v>84</v>
      </c>
    </row>
    <row r="800" spans="2:65" s="1" customFormat="1" ht="16.5" customHeight="1">
      <c r="B800" s="32"/>
      <c r="C800" s="161" t="s">
        <v>1363</v>
      </c>
      <c r="D800" s="161" t="s">
        <v>180</v>
      </c>
      <c r="E800" s="162" t="s">
        <v>1364</v>
      </c>
      <c r="F800" s="163" t="s">
        <v>1365</v>
      </c>
      <c r="G800" s="164" t="s">
        <v>386</v>
      </c>
      <c r="H800" s="165">
        <v>3</v>
      </c>
      <c r="I800" s="166"/>
      <c r="J800" s="167"/>
      <c r="K800" s="168">
        <f>ROUND(P800*H800,2)</f>
        <v>0</v>
      </c>
      <c r="L800" s="167"/>
      <c r="M800" s="169"/>
      <c r="N800" s="170" t="s">
        <v>20</v>
      </c>
      <c r="O800" s="135" t="s">
        <v>43</v>
      </c>
      <c r="P800" s="136">
        <f>I800+J800</f>
        <v>0</v>
      </c>
      <c r="Q800" s="136">
        <f>ROUND(I800*H800,2)</f>
        <v>0</v>
      </c>
      <c r="R800" s="136">
        <f>ROUND(J800*H800,2)</f>
        <v>0</v>
      </c>
      <c r="T800" s="137">
        <f>S800*H800</f>
        <v>0</v>
      </c>
      <c r="U800" s="137">
        <v>5.0000000000000001E-4</v>
      </c>
      <c r="V800" s="137">
        <f>U800*H800</f>
        <v>1.5E-3</v>
      </c>
      <c r="W800" s="137">
        <v>0</v>
      </c>
      <c r="X800" s="137">
        <f>W800*H800</f>
        <v>0</v>
      </c>
      <c r="Y800" s="138" t="s">
        <v>20</v>
      </c>
      <c r="AR800" s="139" t="s">
        <v>184</v>
      </c>
      <c r="AT800" s="139" t="s">
        <v>180</v>
      </c>
      <c r="AU800" s="139" t="s">
        <v>84</v>
      </c>
      <c r="AY800" s="17" t="s">
        <v>155</v>
      </c>
      <c r="BE800" s="140">
        <f>IF(O800="základní",K800,0)</f>
        <v>0</v>
      </c>
      <c r="BF800" s="140">
        <f>IF(O800="snížená",K800,0)</f>
        <v>0</v>
      </c>
      <c r="BG800" s="140">
        <f>IF(O800="zákl. přenesená",K800,0)</f>
        <v>0</v>
      </c>
      <c r="BH800" s="140">
        <f>IF(O800="sníž. přenesená",K800,0)</f>
        <v>0</v>
      </c>
      <c r="BI800" s="140">
        <f>IF(O800="nulová",K800,0)</f>
        <v>0</v>
      </c>
      <c r="BJ800" s="17" t="s">
        <v>82</v>
      </c>
      <c r="BK800" s="140">
        <f>ROUND(P800*H800,2)</f>
        <v>0</v>
      </c>
      <c r="BL800" s="17" t="s">
        <v>185</v>
      </c>
      <c r="BM800" s="139" t="s">
        <v>1366</v>
      </c>
    </row>
    <row r="801" spans="2:65" s="1" customFormat="1" ht="16.5" customHeight="1">
      <c r="B801" s="32"/>
      <c r="C801" s="126" t="s">
        <v>1367</v>
      </c>
      <c r="D801" s="126" t="s">
        <v>157</v>
      </c>
      <c r="E801" s="127" t="s">
        <v>1368</v>
      </c>
      <c r="F801" s="128" t="s">
        <v>1369</v>
      </c>
      <c r="G801" s="129" t="s">
        <v>386</v>
      </c>
      <c r="H801" s="130">
        <v>5</v>
      </c>
      <c r="I801" s="131"/>
      <c r="J801" s="131"/>
      <c r="K801" s="132">
        <f>ROUND(P801*H801,2)</f>
        <v>0</v>
      </c>
      <c r="L801" s="133"/>
      <c r="M801" s="32"/>
      <c r="N801" s="134" t="s">
        <v>20</v>
      </c>
      <c r="O801" s="135" t="s">
        <v>43</v>
      </c>
      <c r="P801" s="136">
        <f>I801+J801</f>
        <v>0</v>
      </c>
      <c r="Q801" s="136">
        <f>ROUND(I801*H801,2)</f>
        <v>0</v>
      </c>
      <c r="R801" s="136">
        <f>ROUND(J801*H801,2)</f>
        <v>0</v>
      </c>
      <c r="T801" s="137">
        <f>S801*H801</f>
        <v>0</v>
      </c>
      <c r="U801" s="137">
        <v>0</v>
      </c>
      <c r="V801" s="137">
        <f>U801*H801</f>
        <v>0</v>
      </c>
      <c r="W801" s="137">
        <v>0</v>
      </c>
      <c r="X801" s="137">
        <f>W801*H801</f>
        <v>0</v>
      </c>
      <c r="Y801" s="138" t="s">
        <v>20</v>
      </c>
      <c r="AR801" s="139" t="s">
        <v>185</v>
      </c>
      <c r="AT801" s="139" t="s">
        <v>157</v>
      </c>
      <c r="AU801" s="139" t="s">
        <v>84</v>
      </c>
      <c r="AY801" s="17" t="s">
        <v>155</v>
      </c>
      <c r="BE801" s="140">
        <f>IF(O801="základní",K801,0)</f>
        <v>0</v>
      </c>
      <c r="BF801" s="140">
        <f>IF(O801="snížená",K801,0)</f>
        <v>0</v>
      </c>
      <c r="BG801" s="140">
        <f>IF(O801="zákl. přenesená",K801,0)</f>
        <v>0</v>
      </c>
      <c r="BH801" s="140">
        <f>IF(O801="sníž. přenesená",K801,0)</f>
        <v>0</v>
      </c>
      <c r="BI801" s="140">
        <f>IF(O801="nulová",K801,0)</f>
        <v>0</v>
      </c>
      <c r="BJ801" s="17" t="s">
        <v>82</v>
      </c>
      <c r="BK801" s="140">
        <f>ROUND(P801*H801,2)</f>
        <v>0</v>
      </c>
      <c r="BL801" s="17" t="s">
        <v>185</v>
      </c>
      <c r="BM801" s="139" t="s">
        <v>1370</v>
      </c>
    </row>
    <row r="802" spans="2:65" s="1" customFormat="1">
      <c r="B802" s="32"/>
      <c r="D802" s="141" t="s">
        <v>162</v>
      </c>
      <c r="F802" s="142" t="s">
        <v>1371</v>
      </c>
      <c r="I802" s="143"/>
      <c r="J802" s="143"/>
      <c r="M802" s="32"/>
      <c r="N802" s="144"/>
      <c r="Y802" s="53"/>
      <c r="AT802" s="17" t="s">
        <v>162</v>
      </c>
      <c r="AU802" s="17" t="s">
        <v>84</v>
      </c>
    </row>
    <row r="803" spans="2:65" s="1" customFormat="1" ht="16.5" customHeight="1">
      <c r="B803" s="32"/>
      <c r="C803" s="161" t="s">
        <v>1372</v>
      </c>
      <c r="D803" s="161" t="s">
        <v>180</v>
      </c>
      <c r="E803" s="162" t="s">
        <v>1373</v>
      </c>
      <c r="F803" s="163" t="s">
        <v>1374</v>
      </c>
      <c r="G803" s="164" t="s">
        <v>386</v>
      </c>
      <c r="H803" s="165">
        <v>5</v>
      </c>
      <c r="I803" s="166"/>
      <c r="J803" s="167"/>
      <c r="K803" s="168">
        <f>ROUND(P803*H803,2)</f>
        <v>0</v>
      </c>
      <c r="L803" s="167"/>
      <c r="M803" s="169"/>
      <c r="N803" s="170" t="s">
        <v>20</v>
      </c>
      <c r="O803" s="135" t="s">
        <v>43</v>
      </c>
      <c r="P803" s="136">
        <f>I803+J803</f>
        <v>0</v>
      </c>
      <c r="Q803" s="136">
        <f>ROUND(I803*H803,2)</f>
        <v>0</v>
      </c>
      <c r="R803" s="136">
        <f>ROUND(J803*H803,2)</f>
        <v>0</v>
      </c>
      <c r="T803" s="137">
        <f>S803*H803</f>
        <v>0</v>
      </c>
      <c r="U803" s="137">
        <v>5.0000000000000001E-4</v>
      </c>
      <c r="V803" s="137">
        <f>U803*H803</f>
        <v>2.5000000000000001E-3</v>
      </c>
      <c r="W803" s="137">
        <v>0</v>
      </c>
      <c r="X803" s="137">
        <f>W803*H803</f>
        <v>0</v>
      </c>
      <c r="Y803" s="138" t="s">
        <v>20</v>
      </c>
      <c r="AR803" s="139" t="s">
        <v>184</v>
      </c>
      <c r="AT803" s="139" t="s">
        <v>180</v>
      </c>
      <c r="AU803" s="139" t="s">
        <v>84</v>
      </c>
      <c r="AY803" s="17" t="s">
        <v>155</v>
      </c>
      <c r="BE803" s="140">
        <f>IF(O803="základní",K803,0)</f>
        <v>0</v>
      </c>
      <c r="BF803" s="140">
        <f>IF(O803="snížená",K803,0)</f>
        <v>0</v>
      </c>
      <c r="BG803" s="140">
        <f>IF(O803="zákl. přenesená",K803,0)</f>
        <v>0</v>
      </c>
      <c r="BH803" s="140">
        <f>IF(O803="sníž. přenesená",K803,0)</f>
        <v>0</v>
      </c>
      <c r="BI803" s="140">
        <f>IF(O803="nulová",K803,0)</f>
        <v>0</v>
      </c>
      <c r="BJ803" s="17" t="s">
        <v>82</v>
      </c>
      <c r="BK803" s="140">
        <f>ROUND(P803*H803,2)</f>
        <v>0</v>
      </c>
      <c r="BL803" s="17" t="s">
        <v>185</v>
      </c>
      <c r="BM803" s="139" t="s">
        <v>1375</v>
      </c>
    </row>
    <row r="804" spans="2:65" s="1" customFormat="1" ht="24.2" customHeight="1">
      <c r="B804" s="32"/>
      <c r="C804" s="126" t="s">
        <v>1376</v>
      </c>
      <c r="D804" s="126" t="s">
        <v>157</v>
      </c>
      <c r="E804" s="127" t="s">
        <v>1377</v>
      </c>
      <c r="F804" s="128" t="s">
        <v>1378</v>
      </c>
      <c r="G804" s="129" t="s">
        <v>559</v>
      </c>
      <c r="H804" s="130">
        <v>1</v>
      </c>
      <c r="I804" s="131"/>
      <c r="J804" s="131"/>
      <c r="K804" s="132">
        <f>ROUND(P804*H804,2)</f>
        <v>0</v>
      </c>
      <c r="L804" s="133"/>
      <c r="M804" s="32"/>
      <c r="N804" s="134" t="s">
        <v>20</v>
      </c>
      <c r="O804" s="135" t="s">
        <v>43</v>
      </c>
      <c r="P804" s="136">
        <f>I804+J804</f>
        <v>0</v>
      </c>
      <c r="Q804" s="136">
        <f>ROUND(I804*H804,2)</f>
        <v>0</v>
      </c>
      <c r="R804" s="136">
        <f>ROUND(J804*H804,2)</f>
        <v>0</v>
      </c>
      <c r="T804" s="137">
        <f>S804*H804</f>
        <v>0</v>
      </c>
      <c r="U804" s="137">
        <v>1.9709999999999998E-2</v>
      </c>
      <c r="V804" s="137">
        <f>U804*H804</f>
        <v>1.9709999999999998E-2</v>
      </c>
      <c r="W804" s="137">
        <v>0</v>
      </c>
      <c r="X804" s="137">
        <f>W804*H804</f>
        <v>0</v>
      </c>
      <c r="Y804" s="138" t="s">
        <v>20</v>
      </c>
      <c r="AR804" s="139" t="s">
        <v>185</v>
      </c>
      <c r="AT804" s="139" t="s">
        <v>157</v>
      </c>
      <c r="AU804" s="139" t="s">
        <v>84</v>
      </c>
      <c r="AY804" s="17" t="s">
        <v>155</v>
      </c>
      <c r="BE804" s="140">
        <f>IF(O804="základní",K804,0)</f>
        <v>0</v>
      </c>
      <c r="BF804" s="140">
        <f>IF(O804="snížená",K804,0)</f>
        <v>0</v>
      </c>
      <c r="BG804" s="140">
        <f>IF(O804="zákl. přenesená",K804,0)</f>
        <v>0</v>
      </c>
      <c r="BH804" s="140">
        <f>IF(O804="sníž. přenesená",K804,0)</f>
        <v>0</v>
      </c>
      <c r="BI804" s="140">
        <f>IF(O804="nulová",K804,0)</f>
        <v>0</v>
      </c>
      <c r="BJ804" s="17" t="s">
        <v>82</v>
      </c>
      <c r="BK804" s="140">
        <f>ROUND(P804*H804,2)</f>
        <v>0</v>
      </c>
      <c r="BL804" s="17" t="s">
        <v>185</v>
      </c>
      <c r="BM804" s="139" t="s">
        <v>1379</v>
      </c>
    </row>
    <row r="805" spans="2:65" s="1" customFormat="1">
      <c r="B805" s="32"/>
      <c r="D805" s="141" t="s">
        <v>162</v>
      </c>
      <c r="F805" s="142" t="s">
        <v>1380</v>
      </c>
      <c r="I805" s="143"/>
      <c r="J805" s="143"/>
      <c r="M805" s="32"/>
      <c r="N805" s="144"/>
      <c r="Y805" s="53"/>
      <c r="AT805" s="17" t="s">
        <v>162</v>
      </c>
      <c r="AU805" s="17" t="s">
        <v>84</v>
      </c>
    </row>
    <row r="806" spans="2:65" s="1" customFormat="1" ht="24.2" customHeight="1">
      <c r="B806" s="32"/>
      <c r="C806" s="126" t="s">
        <v>1381</v>
      </c>
      <c r="D806" s="126" t="s">
        <v>157</v>
      </c>
      <c r="E806" s="127" t="s">
        <v>1382</v>
      </c>
      <c r="F806" s="128" t="s">
        <v>1383</v>
      </c>
      <c r="G806" s="129" t="s">
        <v>559</v>
      </c>
      <c r="H806" s="130">
        <v>1</v>
      </c>
      <c r="I806" s="131"/>
      <c r="J806" s="131"/>
      <c r="K806" s="132">
        <f>ROUND(P806*H806,2)</f>
        <v>0</v>
      </c>
      <c r="L806" s="133"/>
      <c r="M806" s="32"/>
      <c r="N806" s="134" t="s">
        <v>20</v>
      </c>
      <c r="O806" s="135" t="s">
        <v>43</v>
      </c>
      <c r="P806" s="136">
        <f>I806+J806</f>
        <v>0</v>
      </c>
      <c r="Q806" s="136">
        <f>ROUND(I806*H806,2)</f>
        <v>0</v>
      </c>
      <c r="R806" s="136">
        <f>ROUND(J806*H806,2)</f>
        <v>0</v>
      </c>
      <c r="T806" s="137">
        <f>S806*H806</f>
        <v>0</v>
      </c>
      <c r="U806" s="137">
        <v>2.5489999999999999E-2</v>
      </c>
      <c r="V806" s="137">
        <f>U806*H806</f>
        <v>2.5489999999999999E-2</v>
      </c>
      <c r="W806" s="137">
        <v>0</v>
      </c>
      <c r="X806" s="137">
        <f>W806*H806</f>
        <v>0</v>
      </c>
      <c r="Y806" s="138" t="s">
        <v>20</v>
      </c>
      <c r="AR806" s="139" t="s">
        <v>185</v>
      </c>
      <c r="AT806" s="139" t="s">
        <v>157</v>
      </c>
      <c r="AU806" s="139" t="s">
        <v>84</v>
      </c>
      <c r="AY806" s="17" t="s">
        <v>155</v>
      </c>
      <c r="BE806" s="140">
        <f>IF(O806="základní",K806,0)</f>
        <v>0</v>
      </c>
      <c r="BF806" s="140">
        <f>IF(O806="snížená",K806,0)</f>
        <v>0</v>
      </c>
      <c r="BG806" s="140">
        <f>IF(O806="zákl. přenesená",K806,0)</f>
        <v>0</v>
      </c>
      <c r="BH806" s="140">
        <f>IF(O806="sníž. přenesená",K806,0)</f>
        <v>0</v>
      </c>
      <c r="BI806" s="140">
        <f>IF(O806="nulová",K806,0)</f>
        <v>0</v>
      </c>
      <c r="BJ806" s="17" t="s">
        <v>82</v>
      </c>
      <c r="BK806" s="140">
        <f>ROUND(P806*H806,2)</f>
        <v>0</v>
      </c>
      <c r="BL806" s="17" t="s">
        <v>185</v>
      </c>
      <c r="BM806" s="139" t="s">
        <v>1384</v>
      </c>
    </row>
    <row r="807" spans="2:65" s="1" customFormat="1">
      <c r="B807" s="32"/>
      <c r="D807" s="141" t="s">
        <v>162</v>
      </c>
      <c r="F807" s="142" t="s">
        <v>1385</v>
      </c>
      <c r="I807" s="143"/>
      <c r="J807" s="143"/>
      <c r="M807" s="32"/>
      <c r="N807" s="144"/>
      <c r="Y807" s="53"/>
      <c r="AT807" s="17" t="s">
        <v>162</v>
      </c>
      <c r="AU807" s="17" t="s">
        <v>84</v>
      </c>
    </row>
    <row r="808" spans="2:65" s="1" customFormat="1" ht="16.5" customHeight="1">
      <c r="B808" s="32"/>
      <c r="C808" s="126" t="s">
        <v>1386</v>
      </c>
      <c r="D808" s="126" t="s">
        <v>157</v>
      </c>
      <c r="E808" s="127" t="s">
        <v>1387</v>
      </c>
      <c r="F808" s="128" t="s">
        <v>1388</v>
      </c>
      <c r="G808" s="129" t="s">
        <v>386</v>
      </c>
      <c r="H808" s="130">
        <v>1</v>
      </c>
      <c r="I808" s="131"/>
      <c r="J808" s="131"/>
      <c r="K808" s="132">
        <f>ROUND(P808*H808,2)</f>
        <v>0</v>
      </c>
      <c r="L808" s="133"/>
      <c r="M808" s="32"/>
      <c r="N808" s="134" t="s">
        <v>20</v>
      </c>
      <c r="O808" s="135" t="s">
        <v>43</v>
      </c>
      <c r="P808" s="136">
        <f>I808+J808</f>
        <v>0</v>
      </c>
      <c r="Q808" s="136">
        <f>ROUND(I808*H808,2)</f>
        <v>0</v>
      </c>
      <c r="R808" s="136">
        <f>ROUND(J808*H808,2)</f>
        <v>0</v>
      </c>
      <c r="T808" s="137">
        <f>S808*H808</f>
        <v>0</v>
      </c>
      <c r="U808" s="137">
        <v>0</v>
      </c>
      <c r="V808" s="137">
        <f>U808*H808</f>
        <v>0</v>
      </c>
      <c r="W808" s="137">
        <v>0</v>
      </c>
      <c r="X808" s="137">
        <f>W808*H808</f>
        <v>0</v>
      </c>
      <c r="Y808" s="138" t="s">
        <v>20</v>
      </c>
      <c r="AR808" s="139" t="s">
        <v>185</v>
      </c>
      <c r="AT808" s="139" t="s">
        <v>157</v>
      </c>
      <c r="AU808" s="139" t="s">
        <v>84</v>
      </c>
      <c r="AY808" s="17" t="s">
        <v>155</v>
      </c>
      <c r="BE808" s="140">
        <f>IF(O808="základní",K808,0)</f>
        <v>0</v>
      </c>
      <c r="BF808" s="140">
        <f>IF(O808="snížená",K808,0)</f>
        <v>0</v>
      </c>
      <c r="BG808" s="140">
        <f>IF(O808="zákl. přenesená",K808,0)</f>
        <v>0</v>
      </c>
      <c r="BH808" s="140">
        <f>IF(O808="sníž. přenesená",K808,0)</f>
        <v>0</v>
      </c>
      <c r="BI808" s="140">
        <f>IF(O808="nulová",K808,0)</f>
        <v>0</v>
      </c>
      <c r="BJ808" s="17" t="s">
        <v>82</v>
      </c>
      <c r="BK808" s="140">
        <f>ROUND(P808*H808,2)</f>
        <v>0</v>
      </c>
      <c r="BL808" s="17" t="s">
        <v>185</v>
      </c>
      <c r="BM808" s="139" t="s">
        <v>1389</v>
      </c>
    </row>
    <row r="809" spans="2:65" s="1" customFormat="1">
      <c r="B809" s="32"/>
      <c r="D809" s="141" t="s">
        <v>162</v>
      </c>
      <c r="F809" s="142" t="s">
        <v>1390</v>
      </c>
      <c r="I809" s="143"/>
      <c r="J809" s="143"/>
      <c r="M809" s="32"/>
      <c r="N809" s="144"/>
      <c r="Y809" s="53"/>
      <c r="AT809" s="17" t="s">
        <v>162</v>
      </c>
      <c r="AU809" s="17" t="s">
        <v>84</v>
      </c>
    </row>
    <row r="810" spans="2:65" s="1" customFormat="1" ht="16.5" customHeight="1">
      <c r="B810" s="32"/>
      <c r="C810" s="161" t="s">
        <v>1391</v>
      </c>
      <c r="D810" s="161" t="s">
        <v>180</v>
      </c>
      <c r="E810" s="162" t="s">
        <v>1392</v>
      </c>
      <c r="F810" s="163" t="s">
        <v>1393</v>
      </c>
      <c r="G810" s="164" t="s">
        <v>386</v>
      </c>
      <c r="H810" s="165">
        <v>1</v>
      </c>
      <c r="I810" s="166"/>
      <c r="J810" s="167"/>
      <c r="K810" s="168">
        <f>ROUND(P810*H810,2)</f>
        <v>0</v>
      </c>
      <c r="L810" s="167"/>
      <c r="M810" s="169"/>
      <c r="N810" s="170" t="s">
        <v>20</v>
      </c>
      <c r="O810" s="135" t="s">
        <v>43</v>
      </c>
      <c r="P810" s="136">
        <f>I810+J810</f>
        <v>0</v>
      </c>
      <c r="Q810" s="136">
        <f>ROUND(I810*H810,2)</f>
        <v>0</v>
      </c>
      <c r="R810" s="136">
        <f>ROUND(J810*H810,2)</f>
        <v>0</v>
      </c>
      <c r="T810" s="137">
        <f>S810*H810</f>
        <v>0</v>
      </c>
      <c r="U810" s="137">
        <v>1.1000000000000001E-3</v>
      </c>
      <c r="V810" s="137">
        <f>U810*H810</f>
        <v>1.1000000000000001E-3</v>
      </c>
      <c r="W810" s="137">
        <v>0</v>
      </c>
      <c r="X810" s="137">
        <f>W810*H810</f>
        <v>0</v>
      </c>
      <c r="Y810" s="138" t="s">
        <v>20</v>
      </c>
      <c r="AR810" s="139" t="s">
        <v>184</v>
      </c>
      <c r="AT810" s="139" t="s">
        <v>180</v>
      </c>
      <c r="AU810" s="139" t="s">
        <v>84</v>
      </c>
      <c r="AY810" s="17" t="s">
        <v>155</v>
      </c>
      <c r="BE810" s="140">
        <f>IF(O810="základní",K810,0)</f>
        <v>0</v>
      </c>
      <c r="BF810" s="140">
        <f>IF(O810="snížená",K810,0)</f>
        <v>0</v>
      </c>
      <c r="BG810" s="140">
        <f>IF(O810="zákl. přenesená",K810,0)</f>
        <v>0</v>
      </c>
      <c r="BH810" s="140">
        <f>IF(O810="sníž. přenesená",K810,0)</f>
        <v>0</v>
      </c>
      <c r="BI810" s="140">
        <f>IF(O810="nulová",K810,0)</f>
        <v>0</v>
      </c>
      <c r="BJ810" s="17" t="s">
        <v>82</v>
      </c>
      <c r="BK810" s="140">
        <f>ROUND(P810*H810,2)</f>
        <v>0</v>
      </c>
      <c r="BL810" s="17" t="s">
        <v>185</v>
      </c>
      <c r="BM810" s="139" t="s">
        <v>1394</v>
      </c>
    </row>
    <row r="811" spans="2:65" s="1" customFormat="1" ht="16.5" customHeight="1">
      <c r="B811" s="32"/>
      <c r="C811" s="126" t="s">
        <v>1395</v>
      </c>
      <c r="D811" s="126" t="s">
        <v>157</v>
      </c>
      <c r="E811" s="127" t="s">
        <v>1396</v>
      </c>
      <c r="F811" s="128" t="s">
        <v>1397</v>
      </c>
      <c r="G811" s="129" t="s">
        <v>386</v>
      </c>
      <c r="H811" s="130">
        <v>1</v>
      </c>
      <c r="I811" s="131"/>
      <c r="J811" s="131"/>
      <c r="K811" s="132">
        <f>ROUND(P811*H811,2)</f>
        <v>0</v>
      </c>
      <c r="L811" s="133"/>
      <c r="M811" s="32"/>
      <c r="N811" s="134" t="s">
        <v>20</v>
      </c>
      <c r="O811" s="135" t="s">
        <v>43</v>
      </c>
      <c r="P811" s="136">
        <f>I811+J811</f>
        <v>0</v>
      </c>
      <c r="Q811" s="136">
        <f>ROUND(I811*H811,2)</f>
        <v>0</v>
      </c>
      <c r="R811" s="136">
        <f>ROUND(J811*H811,2)</f>
        <v>0</v>
      </c>
      <c r="T811" s="137">
        <f>S811*H811</f>
        <v>0</v>
      </c>
      <c r="U811" s="137">
        <v>0</v>
      </c>
      <c r="V811" s="137">
        <f>U811*H811</f>
        <v>0</v>
      </c>
      <c r="W811" s="137">
        <v>0</v>
      </c>
      <c r="X811" s="137">
        <f>W811*H811</f>
        <v>0</v>
      </c>
      <c r="Y811" s="138" t="s">
        <v>20</v>
      </c>
      <c r="AR811" s="139" t="s">
        <v>185</v>
      </c>
      <c r="AT811" s="139" t="s">
        <v>157</v>
      </c>
      <c r="AU811" s="139" t="s">
        <v>84</v>
      </c>
      <c r="AY811" s="17" t="s">
        <v>155</v>
      </c>
      <c r="BE811" s="140">
        <f>IF(O811="základní",K811,0)</f>
        <v>0</v>
      </c>
      <c r="BF811" s="140">
        <f>IF(O811="snížená",K811,0)</f>
        <v>0</v>
      </c>
      <c r="BG811" s="140">
        <f>IF(O811="zákl. přenesená",K811,0)</f>
        <v>0</v>
      </c>
      <c r="BH811" s="140">
        <f>IF(O811="sníž. přenesená",K811,0)</f>
        <v>0</v>
      </c>
      <c r="BI811" s="140">
        <f>IF(O811="nulová",K811,0)</f>
        <v>0</v>
      </c>
      <c r="BJ811" s="17" t="s">
        <v>82</v>
      </c>
      <c r="BK811" s="140">
        <f>ROUND(P811*H811,2)</f>
        <v>0</v>
      </c>
      <c r="BL811" s="17" t="s">
        <v>185</v>
      </c>
      <c r="BM811" s="139" t="s">
        <v>1398</v>
      </c>
    </row>
    <row r="812" spans="2:65" s="1" customFormat="1">
      <c r="B812" s="32"/>
      <c r="D812" s="141" t="s">
        <v>162</v>
      </c>
      <c r="F812" s="142" t="s">
        <v>1399</v>
      </c>
      <c r="I812" s="143"/>
      <c r="J812" s="143"/>
      <c r="M812" s="32"/>
      <c r="N812" s="144"/>
      <c r="Y812" s="53"/>
      <c r="AT812" s="17" t="s">
        <v>162</v>
      </c>
      <c r="AU812" s="17" t="s">
        <v>84</v>
      </c>
    </row>
    <row r="813" spans="2:65" s="1" customFormat="1" ht="16.5" customHeight="1">
      <c r="B813" s="32"/>
      <c r="C813" s="161" t="s">
        <v>1400</v>
      </c>
      <c r="D813" s="161" t="s">
        <v>180</v>
      </c>
      <c r="E813" s="162" t="s">
        <v>1401</v>
      </c>
      <c r="F813" s="163" t="s">
        <v>1402</v>
      </c>
      <c r="G813" s="164" t="s">
        <v>386</v>
      </c>
      <c r="H813" s="165">
        <v>1</v>
      </c>
      <c r="I813" s="166"/>
      <c r="J813" s="167"/>
      <c r="K813" s="168">
        <f>ROUND(P813*H813,2)</f>
        <v>0</v>
      </c>
      <c r="L813" s="167"/>
      <c r="M813" s="169"/>
      <c r="N813" s="170" t="s">
        <v>20</v>
      </c>
      <c r="O813" s="135" t="s">
        <v>43</v>
      </c>
      <c r="P813" s="136">
        <f>I813+J813</f>
        <v>0</v>
      </c>
      <c r="Q813" s="136">
        <f>ROUND(I813*H813,2)</f>
        <v>0</v>
      </c>
      <c r="R813" s="136">
        <f>ROUND(J813*H813,2)</f>
        <v>0</v>
      </c>
      <c r="T813" s="137">
        <f>S813*H813</f>
        <v>0</v>
      </c>
      <c r="U813" s="137">
        <v>8.4999999999999995E-4</v>
      </c>
      <c r="V813" s="137">
        <f>U813*H813</f>
        <v>8.4999999999999995E-4</v>
      </c>
      <c r="W813" s="137">
        <v>0</v>
      </c>
      <c r="X813" s="137">
        <f>W813*H813</f>
        <v>0</v>
      </c>
      <c r="Y813" s="138" t="s">
        <v>20</v>
      </c>
      <c r="AR813" s="139" t="s">
        <v>184</v>
      </c>
      <c r="AT813" s="139" t="s">
        <v>180</v>
      </c>
      <c r="AU813" s="139" t="s">
        <v>84</v>
      </c>
      <c r="AY813" s="17" t="s">
        <v>155</v>
      </c>
      <c r="BE813" s="140">
        <f>IF(O813="základní",K813,0)</f>
        <v>0</v>
      </c>
      <c r="BF813" s="140">
        <f>IF(O813="snížená",K813,0)</f>
        <v>0</v>
      </c>
      <c r="BG813" s="140">
        <f>IF(O813="zákl. přenesená",K813,0)</f>
        <v>0</v>
      </c>
      <c r="BH813" s="140">
        <f>IF(O813="sníž. přenesená",K813,0)</f>
        <v>0</v>
      </c>
      <c r="BI813" s="140">
        <f>IF(O813="nulová",K813,0)</f>
        <v>0</v>
      </c>
      <c r="BJ813" s="17" t="s">
        <v>82</v>
      </c>
      <c r="BK813" s="140">
        <f>ROUND(P813*H813,2)</f>
        <v>0</v>
      </c>
      <c r="BL813" s="17" t="s">
        <v>185</v>
      </c>
      <c r="BM813" s="139" t="s">
        <v>1403</v>
      </c>
    </row>
    <row r="814" spans="2:65" s="1" customFormat="1" ht="16.5" customHeight="1">
      <c r="B814" s="32"/>
      <c r="C814" s="126" t="s">
        <v>1404</v>
      </c>
      <c r="D814" s="126" t="s">
        <v>157</v>
      </c>
      <c r="E814" s="127" t="s">
        <v>1405</v>
      </c>
      <c r="F814" s="128" t="s">
        <v>1406</v>
      </c>
      <c r="G814" s="129" t="s">
        <v>386</v>
      </c>
      <c r="H814" s="130">
        <v>1</v>
      </c>
      <c r="I814" s="131"/>
      <c r="J814" s="131"/>
      <c r="K814" s="132">
        <f>ROUND(P814*H814,2)</f>
        <v>0</v>
      </c>
      <c r="L814" s="133"/>
      <c r="M814" s="32"/>
      <c r="N814" s="134" t="s">
        <v>20</v>
      </c>
      <c r="O814" s="135" t="s">
        <v>43</v>
      </c>
      <c r="P814" s="136">
        <f>I814+J814</f>
        <v>0</v>
      </c>
      <c r="Q814" s="136">
        <f>ROUND(I814*H814,2)</f>
        <v>0</v>
      </c>
      <c r="R814" s="136">
        <f>ROUND(J814*H814,2)</f>
        <v>0</v>
      </c>
      <c r="T814" s="137">
        <f>S814*H814</f>
        <v>0</v>
      </c>
      <c r="U814" s="137">
        <v>0</v>
      </c>
      <c r="V814" s="137">
        <f>U814*H814</f>
        <v>0</v>
      </c>
      <c r="W814" s="137">
        <v>0</v>
      </c>
      <c r="X814" s="137">
        <f>W814*H814</f>
        <v>0</v>
      </c>
      <c r="Y814" s="138" t="s">
        <v>20</v>
      </c>
      <c r="AR814" s="139" t="s">
        <v>185</v>
      </c>
      <c r="AT814" s="139" t="s">
        <v>157</v>
      </c>
      <c r="AU814" s="139" t="s">
        <v>84</v>
      </c>
      <c r="AY814" s="17" t="s">
        <v>155</v>
      </c>
      <c r="BE814" s="140">
        <f>IF(O814="základní",K814,0)</f>
        <v>0</v>
      </c>
      <c r="BF814" s="140">
        <f>IF(O814="snížená",K814,0)</f>
        <v>0</v>
      </c>
      <c r="BG814" s="140">
        <f>IF(O814="zákl. přenesená",K814,0)</f>
        <v>0</v>
      </c>
      <c r="BH814" s="140">
        <f>IF(O814="sníž. přenesená",K814,0)</f>
        <v>0</v>
      </c>
      <c r="BI814" s="140">
        <f>IF(O814="nulová",K814,0)</f>
        <v>0</v>
      </c>
      <c r="BJ814" s="17" t="s">
        <v>82</v>
      </c>
      <c r="BK814" s="140">
        <f>ROUND(P814*H814,2)</f>
        <v>0</v>
      </c>
      <c r="BL814" s="17" t="s">
        <v>185</v>
      </c>
      <c r="BM814" s="139" t="s">
        <v>1407</v>
      </c>
    </row>
    <row r="815" spans="2:65" s="1" customFormat="1">
      <c r="B815" s="32"/>
      <c r="D815" s="141" t="s">
        <v>162</v>
      </c>
      <c r="F815" s="142" t="s">
        <v>1408</v>
      </c>
      <c r="I815" s="143"/>
      <c r="J815" s="143"/>
      <c r="M815" s="32"/>
      <c r="N815" s="144"/>
      <c r="Y815" s="53"/>
      <c r="AT815" s="17" t="s">
        <v>162</v>
      </c>
      <c r="AU815" s="17" t="s">
        <v>84</v>
      </c>
    </row>
    <row r="816" spans="2:65" s="1" customFormat="1" ht="16.5" customHeight="1">
      <c r="B816" s="32"/>
      <c r="C816" s="161" t="s">
        <v>1409</v>
      </c>
      <c r="D816" s="161" t="s">
        <v>180</v>
      </c>
      <c r="E816" s="162" t="s">
        <v>1410</v>
      </c>
      <c r="F816" s="163" t="s">
        <v>1411</v>
      </c>
      <c r="G816" s="164" t="s">
        <v>386</v>
      </c>
      <c r="H816" s="165">
        <v>1</v>
      </c>
      <c r="I816" s="166"/>
      <c r="J816" s="167"/>
      <c r="K816" s="168">
        <f>ROUND(P816*H816,2)</f>
        <v>0</v>
      </c>
      <c r="L816" s="167"/>
      <c r="M816" s="169"/>
      <c r="N816" s="170" t="s">
        <v>20</v>
      </c>
      <c r="O816" s="135" t="s">
        <v>43</v>
      </c>
      <c r="P816" s="136">
        <f>I816+J816</f>
        <v>0</v>
      </c>
      <c r="Q816" s="136">
        <f>ROUND(I816*H816,2)</f>
        <v>0</v>
      </c>
      <c r="R816" s="136">
        <f>ROUND(J816*H816,2)</f>
        <v>0</v>
      </c>
      <c r="T816" s="137">
        <f>S816*H816</f>
        <v>0</v>
      </c>
      <c r="U816" s="137">
        <v>8.4999999999999995E-4</v>
      </c>
      <c r="V816" s="137">
        <f>U816*H816</f>
        <v>8.4999999999999995E-4</v>
      </c>
      <c r="W816" s="137">
        <v>0</v>
      </c>
      <c r="X816" s="137">
        <f>W816*H816</f>
        <v>0</v>
      </c>
      <c r="Y816" s="138" t="s">
        <v>20</v>
      </c>
      <c r="AR816" s="139" t="s">
        <v>184</v>
      </c>
      <c r="AT816" s="139" t="s">
        <v>180</v>
      </c>
      <c r="AU816" s="139" t="s">
        <v>84</v>
      </c>
      <c r="AY816" s="17" t="s">
        <v>155</v>
      </c>
      <c r="BE816" s="140">
        <f>IF(O816="základní",K816,0)</f>
        <v>0</v>
      </c>
      <c r="BF816" s="140">
        <f>IF(O816="snížená",K816,0)</f>
        <v>0</v>
      </c>
      <c r="BG816" s="140">
        <f>IF(O816="zákl. přenesená",K816,0)</f>
        <v>0</v>
      </c>
      <c r="BH816" s="140">
        <f>IF(O816="sníž. přenesená",K816,0)</f>
        <v>0</v>
      </c>
      <c r="BI816" s="140">
        <f>IF(O816="nulová",K816,0)</f>
        <v>0</v>
      </c>
      <c r="BJ816" s="17" t="s">
        <v>82</v>
      </c>
      <c r="BK816" s="140">
        <f>ROUND(P816*H816,2)</f>
        <v>0</v>
      </c>
      <c r="BL816" s="17" t="s">
        <v>185</v>
      </c>
      <c r="BM816" s="139" t="s">
        <v>1412</v>
      </c>
    </row>
    <row r="817" spans="2:65" s="1" customFormat="1" ht="16.5" customHeight="1">
      <c r="B817" s="32"/>
      <c r="C817" s="126" t="s">
        <v>1413</v>
      </c>
      <c r="D817" s="126" t="s">
        <v>157</v>
      </c>
      <c r="E817" s="127" t="s">
        <v>1414</v>
      </c>
      <c r="F817" s="128" t="s">
        <v>1415</v>
      </c>
      <c r="G817" s="129" t="s">
        <v>386</v>
      </c>
      <c r="H817" s="130">
        <v>2</v>
      </c>
      <c r="I817" s="131"/>
      <c r="J817" s="131"/>
      <c r="K817" s="132">
        <f>ROUND(P817*H817,2)</f>
        <v>0</v>
      </c>
      <c r="L817" s="133"/>
      <c r="M817" s="32"/>
      <c r="N817" s="134" t="s">
        <v>20</v>
      </c>
      <c r="O817" s="135" t="s">
        <v>43</v>
      </c>
      <c r="P817" s="136">
        <f>I817+J817</f>
        <v>0</v>
      </c>
      <c r="Q817" s="136">
        <f>ROUND(I817*H817,2)</f>
        <v>0</v>
      </c>
      <c r="R817" s="136">
        <f>ROUND(J817*H817,2)</f>
        <v>0</v>
      </c>
      <c r="T817" s="137">
        <f>S817*H817</f>
        <v>0</v>
      </c>
      <c r="U817" s="137">
        <v>0</v>
      </c>
      <c r="V817" s="137">
        <f>U817*H817</f>
        <v>0</v>
      </c>
      <c r="W817" s="137">
        <v>0</v>
      </c>
      <c r="X817" s="137">
        <f>W817*H817</f>
        <v>0</v>
      </c>
      <c r="Y817" s="138" t="s">
        <v>20</v>
      </c>
      <c r="AR817" s="139" t="s">
        <v>185</v>
      </c>
      <c r="AT817" s="139" t="s">
        <v>157</v>
      </c>
      <c r="AU817" s="139" t="s">
        <v>84</v>
      </c>
      <c r="AY817" s="17" t="s">
        <v>155</v>
      </c>
      <c r="BE817" s="140">
        <f>IF(O817="základní",K817,0)</f>
        <v>0</v>
      </c>
      <c r="BF817" s="140">
        <f>IF(O817="snížená",K817,0)</f>
        <v>0</v>
      </c>
      <c r="BG817" s="140">
        <f>IF(O817="zákl. přenesená",K817,0)</f>
        <v>0</v>
      </c>
      <c r="BH817" s="140">
        <f>IF(O817="sníž. přenesená",K817,0)</f>
        <v>0</v>
      </c>
      <c r="BI817" s="140">
        <f>IF(O817="nulová",K817,0)</f>
        <v>0</v>
      </c>
      <c r="BJ817" s="17" t="s">
        <v>82</v>
      </c>
      <c r="BK817" s="140">
        <f>ROUND(P817*H817,2)</f>
        <v>0</v>
      </c>
      <c r="BL817" s="17" t="s">
        <v>185</v>
      </c>
      <c r="BM817" s="139" t="s">
        <v>1416</v>
      </c>
    </row>
    <row r="818" spans="2:65" s="1" customFormat="1">
      <c r="B818" s="32"/>
      <c r="D818" s="141" t="s">
        <v>162</v>
      </c>
      <c r="F818" s="142" t="s">
        <v>1417</v>
      </c>
      <c r="I818" s="143"/>
      <c r="J818" s="143"/>
      <c r="M818" s="32"/>
      <c r="N818" s="144"/>
      <c r="Y818" s="53"/>
      <c r="AT818" s="17" t="s">
        <v>162</v>
      </c>
      <c r="AU818" s="17" t="s">
        <v>84</v>
      </c>
    </row>
    <row r="819" spans="2:65" s="1" customFormat="1" ht="16.5" customHeight="1">
      <c r="B819" s="32"/>
      <c r="C819" s="161" t="s">
        <v>1418</v>
      </c>
      <c r="D819" s="161" t="s">
        <v>180</v>
      </c>
      <c r="E819" s="162" t="s">
        <v>1419</v>
      </c>
      <c r="F819" s="163" t="s">
        <v>1420</v>
      </c>
      <c r="G819" s="164" t="s">
        <v>386</v>
      </c>
      <c r="H819" s="165">
        <v>2</v>
      </c>
      <c r="I819" s="166"/>
      <c r="J819" s="167"/>
      <c r="K819" s="168">
        <f>ROUND(P819*H819,2)</f>
        <v>0</v>
      </c>
      <c r="L819" s="167"/>
      <c r="M819" s="169"/>
      <c r="N819" s="170" t="s">
        <v>20</v>
      </c>
      <c r="O819" s="135" t="s">
        <v>43</v>
      </c>
      <c r="P819" s="136">
        <f>I819+J819</f>
        <v>0</v>
      </c>
      <c r="Q819" s="136">
        <f>ROUND(I819*H819,2)</f>
        <v>0</v>
      </c>
      <c r="R819" s="136">
        <f>ROUND(J819*H819,2)</f>
        <v>0</v>
      </c>
      <c r="T819" s="137">
        <f>S819*H819</f>
        <v>0</v>
      </c>
      <c r="U819" s="137">
        <v>1E-3</v>
      </c>
      <c r="V819" s="137">
        <f>U819*H819</f>
        <v>2E-3</v>
      </c>
      <c r="W819" s="137">
        <v>0</v>
      </c>
      <c r="X819" s="137">
        <f>W819*H819</f>
        <v>0</v>
      </c>
      <c r="Y819" s="138" t="s">
        <v>20</v>
      </c>
      <c r="AR819" s="139" t="s">
        <v>184</v>
      </c>
      <c r="AT819" s="139" t="s">
        <v>180</v>
      </c>
      <c r="AU819" s="139" t="s">
        <v>84</v>
      </c>
      <c r="AY819" s="17" t="s">
        <v>155</v>
      </c>
      <c r="BE819" s="140">
        <f>IF(O819="základní",K819,0)</f>
        <v>0</v>
      </c>
      <c r="BF819" s="140">
        <f>IF(O819="snížená",K819,0)</f>
        <v>0</v>
      </c>
      <c r="BG819" s="140">
        <f>IF(O819="zákl. přenesená",K819,0)</f>
        <v>0</v>
      </c>
      <c r="BH819" s="140">
        <f>IF(O819="sníž. přenesená",K819,0)</f>
        <v>0</v>
      </c>
      <c r="BI819" s="140">
        <f>IF(O819="nulová",K819,0)</f>
        <v>0</v>
      </c>
      <c r="BJ819" s="17" t="s">
        <v>82</v>
      </c>
      <c r="BK819" s="140">
        <f>ROUND(P819*H819,2)</f>
        <v>0</v>
      </c>
      <c r="BL819" s="17" t="s">
        <v>185</v>
      </c>
      <c r="BM819" s="139" t="s">
        <v>1421</v>
      </c>
    </row>
    <row r="820" spans="2:65" s="1" customFormat="1" ht="24.2" customHeight="1">
      <c r="B820" s="32"/>
      <c r="C820" s="126" t="s">
        <v>1422</v>
      </c>
      <c r="D820" s="126" t="s">
        <v>157</v>
      </c>
      <c r="E820" s="127" t="s">
        <v>1423</v>
      </c>
      <c r="F820" s="128" t="s">
        <v>1424</v>
      </c>
      <c r="G820" s="129" t="s">
        <v>559</v>
      </c>
      <c r="H820" s="130">
        <v>1</v>
      </c>
      <c r="I820" s="131"/>
      <c r="J820" s="131"/>
      <c r="K820" s="132">
        <f>ROUND(P820*H820,2)</f>
        <v>0</v>
      </c>
      <c r="L820" s="133"/>
      <c r="M820" s="32"/>
      <c r="N820" s="134" t="s">
        <v>20</v>
      </c>
      <c r="O820" s="135" t="s">
        <v>43</v>
      </c>
      <c r="P820" s="136">
        <f>I820+J820</f>
        <v>0</v>
      </c>
      <c r="Q820" s="136">
        <f>ROUND(I820*H820,2)</f>
        <v>0</v>
      </c>
      <c r="R820" s="136">
        <f>ROUND(J820*H820,2)</f>
        <v>0</v>
      </c>
      <c r="T820" s="137">
        <f>S820*H820</f>
        <v>0</v>
      </c>
      <c r="U820" s="137">
        <v>1.525E-2</v>
      </c>
      <c r="V820" s="137">
        <f>U820*H820</f>
        <v>1.525E-2</v>
      </c>
      <c r="W820" s="137">
        <v>0</v>
      </c>
      <c r="X820" s="137">
        <f>W820*H820</f>
        <v>0</v>
      </c>
      <c r="Y820" s="138" t="s">
        <v>20</v>
      </c>
      <c r="AR820" s="139" t="s">
        <v>185</v>
      </c>
      <c r="AT820" s="139" t="s">
        <v>157</v>
      </c>
      <c r="AU820" s="139" t="s">
        <v>84</v>
      </c>
      <c r="AY820" s="17" t="s">
        <v>155</v>
      </c>
      <c r="BE820" s="140">
        <f>IF(O820="základní",K820,0)</f>
        <v>0</v>
      </c>
      <c r="BF820" s="140">
        <f>IF(O820="snížená",K820,0)</f>
        <v>0</v>
      </c>
      <c r="BG820" s="140">
        <f>IF(O820="zákl. přenesená",K820,0)</f>
        <v>0</v>
      </c>
      <c r="BH820" s="140">
        <f>IF(O820="sníž. přenesená",K820,0)</f>
        <v>0</v>
      </c>
      <c r="BI820" s="140">
        <f>IF(O820="nulová",K820,0)</f>
        <v>0</v>
      </c>
      <c r="BJ820" s="17" t="s">
        <v>82</v>
      </c>
      <c r="BK820" s="140">
        <f>ROUND(P820*H820,2)</f>
        <v>0</v>
      </c>
      <c r="BL820" s="17" t="s">
        <v>185</v>
      </c>
      <c r="BM820" s="139" t="s">
        <v>1425</v>
      </c>
    </row>
    <row r="821" spans="2:65" s="1" customFormat="1">
      <c r="B821" s="32"/>
      <c r="D821" s="141" t="s">
        <v>162</v>
      </c>
      <c r="F821" s="142" t="s">
        <v>1426</v>
      </c>
      <c r="I821" s="143"/>
      <c r="J821" s="143"/>
      <c r="M821" s="32"/>
      <c r="N821" s="144"/>
      <c r="Y821" s="53"/>
      <c r="AT821" s="17" t="s">
        <v>162</v>
      </c>
      <c r="AU821" s="17" t="s">
        <v>84</v>
      </c>
    </row>
    <row r="822" spans="2:65" s="1" customFormat="1" ht="16.5" customHeight="1">
      <c r="B822" s="32"/>
      <c r="C822" s="126" t="s">
        <v>1427</v>
      </c>
      <c r="D822" s="126" t="s">
        <v>157</v>
      </c>
      <c r="E822" s="127" t="s">
        <v>1428</v>
      </c>
      <c r="F822" s="128" t="s">
        <v>1429</v>
      </c>
      <c r="G822" s="129" t="s">
        <v>386</v>
      </c>
      <c r="H822" s="130">
        <v>1</v>
      </c>
      <c r="I822" s="131"/>
      <c r="J822" s="131"/>
      <c r="K822" s="132">
        <f>ROUND(P822*H822,2)</f>
        <v>0</v>
      </c>
      <c r="L822" s="133"/>
      <c r="M822" s="32"/>
      <c r="N822" s="134" t="s">
        <v>20</v>
      </c>
      <c r="O822" s="135" t="s">
        <v>43</v>
      </c>
      <c r="P822" s="136">
        <f>I822+J822</f>
        <v>0</v>
      </c>
      <c r="Q822" s="136">
        <f>ROUND(I822*H822,2)</f>
        <v>0</v>
      </c>
      <c r="R822" s="136">
        <f>ROUND(J822*H822,2)</f>
        <v>0</v>
      </c>
      <c r="T822" s="137">
        <f>S822*H822</f>
        <v>0</v>
      </c>
      <c r="U822" s="137">
        <v>8.7000000000000001E-4</v>
      </c>
      <c r="V822" s="137">
        <f>U822*H822</f>
        <v>8.7000000000000001E-4</v>
      </c>
      <c r="W822" s="137">
        <v>0</v>
      </c>
      <c r="X822" s="137">
        <f>W822*H822</f>
        <v>0</v>
      </c>
      <c r="Y822" s="138" t="s">
        <v>20</v>
      </c>
      <c r="AR822" s="139" t="s">
        <v>185</v>
      </c>
      <c r="AT822" s="139" t="s">
        <v>157</v>
      </c>
      <c r="AU822" s="139" t="s">
        <v>84</v>
      </c>
      <c r="AY822" s="17" t="s">
        <v>155</v>
      </c>
      <c r="BE822" s="140">
        <f>IF(O822="základní",K822,0)</f>
        <v>0</v>
      </c>
      <c r="BF822" s="140">
        <f>IF(O822="snížená",K822,0)</f>
        <v>0</v>
      </c>
      <c r="BG822" s="140">
        <f>IF(O822="zákl. přenesená",K822,0)</f>
        <v>0</v>
      </c>
      <c r="BH822" s="140">
        <f>IF(O822="sníž. přenesená",K822,0)</f>
        <v>0</v>
      </c>
      <c r="BI822" s="140">
        <f>IF(O822="nulová",K822,0)</f>
        <v>0</v>
      </c>
      <c r="BJ822" s="17" t="s">
        <v>82</v>
      </c>
      <c r="BK822" s="140">
        <f>ROUND(P822*H822,2)</f>
        <v>0</v>
      </c>
      <c r="BL822" s="17" t="s">
        <v>185</v>
      </c>
      <c r="BM822" s="139" t="s">
        <v>1430</v>
      </c>
    </row>
    <row r="823" spans="2:65" s="1" customFormat="1">
      <c r="B823" s="32"/>
      <c r="D823" s="141" t="s">
        <v>162</v>
      </c>
      <c r="F823" s="142" t="s">
        <v>1431</v>
      </c>
      <c r="I823" s="143"/>
      <c r="J823" s="143"/>
      <c r="M823" s="32"/>
      <c r="N823" s="144"/>
      <c r="Y823" s="53"/>
      <c r="AT823" s="17" t="s">
        <v>162</v>
      </c>
      <c r="AU823" s="17" t="s">
        <v>84</v>
      </c>
    </row>
    <row r="824" spans="2:65" s="1" customFormat="1" ht="16.5" customHeight="1">
      <c r="B824" s="32"/>
      <c r="C824" s="161" t="s">
        <v>1432</v>
      </c>
      <c r="D824" s="161" t="s">
        <v>180</v>
      </c>
      <c r="E824" s="162" t="s">
        <v>1433</v>
      </c>
      <c r="F824" s="163" t="s">
        <v>1434</v>
      </c>
      <c r="G824" s="164" t="s">
        <v>386</v>
      </c>
      <c r="H824" s="165">
        <v>1</v>
      </c>
      <c r="I824" s="166"/>
      <c r="J824" s="167"/>
      <c r="K824" s="168">
        <f>ROUND(P824*H824,2)</f>
        <v>0</v>
      </c>
      <c r="L824" s="167"/>
      <c r="M824" s="169"/>
      <c r="N824" s="170" t="s">
        <v>20</v>
      </c>
      <c r="O824" s="135" t="s">
        <v>43</v>
      </c>
      <c r="P824" s="136">
        <f>I824+J824</f>
        <v>0</v>
      </c>
      <c r="Q824" s="136">
        <f>ROUND(I824*H824,2)</f>
        <v>0</v>
      </c>
      <c r="R824" s="136">
        <f>ROUND(J824*H824,2)</f>
        <v>0</v>
      </c>
      <c r="T824" s="137">
        <f>S824*H824</f>
        <v>0</v>
      </c>
      <c r="U824" s="137">
        <v>3.3600000000000001E-3</v>
      </c>
      <c r="V824" s="137">
        <f>U824*H824</f>
        <v>3.3600000000000001E-3</v>
      </c>
      <c r="W824" s="137">
        <v>0</v>
      </c>
      <c r="X824" s="137">
        <f>W824*H824</f>
        <v>0</v>
      </c>
      <c r="Y824" s="138" t="s">
        <v>20</v>
      </c>
      <c r="AR824" s="139" t="s">
        <v>184</v>
      </c>
      <c r="AT824" s="139" t="s">
        <v>180</v>
      </c>
      <c r="AU824" s="139" t="s">
        <v>84</v>
      </c>
      <c r="AY824" s="17" t="s">
        <v>155</v>
      </c>
      <c r="BE824" s="140">
        <f>IF(O824="základní",K824,0)</f>
        <v>0</v>
      </c>
      <c r="BF824" s="140">
        <f>IF(O824="snížená",K824,0)</f>
        <v>0</v>
      </c>
      <c r="BG824" s="140">
        <f>IF(O824="zákl. přenesená",K824,0)</f>
        <v>0</v>
      </c>
      <c r="BH824" s="140">
        <f>IF(O824="sníž. přenesená",K824,0)</f>
        <v>0</v>
      </c>
      <c r="BI824" s="140">
        <f>IF(O824="nulová",K824,0)</f>
        <v>0</v>
      </c>
      <c r="BJ824" s="17" t="s">
        <v>82</v>
      </c>
      <c r="BK824" s="140">
        <f>ROUND(P824*H824,2)</f>
        <v>0</v>
      </c>
      <c r="BL824" s="17" t="s">
        <v>185</v>
      </c>
      <c r="BM824" s="139" t="s">
        <v>1435</v>
      </c>
    </row>
    <row r="825" spans="2:65" s="1" customFormat="1" ht="24.2" customHeight="1">
      <c r="B825" s="32"/>
      <c r="C825" s="126" t="s">
        <v>1436</v>
      </c>
      <c r="D825" s="126" t="s">
        <v>157</v>
      </c>
      <c r="E825" s="127" t="s">
        <v>1437</v>
      </c>
      <c r="F825" s="128" t="s">
        <v>1438</v>
      </c>
      <c r="G825" s="129" t="s">
        <v>559</v>
      </c>
      <c r="H825" s="130">
        <v>2</v>
      </c>
      <c r="I825" s="131"/>
      <c r="J825" s="131"/>
      <c r="K825" s="132">
        <f>ROUND(P825*H825,2)</f>
        <v>0</v>
      </c>
      <c r="L825" s="133"/>
      <c r="M825" s="32"/>
      <c r="N825" s="134" t="s">
        <v>20</v>
      </c>
      <c r="O825" s="135" t="s">
        <v>43</v>
      </c>
      <c r="P825" s="136">
        <f>I825+J825</f>
        <v>0</v>
      </c>
      <c r="Q825" s="136">
        <f>ROUND(I825*H825,2)</f>
        <v>0</v>
      </c>
      <c r="R825" s="136">
        <f>ROUND(J825*H825,2)</f>
        <v>0</v>
      </c>
      <c r="T825" s="137">
        <f>S825*H825</f>
        <v>0</v>
      </c>
      <c r="U825" s="137">
        <v>5.0600000000000003E-3</v>
      </c>
      <c r="V825" s="137">
        <f>U825*H825</f>
        <v>1.0120000000000001E-2</v>
      </c>
      <c r="W825" s="137">
        <v>0</v>
      </c>
      <c r="X825" s="137">
        <f>W825*H825</f>
        <v>0</v>
      </c>
      <c r="Y825" s="138" t="s">
        <v>20</v>
      </c>
      <c r="AR825" s="139" t="s">
        <v>185</v>
      </c>
      <c r="AT825" s="139" t="s">
        <v>157</v>
      </c>
      <c r="AU825" s="139" t="s">
        <v>84</v>
      </c>
      <c r="AY825" s="17" t="s">
        <v>155</v>
      </c>
      <c r="BE825" s="140">
        <f>IF(O825="základní",K825,0)</f>
        <v>0</v>
      </c>
      <c r="BF825" s="140">
        <f>IF(O825="snížená",K825,0)</f>
        <v>0</v>
      </c>
      <c r="BG825" s="140">
        <f>IF(O825="zákl. přenesená",K825,0)</f>
        <v>0</v>
      </c>
      <c r="BH825" s="140">
        <f>IF(O825="sníž. přenesená",K825,0)</f>
        <v>0</v>
      </c>
      <c r="BI825" s="140">
        <f>IF(O825="nulová",K825,0)</f>
        <v>0</v>
      </c>
      <c r="BJ825" s="17" t="s">
        <v>82</v>
      </c>
      <c r="BK825" s="140">
        <f>ROUND(P825*H825,2)</f>
        <v>0</v>
      </c>
      <c r="BL825" s="17" t="s">
        <v>185</v>
      </c>
      <c r="BM825" s="139" t="s">
        <v>1439</v>
      </c>
    </row>
    <row r="826" spans="2:65" s="1" customFormat="1">
      <c r="B826" s="32"/>
      <c r="D826" s="141" t="s">
        <v>162</v>
      </c>
      <c r="F826" s="142" t="s">
        <v>1440</v>
      </c>
      <c r="I826" s="143"/>
      <c r="J826" s="143"/>
      <c r="M826" s="32"/>
      <c r="N826" s="144"/>
      <c r="Y826" s="53"/>
      <c r="AT826" s="17" t="s">
        <v>162</v>
      </c>
      <c r="AU826" s="17" t="s">
        <v>84</v>
      </c>
    </row>
    <row r="827" spans="2:65" s="1" customFormat="1" ht="16.5" customHeight="1">
      <c r="B827" s="32"/>
      <c r="C827" s="126" t="s">
        <v>1441</v>
      </c>
      <c r="D827" s="126" t="s">
        <v>157</v>
      </c>
      <c r="E827" s="127" t="s">
        <v>1442</v>
      </c>
      <c r="F827" s="128" t="s">
        <v>1443</v>
      </c>
      <c r="G827" s="129" t="s">
        <v>559</v>
      </c>
      <c r="H827" s="130">
        <v>1</v>
      </c>
      <c r="I827" s="131"/>
      <c r="J827" s="131"/>
      <c r="K827" s="132">
        <f>ROUND(P827*H827,2)</f>
        <v>0</v>
      </c>
      <c r="L827" s="133"/>
      <c r="M827" s="32"/>
      <c r="N827" s="134" t="s">
        <v>20</v>
      </c>
      <c r="O827" s="135" t="s">
        <v>43</v>
      </c>
      <c r="P827" s="136">
        <f>I827+J827</f>
        <v>0</v>
      </c>
      <c r="Q827" s="136">
        <f>ROUND(I827*H827,2)</f>
        <v>0</v>
      </c>
      <c r="R827" s="136">
        <f>ROUND(J827*H827,2)</f>
        <v>0</v>
      </c>
      <c r="T827" s="137">
        <f>S827*H827</f>
        <v>0</v>
      </c>
      <c r="U827" s="137">
        <v>1.0659999999999999E-2</v>
      </c>
      <c r="V827" s="137">
        <f>U827*H827</f>
        <v>1.0659999999999999E-2</v>
      </c>
      <c r="W827" s="137">
        <v>0</v>
      </c>
      <c r="X827" s="137">
        <f>W827*H827</f>
        <v>0</v>
      </c>
      <c r="Y827" s="138" t="s">
        <v>20</v>
      </c>
      <c r="AR827" s="139" t="s">
        <v>185</v>
      </c>
      <c r="AT827" s="139" t="s">
        <v>157</v>
      </c>
      <c r="AU827" s="139" t="s">
        <v>84</v>
      </c>
      <c r="AY827" s="17" t="s">
        <v>155</v>
      </c>
      <c r="BE827" s="140">
        <f>IF(O827="základní",K827,0)</f>
        <v>0</v>
      </c>
      <c r="BF827" s="140">
        <f>IF(O827="snížená",K827,0)</f>
        <v>0</v>
      </c>
      <c r="BG827" s="140">
        <f>IF(O827="zákl. přenesená",K827,0)</f>
        <v>0</v>
      </c>
      <c r="BH827" s="140">
        <f>IF(O827="sníž. přenesená",K827,0)</f>
        <v>0</v>
      </c>
      <c r="BI827" s="140">
        <f>IF(O827="nulová",K827,0)</f>
        <v>0</v>
      </c>
      <c r="BJ827" s="17" t="s">
        <v>82</v>
      </c>
      <c r="BK827" s="140">
        <f>ROUND(P827*H827,2)</f>
        <v>0</v>
      </c>
      <c r="BL827" s="17" t="s">
        <v>185</v>
      </c>
      <c r="BM827" s="139" t="s">
        <v>1444</v>
      </c>
    </row>
    <row r="828" spans="2:65" s="1" customFormat="1">
      <c r="B828" s="32"/>
      <c r="D828" s="141" t="s">
        <v>162</v>
      </c>
      <c r="F828" s="142" t="s">
        <v>1445</v>
      </c>
      <c r="I828" s="143"/>
      <c r="J828" s="143"/>
      <c r="M828" s="32"/>
      <c r="N828" s="144"/>
      <c r="Y828" s="53"/>
      <c r="AT828" s="17" t="s">
        <v>162</v>
      </c>
      <c r="AU828" s="17" t="s">
        <v>84</v>
      </c>
    </row>
    <row r="829" spans="2:65" s="1" customFormat="1" ht="16.5" customHeight="1">
      <c r="B829" s="32"/>
      <c r="C829" s="161" t="s">
        <v>1446</v>
      </c>
      <c r="D829" s="161" t="s">
        <v>180</v>
      </c>
      <c r="E829" s="162" t="s">
        <v>1447</v>
      </c>
      <c r="F829" s="163" t="s">
        <v>1448</v>
      </c>
      <c r="G829" s="164" t="s">
        <v>386</v>
      </c>
      <c r="H829" s="165">
        <v>1</v>
      </c>
      <c r="I829" s="166"/>
      <c r="J829" s="167"/>
      <c r="K829" s="168">
        <f>ROUND(P829*H829,2)</f>
        <v>0</v>
      </c>
      <c r="L829" s="167"/>
      <c r="M829" s="169"/>
      <c r="N829" s="170" t="s">
        <v>20</v>
      </c>
      <c r="O829" s="135" t="s">
        <v>43</v>
      </c>
      <c r="P829" s="136">
        <f>I829+J829</f>
        <v>0</v>
      </c>
      <c r="Q829" s="136">
        <f>ROUND(I829*H829,2)</f>
        <v>0</v>
      </c>
      <c r="R829" s="136">
        <f>ROUND(J829*H829,2)</f>
        <v>0</v>
      </c>
      <c r="T829" s="137">
        <f>S829*H829</f>
        <v>0</v>
      </c>
      <c r="U829" s="137">
        <v>0.01</v>
      </c>
      <c r="V829" s="137">
        <f>U829*H829</f>
        <v>0.01</v>
      </c>
      <c r="W829" s="137">
        <v>0</v>
      </c>
      <c r="X829" s="137">
        <f>W829*H829</f>
        <v>0</v>
      </c>
      <c r="Y829" s="138" t="s">
        <v>20</v>
      </c>
      <c r="AR829" s="139" t="s">
        <v>191</v>
      </c>
      <c r="AT829" s="139" t="s">
        <v>180</v>
      </c>
      <c r="AU829" s="139" t="s">
        <v>84</v>
      </c>
      <c r="AY829" s="17" t="s">
        <v>155</v>
      </c>
      <c r="BE829" s="140">
        <f>IF(O829="základní",K829,0)</f>
        <v>0</v>
      </c>
      <c r="BF829" s="140">
        <f>IF(O829="snížená",K829,0)</f>
        <v>0</v>
      </c>
      <c r="BG829" s="140">
        <f>IF(O829="zákl. přenesená",K829,0)</f>
        <v>0</v>
      </c>
      <c r="BH829" s="140">
        <f>IF(O829="sníž. přenesená",K829,0)</f>
        <v>0</v>
      </c>
      <c r="BI829" s="140">
        <f>IF(O829="nulová",K829,0)</f>
        <v>0</v>
      </c>
      <c r="BJ829" s="17" t="s">
        <v>82</v>
      </c>
      <c r="BK829" s="140">
        <f>ROUND(P829*H829,2)</f>
        <v>0</v>
      </c>
      <c r="BL829" s="17" t="s">
        <v>161</v>
      </c>
      <c r="BM829" s="139" t="s">
        <v>1449</v>
      </c>
    </row>
    <row r="830" spans="2:65" s="1" customFormat="1" ht="24.2" customHeight="1">
      <c r="B830" s="32"/>
      <c r="C830" s="126" t="s">
        <v>1450</v>
      </c>
      <c r="D830" s="126" t="s">
        <v>157</v>
      </c>
      <c r="E830" s="127" t="s">
        <v>1451</v>
      </c>
      <c r="F830" s="128" t="s">
        <v>1452</v>
      </c>
      <c r="G830" s="129" t="s">
        <v>559</v>
      </c>
      <c r="H830" s="130">
        <v>1</v>
      </c>
      <c r="I830" s="131"/>
      <c r="J830" s="131"/>
      <c r="K830" s="132">
        <f>ROUND(P830*H830,2)</f>
        <v>0</v>
      </c>
      <c r="L830" s="133"/>
      <c r="M830" s="32"/>
      <c r="N830" s="134" t="s">
        <v>20</v>
      </c>
      <c r="O830" s="135" t="s">
        <v>43</v>
      </c>
      <c r="P830" s="136">
        <f>I830+J830</f>
        <v>0</v>
      </c>
      <c r="Q830" s="136">
        <f>ROUND(I830*H830,2)</f>
        <v>0</v>
      </c>
      <c r="R830" s="136">
        <f>ROUND(J830*H830,2)</f>
        <v>0</v>
      </c>
      <c r="T830" s="137">
        <f>S830*H830</f>
        <v>0</v>
      </c>
      <c r="U830" s="137">
        <v>3.6339999999999997E-2</v>
      </c>
      <c r="V830" s="137">
        <f>U830*H830</f>
        <v>3.6339999999999997E-2</v>
      </c>
      <c r="W830" s="137">
        <v>0</v>
      </c>
      <c r="X830" s="137">
        <f>W830*H830</f>
        <v>0</v>
      </c>
      <c r="Y830" s="138" t="s">
        <v>20</v>
      </c>
      <c r="AR830" s="139" t="s">
        <v>161</v>
      </c>
      <c r="AT830" s="139" t="s">
        <v>157</v>
      </c>
      <c r="AU830" s="139" t="s">
        <v>84</v>
      </c>
      <c r="AY830" s="17" t="s">
        <v>155</v>
      </c>
      <c r="BE830" s="140">
        <f>IF(O830="základní",K830,0)</f>
        <v>0</v>
      </c>
      <c r="BF830" s="140">
        <f>IF(O830="snížená",K830,0)</f>
        <v>0</v>
      </c>
      <c r="BG830" s="140">
        <f>IF(O830="zákl. přenesená",K830,0)</f>
        <v>0</v>
      </c>
      <c r="BH830" s="140">
        <f>IF(O830="sníž. přenesená",K830,0)</f>
        <v>0</v>
      </c>
      <c r="BI830" s="140">
        <f>IF(O830="nulová",K830,0)</f>
        <v>0</v>
      </c>
      <c r="BJ830" s="17" t="s">
        <v>82</v>
      </c>
      <c r="BK830" s="140">
        <f>ROUND(P830*H830,2)</f>
        <v>0</v>
      </c>
      <c r="BL830" s="17" t="s">
        <v>161</v>
      </c>
      <c r="BM830" s="139" t="s">
        <v>1453</v>
      </c>
    </row>
    <row r="831" spans="2:65" s="1" customFormat="1">
      <c r="B831" s="32"/>
      <c r="D831" s="141" t="s">
        <v>162</v>
      </c>
      <c r="F831" s="142" t="s">
        <v>1454</v>
      </c>
      <c r="I831" s="143"/>
      <c r="J831" s="143"/>
      <c r="M831" s="32"/>
      <c r="N831" s="144"/>
      <c r="Y831" s="53"/>
      <c r="AT831" s="17" t="s">
        <v>162</v>
      </c>
      <c r="AU831" s="17" t="s">
        <v>84</v>
      </c>
    </row>
    <row r="832" spans="2:65" s="1" customFormat="1" ht="16.5" customHeight="1">
      <c r="B832" s="32"/>
      <c r="C832" s="126" t="s">
        <v>1455</v>
      </c>
      <c r="D832" s="126" t="s">
        <v>157</v>
      </c>
      <c r="E832" s="127" t="s">
        <v>1456</v>
      </c>
      <c r="F832" s="128" t="s">
        <v>1457</v>
      </c>
      <c r="G832" s="129" t="s">
        <v>559</v>
      </c>
      <c r="H832" s="130">
        <v>2</v>
      </c>
      <c r="I832" s="131"/>
      <c r="J832" s="131"/>
      <c r="K832" s="132">
        <f>ROUND(P832*H832,2)</f>
        <v>0</v>
      </c>
      <c r="L832" s="133"/>
      <c r="M832" s="32"/>
      <c r="N832" s="134" t="s">
        <v>20</v>
      </c>
      <c r="O832" s="135" t="s">
        <v>43</v>
      </c>
      <c r="P832" s="136">
        <f>I832+J832</f>
        <v>0</v>
      </c>
      <c r="Q832" s="136">
        <f>ROUND(I832*H832,2)</f>
        <v>0</v>
      </c>
      <c r="R832" s="136">
        <f>ROUND(J832*H832,2)</f>
        <v>0</v>
      </c>
      <c r="T832" s="137">
        <f>S832*H832</f>
        <v>0</v>
      </c>
      <c r="U832" s="137">
        <v>1.72E-3</v>
      </c>
      <c r="V832" s="137">
        <f>U832*H832</f>
        <v>3.4399999999999999E-3</v>
      </c>
      <c r="W832" s="137">
        <v>0</v>
      </c>
      <c r="X832" s="137">
        <f>W832*H832</f>
        <v>0</v>
      </c>
      <c r="Y832" s="138" t="s">
        <v>20</v>
      </c>
      <c r="AR832" s="139" t="s">
        <v>185</v>
      </c>
      <c r="AT832" s="139" t="s">
        <v>157</v>
      </c>
      <c r="AU832" s="139" t="s">
        <v>84</v>
      </c>
      <c r="AY832" s="17" t="s">
        <v>155</v>
      </c>
      <c r="BE832" s="140">
        <f>IF(O832="základní",K832,0)</f>
        <v>0</v>
      </c>
      <c r="BF832" s="140">
        <f>IF(O832="snížená",K832,0)</f>
        <v>0</v>
      </c>
      <c r="BG832" s="140">
        <f>IF(O832="zákl. přenesená",K832,0)</f>
        <v>0</v>
      </c>
      <c r="BH832" s="140">
        <f>IF(O832="sníž. přenesená",K832,0)</f>
        <v>0</v>
      </c>
      <c r="BI832" s="140">
        <f>IF(O832="nulová",K832,0)</f>
        <v>0</v>
      </c>
      <c r="BJ832" s="17" t="s">
        <v>82</v>
      </c>
      <c r="BK832" s="140">
        <f>ROUND(P832*H832,2)</f>
        <v>0</v>
      </c>
      <c r="BL832" s="17" t="s">
        <v>185</v>
      </c>
      <c r="BM832" s="139" t="s">
        <v>1458</v>
      </c>
    </row>
    <row r="833" spans="2:65" s="1" customFormat="1">
      <c r="B833" s="32"/>
      <c r="D833" s="141" t="s">
        <v>162</v>
      </c>
      <c r="F833" s="142" t="s">
        <v>1459</v>
      </c>
      <c r="I833" s="143"/>
      <c r="J833" s="143"/>
      <c r="M833" s="32"/>
      <c r="N833" s="144"/>
      <c r="Y833" s="53"/>
      <c r="AT833" s="17" t="s">
        <v>162</v>
      </c>
      <c r="AU833" s="17" t="s">
        <v>84</v>
      </c>
    </row>
    <row r="834" spans="2:65" s="1" customFormat="1" ht="16.5" customHeight="1">
      <c r="B834" s="32"/>
      <c r="C834" s="161" t="s">
        <v>1460</v>
      </c>
      <c r="D834" s="161" t="s">
        <v>180</v>
      </c>
      <c r="E834" s="162" t="s">
        <v>1461</v>
      </c>
      <c r="F834" s="163" t="s">
        <v>1462</v>
      </c>
      <c r="G834" s="164" t="s">
        <v>386</v>
      </c>
      <c r="H834" s="165">
        <v>1</v>
      </c>
      <c r="I834" s="166"/>
      <c r="J834" s="167"/>
      <c r="K834" s="168">
        <f>ROUND(P834*H834,2)</f>
        <v>0</v>
      </c>
      <c r="L834" s="167"/>
      <c r="M834" s="169"/>
      <c r="N834" s="170" t="s">
        <v>20</v>
      </c>
      <c r="O834" s="135" t="s">
        <v>43</v>
      </c>
      <c r="P834" s="136">
        <f>I834+J834</f>
        <v>0</v>
      </c>
      <c r="Q834" s="136">
        <f>ROUND(I834*H834,2)</f>
        <v>0</v>
      </c>
      <c r="R834" s="136">
        <f>ROUND(J834*H834,2)</f>
        <v>0</v>
      </c>
      <c r="T834" s="137">
        <f>S834*H834</f>
        <v>0</v>
      </c>
      <c r="U834" s="137">
        <v>5.7000000000000002E-2</v>
      </c>
      <c r="V834" s="137">
        <f>U834*H834</f>
        <v>5.7000000000000002E-2</v>
      </c>
      <c r="W834" s="137">
        <v>0</v>
      </c>
      <c r="X834" s="137">
        <f>W834*H834</f>
        <v>0</v>
      </c>
      <c r="Y834" s="138" t="s">
        <v>20</v>
      </c>
      <c r="AR834" s="139" t="s">
        <v>184</v>
      </c>
      <c r="AT834" s="139" t="s">
        <v>180</v>
      </c>
      <c r="AU834" s="139" t="s">
        <v>84</v>
      </c>
      <c r="AY834" s="17" t="s">
        <v>155</v>
      </c>
      <c r="BE834" s="140">
        <f>IF(O834="základní",K834,0)</f>
        <v>0</v>
      </c>
      <c r="BF834" s="140">
        <f>IF(O834="snížená",K834,0)</f>
        <v>0</v>
      </c>
      <c r="BG834" s="140">
        <f>IF(O834="zákl. přenesená",K834,0)</f>
        <v>0</v>
      </c>
      <c r="BH834" s="140">
        <f>IF(O834="sníž. přenesená",K834,0)</f>
        <v>0</v>
      </c>
      <c r="BI834" s="140">
        <f>IF(O834="nulová",K834,0)</f>
        <v>0</v>
      </c>
      <c r="BJ834" s="17" t="s">
        <v>82</v>
      </c>
      <c r="BK834" s="140">
        <f>ROUND(P834*H834,2)</f>
        <v>0</v>
      </c>
      <c r="BL834" s="17" t="s">
        <v>185</v>
      </c>
      <c r="BM834" s="139" t="s">
        <v>1463</v>
      </c>
    </row>
    <row r="835" spans="2:65" s="1" customFormat="1" ht="16.5" customHeight="1">
      <c r="B835" s="32"/>
      <c r="C835" s="126" t="s">
        <v>1464</v>
      </c>
      <c r="D835" s="126" t="s">
        <v>157</v>
      </c>
      <c r="E835" s="127" t="s">
        <v>1465</v>
      </c>
      <c r="F835" s="128" t="s">
        <v>1466</v>
      </c>
      <c r="G835" s="129" t="s">
        <v>559</v>
      </c>
      <c r="H835" s="130">
        <v>5</v>
      </c>
      <c r="I835" s="131"/>
      <c r="J835" s="131"/>
      <c r="K835" s="132">
        <f>ROUND(P835*H835,2)</f>
        <v>0</v>
      </c>
      <c r="L835" s="133"/>
      <c r="M835" s="32"/>
      <c r="N835" s="134" t="s">
        <v>20</v>
      </c>
      <c r="O835" s="135" t="s">
        <v>43</v>
      </c>
      <c r="P835" s="136">
        <f>I835+J835</f>
        <v>0</v>
      </c>
      <c r="Q835" s="136">
        <f>ROUND(I835*H835,2)</f>
        <v>0</v>
      </c>
      <c r="R835" s="136">
        <f>ROUND(J835*H835,2)</f>
        <v>0</v>
      </c>
      <c r="T835" s="137">
        <f>S835*H835</f>
        <v>0</v>
      </c>
      <c r="U835" s="137">
        <v>1.5399999999999999E-3</v>
      </c>
      <c r="V835" s="137">
        <f>U835*H835</f>
        <v>7.6999999999999994E-3</v>
      </c>
      <c r="W835" s="137">
        <v>0</v>
      </c>
      <c r="X835" s="137">
        <f>W835*H835</f>
        <v>0</v>
      </c>
      <c r="Y835" s="138" t="s">
        <v>20</v>
      </c>
      <c r="AR835" s="139" t="s">
        <v>185</v>
      </c>
      <c r="AT835" s="139" t="s">
        <v>157</v>
      </c>
      <c r="AU835" s="139" t="s">
        <v>84</v>
      </c>
      <c r="AY835" s="17" t="s">
        <v>155</v>
      </c>
      <c r="BE835" s="140">
        <f>IF(O835="základní",K835,0)</f>
        <v>0</v>
      </c>
      <c r="BF835" s="140">
        <f>IF(O835="snížená",K835,0)</f>
        <v>0</v>
      </c>
      <c r="BG835" s="140">
        <f>IF(O835="zákl. přenesená",K835,0)</f>
        <v>0</v>
      </c>
      <c r="BH835" s="140">
        <f>IF(O835="sníž. přenesená",K835,0)</f>
        <v>0</v>
      </c>
      <c r="BI835" s="140">
        <f>IF(O835="nulová",K835,0)</f>
        <v>0</v>
      </c>
      <c r="BJ835" s="17" t="s">
        <v>82</v>
      </c>
      <c r="BK835" s="140">
        <f>ROUND(P835*H835,2)</f>
        <v>0</v>
      </c>
      <c r="BL835" s="17" t="s">
        <v>185</v>
      </c>
      <c r="BM835" s="139" t="s">
        <v>1467</v>
      </c>
    </row>
    <row r="836" spans="2:65" s="1" customFormat="1">
      <c r="B836" s="32"/>
      <c r="D836" s="141" t="s">
        <v>162</v>
      </c>
      <c r="F836" s="142" t="s">
        <v>1468</v>
      </c>
      <c r="I836" s="143"/>
      <c r="J836" s="143"/>
      <c r="M836" s="32"/>
      <c r="N836" s="144"/>
      <c r="Y836" s="53"/>
      <c r="AT836" s="17" t="s">
        <v>162</v>
      </c>
      <c r="AU836" s="17" t="s">
        <v>84</v>
      </c>
    </row>
    <row r="837" spans="2:65" s="1" customFormat="1" ht="16.5" customHeight="1">
      <c r="B837" s="32"/>
      <c r="C837" s="126" t="s">
        <v>1469</v>
      </c>
      <c r="D837" s="126" t="s">
        <v>157</v>
      </c>
      <c r="E837" s="127" t="s">
        <v>1470</v>
      </c>
      <c r="F837" s="128" t="s">
        <v>1471</v>
      </c>
      <c r="G837" s="129" t="s">
        <v>559</v>
      </c>
      <c r="H837" s="130">
        <v>2</v>
      </c>
      <c r="I837" s="131"/>
      <c r="J837" s="131"/>
      <c r="K837" s="132">
        <f>ROUND(P837*H837,2)</f>
        <v>0</v>
      </c>
      <c r="L837" s="133"/>
      <c r="M837" s="32"/>
      <c r="N837" s="134" t="s">
        <v>20</v>
      </c>
      <c r="O837" s="135" t="s">
        <v>43</v>
      </c>
      <c r="P837" s="136">
        <f>I837+J837</f>
        <v>0</v>
      </c>
      <c r="Q837" s="136">
        <f>ROUND(I837*H837,2)</f>
        <v>0</v>
      </c>
      <c r="R837" s="136">
        <f>ROUND(J837*H837,2)</f>
        <v>0</v>
      </c>
      <c r="T837" s="137">
        <f>S837*H837</f>
        <v>0</v>
      </c>
      <c r="U837" s="137">
        <v>3.1099999999999999E-3</v>
      </c>
      <c r="V837" s="137">
        <f>U837*H837</f>
        <v>6.2199999999999998E-3</v>
      </c>
      <c r="W837" s="137">
        <v>0</v>
      </c>
      <c r="X837" s="137">
        <f>W837*H837</f>
        <v>0</v>
      </c>
      <c r="Y837" s="138" t="s">
        <v>20</v>
      </c>
      <c r="AR837" s="139" t="s">
        <v>161</v>
      </c>
      <c r="AT837" s="139" t="s">
        <v>157</v>
      </c>
      <c r="AU837" s="139" t="s">
        <v>84</v>
      </c>
      <c r="AY837" s="17" t="s">
        <v>155</v>
      </c>
      <c r="BE837" s="140">
        <f>IF(O837="základní",K837,0)</f>
        <v>0</v>
      </c>
      <c r="BF837" s="140">
        <f>IF(O837="snížená",K837,0)</f>
        <v>0</v>
      </c>
      <c r="BG837" s="140">
        <f>IF(O837="zákl. přenesená",K837,0)</f>
        <v>0</v>
      </c>
      <c r="BH837" s="140">
        <f>IF(O837="sníž. přenesená",K837,0)</f>
        <v>0</v>
      </c>
      <c r="BI837" s="140">
        <f>IF(O837="nulová",K837,0)</f>
        <v>0</v>
      </c>
      <c r="BJ837" s="17" t="s">
        <v>82</v>
      </c>
      <c r="BK837" s="140">
        <f>ROUND(P837*H837,2)</f>
        <v>0</v>
      </c>
      <c r="BL837" s="17" t="s">
        <v>161</v>
      </c>
      <c r="BM837" s="139" t="s">
        <v>1472</v>
      </c>
    </row>
    <row r="838" spans="2:65" s="1" customFormat="1">
      <c r="B838" s="32"/>
      <c r="D838" s="141" t="s">
        <v>162</v>
      </c>
      <c r="F838" s="142" t="s">
        <v>1473</v>
      </c>
      <c r="I838" s="143"/>
      <c r="J838" s="143"/>
      <c r="M838" s="32"/>
      <c r="N838" s="144"/>
      <c r="Y838" s="53"/>
      <c r="AT838" s="17" t="s">
        <v>162</v>
      </c>
      <c r="AU838" s="17" t="s">
        <v>84</v>
      </c>
    </row>
    <row r="839" spans="2:65" s="1" customFormat="1" ht="21.75" customHeight="1">
      <c r="B839" s="32"/>
      <c r="C839" s="126" t="s">
        <v>1474</v>
      </c>
      <c r="D839" s="126" t="s">
        <v>157</v>
      </c>
      <c r="E839" s="127" t="s">
        <v>1475</v>
      </c>
      <c r="F839" s="128" t="s">
        <v>1476</v>
      </c>
      <c r="G839" s="129" t="s">
        <v>386</v>
      </c>
      <c r="H839" s="130">
        <v>2</v>
      </c>
      <c r="I839" s="131"/>
      <c r="J839" s="131"/>
      <c r="K839" s="132">
        <f>ROUND(P839*H839,2)</f>
        <v>0</v>
      </c>
      <c r="L839" s="133"/>
      <c r="M839" s="32"/>
      <c r="N839" s="134" t="s">
        <v>20</v>
      </c>
      <c r="O839" s="135" t="s">
        <v>43</v>
      </c>
      <c r="P839" s="136">
        <f>I839+J839</f>
        <v>0</v>
      </c>
      <c r="Q839" s="136">
        <f>ROUND(I839*H839,2)</f>
        <v>0</v>
      </c>
      <c r="R839" s="136">
        <f>ROUND(J839*H839,2)</f>
        <v>0</v>
      </c>
      <c r="T839" s="137">
        <f>S839*H839</f>
        <v>0</v>
      </c>
      <c r="U839" s="137">
        <v>1.7000000000000001E-4</v>
      </c>
      <c r="V839" s="137">
        <f>U839*H839</f>
        <v>3.4000000000000002E-4</v>
      </c>
      <c r="W839" s="137">
        <v>0</v>
      </c>
      <c r="X839" s="137">
        <f>W839*H839</f>
        <v>0</v>
      </c>
      <c r="Y839" s="138" t="s">
        <v>20</v>
      </c>
      <c r="AR839" s="139" t="s">
        <v>185</v>
      </c>
      <c r="AT839" s="139" t="s">
        <v>157</v>
      </c>
      <c r="AU839" s="139" t="s">
        <v>84</v>
      </c>
      <c r="AY839" s="17" t="s">
        <v>155</v>
      </c>
      <c r="BE839" s="140">
        <f>IF(O839="základní",K839,0)</f>
        <v>0</v>
      </c>
      <c r="BF839" s="140">
        <f>IF(O839="snížená",K839,0)</f>
        <v>0</v>
      </c>
      <c r="BG839" s="140">
        <f>IF(O839="zákl. přenesená",K839,0)</f>
        <v>0</v>
      </c>
      <c r="BH839" s="140">
        <f>IF(O839="sníž. přenesená",K839,0)</f>
        <v>0</v>
      </c>
      <c r="BI839" s="140">
        <f>IF(O839="nulová",K839,0)</f>
        <v>0</v>
      </c>
      <c r="BJ839" s="17" t="s">
        <v>82</v>
      </c>
      <c r="BK839" s="140">
        <f>ROUND(P839*H839,2)</f>
        <v>0</v>
      </c>
      <c r="BL839" s="17" t="s">
        <v>185</v>
      </c>
      <c r="BM839" s="139" t="s">
        <v>1477</v>
      </c>
    </row>
    <row r="840" spans="2:65" s="1" customFormat="1">
      <c r="B840" s="32"/>
      <c r="D840" s="141" t="s">
        <v>162</v>
      </c>
      <c r="F840" s="142" t="s">
        <v>1478</v>
      </c>
      <c r="I840" s="143"/>
      <c r="J840" s="143"/>
      <c r="M840" s="32"/>
      <c r="N840" s="144"/>
      <c r="Y840" s="53"/>
      <c r="AT840" s="17" t="s">
        <v>162</v>
      </c>
      <c r="AU840" s="17" t="s">
        <v>84</v>
      </c>
    </row>
    <row r="841" spans="2:65" s="1" customFormat="1" ht="16.5" customHeight="1">
      <c r="B841" s="32"/>
      <c r="C841" s="161" t="s">
        <v>1479</v>
      </c>
      <c r="D841" s="161" t="s">
        <v>180</v>
      </c>
      <c r="E841" s="162" t="s">
        <v>1480</v>
      </c>
      <c r="F841" s="163" t="s">
        <v>1481</v>
      </c>
      <c r="G841" s="164" t="s">
        <v>386</v>
      </c>
      <c r="H841" s="165">
        <v>2</v>
      </c>
      <c r="I841" s="166"/>
      <c r="J841" s="167"/>
      <c r="K841" s="168">
        <f>ROUND(P841*H841,2)</f>
        <v>0</v>
      </c>
      <c r="L841" s="167"/>
      <c r="M841" s="169"/>
      <c r="N841" s="170" t="s">
        <v>20</v>
      </c>
      <c r="O841" s="135" t="s">
        <v>43</v>
      </c>
      <c r="P841" s="136">
        <f>I841+J841</f>
        <v>0</v>
      </c>
      <c r="Q841" s="136">
        <f>ROUND(I841*H841,2)</f>
        <v>0</v>
      </c>
      <c r="R841" s="136">
        <f>ROUND(J841*H841,2)</f>
        <v>0</v>
      </c>
      <c r="T841" s="137">
        <f>S841*H841</f>
        <v>0</v>
      </c>
      <c r="U841" s="137">
        <v>2.3000000000000001E-4</v>
      </c>
      <c r="V841" s="137">
        <f>U841*H841</f>
        <v>4.6000000000000001E-4</v>
      </c>
      <c r="W841" s="137">
        <v>0</v>
      </c>
      <c r="X841" s="137">
        <f>W841*H841</f>
        <v>0</v>
      </c>
      <c r="Y841" s="138" t="s">
        <v>20</v>
      </c>
      <c r="AR841" s="139" t="s">
        <v>184</v>
      </c>
      <c r="AT841" s="139" t="s">
        <v>180</v>
      </c>
      <c r="AU841" s="139" t="s">
        <v>84</v>
      </c>
      <c r="AY841" s="17" t="s">
        <v>155</v>
      </c>
      <c r="BE841" s="140">
        <f>IF(O841="základní",K841,0)</f>
        <v>0</v>
      </c>
      <c r="BF841" s="140">
        <f>IF(O841="snížená",K841,0)</f>
        <v>0</v>
      </c>
      <c r="BG841" s="140">
        <f>IF(O841="zákl. přenesená",K841,0)</f>
        <v>0</v>
      </c>
      <c r="BH841" s="140">
        <f>IF(O841="sníž. přenesená",K841,0)</f>
        <v>0</v>
      </c>
      <c r="BI841" s="140">
        <f>IF(O841="nulová",K841,0)</f>
        <v>0</v>
      </c>
      <c r="BJ841" s="17" t="s">
        <v>82</v>
      </c>
      <c r="BK841" s="140">
        <f>ROUND(P841*H841,2)</f>
        <v>0</v>
      </c>
      <c r="BL841" s="17" t="s">
        <v>185</v>
      </c>
      <c r="BM841" s="139" t="s">
        <v>1482</v>
      </c>
    </row>
    <row r="842" spans="2:65" s="1" customFormat="1" ht="16.5" customHeight="1">
      <c r="B842" s="32"/>
      <c r="C842" s="161" t="s">
        <v>1483</v>
      </c>
      <c r="D842" s="161" t="s">
        <v>180</v>
      </c>
      <c r="E842" s="162" t="s">
        <v>1484</v>
      </c>
      <c r="F842" s="163" t="s">
        <v>1485</v>
      </c>
      <c r="G842" s="164" t="s">
        <v>386</v>
      </c>
      <c r="H842" s="165">
        <v>1</v>
      </c>
      <c r="I842" s="166"/>
      <c r="J842" s="167"/>
      <c r="K842" s="168">
        <f>ROUND(P842*H842,2)</f>
        <v>0</v>
      </c>
      <c r="L842" s="167"/>
      <c r="M842" s="169"/>
      <c r="N842" s="170" t="s">
        <v>20</v>
      </c>
      <c r="O842" s="135" t="s">
        <v>43</v>
      </c>
      <c r="P842" s="136">
        <f>I842+J842</f>
        <v>0</v>
      </c>
      <c r="Q842" s="136">
        <f>ROUND(I842*H842,2)</f>
        <v>0</v>
      </c>
      <c r="R842" s="136">
        <f>ROUND(J842*H842,2)</f>
        <v>0</v>
      </c>
      <c r="T842" s="137">
        <f>S842*H842</f>
        <v>0</v>
      </c>
      <c r="U842" s="137">
        <v>7.0000000000000007E-2</v>
      </c>
      <c r="V842" s="137">
        <f>U842*H842</f>
        <v>7.0000000000000007E-2</v>
      </c>
      <c r="W842" s="137">
        <v>0</v>
      </c>
      <c r="X842" s="137">
        <f>W842*H842</f>
        <v>0</v>
      </c>
      <c r="Y842" s="138" t="s">
        <v>20</v>
      </c>
      <c r="AR842" s="139" t="s">
        <v>184</v>
      </c>
      <c r="AT842" s="139" t="s">
        <v>180</v>
      </c>
      <c r="AU842" s="139" t="s">
        <v>84</v>
      </c>
      <c r="AY842" s="17" t="s">
        <v>155</v>
      </c>
      <c r="BE842" s="140">
        <f>IF(O842="základní",K842,0)</f>
        <v>0</v>
      </c>
      <c r="BF842" s="140">
        <f>IF(O842="snížená",K842,0)</f>
        <v>0</v>
      </c>
      <c r="BG842" s="140">
        <f>IF(O842="zákl. přenesená",K842,0)</f>
        <v>0</v>
      </c>
      <c r="BH842" s="140">
        <f>IF(O842="sníž. přenesená",K842,0)</f>
        <v>0</v>
      </c>
      <c r="BI842" s="140">
        <f>IF(O842="nulová",K842,0)</f>
        <v>0</v>
      </c>
      <c r="BJ842" s="17" t="s">
        <v>82</v>
      </c>
      <c r="BK842" s="140">
        <f>ROUND(P842*H842,2)</f>
        <v>0</v>
      </c>
      <c r="BL842" s="17" t="s">
        <v>185</v>
      </c>
      <c r="BM842" s="139" t="s">
        <v>1486</v>
      </c>
    </row>
    <row r="843" spans="2:65" s="1" customFormat="1" ht="16.5" customHeight="1">
      <c r="B843" s="32"/>
      <c r="C843" s="126" t="s">
        <v>1487</v>
      </c>
      <c r="D843" s="126" t="s">
        <v>157</v>
      </c>
      <c r="E843" s="127" t="s">
        <v>1488</v>
      </c>
      <c r="F843" s="128" t="s">
        <v>1489</v>
      </c>
      <c r="G843" s="129" t="s">
        <v>386</v>
      </c>
      <c r="H843" s="130">
        <v>1</v>
      </c>
      <c r="I843" s="131"/>
      <c r="J843" s="131"/>
      <c r="K843" s="132">
        <f>ROUND(P843*H843,2)</f>
        <v>0</v>
      </c>
      <c r="L843" s="133"/>
      <c r="M843" s="32"/>
      <c r="N843" s="134" t="s">
        <v>20</v>
      </c>
      <c r="O843" s="135" t="s">
        <v>43</v>
      </c>
      <c r="P843" s="136">
        <f>I843+J843</f>
        <v>0</v>
      </c>
      <c r="Q843" s="136">
        <f>ROUND(I843*H843,2)</f>
        <v>0</v>
      </c>
      <c r="R843" s="136">
        <f>ROUND(J843*H843,2)</f>
        <v>0</v>
      </c>
      <c r="T843" s="137">
        <f>S843*H843</f>
        <v>0</v>
      </c>
      <c r="U843" s="137">
        <v>1.09E-3</v>
      </c>
      <c r="V843" s="137">
        <f>U843*H843</f>
        <v>1.09E-3</v>
      </c>
      <c r="W843" s="137">
        <v>0</v>
      </c>
      <c r="X843" s="137">
        <f>W843*H843</f>
        <v>0</v>
      </c>
      <c r="Y843" s="138" t="s">
        <v>20</v>
      </c>
      <c r="AR843" s="139" t="s">
        <v>185</v>
      </c>
      <c r="AT843" s="139" t="s">
        <v>157</v>
      </c>
      <c r="AU843" s="139" t="s">
        <v>84</v>
      </c>
      <c r="AY843" s="17" t="s">
        <v>155</v>
      </c>
      <c r="BE843" s="140">
        <f>IF(O843="základní",K843,0)</f>
        <v>0</v>
      </c>
      <c r="BF843" s="140">
        <f>IF(O843="snížená",K843,0)</f>
        <v>0</v>
      </c>
      <c r="BG843" s="140">
        <f>IF(O843="zákl. přenesená",K843,0)</f>
        <v>0</v>
      </c>
      <c r="BH843" s="140">
        <f>IF(O843="sníž. přenesená",K843,0)</f>
        <v>0</v>
      </c>
      <c r="BI843" s="140">
        <f>IF(O843="nulová",K843,0)</f>
        <v>0</v>
      </c>
      <c r="BJ843" s="17" t="s">
        <v>82</v>
      </c>
      <c r="BK843" s="140">
        <f>ROUND(P843*H843,2)</f>
        <v>0</v>
      </c>
      <c r="BL843" s="17" t="s">
        <v>185</v>
      </c>
      <c r="BM843" s="139" t="s">
        <v>1490</v>
      </c>
    </row>
    <row r="844" spans="2:65" s="1" customFormat="1">
      <c r="B844" s="32"/>
      <c r="D844" s="141" t="s">
        <v>162</v>
      </c>
      <c r="F844" s="142" t="s">
        <v>1491</v>
      </c>
      <c r="I844" s="143"/>
      <c r="J844" s="143"/>
      <c r="M844" s="32"/>
      <c r="N844" s="144"/>
      <c r="Y844" s="53"/>
      <c r="AT844" s="17" t="s">
        <v>162</v>
      </c>
      <c r="AU844" s="17" t="s">
        <v>84</v>
      </c>
    </row>
    <row r="845" spans="2:65" s="1" customFormat="1" ht="16.5" customHeight="1">
      <c r="B845" s="32"/>
      <c r="C845" s="126" t="s">
        <v>1492</v>
      </c>
      <c r="D845" s="126" t="s">
        <v>157</v>
      </c>
      <c r="E845" s="127" t="s">
        <v>1493</v>
      </c>
      <c r="F845" s="128" t="s">
        <v>1494</v>
      </c>
      <c r="G845" s="129" t="s">
        <v>559</v>
      </c>
      <c r="H845" s="130">
        <v>1</v>
      </c>
      <c r="I845" s="131"/>
      <c r="J845" s="131"/>
      <c r="K845" s="132">
        <f>ROUND(P845*H845,2)</f>
        <v>0</v>
      </c>
      <c r="L845" s="133"/>
      <c r="M845" s="32"/>
      <c r="N845" s="134" t="s">
        <v>20</v>
      </c>
      <c r="O845" s="135" t="s">
        <v>43</v>
      </c>
      <c r="P845" s="136">
        <f>I845+J845</f>
        <v>0</v>
      </c>
      <c r="Q845" s="136">
        <f>ROUND(I845*H845,2)</f>
        <v>0</v>
      </c>
      <c r="R845" s="136">
        <f>ROUND(J845*H845,2)</f>
        <v>0</v>
      </c>
      <c r="T845" s="137">
        <f>S845*H845</f>
        <v>0</v>
      </c>
      <c r="U845" s="137">
        <v>9.0000000000000006E-5</v>
      </c>
      <c r="V845" s="137">
        <f>U845*H845</f>
        <v>9.0000000000000006E-5</v>
      </c>
      <c r="W845" s="137">
        <v>0</v>
      </c>
      <c r="X845" s="137">
        <f>W845*H845</f>
        <v>0</v>
      </c>
      <c r="Y845" s="138" t="s">
        <v>20</v>
      </c>
      <c r="AR845" s="139" t="s">
        <v>185</v>
      </c>
      <c r="AT845" s="139" t="s">
        <v>157</v>
      </c>
      <c r="AU845" s="139" t="s">
        <v>84</v>
      </c>
      <c r="AY845" s="17" t="s">
        <v>155</v>
      </c>
      <c r="BE845" s="140">
        <f>IF(O845="základní",K845,0)</f>
        <v>0</v>
      </c>
      <c r="BF845" s="140">
        <f>IF(O845="snížená",K845,0)</f>
        <v>0</v>
      </c>
      <c r="BG845" s="140">
        <f>IF(O845="zákl. přenesená",K845,0)</f>
        <v>0</v>
      </c>
      <c r="BH845" s="140">
        <f>IF(O845="sníž. přenesená",K845,0)</f>
        <v>0</v>
      </c>
      <c r="BI845" s="140">
        <f>IF(O845="nulová",K845,0)</f>
        <v>0</v>
      </c>
      <c r="BJ845" s="17" t="s">
        <v>82</v>
      </c>
      <c r="BK845" s="140">
        <f>ROUND(P845*H845,2)</f>
        <v>0</v>
      </c>
      <c r="BL845" s="17" t="s">
        <v>185</v>
      </c>
      <c r="BM845" s="139" t="s">
        <v>1495</v>
      </c>
    </row>
    <row r="846" spans="2:65" s="1" customFormat="1">
      <c r="B846" s="32"/>
      <c r="D846" s="141" t="s">
        <v>162</v>
      </c>
      <c r="F846" s="142" t="s">
        <v>1496</v>
      </c>
      <c r="I846" s="143"/>
      <c r="J846" s="143"/>
      <c r="M846" s="32"/>
      <c r="N846" s="144"/>
      <c r="Y846" s="53"/>
      <c r="AT846" s="17" t="s">
        <v>162</v>
      </c>
      <c r="AU846" s="17" t="s">
        <v>84</v>
      </c>
    </row>
    <row r="847" spans="2:65" s="1" customFormat="1" ht="21.75" customHeight="1">
      <c r="B847" s="32"/>
      <c r="C847" s="161" t="s">
        <v>1497</v>
      </c>
      <c r="D847" s="161" t="s">
        <v>180</v>
      </c>
      <c r="E847" s="162" t="s">
        <v>1498</v>
      </c>
      <c r="F847" s="163" t="s">
        <v>1499</v>
      </c>
      <c r="G847" s="164" t="s">
        <v>386</v>
      </c>
      <c r="H847" s="165">
        <v>1</v>
      </c>
      <c r="I847" s="166"/>
      <c r="J847" s="167"/>
      <c r="K847" s="168">
        <f>ROUND(P847*H847,2)</f>
        <v>0</v>
      </c>
      <c r="L847" s="167"/>
      <c r="M847" s="169"/>
      <c r="N847" s="170" t="s">
        <v>20</v>
      </c>
      <c r="O847" s="135" t="s">
        <v>43</v>
      </c>
      <c r="P847" s="136">
        <f>I847+J847</f>
        <v>0</v>
      </c>
      <c r="Q847" s="136">
        <f>ROUND(I847*H847,2)</f>
        <v>0</v>
      </c>
      <c r="R847" s="136">
        <f>ROUND(J847*H847,2)</f>
        <v>0</v>
      </c>
      <c r="T847" s="137">
        <f>S847*H847</f>
        <v>0</v>
      </c>
      <c r="U847" s="137">
        <v>1.2999999999999999E-3</v>
      </c>
      <c r="V847" s="137">
        <f>U847*H847</f>
        <v>1.2999999999999999E-3</v>
      </c>
      <c r="W847" s="137">
        <v>0</v>
      </c>
      <c r="X847" s="137">
        <f>W847*H847</f>
        <v>0</v>
      </c>
      <c r="Y847" s="138" t="s">
        <v>20</v>
      </c>
      <c r="AR847" s="139" t="s">
        <v>184</v>
      </c>
      <c r="AT847" s="139" t="s">
        <v>180</v>
      </c>
      <c r="AU847" s="139" t="s">
        <v>84</v>
      </c>
      <c r="AY847" s="17" t="s">
        <v>155</v>
      </c>
      <c r="BE847" s="140">
        <f>IF(O847="základní",K847,0)</f>
        <v>0</v>
      </c>
      <c r="BF847" s="140">
        <f>IF(O847="snížená",K847,0)</f>
        <v>0</v>
      </c>
      <c r="BG847" s="140">
        <f>IF(O847="zákl. přenesená",K847,0)</f>
        <v>0</v>
      </c>
      <c r="BH847" s="140">
        <f>IF(O847="sníž. přenesená",K847,0)</f>
        <v>0</v>
      </c>
      <c r="BI847" s="140">
        <f>IF(O847="nulová",K847,0)</f>
        <v>0</v>
      </c>
      <c r="BJ847" s="17" t="s">
        <v>82</v>
      </c>
      <c r="BK847" s="140">
        <f>ROUND(P847*H847,2)</f>
        <v>0</v>
      </c>
      <c r="BL847" s="17" t="s">
        <v>185</v>
      </c>
      <c r="BM847" s="139" t="s">
        <v>1500</v>
      </c>
    </row>
    <row r="848" spans="2:65" s="1" customFormat="1" ht="16.5" customHeight="1">
      <c r="B848" s="32"/>
      <c r="C848" s="126" t="s">
        <v>1501</v>
      </c>
      <c r="D848" s="126" t="s">
        <v>157</v>
      </c>
      <c r="E848" s="127" t="s">
        <v>1502</v>
      </c>
      <c r="F848" s="128" t="s">
        <v>1503</v>
      </c>
      <c r="G848" s="129" t="s">
        <v>559</v>
      </c>
      <c r="H848" s="130">
        <v>3</v>
      </c>
      <c r="I848" s="131"/>
      <c r="J848" s="131"/>
      <c r="K848" s="132">
        <f>ROUND(P848*H848,2)</f>
        <v>0</v>
      </c>
      <c r="L848" s="133"/>
      <c r="M848" s="32"/>
      <c r="N848" s="134" t="s">
        <v>20</v>
      </c>
      <c r="O848" s="135" t="s">
        <v>43</v>
      </c>
      <c r="P848" s="136">
        <f>I848+J848</f>
        <v>0</v>
      </c>
      <c r="Q848" s="136">
        <f>ROUND(I848*H848,2)</f>
        <v>0</v>
      </c>
      <c r="R848" s="136">
        <f>ROUND(J848*H848,2)</f>
        <v>0</v>
      </c>
      <c r="T848" s="137">
        <f>S848*H848</f>
        <v>0</v>
      </c>
      <c r="U848" s="137">
        <v>1.8400000000000001E-3</v>
      </c>
      <c r="V848" s="137">
        <f>U848*H848</f>
        <v>5.5200000000000006E-3</v>
      </c>
      <c r="W848" s="137">
        <v>0</v>
      </c>
      <c r="X848" s="137">
        <f>W848*H848</f>
        <v>0</v>
      </c>
      <c r="Y848" s="138" t="s">
        <v>20</v>
      </c>
      <c r="AR848" s="139" t="s">
        <v>185</v>
      </c>
      <c r="AT848" s="139" t="s">
        <v>157</v>
      </c>
      <c r="AU848" s="139" t="s">
        <v>84</v>
      </c>
      <c r="AY848" s="17" t="s">
        <v>155</v>
      </c>
      <c r="BE848" s="140">
        <f>IF(O848="základní",K848,0)</f>
        <v>0</v>
      </c>
      <c r="BF848" s="140">
        <f>IF(O848="snížená",K848,0)</f>
        <v>0</v>
      </c>
      <c r="BG848" s="140">
        <f>IF(O848="zákl. přenesená",K848,0)</f>
        <v>0</v>
      </c>
      <c r="BH848" s="140">
        <f>IF(O848="sníž. přenesená",K848,0)</f>
        <v>0</v>
      </c>
      <c r="BI848" s="140">
        <f>IF(O848="nulová",K848,0)</f>
        <v>0</v>
      </c>
      <c r="BJ848" s="17" t="s">
        <v>82</v>
      </c>
      <c r="BK848" s="140">
        <f>ROUND(P848*H848,2)</f>
        <v>0</v>
      </c>
      <c r="BL848" s="17" t="s">
        <v>185</v>
      </c>
      <c r="BM848" s="139" t="s">
        <v>1504</v>
      </c>
    </row>
    <row r="849" spans="2:65" s="1" customFormat="1">
      <c r="B849" s="32"/>
      <c r="D849" s="141" t="s">
        <v>162</v>
      </c>
      <c r="F849" s="142" t="s">
        <v>1505</v>
      </c>
      <c r="I849" s="143"/>
      <c r="J849" s="143"/>
      <c r="M849" s="32"/>
      <c r="N849" s="144"/>
      <c r="Y849" s="53"/>
      <c r="AT849" s="17" t="s">
        <v>162</v>
      </c>
      <c r="AU849" s="17" t="s">
        <v>84</v>
      </c>
    </row>
    <row r="850" spans="2:65" s="1" customFormat="1" ht="16.5" customHeight="1">
      <c r="B850" s="32"/>
      <c r="C850" s="126" t="s">
        <v>1506</v>
      </c>
      <c r="D850" s="126" t="s">
        <v>157</v>
      </c>
      <c r="E850" s="127" t="s">
        <v>1507</v>
      </c>
      <c r="F850" s="128" t="s">
        <v>1508</v>
      </c>
      <c r="G850" s="129" t="s">
        <v>386</v>
      </c>
      <c r="H850" s="130">
        <v>1</v>
      </c>
      <c r="I850" s="131"/>
      <c r="J850" s="131"/>
      <c r="K850" s="132">
        <f>ROUND(P850*H850,2)</f>
        <v>0</v>
      </c>
      <c r="L850" s="133"/>
      <c r="M850" s="32"/>
      <c r="N850" s="134" t="s">
        <v>20</v>
      </c>
      <c r="O850" s="135" t="s">
        <v>43</v>
      </c>
      <c r="P850" s="136">
        <f>I850+J850</f>
        <v>0</v>
      </c>
      <c r="Q850" s="136">
        <f>ROUND(I850*H850,2)</f>
        <v>0</v>
      </c>
      <c r="R850" s="136">
        <f>ROUND(J850*H850,2)</f>
        <v>0</v>
      </c>
      <c r="T850" s="137">
        <f>S850*H850</f>
        <v>0</v>
      </c>
      <c r="U850" s="137">
        <v>4.0000000000000003E-5</v>
      </c>
      <c r="V850" s="137">
        <f>U850*H850</f>
        <v>4.0000000000000003E-5</v>
      </c>
      <c r="W850" s="137">
        <v>0</v>
      </c>
      <c r="X850" s="137">
        <f>W850*H850</f>
        <v>0</v>
      </c>
      <c r="Y850" s="138" t="s">
        <v>20</v>
      </c>
      <c r="AR850" s="139" t="s">
        <v>185</v>
      </c>
      <c r="AT850" s="139" t="s">
        <v>157</v>
      </c>
      <c r="AU850" s="139" t="s">
        <v>84</v>
      </c>
      <c r="AY850" s="17" t="s">
        <v>155</v>
      </c>
      <c r="BE850" s="140">
        <f>IF(O850="základní",K850,0)</f>
        <v>0</v>
      </c>
      <c r="BF850" s="140">
        <f>IF(O850="snížená",K850,0)</f>
        <v>0</v>
      </c>
      <c r="BG850" s="140">
        <f>IF(O850="zákl. přenesená",K850,0)</f>
        <v>0</v>
      </c>
      <c r="BH850" s="140">
        <f>IF(O850="sníž. přenesená",K850,0)</f>
        <v>0</v>
      </c>
      <c r="BI850" s="140">
        <f>IF(O850="nulová",K850,0)</f>
        <v>0</v>
      </c>
      <c r="BJ850" s="17" t="s">
        <v>82</v>
      </c>
      <c r="BK850" s="140">
        <f>ROUND(P850*H850,2)</f>
        <v>0</v>
      </c>
      <c r="BL850" s="17" t="s">
        <v>185</v>
      </c>
      <c r="BM850" s="139" t="s">
        <v>1509</v>
      </c>
    </row>
    <row r="851" spans="2:65" s="1" customFormat="1">
      <c r="B851" s="32"/>
      <c r="D851" s="141" t="s">
        <v>162</v>
      </c>
      <c r="F851" s="142" t="s">
        <v>1510</v>
      </c>
      <c r="I851" s="143"/>
      <c r="J851" s="143"/>
      <c r="M851" s="32"/>
      <c r="N851" s="144"/>
      <c r="Y851" s="53"/>
      <c r="AT851" s="17" t="s">
        <v>162</v>
      </c>
      <c r="AU851" s="17" t="s">
        <v>84</v>
      </c>
    </row>
    <row r="852" spans="2:65" s="1" customFormat="1" ht="16.5" customHeight="1">
      <c r="B852" s="32"/>
      <c r="C852" s="161" t="s">
        <v>1511</v>
      </c>
      <c r="D852" s="161" t="s">
        <v>180</v>
      </c>
      <c r="E852" s="162" t="s">
        <v>1512</v>
      </c>
      <c r="F852" s="163" t="s">
        <v>1513</v>
      </c>
      <c r="G852" s="164" t="s">
        <v>386</v>
      </c>
      <c r="H852" s="165">
        <v>1</v>
      </c>
      <c r="I852" s="166"/>
      <c r="J852" s="167"/>
      <c r="K852" s="168">
        <f>ROUND(P852*H852,2)</f>
        <v>0</v>
      </c>
      <c r="L852" s="167"/>
      <c r="M852" s="169"/>
      <c r="N852" s="170" t="s">
        <v>20</v>
      </c>
      <c r="O852" s="135" t="s">
        <v>43</v>
      </c>
      <c r="P852" s="136">
        <f>I852+J852</f>
        <v>0</v>
      </c>
      <c r="Q852" s="136">
        <f>ROUND(I852*H852,2)</f>
        <v>0</v>
      </c>
      <c r="R852" s="136">
        <f>ROUND(J852*H852,2)</f>
        <v>0</v>
      </c>
      <c r="T852" s="137">
        <f>S852*H852</f>
        <v>0</v>
      </c>
      <c r="U852" s="137">
        <v>1.8E-3</v>
      </c>
      <c r="V852" s="137">
        <f>U852*H852</f>
        <v>1.8E-3</v>
      </c>
      <c r="W852" s="137">
        <v>0</v>
      </c>
      <c r="X852" s="137">
        <f>W852*H852</f>
        <v>0</v>
      </c>
      <c r="Y852" s="138" t="s">
        <v>20</v>
      </c>
      <c r="AR852" s="139" t="s">
        <v>184</v>
      </c>
      <c r="AT852" s="139" t="s">
        <v>180</v>
      </c>
      <c r="AU852" s="139" t="s">
        <v>84</v>
      </c>
      <c r="AY852" s="17" t="s">
        <v>155</v>
      </c>
      <c r="BE852" s="140">
        <f>IF(O852="základní",K852,0)</f>
        <v>0</v>
      </c>
      <c r="BF852" s="140">
        <f>IF(O852="snížená",K852,0)</f>
        <v>0</v>
      </c>
      <c r="BG852" s="140">
        <f>IF(O852="zákl. přenesená",K852,0)</f>
        <v>0</v>
      </c>
      <c r="BH852" s="140">
        <f>IF(O852="sníž. přenesená",K852,0)</f>
        <v>0</v>
      </c>
      <c r="BI852" s="140">
        <f>IF(O852="nulová",K852,0)</f>
        <v>0</v>
      </c>
      <c r="BJ852" s="17" t="s">
        <v>82</v>
      </c>
      <c r="BK852" s="140">
        <f>ROUND(P852*H852,2)</f>
        <v>0</v>
      </c>
      <c r="BL852" s="17" t="s">
        <v>185</v>
      </c>
      <c r="BM852" s="139" t="s">
        <v>1514</v>
      </c>
    </row>
    <row r="853" spans="2:65" s="1" customFormat="1" ht="16.5" customHeight="1">
      <c r="B853" s="32"/>
      <c r="C853" s="126" t="s">
        <v>293</v>
      </c>
      <c r="D853" s="126" t="s">
        <v>157</v>
      </c>
      <c r="E853" s="127" t="s">
        <v>1515</v>
      </c>
      <c r="F853" s="128" t="s">
        <v>1516</v>
      </c>
      <c r="G853" s="129" t="s">
        <v>559</v>
      </c>
      <c r="H853" s="130">
        <v>2</v>
      </c>
      <c r="I853" s="131"/>
      <c r="J853" s="131"/>
      <c r="K853" s="132">
        <f>ROUND(P853*H853,2)</f>
        <v>0</v>
      </c>
      <c r="L853" s="133"/>
      <c r="M853" s="32"/>
      <c r="N853" s="134" t="s">
        <v>20</v>
      </c>
      <c r="O853" s="135" t="s">
        <v>43</v>
      </c>
      <c r="P853" s="136">
        <f>I853+J853</f>
        <v>0</v>
      </c>
      <c r="Q853" s="136">
        <f>ROUND(I853*H853,2)</f>
        <v>0</v>
      </c>
      <c r="R853" s="136">
        <f>ROUND(J853*H853,2)</f>
        <v>0</v>
      </c>
      <c r="T853" s="137">
        <f>S853*H853</f>
        <v>0</v>
      </c>
      <c r="U853" s="137">
        <v>2.14E-3</v>
      </c>
      <c r="V853" s="137">
        <f>U853*H853</f>
        <v>4.28E-3</v>
      </c>
      <c r="W853" s="137">
        <v>0</v>
      </c>
      <c r="X853" s="137">
        <f>W853*H853</f>
        <v>0</v>
      </c>
      <c r="Y853" s="138" t="s">
        <v>20</v>
      </c>
      <c r="AR853" s="139" t="s">
        <v>185</v>
      </c>
      <c r="AT853" s="139" t="s">
        <v>157</v>
      </c>
      <c r="AU853" s="139" t="s">
        <v>84</v>
      </c>
      <c r="AY853" s="17" t="s">
        <v>155</v>
      </c>
      <c r="BE853" s="140">
        <f>IF(O853="základní",K853,0)</f>
        <v>0</v>
      </c>
      <c r="BF853" s="140">
        <f>IF(O853="snížená",K853,0)</f>
        <v>0</v>
      </c>
      <c r="BG853" s="140">
        <f>IF(O853="zákl. přenesená",K853,0)</f>
        <v>0</v>
      </c>
      <c r="BH853" s="140">
        <f>IF(O853="sníž. přenesená",K853,0)</f>
        <v>0</v>
      </c>
      <c r="BI853" s="140">
        <f>IF(O853="nulová",K853,0)</f>
        <v>0</v>
      </c>
      <c r="BJ853" s="17" t="s">
        <v>82</v>
      </c>
      <c r="BK853" s="140">
        <f>ROUND(P853*H853,2)</f>
        <v>0</v>
      </c>
      <c r="BL853" s="17" t="s">
        <v>185</v>
      </c>
      <c r="BM853" s="139" t="s">
        <v>1517</v>
      </c>
    </row>
    <row r="854" spans="2:65" s="1" customFormat="1">
      <c r="B854" s="32"/>
      <c r="D854" s="141" t="s">
        <v>162</v>
      </c>
      <c r="F854" s="142" t="s">
        <v>1518</v>
      </c>
      <c r="I854" s="143"/>
      <c r="J854" s="143"/>
      <c r="M854" s="32"/>
      <c r="N854" s="144"/>
      <c r="Y854" s="53"/>
      <c r="AT854" s="17" t="s">
        <v>162</v>
      </c>
      <c r="AU854" s="17" t="s">
        <v>84</v>
      </c>
    </row>
    <row r="855" spans="2:65" s="1" customFormat="1" ht="16.5" customHeight="1">
      <c r="B855" s="32"/>
      <c r="C855" s="126" t="s">
        <v>1519</v>
      </c>
      <c r="D855" s="126" t="s">
        <v>157</v>
      </c>
      <c r="E855" s="127" t="s">
        <v>1520</v>
      </c>
      <c r="F855" s="128" t="s">
        <v>1521</v>
      </c>
      <c r="G855" s="129" t="s">
        <v>386</v>
      </c>
      <c r="H855" s="130">
        <v>2</v>
      </c>
      <c r="I855" s="131"/>
      <c r="J855" s="131"/>
      <c r="K855" s="132">
        <f>ROUND(P855*H855,2)</f>
        <v>0</v>
      </c>
      <c r="L855" s="133"/>
      <c r="M855" s="32"/>
      <c r="N855" s="134" t="s">
        <v>20</v>
      </c>
      <c r="O855" s="135" t="s">
        <v>43</v>
      </c>
      <c r="P855" s="136">
        <f>I855+J855</f>
        <v>0</v>
      </c>
      <c r="Q855" s="136">
        <f>ROUND(I855*H855,2)</f>
        <v>0</v>
      </c>
      <c r="R855" s="136">
        <f>ROUND(J855*H855,2)</f>
        <v>0</v>
      </c>
      <c r="T855" s="137">
        <f>S855*H855</f>
        <v>0</v>
      </c>
      <c r="U855" s="137">
        <v>1.4999999999999999E-4</v>
      </c>
      <c r="V855" s="137">
        <f>U855*H855</f>
        <v>2.9999999999999997E-4</v>
      </c>
      <c r="W855" s="137">
        <v>0</v>
      </c>
      <c r="X855" s="137">
        <f>W855*H855</f>
        <v>0</v>
      </c>
      <c r="Y855" s="138" t="s">
        <v>20</v>
      </c>
      <c r="AR855" s="139" t="s">
        <v>185</v>
      </c>
      <c r="AT855" s="139" t="s">
        <v>157</v>
      </c>
      <c r="AU855" s="139" t="s">
        <v>84</v>
      </c>
      <c r="AY855" s="17" t="s">
        <v>155</v>
      </c>
      <c r="BE855" s="140">
        <f>IF(O855="základní",K855,0)</f>
        <v>0</v>
      </c>
      <c r="BF855" s="140">
        <f>IF(O855="snížená",K855,0)</f>
        <v>0</v>
      </c>
      <c r="BG855" s="140">
        <f>IF(O855="zákl. přenesená",K855,0)</f>
        <v>0</v>
      </c>
      <c r="BH855" s="140">
        <f>IF(O855="sníž. přenesená",K855,0)</f>
        <v>0</v>
      </c>
      <c r="BI855" s="140">
        <f>IF(O855="nulová",K855,0)</f>
        <v>0</v>
      </c>
      <c r="BJ855" s="17" t="s">
        <v>82</v>
      </c>
      <c r="BK855" s="140">
        <f>ROUND(P855*H855,2)</f>
        <v>0</v>
      </c>
      <c r="BL855" s="17" t="s">
        <v>185</v>
      </c>
      <c r="BM855" s="139" t="s">
        <v>1522</v>
      </c>
    </row>
    <row r="856" spans="2:65" s="1" customFormat="1">
      <c r="B856" s="32"/>
      <c r="D856" s="141" t="s">
        <v>162</v>
      </c>
      <c r="F856" s="142" t="s">
        <v>1523</v>
      </c>
      <c r="I856" s="143"/>
      <c r="J856" s="143"/>
      <c r="M856" s="32"/>
      <c r="N856" s="144"/>
      <c r="Y856" s="53"/>
      <c r="AT856" s="17" t="s">
        <v>162</v>
      </c>
      <c r="AU856" s="17" t="s">
        <v>84</v>
      </c>
    </row>
    <row r="857" spans="2:65" s="1" customFormat="1" ht="16.5" customHeight="1">
      <c r="B857" s="32"/>
      <c r="C857" s="161" t="s">
        <v>1524</v>
      </c>
      <c r="D857" s="161" t="s">
        <v>180</v>
      </c>
      <c r="E857" s="162" t="s">
        <v>1525</v>
      </c>
      <c r="F857" s="163" t="s">
        <v>1526</v>
      </c>
      <c r="G857" s="164" t="s">
        <v>386</v>
      </c>
      <c r="H857" s="165">
        <v>2</v>
      </c>
      <c r="I857" s="166"/>
      <c r="J857" s="167"/>
      <c r="K857" s="168">
        <f>ROUND(P857*H857,2)</f>
        <v>0</v>
      </c>
      <c r="L857" s="167"/>
      <c r="M857" s="169"/>
      <c r="N857" s="170" t="s">
        <v>20</v>
      </c>
      <c r="O857" s="135" t="s">
        <v>43</v>
      </c>
      <c r="P857" s="136">
        <f>I857+J857</f>
        <v>0</v>
      </c>
      <c r="Q857" s="136">
        <f>ROUND(I857*H857,2)</f>
        <v>0</v>
      </c>
      <c r="R857" s="136">
        <f>ROUND(J857*H857,2)</f>
        <v>0</v>
      </c>
      <c r="T857" s="137">
        <f>S857*H857</f>
        <v>0</v>
      </c>
      <c r="U857" s="137">
        <v>1.8000000000000001E-4</v>
      </c>
      <c r="V857" s="137">
        <f>U857*H857</f>
        <v>3.6000000000000002E-4</v>
      </c>
      <c r="W857" s="137">
        <v>0</v>
      </c>
      <c r="X857" s="137">
        <f>W857*H857</f>
        <v>0</v>
      </c>
      <c r="Y857" s="138" t="s">
        <v>20</v>
      </c>
      <c r="AR857" s="139" t="s">
        <v>184</v>
      </c>
      <c r="AT857" s="139" t="s">
        <v>180</v>
      </c>
      <c r="AU857" s="139" t="s">
        <v>84</v>
      </c>
      <c r="AY857" s="17" t="s">
        <v>155</v>
      </c>
      <c r="BE857" s="140">
        <f>IF(O857="základní",K857,0)</f>
        <v>0</v>
      </c>
      <c r="BF857" s="140">
        <f>IF(O857="snížená",K857,0)</f>
        <v>0</v>
      </c>
      <c r="BG857" s="140">
        <f>IF(O857="zákl. přenesená",K857,0)</f>
        <v>0</v>
      </c>
      <c r="BH857" s="140">
        <f>IF(O857="sníž. přenesená",K857,0)</f>
        <v>0</v>
      </c>
      <c r="BI857" s="140">
        <f>IF(O857="nulová",K857,0)</f>
        <v>0</v>
      </c>
      <c r="BJ857" s="17" t="s">
        <v>82</v>
      </c>
      <c r="BK857" s="140">
        <f>ROUND(P857*H857,2)</f>
        <v>0</v>
      </c>
      <c r="BL857" s="17" t="s">
        <v>185</v>
      </c>
      <c r="BM857" s="139" t="s">
        <v>1527</v>
      </c>
    </row>
    <row r="858" spans="2:65" s="1" customFormat="1" ht="16.5" customHeight="1">
      <c r="B858" s="32"/>
      <c r="C858" s="126" t="s">
        <v>1528</v>
      </c>
      <c r="D858" s="126" t="s">
        <v>157</v>
      </c>
      <c r="E858" s="127" t="s">
        <v>1529</v>
      </c>
      <c r="F858" s="128" t="s">
        <v>1530</v>
      </c>
      <c r="G858" s="129" t="s">
        <v>559</v>
      </c>
      <c r="H858" s="130">
        <v>1</v>
      </c>
      <c r="I858" s="131"/>
      <c r="J858" s="131"/>
      <c r="K858" s="132">
        <f>ROUND(P858*H858,2)</f>
        <v>0</v>
      </c>
      <c r="L858" s="133"/>
      <c r="M858" s="32"/>
      <c r="N858" s="134" t="s">
        <v>20</v>
      </c>
      <c r="O858" s="135" t="s">
        <v>43</v>
      </c>
      <c r="P858" s="136">
        <f>I858+J858</f>
        <v>0</v>
      </c>
      <c r="Q858" s="136">
        <f>ROUND(I858*H858,2)</f>
        <v>0</v>
      </c>
      <c r="R858" s="136">
        <f>ROUND(J858*H858,2)</f>
        <v>0</v>
      </c>
      <c r="T858" s="137">
        <f>S858*H858</f>
        <v>0</v>
      </c>
      <c r="U858" s="137">
        <v>1.6900000000000001E-3</v>
      </c>
      <c r="V858" s="137">
        <f>U858*H858</f>
        <v>1.6900000000000001E-3</v>
      </c>
      <c r="W858" s="137">
        <v>0</v>
      </c>
      <c r="X858" s="137">
        <f>W858*H858</f>
        <v>0</v>
      </c>
      <c r="Y858" s="138" t="s">
        <v>20</v>
      </c>
      <c r="AR858" s="139" t="s">
        <v>185</v>
      </c>
      <c r="AT858" s="139" t="s">
        <v>157</v>
      </c>
      <c r="AU858" s="139" t="s">
        <v>84</v>
      </c>
      <c r="AY858" s="17" t="s">
        <v>155</v>
      </c>
      <c r="BE858" s="140">
        <f>IF(O858="základní",K858,0)</f>
        <v>0</v>
      </c>
      <c r="BF858" s="140">
        <f>IF(O858="snížená",K858,0)</f>
        <v>0</v>
      </c>
      <c r="BG858" s="140">
        <f>IF(O858="zákl. přenesená",K858,0)</f>
        <v>0</v>
      </c>
      <c r="BH858" s="140">
        <f>IF(O858="sníž. přenesená",K858,0)</f>
        <v>0</v>
      </c>
      <c r="BI858" s="140">
        <f>IF(O858="nulová",K858,0)</f>
        <v>0</v>
      </c>
      <c r="BJ858" s="17" t="s">
        <v>82</v>
      </c>
      <c r="BK858" s="140">
        <f>ROUND(P858*H858,2)</f>
        <v>0</v>
      </c>
      <c r="BL858" s="17" t="s">
        <v>185</v>
      </c>
      <c r="BM858" s="139" t="s">
        <v>1531</v>
      </c>
    </row>
    <row r="859" spans="2:65" s="1" customFormat="1">
      <c r="B859" s="32"/>
      <c r="D859" s="141" t="s">
        <v>162</v>
      </c>
      <c r="F859" s="142" t="s">
        <v>1532</v>
      </c>
      <c r="I859" s="143"/>
      <c r="J859" s="143"/>
      <c r="M859" s="32"/>
      <c r="N859" s="144"/>
      <c r="Y859" s="53"/>
      <c r="AT859" s="17" t="s">
        <v>162</v>
      </c>
      <c r="AU859" s="17" t="s">
        <v>84</v>
      </c>
    </row>
    <row r="860" spans="2:65" s="1" customFormat="1" ht="16.5" customHeight="1">
      <c r="B860" s="32"/>
      <c r="C860" s="126" t="s">
        <v>1533</v>
      </c>
      <c r="D860" s="126" t="s">
        <v>157</v>
      </c>
      <c r="E860" s="127" t="s">
        <v>1534</v>
      </c>
      <c r="F860" s="128" t="s">
        <v>1535</v>
      </c>
      <c r="G860" s="129" t="s">
        <v>559</v>
      </c>
      <c r="H860" s="130">
        <v>1</v>
      </c>
      <c r="I860" s="131"/>
      <c r="J860" s="131"/>
      <c r="K860" s="132">
        <f>ROUND(P860*H860,2)</f>
        <v>0</v>
      </c>
      <c r="L860" s="133"/>
      <c r="M860" s="32"/>
      <c r="N860" s="134" t="s">
        <v>20</v>
      </c>
      <c r="O860" s="135" t="s">
        <v>43</v>
      </c>
      <c r="P860" s="136">
        <f>I860+J860</f>
        <v>0</v>
      </c>
      <c r="Q860" s="136">
        <f>ROUND(I860*H860,2)</f>
        <v>0</v>
      </c>
      <c r="R860" s="136">
        <f>ROUND(J860*H860,2)</f>
        <v>0</v>
      </c>
      <c r="T860" s="137">
        <f>S860*H860</f>
        <v>0</v>
      </c>
      <c r="U860" s="137">
        <v>9.0000000000000006E-5</v>
      </c>
      <c r="V860" s="137">
        <f>U860*H860</f>
        <v>9.0000000000000006E-5</v>
      </c>
      <c r="W860" s="137">
        <v>0</v>
      </c>
      <c r="X860" s="137">
        <f>W860*H860</f>
        <v>0</v>
      </c>
      <c r="Y860" s="138" t="s">
        <v>20</v>
      </c>
      <c r="AR860" s="139" t="s">
        <v>185</v>
      </c>
      <c r="AT860" s="139" t="s">
        <v>157</v>
      </c>
      <c r="AU860" s="139" t="s">
        <v>84</v>
      </c>
      <c r="AY860" s="17" t="s">
        <v>155</v>
      </c>
      <c r="BE860" s="140">
        <f>IF(O860="základní",K860,0)</f>
        <v>0</v>
      </c>
      <c r="BF860" s="140">
        <f>IF(O860="snížená",K860,0)</f>
        <v>0</v>
      </c>
      <c r="BG860" s="140">
        <f>IF(O860="zákl. přenesená",K860,0)</f>
        <v>0</v>
      </c>
      <c r="BH860" s="140">
        <f>IF(O860="sníž. přenesená",K860,0)</f>
        <v>0</v>
      </c>
      <c r="BI860" s="140">
        <f>IF(O860="nulová",K860,0)</f>
        <v>0</v>
      </c>
      <c r="BJ860" s="17" t="s">
        <v>82</v>
      </c>
      <c r="BK860" s="140">
        <f>ROUND(P860*H860,2)</f>
        <v>0</v>
      </c>
      <c r="BL860" s="17" t="s">
        <v>185</v>
      </c>
      <c r="BM860" s="139" t="s">
        <v>1536</v>
      </c>
    </row>
    <row r="861" spans="2:65" s="1" customFormat="1">
      <c r="B861" s="32"/>
      <c r="D861" s="141" t="s">
        <v>162</v>
      </c>
      <c r="F861" s="142" t="s">
        <v>1537</v>
      </c>
      <c r="I861" s="143"/>
      <c r="J861" s="143"/>
      <c r="M861" s="32"/>
      <c r="N861" s="144"/>
      <c r="Y861" s="53"/>
      <c r="AT861" s="17" t="s">
        <v>162</v>
      </c>
      <c r="AU861" s="17" t="s">
        <v>84</v>
      </c>
    </row>
    <row r="862" spans="2:65" s="1" customFormat="1" ht="16.5" customHeight="1">
      <c r="B862" s="32"/>
      <c r="C862" s="161" t="s">
        <v>1538</v>
      </c>
      <c r="D862" s="161" t="s">
        <v>180</v>
      </c>
      <c r="E862" s="162" t="s">
        <v>1539</v>
      </c>
      <c r="F862" s="163" t="s">
        <v>1540</v>
      </c>
      <c r="G862" s="164" t="s">
        <v>386</v>
      </c>
      <c r="H862" s="165">
        <v>1</v>
      </c>
      <c r="I862" s="166"/>
      <c r="J862" s="167"/>
      <c r="K862" s="168">
        <f>ROUND(P862*H862,2)</f>
        <v>0</v>
      </c>
      <c r="L862" s="167"/>
      <c r="M862" s="169"/>
      <c r="N862" s="170" t="s">
        <v>20</v>
      </c>
      <c r="O862" s="135" t="s">
        <v>43</v>
      </c>
      <c r="P862" s="136">
        <f>I862+J862</f>
        <v>0</v>
      </c>
      <c r="Q862" s="136">
        <f>ROUND(I862*H862,2)</f>
        <v>0</v>
      </c>
      <c r="R862" s="136">
        <f>ROUND(J862*H862,2)</f>
        <v>0</v>
      </c>
      <c r="T862" s="137">
        <f>S862*H862</f>
        <v>0</v>
      </c>
      <c r="U862" s="137">
        <v>2.5000000000000001E-3</v>
      </c>
      <c r="V862" s="137">
        <f>U862*H862</f>
        <v>2.5000000000000001E-3</v>
      </c>
      <c r="W862" s="137">
        <v>0</v>
      </c>
      <c r="X862" s="137">
        <f>W862*H862</f>
        <v>0</v>
      </c>
      <c r="Y862" s="138" t="s">
        <v>20</v>
      </c>
      <c r="AR862" s="139" t="s">
        <v>184</v>
      </c>
      <c r="AT862" s="139" t="s">
        <v>180</v>
      </c>
      <c r="AU862" s="139" t="s">
        <v>84</v>
      </c>
      <c r="AY862" s="17" t="s">
        <v>155</v>
      </c>
      <c r="BE862" s="140">
        <f>IF(O862="základní",K862,0)</f>
        <v>0</v>
      </c>
      <c r="BF862" s="140">
        <f>IF(O862="snížená",K862,0)</f>
        <v>0</v>
      </c>
      <c r="BG862" s="140">
        <f>IF(O862="zákl. přenesená",K862,0)</f>
        <v>0</v>
      </c>
      <c r="BH862" s="140">
        <f>IF(O862="sníž. přenesená",K862,0)</f>
        <v>0</v>
      </c>
      <c r="BI862" s="140">
        <f>IF(O862="nulová",K862,0)</f>
        <v>0</v>
      </c>
      <c r="BJ862" s="17" t="s">
        <v>82</v>
      </c>
      <c r="BK862" s="140">
        <f>ROUND(P862*H862,2)</f>
        <v>0</v>
      </c>
      <c r="BL862" s="17" t="s">
        <v>185</v>
      </c>
      <c r="BM862" s="139" t="s">
        <v>1541</v>
      </c>
    </row>
    <row r="863" spans="2:65" s="1" customFormat="1" ht="24.2" customHeight="1">
      <c r="B863" s="32"/>
      <c r="C863" s="126" t="s">
        <v>1542</v>
      </c>
      <c r="D863" s="126" t="s">
        <v>157</v>
      </c>
      <c r="E863" s="127" t="s">
        <v>1543</v>
      </c>
      <c r="F863" s="128" t="s">
        <v>1544</v>
      </c>
      <c r="G863" s="129" t="s">
        <v>207</v>
      </c>
      <c r="H863" s="130">
        <v>0.33500000000000002</v>
      </c>
      <c r="I863" s="131"/>
      <c r="J863" s="131"/>
      <c r="K863" s="132">
        <f>ROUND(P863*H863,2)</f>
        <v>0</v>
      </c>
      <c r="L863" s="133"/>
      <c r="M863" s="32"/>
      <c r="N863" s="134" t="s">
        <v>20</v>
      </c>
      <c r="O863" s="135" t="s">
        <v>43</v>
      </c>
      <c r="P863" s="136">
        <f>I863+J863</f>
        <v>0</v>
      </c>
      <c r="Q863" s="136">
        <f>ROUND(I863*H863,2)</f>
        <v>0</v>
      </c>
      <c r="R863" s="136">
        <f>ROUND(J863*H863,2)</f>
        <v>0</v>
      </c>
      <c r="T863" s="137">
        <f>S863*H863</f>
        <v>0</v>
      </c>
      <c r="U863" s="137">
        <v>0</v>
      </c>
      <c r="V863" s="137">
        <f>U863*H863</f>
        <v>0</v>
      </c>
      <c r="W863" s="137">
        <v>0</v>
      </c>
      <c r="X863" s="137">
        <f>W863*H863</f>
        <v>0</v>
      </c>
      <c r="Y863" s="138" t="s">
        <v>20</v>
      </c>
      <c r="AR863" s="139" t="s">
        <v>185</v>
      </c>
      <c r="AT863" s="139" t="s">
        <v>157</v>
      </c>
      <c r="AU863" s="139" t="s">
        <v>84</v>
      </c>
      <c r="AY863" s="17" t="s">
        <v>155</v>
      </c>
      <c r="BE863" s="140">
        <f>IF(O863="základní",K863,0)</f>
        <v>0</v>
      </c>
      <c r="BF863" s="140">
        <f>IF(O863="snížená",K863,0)</f>
        <v>0</v>
      </c>
      <c r="BG863" s="140">
        <f>IF(O863="zákl. přenesená",K863,0)</f>
        <v>0</v>
      </c>
      <c r="BH863" s="140">
        <f>IF(O863="sníž. přenesená",K863,0)</f>
        <v>0</v>
      </c>
      <c r="BI863" s="140">
        <f>IF(O863="nulová",K863,0)</f>
        <v>0</v>
      </c>
      <c r="BJ863" s="17" t="s">
        <v>82</v>
      </c>
      <c r="BK863" s="140">
        <f>ROUND(P863*H863,2)</f>
        <v>0</v>
      </c>
      <c r="BL863" s="17" t="s">
        <v>185</v>
      </c>
      <c r="BM863" s="139" t="s">
        <v>1545</v>
      </c>
    </row>
    <row r="864" spans="2:65" s="1" customFormat="1">
      <c r="B864" s="32"/>
      <c r="D864" s="141" t="s">
        <v>162</v>
      </c>
      <c r="F864" s="142" t="s">
        <v>1546</v>
      </c>
      <c r="I864" s="143"/>
      <c r="J864" s="143"/>
      <c r="M864" s="32"/>
      <c r="N864" s="144"/>
      <c r="Y864" s="53"/>
      <c r="AT864" s="17" t="s">
        <v>162</v>
      </c>
      <c r="AU864" s="17" t="s">
        <v>84</v>
      </c>
    </row>
    <row r="865" spans="2:65" s="11" customFormat="1" ht="22.9" customHeight="1">
      <c r="B865" s="113"/>
      <c r="D865" s="114" t="s">
        <v>73</v>
      </c>
      <c r="E865" s="124" t="s">
        <v>1547</v>
      </c>
      <c r="F865" s="124" t="s">
        <v>1548</v>
      </c>
      <c r="I865" s="116"/>
      <c r="J865" s="116"/>
      <c r="K865" s="125">
        <f>BK865</f>
        <v>0</v>
      </c>
      <c r="M865" s="113"/>
      <c r="N865" s="118"/>
      <c r="Q865" s="119">
        <f>SUM(Q866:Q876)</f>
        <v>0</v>
      </c>
      <c r="R865" s="119">
        <f>SUM(R866:R876)</f>
        <v>0</v>
      </c>
      <c r="T865" s="120">
        <f>SUM(T866:T876)</f>
        <v>0</v>
      </c>
      <c r="V865" s="120">
        <f>SUM(V866:V876)</f>
        <v>5.3900000000000003E-2</v>
      </c>
      <c r="X865" s="120">
        <f>SUM(X866:X876)</f>
        <v>0</v>
      </c>
      <c r="Y865" s="121"/>
      <c r="AR865" s="114" t="s">
        <v>84</v>
      </c>
      <c r="AT865" s="122" t="s">
        <v>73</v>
      </c>
      <c r="AU865" s="122" t="s">
        <v>82</v>
      </c>
      <c r="AY865" s="114" t="s">
        <v>155</v>
      </c>
      <c r="BK865" s="123">
        <f>SUM(BK866:BK876)</f>
        <v>0</v>
      </c>
    </row>
    <row r="866" spans="2:65" s="1" customFormat="1" ht="24.2" customHeight="1">
      <c r="B866" s="32"/>
      <c r="C866" s="126" t="s">
        <v>1549</v>
      </c>
      <c r="D866" s="126" t="s">
        <v>157</v>
      </c>
      <c r="E866" s="127" t="s">
        <v>1550</v>
      </c>
      <c r="F866" s="128" t="s">
        <v>1551</v>
      </c>
      <c r="G866" s="129" t="s">
        <v>559</v>
      </c>
      <c r="H866" s="130">
        <v>2</v>
      </c>
      <c r="I866" s="131"/>
      <c r="J866" s="131"/>
      <c r="K866" s="132">
        <f>ROUND(P866*H866,2)</f>
        <v>0</v>
      </c>
      <c r="L866" s="133"/>
      <c r="M866" s="32"/>
      <c r="N866" s="134" t="s">
        <v>20</v>
      </c>
      <c r="O866" s="135" t="s">
        <v>43</v>
      </c>
      <c r="P866" s="136">
        <f>I866+J866</f>
        <v>0</v>
      </c>
      <c r="Q866" s="136">
        <f>ROUND(I866*H866,2)</f>
        <v>0</v>
      </c>
      <c r="R866" s="136">
        <f>ROUND(J866*H866,2)</f>
        <v>0</v>
      </c>
      <c r="T866" s="137">
        <f>S866*H866</f>
        <v>0</v>
      </c>
      <c r="U866" s="137">
        <v>9.1999999999999998E-3</v>
      </c>
      <c r="V866" s="137">
        <f>U866*H866</f>
        <v>1.84E-2</v>
      </c>
      <c r="W866" s="137">
        <v>0</v>
      </c>
      <c r="X866" s="137">
        <f>W866*H866</f>
        <v>0</v>
      </c>
      <c r="Y866" s="138" t="s">
        <v>20</v>
      </c>
      <c r="AR866" s="139" t="s">
        <v>185</v>
      </c>
      <c r="AT866" s="139" t="s">
        <v>157</v>
      </c>
      <c r="AU866" s="139" t="s">
        <v>84</v>
      </c>
      <c r="AY866" s="17" t="s">
        <v>155</v>
      </c>
      <c r="BE866" s="140">
        <f>IF(O866="základní",K866,0)</f>
        <v>0</v>
      </c>
      <c r="BF866" s="140">
        <f>IF(O866="snížená",K866,0)</f>
        <v>0</v>
      </c>
      <c r="BG866" s="140">
        <f>IF(O866="zákl. přenesená",K866,0)</f>
        <v>0</v>
      </c>
      <c r="BH866" s="140">
        <f>IF(O866="sníž. přenesená",K866,0)</f>
        <v>0</v>
      </c>
      <c r="BI866" s="140">
        <f>IF(O866="nulová",K866,0)</f>
        <v>0</v>
      </c>
      <c r="BJ866" s="17" t="s">
        <v>82</v>
      </c>
      <c r="BK866" s="140">
        <f>ROUND(P866*H866,2)</f>
        <v>0</v>
      </c>
      <c r="BL866" s="17" t="s">
        <v>185</v>
      </c>
      <c r="BM866" s="139" t="s">
        <v>1552</v>
      </c>
    </row>
    <row r="867" spans="2:65" s="1" customFormat="1">
      <c r="B867" s="32"/>
      <c r="D867" s="141" t="s">
        <v>162</v>
      </c>
      <c r="F867" s="142" t="s">
        <v>1553</v>
      </c>
      <c r="I867" s="143"/>
      <c r="J867" s="143"/>
      <c r="M867" s="32"/>
      <c r="N867" s="144"/>
      <c r="Y867" s="53"/>
      <c r="AT867" s="17" t="s">
        <v>162</v>
      </c>
      <c r="AU867" s="17" t="s">
        <v>84</v>
      </c>
    </row>
    <row r="868" spans="2:65" s="1" customFormat="1" ht="24.2" customHeight="1">
      <c r="B868" s="32"/>
      <c r="C868" s="126" t="s">
        <v>1554</v>
      </c>
      <c r="D868" s="126" t="s">
        <v>157</v>
      </c>
      <c r="E868" s="127" t="s">
        <v>1555</v>
      </c>
      <c r="F868" s="128" t="s">
        <v>1556</v>
      </c>
      <c r="G868" s="129" t="s">
        <v>559</v>
      </c>
      <c r="H868" s="130">
        <v>3</v>
      </c>
      <c r="I868" s="131"/>
      <c r="J868" s="131"/>
      <c r="K868" s="132">
        <f>ROUND(P868*H868,2)</f>
        <v>0</v>
      </c>
      <c r="L868" s="133"/>
      <c r="M868" s="32"/>
      <c r="N868" s="134" t="s">
        <v>20</v>
      </c>
      <c r="O868" s="135" t="s">
        <v>43</v>
      </c>
      <c r="P868" s="136">
        <f>I868+J868</f>
        <v>0</v>
      </c>
      <c r="Q868" s="136">
        <f>ROUND(I868*H868,2)</f>
        <v>0</v>
      </c>
      <c r="R868" s="136">
        <f>ROUND(J868*H868,2)</f>
        <v>0</v>
      </c>
      <c r="T868" s="137">
        <f>S868*H868</f>
        <v>0</v>
      </c>
      <c r="U868" s="137">
        <v>8.5000000000000006E-3</v>
      </c>
      <c r="V868" s="137">
        <f>U868*H868</f>
        <v>2.5500000000000002E-2</v>
      </c>
      <c r="W868" s="137">
        <v>0</v>
      </c>
      <c r="X868" s="137">
        <f>W868*H868</f>
        <v>0</v>
      </c>
      <c r="Y868" s="138" t="s">
        <v>20</v>
      </c>
      <c r="AR868" s="139" t="s">
        <v>185</v>
      </c>
      <c r="AT868" s="139" t="s">
        <v>157</v>
      </c>
      <c r="AU868" s="139" t="s">
        <v>84</v>
      </c>
      <c r="AY868" s="17" t="s">
        <v>155</v>
      </c>
      <c r="BE868" s="140">
        <f>IF(O868="základní",K868,0)</f>
        <v>0</v>
      </c>
      <c r="BF868" s="140">
        <f>IF(O868="snížená",K868,0)</f>
        <v>0</v>
      </c>
      <c r="BG868" s="140">
        <f>IF(O868="zákl. přenesená",K868,0)</f>
        <v>0</v>
      </c>
      <c r="BH868" s="140">
        <f>IF(O868="sníž. přenesená",K868,0)</f>
        <v>0</v>
      </c>
      <c r="BI868" s="140">
        <f>IF(O868="nulová",K868,0)</f>
        <v>0</v>
      </c>
      <c r="BJ868" s="17" t="s">
        <v>82</v>
      </c>
      <c r="BK868" s="140">
        <f>ROUND(P868*H868,2)</f>
        <v>0</v>
      </c>
      <c r="BL868" s="17" t="s">
        <v>185</v>
      </c>
      <c r="BM868" s="139" t="s">
        <v>1348</v>
      </c>
    </row>
    <row r="869" spans="2:65" s="1" customFormat="1">
      <c r="B869" s="32"/>
      <c r="D869" s="141" t="s">
        <v>162</v>
      </c>
      <c r="F869" s="142" t="s">
        <v>1557</v>
      </c>
      <c r="I869" s="143"/>
      <c r="J869" s="143"/>
      <c r="M869" s="32"/>
      <c r="N869" s="144"/>
      <c r="Y869" s="53"/>
      <c r="AT869" s="17" t="s">
        <v>162</v>
      </c>
      <c r="AU869" s="17" t="s">
        <v>84</v>
      </c>
    </row>
    <row r="870" spans="2:65" s="1" customFormat="1" ht="24.2" customHeight="1">
      <c r="B870" s="32"/>
      <c r="C870" s="126" t="s">
        <v>1558</v>
      </c>
      <c r="D870" s="126" t="s">
        <v>157</v>
      </c>
      <c r="E870" s="127" t="s">
        <v>1559</v>
      </c>
      <c r="F870" s="128" t="s">
        <v>1560</v>
      </c>
      <c r="G870" s="129" t="s">
        <v>559</v>
      </c>
      <c r="H870" s="130">
        <v>3</v>
      </c>
      <c r="I870" s="131"/>
      <c r="J870" s="131"/>
      <c r="K870" s="132">
        <f>ROUND(P870*H870,2)</f>
        <v>0</v>
      </c>
      <c r="L870" s="133"/>
      <c r="M870" s="32"/>
      <c r="N870" s="134" t="s">
        <v>20</v>
      </c>
      <c r="O870" s="135" t="s">
        <v>43</v>
      </c>
      <c r="P870" s="136">
        <f>I870+J870</f>
        <v>0</v>
      </c>
      <c r="Q870" s="136">
        <f>ROUND(I870*H870,2)</f>
        <v>0</v>
      </c>
      <c r="R870" s="136">
        <f>ROUND(J870*H870,2)</f>
        <v>0</v>
      </c>
      <c r="T870" s="137">
        <f>S870*H870</f>
        <v>0</v>
      </c>
      <c r="U870" s="137">
        <v>2.5000000000000001E-3</v>
      </c>
      <c r="V870" s="137">
        <f>U870*H870</f>
        <v>7.4999999999999997E-3</v>
      </c>
      <c r="W870" s="137">
        <v>0</v>
      </c>
      <c r="X870" s="137">
        <f>W870*H870</f>
        <v>0</v>
      </c>
      <c r="Y870" s="138" t="s">
        <v>20</v>
      </c>
      <c r="AR870" s="139" t="s">
        <v>185</v>
      </c>
      <c r="AT870" s="139" t="s">
        <v>157</v>
      </c>
      <c r="AU870" s="139" t="s">
        <v>84</v>
      </c>
      <c r="AY870" s="17" t="s">
        <v>155</v>
      </c>
      <c r="BE870" s="140">
        <f>IF(O870="základní",K870,0)</f>
        <v>0</v>
      </c>
      <c r="BF870" s="140">
        <f>IF(O870="snížená",K870,0)</f>
        <v>0</v>
      </c>
      <c r="BG870" s="140">
        <f>IF(O870="zákl. přenesená",K870,0)</f>
        <v>0</v>
      </c>
      <c r="BH870" s="140">
        <f>IF(O870="sníž. přenesená",K870,0)</f>
        <v>0</v>
      </c>
      <c r="BI870" s="140">
        <f>IF(O870="nulová",K870,0)</f>
        <v>0</v>
      </c>
      <c r="BJ870" s="17" t="s">
        <v>82</v>
      </c>
      <c r="BK870" s="140">
        <f>ROUND(P870*H870,2)</f>
        <v>0</v>
      </c>
      <c r="BL870" s="17" t="s">
        <v>185</v>
      </c>
      <c r="BM870" s="139" t="s">
        <v>1367</v>
      </c>
    </row>
    <row r="871" spans="2:65" s="1" customFormat="1">
      <c r="B871" s="32"/>
      <c r="D871" s="141" t="s">
        <v>162</v>
      </c>
      <c r="F871" s="142" t="s">
        <v>1561</v>
      </c>
      <c r="I871" s="143"/>
      <c r="J871" s="143"/>
      <c r="M871" s="32"/>
      <c r="N871" s="144"/>
      <c r="Y871" s="53"/>
      <c r="AT871" s="17" t="s">
        <v>162</v>
      </c>
      <c r="AU871" s="17" t="s">
        <v>84</v>
      </c>
    </row>
    <row r="872" spans="2:65" s="1" customFormat="1" ht="21.75" customHeight="1">
      <c r="B872" s="32"/>
      <c r="C872" s="126" t="s">
        <v>1562</v>
      </c>
      <c r="D872" s="126" t="s">
        <v>157</v>
      </c>
      <c r="E872" s="127" t="s">
        <v>1563</v>
      </c>
      <c r="F872" s="128" t="s">
        <v>1564</v>
      </c>
      <c r="G872" s="129" t="s">
        <v>559</v>
      </c>
      <c r="H872" s="130">
        <v>1</v>
      </c>
      <c r="I872" s="131"/>
      <c r="J872" s="131"/>
      <c r="K872" s="132">
        <f>ROUND(P872*H872,2)</f>
        <v>0</v>
      </c>
      <c r="L872" s="133"/>
      <c r="M872" s="32"/>
      <c r="N872" s="134" t="s">
        <v>20</v>
      </c>
      <c r="O872" s="135" t="s">
        <v>43</v>
      </c>
      <c r="P872" s="136">
        <f>I872+J872</f>
        <v>0</v>
      </c>
      <c r="Q872" s="136">
        <f>ROUND(I872*H872,2)</f>
        <v>0</v>
      </c>
      <c r="R872" s="136">
        <f>ROUND(J872*H872,2)</f>
        <v>0</v>
      </c>
      <c r="T872" s="137">
        <f>S872*H872</f>
        <v>0</v>
      </c>
      <c r="U872" s="137">
        <v>0</v>
      </c>
      <c r="V872" s="137">
        <f>U872*H872</f>
        <v>0</v>
      </c>
      <c r="W872" s="137">
        <v>0</v>
      </c>
      <c r="X872" s="137">
        <f>W872*H872</f>
        <v>0</v>
      </c>
      <c r="Y872" s="138" t="s">
        <v>20</v>
      </c>
      <c r="AR872" s="139" t="s">
        <v>185</v>
      </c>
      <c r="AT872" s="139" t="s">
        <v>157</v>
      </c>
      <c r="AU872" s="139" t="s">
        <v>84</v>
      </c>
      <c r="AY872" s="17" t="s">
        <v>155</v>
      </c>
      <c r="BE872" s="140">
        <f>IF(O872="základní",K872,0)</f>
        <v>0</v>
      </c>
      <c r="BF872" s="140">
        <f>IF(O872="snížená",K872,0)</f>
        <v>0</v>
      </c>
      <c r="BG872" s="140">
        <f>IF(O872="zákl. přenesená",K872,0)</f>
        <v>0</v>
      </c>
      <c r="BH872" s="140">
        <f>IF(O872="sníž. přenesená",K872,0)</f>
        <v>0</v>
      </c>
      <c r="BI872" s="140">
        <f>IF(O872="nulová",K872,0)</f>
        <v>0</v>
      </c>
      <c r="BJ872" s="17" t="s">
        <v>82</v>
      </c>
      <c r="BK872" s="140">
        <f>ROUND(P872*H872,2)</f>
        <v>0</v>
      </c>
      <c r="BL872" s="17" t="s">
        <v>185</v>
      </c>
      <c r="BM872" s="139" t="s">
        <v>1376</v>
      </c>
    </row>
    <row r="873" spans="2:65" s="1" customFormat="1">
      <c r="B873" s="32"/>
      <c r="D873" s="141" t="s">
        <v>162</v>
      </c>
      <c r="F873" s="142" t="s">
        <v>1565</v>
      </c>
      <c r="I873" s="143"/>
      <c r="J873" s="143"/>
      <c r="M873" s="32"/>
      <c r="N873" s="144"/>
      <c r="Y873" s="53"/>
      <c r="AT873" s="17" t="s">
        <v>162</v>
      </c>
      <c r="AU873" s="17" t="s">
        <v>84</v>
      </c>
    </row>
    <row r="874" spans="2:65" s="1" customFormat="1" ht="16.5" customHeight="1">
      <c r="B874" s="32"/>
      <c r="C874" s="161" t="s">
        <v>1566</v>
      </c>
      <c r="D874" s="161" t="s">
        <v>180</v>
      </c>
      <c r="E874" s="162" t="s">
        <v>1567</v>
      </c>
      <c r="F874" s="163" t="s">
        <v>1568</v>
      </c>
      <c r="G874" s="164" t="s">
        <v>386</v>
      </c>
      <c r="H874" s="165">
        <v>1</v>
      </c>
      <c r="I874" s="166"/>
      <c r="J874" s="167"/>
      <c r="K874" s="168">
        <f>ROUND(P874*H874,2)</f>
        <v>0</v>
      </c>
      <c r="L874" s="167"/>
      <c r="M874" s="169"/>
      <c r="N874" s="170" t="s">
        <v>20</v>
      </c>
      <c r="O874" s="135" t="s">
        <v>43</v>
      </c>
      <c r="P874" s="136">
        <f>I874+J874</f>
        <v>0</v>
      </c>
      <c r="Q874" s="136">
        <f>ROUND(I874*H874,2)</f>
        <v>0</v>
      </c>
      <c r="R874" s="136">
        <f>ROUND(J874*H874,2)</f>
        <v>0</v>
      </c>
      <c r="T874" s="137">
        <f>S874*H874</f>
        <v>0</v>
      </c>
      <c r="U874" s="137">
        <v>2.5000000000000001E-3</v>
      </c>
      <c r="V874" s="137">
        <f>U874*H874</f>
        <v>2.5000000000000001E-3</v>
      </c>
      <c r="W874" s="137">
        <v>0</v>
      </c>
      <c r="X874" s="137">
        <f>W874*H874</f>
        <v>0</v>
      </c>
      <c r="Y874" s="138" t="s">
        <v>20</v>
      </c>
      <c r="AR874" s="139" t="s">
        <v>184</v>
      </c>
      <c r="AT874" s="139" t="s">
        <v>180</v>
      </c>
      <c r="AU874" s="139" t="s">
        <v>84</v>
      </c>
      <c r="AY874" s="17" t="s">
        <v>155</v>
      </c>
      <c r="BE874" s="140">
        <f>IF(O874="základní",K874,0)</f>
        <v>0</v>
      </c>
      <c r="BF874" s="140">
        <f>IF(O874="snížená",K874,0)</f>
        <v>0</v>
      </c>
      <c r="BG874" s="140">
        <f>IF(O874="zákl. přenesená",K874,0)</f>
        <v>0</v>
      </c>
      <c r="BH874" s="140">
        <f>IF(O874="sníž. přenesená",K874,0)</f>
        <v>0</v>
      </c>
      <c r="BI874" s="140">
        <f>IF(O874="nulová",K874,0)</f>
        <v>0</v>
      </c>
      <c r="BJ874" s="17" t="s">
        <v>82</v>
      </c>
      <c r="BK874" s="140">
        <f>ROUND(P874*H874,2)</f>
        <v>0</v>
      </c>
      <c r="BL874" s="17" t="s">
        <v>185</v>
      </c>
      <c r="BM874" s="139" t="s">
        <v>1569</v>
      </c>
    </row>
    <row r="875" spans="2:65" s="1" customFormat="1" ht="24.2" customHeight="1">
      <c r="B875" s="32"/>
      <c r="C875" s="126" t="s">
        <v>1570</v>
      </c>
      <c r="D875" s="126" t="s">
        <v>157</v>
      </c>
      <c r="E875" s="127" t="s">
        <v>1571</v>
      </c>
      <c r="F875" s="128" t="s">
        <v>1572</v>
      </c>
      <c r="G875" s="129" t="s">
        <v>207</v>
      </c>
      <c r="H875" s="130">
        <v>5.3999999999999999E-2</v>
      </c>
      <c r="I875" s="131"/>
      <c r="J875" s="131"/>
      <c r="K875" s="132">
        <f>ROUND(P875*H875,2)</f>
        <v>0</v>
      </c>
      <c r="L875" s="133"/>
      <c r="M875" s="32"/>
      <c r="N875" s="134" t="s">
        <v>20</v>
      </c>
      <c r="O875" s="135" t="s">
        <v>43</v>
      </c>
      <c r="P875" s="136">
        <f>I875+J875</f>
        <v>0</v>
      </c>
      <c r="Q875" s="136">
        <f>ROUND(I875*H875,2)</f>
        <v>0</v>
      </c>
      <c r="R875" s="136">
        <f>ROUND(J875*H875,2)</f>
        <v>0</v>
      </c>
      <c r="T875" s="137">
        <f>S875*H875</f>
        <v>0</v>
      </c>
      <c r="U875" s="137">
        <v>0</v>
      </c>
      <c r="V875" s="137">
        <f>U875*H875</f>
        <v>0</v>
      </c>
      <c r="W875" s="137">
        <v>0</v>
      </c>
      <c r="X875" s="137">
        <f>W875*H875</f>
        <v>0</v>
      </c>
      <c r="Y875" s="138" t="s">
        <v>20</v>
      </c>
      <c r="AR875" s="139" t="s">
        <v>185</v>
      </c>
      <c r="AT875" s="139" t="s">
        <v>157</v>
      </c>
      <c r="AU875" s="139" t="s">
        <v>84</v>
      </c>
      <c r="AY875" s="17" t="s">
        <v>155</v>
      </c>
      <c r="BE875" s="140">
        <f>IF(O875="základní",K875,0)</f>
        <v>0</v>
      </c>
      <c r="BF875" s="140">
        <f>IF(O875="snížená",K875,0)</f>
        <v>0</v>
      </c>
      <c r="BG875" s="140">
        <f>IF(O875="zákl. přenesená",K875,0)</f>
        <v>0</v>
      </c>
      <c r="BH875" s="140">
        <f>IF(O875="sníž. přenesená",K875,0)</f>
        <v>0</v>
      </c>
      <c r="BI875" s="140">
        <f>IF(O875="nulová",K875,0)</f>
        <v>0</v>
      </c>
      <c r="BJ875" s="17" t="s">
        <v>82</v>
      </c>
      <c r="BK875" s="140">
        <f>ROUND(P875*H875,2)</f>
        <v>0</v>
      </c>
      <c r="BL875" s="17" t="s">
        <v>185</v>
      </c>
      <c r="BM875" s="139" t="s">
        <v>1573</v>
      </c>
    </row>
    <row r="876" spans="2:65" s="1" customFormat="1">
      <c r="B876" s="32"/>
      <c r="D876" s="141" t="s">
        <v>162</v>
      </c>
      <c r="F876" s="142" t="s">
        <v>1574</v>
      </c>
      <c r="I876" s="143"/>
      <c r="J876" s="143"/>
      <c r="M876" s="32"/>
      <c r="N876" s="144"/>
      <c r="Y876" s="53"/>
      <c r="AT876" s="17" t="s">
        <v>162</v>
      </c>
      <c r="AU876" s="17" t="s">
        <v>84</v>
      </c>
    </row>
    <row r="877" spans="2:65" s="11" customFormat="1" ht="22.9" customHeight="1">
      <c r="B877" s="113"/>
      <c r="D877" s="114" t="s">
        <v>73</v>
      </c>
      <c r="E877" s="124" t="s">
        <v>1575</v>
      </c>
      <c r="F877" s="124" t="s">
        <v>1576</v>
      </c>
      <c r="I877" s="116"/>
      <c r="J877" s="116"/>
      <c r="K877" s="125">
        <f>BK877</f>
        <v>0</v>
      </c>
      <c r="M877" s="113"/>
      <c r="N877" s="118"/>
      <c r="Q877" s="119">
        <f>SUM(Q878:Q885)</f>
        <v>0</v>
      </c>
      <c r="R877" s="119">
        <f>SUM(R878:R885)</f>
        <v>0</v>
      </c>
      <c r="T877" s="120">
        <f>SUM(T878:T885)</f>
        <v>0</v>
      </c>
      <c r="V877" s="120">
        <f>SUM(V878:V885)</f>
        <v>3.4440000000000005E-2</v>
      </c>
      <c r="X877" s="120">
        <f>SUM(X878:X885)</f>
        <v>0</v>
      </c>
      <c r="Y877" s="121"/>
      <c r="AR877" s="114" t="s">
        <v>84</v>
      </c>
      <c r="AT877" s="122" t="s">
        <v>73</v>
      </c>
      <c r="AU877" s="122" t="s">
        <v>82</v>
      </c>
      <c r="AY877" s="114" t="s">
        <v>155</v>
      </c>
      <c r="BK877" s="123">
        <f>SUM(BK878:BK885)</f>
        <v>0</v>
      </c>
    </row>
    <row r="878" spans="2:65" s="1" customFormat="1" ht="16.5" customHeight="1">
      <c r="B878" s="32"/>
      <c r="C878" s="126" t="s">
        <v>1577</v>
      </c>
      <c r="D878" s="126" t="s">
        <v>157</v>
      </c>
      <c r="E878" s="127" t="s">
        <v>1578</v>
      </c>
      <c r="F878" s="128" t="s">
        <v>1579</v>
      </c>
      <c r="G878" s="129" t="s">
        <v>386</v>
      </c>
      <c r="H878" s="130">
        <v>2</v>
      </c>
      <c r="I878" s="131"/>
      <c r="J878" s="131"/>
      <c r="K878" s="132">
        <f>ROUND(P878*H878,2)</f>
        <v>0</v>
      </c>
      <c r="L878" s="133"/>
      <c r="M878" s="32"/>
      <c r="N878" s="134" t="s">
        <v>20</v>
      </c>
      <c r="O878" s="135" t="s">
        <v>43</v>
      </c>
      <c r="P878" s="136">
        <f>I878+J878</f>
        <v>0</v>
      </c>
      <c r="Q878" s="136">
        <f>ROUND(I878*H878,2)</f>
        <v>0</v>
      </c>
      <c r="R878" s="136">
        <f>ROUND(J878*H878,2)</f>
        <v>0</v>
      </c>
      <c r="T878" s="137">
        <f>S878*H878</f>
        <v>0</v>
      </c>
      <c r="U878" s="137">
        <v>1.1E-4</v>
      </c>
      <c r="V878" s="137">
        <f>U878*H878</f>
        <v>2.2000000000000001E-4</v>
      </c>
      <c r="W878" s="137">
        <v>0</v>
      </c>
      <c r="X878" s="137">
        <f>W878*H878</f>
        <v>0</v>
      </c>
      <c r="Y878" s="138" t="s">
        <v>20</v>
      </c>
      <c r="AR878" s="139" t="s">
        <v>161</v>
      </c>
      <c r="AT878" s="139" t="s">
        <v>157</v>
      </c>
      <c r="AU878" s="139" t="s">
        <v>84</v>
      </c>
      <c r="AY878" s="17" t="s">
        <v>155</v>
      </c>
      <c r="BE878" s="140">
        <f>IF(O878="základní",K878,0)</f>
        <v>0</v>
      </c>
      <c r="BF878" s="140">
        <f>IF(O878="snížená",K878,0)</f>
        <v>0</v>
      </c>
      <c r="BG878" s="140">
        <f>IF(O878="zákl. přenesená",K878,0)</f>
        <v>0</v>
      </c>
      <c r="BH878" s="140">
        <f>IF(O878="sníž. přenesená",K878,0)</f>
        <v>0</v>
      </c>
      <c r="BI878" s="140">
        <f>IF(O878="nulová",K878,0)</f>
        <v>0</v>
      </c>
      <c r="BJ878" s="17" t="s">
        <v>82</v>
      </c>
      <c r="BK878" s="140">
        <f>ROUND(P878*H878,2)</f>
        <v>0</v>
      </c>
      <c r="BL878" s="17" t="s">
        <v>161</v>
      </c>
      <c r="BM878" s="139" t="s">
        <v>1580</v>
      </c>
    </row>
    <row r="879" spans="2:65" s="1" customFormat="1">
      <c r="B879" s="32"/>
      <c r="D879" s="141" t="s">
        <v>162</v>
      </c>
      <c r="F879" s="142" t="s">
        <v>1581</v>
      </c>
      <c r="I879" s="143"/>
      <c r="J879" s="143"/>
      <c r="M879" s="32"/>
      <c r="N879" s="144"/>
      <c r="Y879" s="53"/>
      <c r="AT879" s="17" t="s">
        <v>162</v>
      </c>
      <c r="AU879" s="17" t="s">
        <v>84</v>
      </c>
    </row>
    <row r="880" spans="2:65" s="1" customFormat="1" ht="16.5" customHeight="1">
      <c r="B880" s="32"/>
      <c r="C880" s="161" t="s">
        <v>1582</v>
      </c>
      <c r="D880" s="161" t="s">
        <v>180</v>
      </c>
      <c r="E880" s="162" t="s">
        <v>1583</v>
      </c>
      <c r="F880" s="163" t="s">
        <v>1584</v>
      </c>
      <c r="G880" s="164" t="s">
        <v>386</v>
      </c>
      <c r="H880" s="165">
        <v>2</v>
      </c>
      <c r="I880" s="166"/>
      <c r="J880" s="167"/>
      <c r="K880" s="168">
        <f>ROUND(P880*H880,2)</f>
        <v>0</v>
      </c>
      <c r="L880" s="167"/>
      <c r="M880" s="169"/>
      <c r="N880" s="170" t="s">
        <v>20</v>
      </c>
      <c r="O880" s="135" t="s">
        <v>43</v>
      </c>
      <c r="P880" s="136">
        <f>I880+J880</f>
        <v>0</v>
      </c>
      <c r="Q880" s="136">
        <f>ROUND(I880*H880,2)</f>
        <v>0</v>
      </c>
      <c r="R880" s="136">
        <f>ROUND(J880*H880,2)</f>
        <v>0</v>
      </c>
      <c r="T880" s="137">
        <f>S880*H880</f>
        <v>0</v>
      </c>
      <c r="U880" s="137">
        <v>1.2E-2</v>
      </c>
      <c r="V880" s="137">
        <f>U880*H880</f>
        <v>2.4E-2</v>
      </c>
      <c r="W880" s="137">
        <v>0</v>
      </c>
      <c r="X880" s="137">
        <f>W880*H880</f>
        <v>0</v>
      </c>
      <c r="Y880" s="138" t="s">
        <v>20</v>
      </c>
      <c r="AR880" s="139" t="s">
        <v>184</v>
      </c>
      <c r="AT880" s="139" t="s">
        <v>180</v>
      </c>
      <c r="AU880" s="139" t="s">
        <v>84</v>
      </c>
      <c r="AY880" s="17" t="s">
        <v>155</v>
      </c>
      <c r="BE880" s="140">
        <f>IF(O880="základní",K880,0)</f>
        <v>0</v>
      </c>
      <c r="BF880" s="140">
        <f>IF(O880="snížená",K880,0)</f>
        <v>0</v>
      </c>
      <c r="BG880" s="140">
        <f>IF(O880="zákl. přenesená",K880,0)</f>
        <v>0</v>
      </c>
      <c r="BH880" s="140">
        <f>IF(O880="sníž. přenesená",K880,0)</f>
        <v>0</v>
      </c>
      <c r="BI880" s="140">
        <f>IF(O880="nulová",K880,0)</f>
        <v>0</v>
      </c>
      <c r="BJ880" s="17" t="s">
        <v>82</v>
      </c>
      <c r="BK880" s="140">
        <f>ROUND(P880*H880,2)</f>
        <v>0</v>
      </c>
      <c r="BL880" s="17" t="s">
        <v>185</v>
      </c>
      <c r="BM880" s="139" t="s">
        <v>1585</v>
      </c>
    </row>
    <row r="881" spans="2:65" s="1" customFormat="1" ht="16.5" customHeight="1">
      <c r="B881" s="32"/>
      <c r="C881" s="126" t="s">
        <v>1586</v>
      </c>
      <c r="D881" s="126" t="s">
        <v>157</v>
      </c>
      <c r="E881" s="127" t="s">
        <v>1587</v>
      </c>
      <c r="F881" s="128" t="s">
        <v>1588</v>
      </c>
      <c r="G881" s="129" t="s">
        <v>386</v>
      </c>
      <c r="H881" s="130">
        <v>2</v>
      </c>
      <c r="I881" s="131"/>
      <c r="J881" s="131"/>
      <c r="K881" s="132">
        <f>ROUND(P881*H881,2)</f>
        <v>0</v>
      </c>
      <c r="L881" s="133"/>
      <c r="M881" s="32"/>
      <c r="N881" s="134" t="s">
        <v>20</v>
      </c>
      <c r="O881" s="135" t="s">
        <v>43</v>
      </c>
      <c r="P881" s="136">
        <f>I881+J881</f>
        <v>0</v>
      </c>
      <c r="Q881" s="136">
        <f>ROUND(I881*H881,2)</f>
        <v>0</v>
      </c>
      <c r="R881" s="136">
        <f>ROUND(J881*H881,2)</f>
        <v>0</v>
      </c>
      <c r="T881" s="137">
        <f>S881*H881</f>
        <v>0</v>
      </c>
      <c r="U881" s="137">
        <v>1.1E-4</v>
      </c>
      <c r="V881" s="137">
        <f>U881*H881</f>
        <v>2.2000000000000001E-4</v>
      </c>
      <c r="W881" s="137">
        <v>0</v>
      </c>
      <c r="X881" s="137">
        <f>W881*H881</f>
        <v>0</v>
      </c>
      <c r="Y881" s="138" t="s">
        <v>20</v>
      </c>
      <c r="AR881" s="139" t="s">
        <v>185</v>
      </c>
      <c r="AT881" s="139" t="s">
        <v>157</v>
      </c>
      <c r="AU881" s="139" t="s">
        <v>84</v>
      </c>
      <c r="AY881" s="17" t="s">
        <v>155</v>
      </c>
      <c r="BE881" s="140">
        <f>IF(O881="základní",K881,0)</f>
        <v>0</v>
      </c>
      <c r="BF881" s="140">
        <f>IF(O881="snížená",K881,0)</f>
        <v>0</v>
      </c>
      <c r="BG881" s="140">
        <f>IF(O881="zákl. přenesená",K881,0)</f>
        <v>0</v>
      </c>
      <c r="BH881" s="140">
        <f>IF(O881="sníž. přenesená",K881,0)</f>
        <v>0</v>
      </c>
      <c r="BI881" s="140">
        <f>IF(O881="nulová",K881,0)</f>
        <v>0</v>
      </c>
      <c r="BJ881" s="17" t="s">
        <v>82</v>
      </c>
      <c r="BK881" s="140">
        <f>ROUND(P881*H881,2)</f>
        <v>0</v>
      </c>
      <c r="BL881" s="17" t="s">
        <v>185</v>
      </c>
      <c r="BM881" s="139" t="s">
        <v>1589</v>
      </c>
    </row>
    <row r="882" spans="2:65" s="1" customFormat="1">
      <c r="B882" s="32"/>
      <c r="D882" s="141" t="s">
        <v>162</v>
      </c>
      <c r="F882" s="142" t="s">
        <v>1590</v>
      </c>
      <c r="I882" s="143"/>
      <c r="J882" s="143"/>
      <c r="M882" s="32"/>
      <c r="N882" s="144"/>
      <c r="Y882" s="53"/>
      <c r="AT882" s="17" t="s">
        <v>162</v>
      </c>
      <c r="AU882" s="17" t="s">
        <v>84</v>
      </c>
    </row>
    <row r="883" spans="2:65" s="1" customFormat="1" ht="16.5" customHeight="1">
      <c r="B883" s="32"/>
      <c r="C883" s="161" t="s">
        <v>1591</v>
      </c>
      <c r="D883" s="161" t="s">
        <v>180</v>
      </c>
      <c r="E883" s="162" t="s">
        <v>1592</v>
      </c>
      <c r="F883" s="163" t="s">
        <v>1593</v>
      </c>
      <c r="G883" s="164" t="s">
        <v>386</v>
      </c>
      <c r="H883" s="165">
        <v>2</v>
      </c>
      <c r="I883" s="166"/>
      <c r="J883" s="167"/>
      <c r="K883" s="168">
        <f>ROUND(P883*H883,2)</f>
        <v>0</v>
      </c>
      <c r="L883" s="167"/>
      <c r="M883" s="169"/>
      <c r="N883" s="170" t="s">
        <v>20</v>
      </c>
      <c r="O883" s="135" t="s">
        <v>43</v>
      </c>
      <c r="P883" s="136">
        <f>I883+J883</f>
        <v>0</v>
      </c>
      <c r="Q883" s="136">
        <f>ROUND(I883*H883,2)</f>
        <v>0</v>
      </c>
      <c r="R883" s="136">
        <f>ROUND(J883*H883,2)</f>
        <v>0</v>
      </c>
      <c r="T883" s="137">
        <f>S883*H883</f>
        <v>0</v>
      </c>
      <c r="U883" s="137">
        <v>5.0000000000000001E-3</v>
      </c>
      <c r="V883" s="137">
        <f>U883*H883</f>
        <v>0.01</v>
      </c>
      <c r="W883" s="137">
        <v>0</v>
      </c>
      <c r="X883" s="137">
        <f>W883*H883</f>
        <v>0</v>
      </c>
      <c r="Y883" s="138" t="s">
        <v>20</v>
      </c>
      <c r="AR883" s="139" t="s">
        <v>184</v>
      </c>
      <c r="AT883" s="139" t="s">
        <v>180</v>
      </c>
      <c r="AU883" s="139" t="s">
        <v>84</v>
      </c>
      <c r="AY883" s="17" t="s">
        <v>155</v>
      </c>
      <c r="BE883" s="140">
        <f>IF(O883="základní",K883,0)</f>
        <v>0</v>
      </c>
      <c r="BF883" s="140">
        <f>IF(O883="snížená",K883,0)</f>
        <v>0</v>
      </c>
      <c r="BG883" s="140">
        <f>IF(O883="zákl. přenesená",K883,0)</f>
        <v>0</v>
      </c>
      <c r="BH883" s="140">
        <f>IF(O883="sníž. přenesená",K883,0)</f>
        <v>0</v>
      </c>
      <c r="BI883" s="140">
        <f>IF(O883="nulová",K883,0)</f>
        <v>0</v>
      </c>
      <c r="BJ883" s="17" t="s">
        <v>82</v>
      </c>
      <c r="BK883" s="140">
        <f>ROUND(P883*H883,2)</f>
        <v>0</v>
      </c>
      <c r="BL883" s="17" t="s">
        <v>185</v>
      </c>
      <c r="BM883" s="139" t="s">
        <v>1594</v>
      </c>
    </row>
    <row r="884" spans="2:65" s="1" customFormat="1" ht="24.2" customHeight="1">
      <c r="B884" s="32"/>
      <c r="C884" s="126" t="s">
        <v>1595</v>
      </c>
      <c r="D884" s="126" t="s">
        <v>157</v>
      </c>
      <c r="E884" s="127" t="s">
        <v>1596</v>
      </c>
      <c r="F884" s="128" t="s">
        <v>1597</v>
      </c>
      <c r="G884" s="129" t="s">
        <v>207</v>
      </c>
      <c r="H884" s="130">
        <v>3.4000000000000002E-2</v>
      </c>
      <c r="I884" s="131"/>
      <c r="J884" s="131"/>
      <c r="K884" s="132">
        <f>ROUND(P884*H884,2)</f>
        <v>0</v>
      </c>
      <c r="L884" s="133"/>
      <c r="M884" s="32"/>
      <c r="N884" s="134" t="s">
        <v>20</v>
      </c>
      <c r="O884" s="135" t="s">
        <v>43</v>
      </c>
      <c r="P884" s="136">
        <f>I884+J884</f>
        <v>0</v>
      </c>
      <c r="Q884" s="136">
        <f>ROUND(I884*H884,2)</f>
        <v>0</v>
      </c>
      <c r="R884" s="136">
        <f>ROUND(J884*H884,2)</f>
        <v>0</v>
      </c>
      <c r="T884" s="137">
        <f>S884*H884</f>
        <v>0</v>
      </c>
      <c r="U884" s="137">
        <v>0</v>
      </c>
      <c r="V884" s="137">
        <f>U884*H884</f>
        <v>0</v>
      </c>
      <c r="W884" s="137">
        <v>0</v>
      </c>
      <c r="X884" s="137">
        <f>W884*H884</f>
        <v>0</v>
      </c>
      <c r="Y884" s="138" t="s">
        <v>20</v>
      </c>
      <c r="AR884" s="139" t="s">
        <v>185</v>
      </c>
      <c r="AT884" s="139" t="s">
        <v>157</v>
      </c>
      <c r="AU884" s="139" t="s">
        <v>84</v>
      </c>
      <c r="AY884" s="17" t="s">
        <v>155</v>
      </c>
      <c r="BE884" s="140">
        <f>IF(O884="základní",K884,0)</f>
        <v>0</v>
      </c>
      <c r="BF884" s="140">
        <f>IF(O884="snížená",K884,0)</f>
        <v>0</v>
      </c>
      <c r="BG884" s="140">
        <f>IF(O884="zákl. přenesená",K884,0)</f>
        <v>0</v>
      </c>
      <c r="BH884" s="140">
        <f>IF(O884="sníž. přenesená",K884,0)</f>
        <v>0</v>
      </c>
      <c r="BI884" s="140">
        <f>IF(O884="nulová",K884,0)</f>
        <v>0</v>
      </c>
      <c r="BJ884" s="17" t="s">
        <v>82</v>
      </c>
      <c r="BK884" s="140">
        <f>ROUND(P884*H884,2)</f>
        <v>0</v>
      </c>
      <c r="BL884" s="17" t="s">
        <v>185</v>
      </c>
      <c r="BM884" s="139" t="s">
        <v>1598</v>
      </c>
    </row>
    <row r="885" spans="2:65" s="1" customFormat="1">
      <c r="B885" s="32"/>
      <c r="D885" s="141" t="s">
        <v>162</v>
      </c>
      <c r="F885" s="142" t="s">
        <v>1599</v>
      </c>
      <c r="I885" s="143"/>
      <c r="J885" s="143"/>
      <c r="M885" s="32"/>
      <c r="N885" s="144"/>
      <c r="Y885" s="53"/>
      <c r="AT885" s="17" t="s">
        <v>162</v>
      </c>
      <c r="AU885" s="17" t="s">
        <v>84</v>
      </c>
    </row>
    <row r="886" spans="2:65" s="11" customFormat="1" ht="22.9" customHeight="1">
      <c r="B886" s="113"/>
      <c r="D886" s="114" t="s">
        <v>73</v>
      </c>
      <c r="E886" s="124" t="s">
        <v>1600</v>
      </c>
      <c r="F886" s="124" t="s">
        <v>1601</v>
      </c>
      <c r="I886" s="116"/>
      <c r="J886" s="116"/>
      <c r="K886" s="125">
        <f>BK886</f>
        <v>0</v>
      </c>
      <c r="M886" s="113"/>
      <c r="N886" s="118"/>
      <c r="Q886" s="119">
        <f>SUM(Q887:Q909)</f>
        <v>0</v>
      </c>
      <c r="R886" s="119">
        <f>SUM(R887:R909)</f>
        <v>0</v>
      </c>
      <c r="T886" s="120">
        <f>SUM(T887:T909)</f>
        <v>0</v>
      </c>
      <c r="V886" s="120">
        <f>SUM(V887:V909)</f>
        <v>9.2418049999999988E-2</v>
      </c>
      <c r="X886" s="120">
        <f>SUM(X887:X909)</f>
        <v>0</v>
      </c>
      <c r="Y886" s="121"/>
      <c r="AR886" s="114" t="s">
        <v>84</v>
      </c>
      <c r="AT886" s="122" t="s">
        <v>73</v>
      </c>
      <c r="AU886" s="122" t="s">
        <v>82</v>
      </c>
      <c r="AY886" s="114" t="s">
        <v>155</v>
      </c>
      <c r="BK886" s="123">
        <f>SUM(BK887:BK909)</f>
        <v>0</v>
      </c>
    </row>
    <row r="887" spans="2:65" s="1" customFormat="1" ht="16.5" customHeight="1">
      <c r="B887" s="32"/>
      <c r="C887" s="126" t="s">
        <v>1602</v>
      </c>
      <c r="D887" s="126" t="s">
        <v>157</v>
      </c>
      <c r="E887" s="127" t="s">
        <v>1603</v>
      </c>
      <c r="F887" s="128" t="s">
        <v>1604</v>
      </c>
      <c r="G887" s="129" t="s">
        <v>183</v>
      </c>
      <c r="H887" s="130">
        <v>60.7</v>
      </c>
      <c r="I887" s="131"/>
      <c r="J887" s="131"/>
      <c r="K887" s="132">
        <f>ROUND(P887*H887,2)</f>
        <v>0</v>
      </c>
      <c r="L887" s="133"/>
      <c r="M887" s="32"/>
      <c r="N887" s="134" t="s">
        <v>20</v>
      </c>
      <c r="O887" s="135" t="s">
        <v>43</v>
      </c>
      <c r="P887" s="136">
        <f>I887+J887</f>
        <v>0</v>
      </c>
      <c r="Q887" s="136">
        <f>ROUND(I887*H887,2)</f>
        <v>0</v>
      </c>
      <c r="R887" s="136">
        <f>ROUND(J887*H887,2)</f>
        <v>0</v>
      </c>
      <c r="T887" s="137">
        <f>S887*H887</f>
        <v>0</v>
      </c>
      <c r="U887" s="137">
        <v>2.5999999999999998E-4</v>
      </c>
      <c r="V887" s="137">
        <f>U887*H887</f>
        <v>1.5782000000000001E-2</v>
      </c>
      <c r="W887" s="137">
        <v>0</v>
      </c>
      <c r="X887" s="137">
        <f>W887*H887</f>
        <v>0</v>
      </c>
      <c r="Y887" s="138" t="s">
        <v>20</v>
      </c>
      <c r="AR887" s="139" t="s">
        <v>161</v>
      </c>
      <c r="AT887" s="139" t="s">
        <v>157</v>
      </c>
      <c r="AU887" s="139" t="s">
        <v>84</v>
      </c>
      <c r="AY887" s="17" t="s">
        <v>155</v>
      </c>
      <c r="BE887" s="140">
        <f>IF(O887="základní",K887,0)</f>
        <v>0</v>
      </c>
      <c r="BF887" s="140">
        <f>IF(O887="snížená",K887,0)</f>
        <v>0</v>
      </c>
      <c r="BG887" s="140">
        <f>IF(O887="zákl. přenesená",K887,0)</f>
        <v>0</v>
      </c>
      <c r="BH887" s="140">
        <f>IF(O887="sníž. přenesená",K887,0)</f>
        <v>0</v>
      </c>
      <c r="BI887" s="140">
        <f>IF(O887="nulová",K887,0)</f>
        <v>0</v>
      </c>
      <c r="BJ887" s="17" t="s">
        <v>82</v>
      </c>
      <c r="BK887" s="140">
        <f>ROUND(P887*H887,2)</f>
        <v>0</v>
      </c>
      <c r="BL887" s="17" t="s">
        <v>161</v>
      </c>
      <c r="BM887" s="139" t="s">
        <v>1605</v>
      </c>
    </row>
    <row r="888" spans="2:65" s="1" customFormat="1">
      <c r="B888" s="32"/>
      <c r="D888" s="141" t="s">
        <v>162</v>
      </c>
      <c r="F888" s="142" t="s">
        <v>1606</v>
      </c>
      <c r="I888" s="143"/>
      <c r="J888" s="143"/>
      <c r="M888" s="32"/>
      <c r="N888" s="144"/>
      <c r="Y888" s="53"/>
      <c r="AT888" s="17" t="s">
        <v>162</v>
      </c>
      <c r="AU888" s="17" t="s">
        <v>84</v>
      </c>
    </row>
    <row r="889" spans="2:65" s="12" customFormat="1">
      <c r="B889" s="145"/>
      <c r="D889" s="146" t="s">
        <v>164</v>
      </c>
      <c r="E889" s="147" t="s">
        <v>20</v>
      </c>
      <c r="F889" s="148" t="s">
        <v>1607</v>
      </c>
      <c r="H889" s="149">
        <v>60.7</v>
      </c>
      <c r="I889" s="150"/>
      <c r="J889" s="150"/>
      <c r="M889" s="145"/>
      <c r="N889" s="151"/>
      <c r="Y889" s="152"/>
      <c r="AT889" s="147" t="s">
        <v>164</v>
      </c>
      <c r="AU889" s="147" t="s">
        <v>84</v>
      </c>
      <c r="AV889" s="12" t="s">
        <v>84</v>
      </c>
      <c r="AW889" s="12" t="s">
        <v>5</v>
      </c>
      <c r="AX889" s="12" t="s">
        <v>74</v>
      </c>
      <c r="AY889" s="147" t="s">
        <v>155</v>
      </c>
    </row>
    <row r="890" spans="2:65" s="13" customFormat="1">
      <c r="B890" s="153"/>
      <c r="D890" s="146" t="s">
        <v>164</v>
      </c>
      <c r="E890" s="154" t="s">
        <v>20</v>
      </c>
      <c r="F890" s="155" t="s">
        <v>166</v>
      </c>
      <c r="H890" s="156">
        <v>60.7</v>
      </c>
      <c r="I890" s="157"/>
      <c r="J890" s="157"/>
      <c r="M890" s="153"/>
      <c r="N890" s="158"/>
      <c r="Y890" s="159"/>
      <c r="AT890" s="154" t="s">
        <v>164</v>
      </c>
      <c r="AU890" s="154" t="s">
        <v>84</v>
      </c>
      <c r="AV890" s="13" t="s">
        <v>161</v>
      </c>
      <c r="AW890" s="13" t="s">
        <v>5</v>
      </c>
      <c r="AX890" s="13" t="s">
        <v>82</v>
      </c>
      <c r="AY890" s="154" t="s">
        <v>155</v>
      </c>
    </row>
    <row r="891" spans="2:65" s="1" customFormat="1" ht="16.5" customHeight="1">
      <c r="B891" s="32"/>
      <c r="C891" s="161" t="s">
        <v>1608</v>
      </c>
      <c r="D891" s="161" t="s">
        <v>180</v>
      </c>
      <c r="E891" s="162" t="s">
        <v>1609</v>
      </c>
      <c r="F891" s="163" t="s">
        <v>1610</v>
      </c>
      <c r="G891" s="164" t="s">
        <v>183</v>
      </c>
      <c r="H891" s="165">
        <v>62.521000000000001</v>
      </c>
      <c r="I891" s="166"/>
      <c r="J891" s="167"/>
      <c r="K891" s="168">
        <f>ROUND(P891*H891,2)</f>
        <v>0</v>
      </c>
      <c r="L891" s="167"/>
      <c r="M891" s="169"/>
      <c r="N891" s="170" t="s">
        <v>20</v>
      </c>
      <c r="O891" s="135" t="s">
        <v>43</v>
      </c>
      <c r="P891" s="136">
        <f>I891+J891</f>
        <v>0</v>
      </c>
      <c r="Q891" s="136">
        <f>ROUND(I891*H891,2)</f>
        <v>0</v>
      </c>
      <c r="R891" s="136">
        <f>ROUND(J891*H891,2)</f>
        <v>0</v>
      </c>
      <c r="T891" s="137">
        <f>S891*H891</f>
        <v>0</v>
      </c>
      <c r="U891" s="137">
        <v>5.0000000000000002E-5</v>
      </c>
      <c r="V891" s="137">
        <f>U891*H891</f>
        <v>3.12605E-3</v>
      </c>
      <c r="W891" s="137">
        <v>0</v>
      </c>
      <c r="X891" s="137">
        <f>W891*H891</f>
        <v>0</v>
      </c>
      <c r="Y891" s="138" t="s">
        <v>20</v>
      </c>
      <c r="AR891" s="139" t="s">
        <v>184</v>
      </c>
      <c r="AT891" s="139" t="s">
        <v>180</v>
      </c>
      <c r="AU891" s="139" t="s">
        <v>84</v>
      </c>
      <c r="AY891" s="17" t="s">
        <v>155</v>
      </c>
      <c r="BE891" s="140">
        <f>IF(O891="základní",K891,0)</f>
        <v>0</v>
      </c>
      <c r="BF891" s="140">
        <f>IF(O891="snížená",K891,0)</f>
        <v>0</v>
      </c>
      <c r="BG891" s="140">
        <f>IF(O891="zákl. přenesená",K891,0)</f>
        <v>0</v>
      </c>
      <c r="BH891" s="140">
        <f>IF(O891="sníž. přenesená",K891,0)</f>
        <v>0</v>
      </c>
      <c r="BI891" s="140">
        <f>IF(O891="nulová",K891,0)</f>
        <v>0</v>
      </c>
      <c r="BJ891" s="17" t="s">
        <v>82</v>
      </c>
      <c r="BK891" s="140">
        <f>ROUND(P891*H891,2)</f>
        <v>0</v>
      </c>
      <c r="BL891" s="17" t="s">
        <v>185</v>
      </c>
      <c r="BM891" s="139" t="s">
        <v>1611</v>
      </c>
    </row>
    <row r="892" spans="2:65" s="12" customFormat="1">
      <c r="B892" s="145"/>
      <c r="D892" s="146" t="s">
        <v>164</v>
      </c>
      <c r="E892" s="147" t="s">
        <v>20</v>
      </c>
      <c r="F892" s="148" t="s">
        <v>1612</v>
      </c>
      <c r="H892" s="149">
        <v>60.7</v>
      </c>
      <c r="I892" s="150"/>
      <c r="J892" s="150"/>
      <c r="M892" s="145"/>
      <c r="N892" s="151"/>
      <c r="Y892" s="152"/>
      <c r="AT892" s="147" t="s">
        <v>164</v>
      </c>
      <c r="AU892" s="147" t="s">
        <v>84</v>
      </c>
      <c r="AV892" s="12" t="s">
        <v>84</v>
      </c>
      <c r="AW892" s="12" t="s">
        <v>5</v>
      </c>
      <c r="AX892" s="12" t="s">
        <v>82</v>
      </c>
      <c r="AY892" s="147" t="s">
        <v>155</v>
      </c>
    </row>
    <row r="893" spans="2:65" s="12" customFormat="1">
      <c r="B893" s="145"/>
      <c r="D893" s="146" t="s">
        <v>164</v>
      </c>
      <c r="F893" s="148" t="s">
        <v>1613</v>
      </c>
      <c r="H893" s="149">
        <v>62.521000000000001</v>
      </c>
      <c r="I893" s="150"/>
      <c r="J893" s="150"/>
      <c r="M893" s="145"/>
      <c r="N893" s="151"/>
      <c r="Y893" s="152"/>
      <c r="AT893" s="147" t="s">
        <v>164</v>
      </c>
      <c r="AU893" s="147" t="s">
        <v>84</v>
      </c>
      <c r="AV893" s="12" t="s">
        <v>84</v>
      </c>
      <c r="AW893" s="12" t="s">
        <v>4</v>
      </c>
      <c r="AX893" s="12" t="s">
        <v>82</v>
      </c>
      <c r="AY893" s="147" t="s">
        <v>155</v>
      </c>
    </row>
    <row r="894" spans="2:65" s="1" customFormat="1" ht="16.5" customHeight="1">
      <c r="B894" s="32"/>
      <c r="C894" s="126" t="s">
        <v>1614</v>
      </c>
      <c r="D894" s="126" t="s">
        <v>157</v>
      </c>
      <c r="E894" s="127" t="s">
        <v>1615</v>
      </c>
      <c r="F894" s="128" t="s">
        <v>1616</v>
      </c>
      <c r="G894" s="129" t="s">
        <v>386</v>
      </c>
      <c r="H894" s="130">
        <v>2</v>
      </c>
      <c r="I894" s="131"/>
      <c r="J894" s="131"/>
      <c r="K894" s="132">
        <f>ROUND(P894*H894,2)</f>
        <v>0</v>
      </c>
      <c r="L894" s="133"/>
      <c r="M894" s="32"/>
      <c r="N894" s="134" t="s">
        <v>20</v>
      </c>
      <c r="O894" s="135" t="s">
        <v>43</v>
      </c>
      <c r="P894" s="136">
        <f>I894+J894</f>
        <v>0</v>
      </c>
      <c r="Q894" s="136">
        <f>ROUND(I894*H894,2)</f>
        <v>0</v>
      </c>
      <c r="R894" s="136">
        <f>ROUND(J894*H894,2)</f>
        <v>0</v>
      </c>
      <c r="T894" s="137">
        <f>S894*H894</f>
        <v>0</v>
      </c>
      <c r="U894" s="137">
        <v>0</v>
      </c>
      <c r="V894" s="137">
        <f>U894*H894</f>
        <v>0</v>
      </c>
      <c r="W894" s="137">
        <v>0</v>
      </c>
      <c r="X894" s="137">
        <f>W894*H894</f>
        <v>0</v>
      </c>
      <c r="Y894" s="138" t="s">
        <v>20</v>
      </c>
      <c r="AR894" s="139" t="s">
        <v>185</v>
      </c>
      <c r="AT894" s="139" t="s">
        <v>157</v>
      </c>
      <c r="AU894" s="139" t="s">
        <v>84</v>
      </c>
      <c r="AY894" s="17" t="s">
        <v>155</v>
      </c>
      <c r="BE894" s="140">
        <f>IF(O894="základní",K894,0)</f>
        <v>0</v>
      </c>
      <c r="BF894" s="140">
        <f>IF(O894="snížená",K894,0)</f>
        <v>0</v>
      </c>
      <c r="BG894" s="140">
        <f>IF(O894="zákl. přenesená",K894,0)</f>
        <v>0</v>
      </c>
      <c r="BH894" s="140">
        <f>IF(O894="sníž. přenesená",K894,0)</f>
        <v>0</v>
      </c>
      <c r="BI894" s="140">
        <f>IF(O894="nulová",K894,0)</f>
        <v>0</v>
      </c>
      <c r="BJ894" s="17" t="s">
        <v>82</v>
      </c>
      <c r="BK894" s="140">
        <f>ROUND(P894*H894,2)</f>
        <v>0</v>
      </c>
      <c r="BL894" s="17" t="s">
        <v>185</v>
      </c>
      <c r="BM894" s="139" t="s">
        <v>1617</v>
      </c>
    </row>
    <row r="895" spans="2:65" s="1" customFormat="1">
      <c r="B895" s="32"/>
      <c r="D895" s="141" t="s">
        <v>162</v>
      </c>
      <c r="F895" s="142" t="s">
        <v>1618</v>
      </c>
      <c r="I895" s="143"/>
      <c r="J895" s="143"/>
      <c r="M895" s="32"/>
      <c r="N895" s="144"/>
      <c r="Y895" s="53"/>
      <c r="AT895" s="17" t="s">
        <v>162</v>
      </c>
      <c r="AU895" s="17" t="s">
        <v>84</v>
      </c>
    </row>
    <row r="896" spans="2:65" s="1" customFormat="1" ht="16.5" customHeight="1">
      <c r="B896" s="32"/>
      <c r="C896" s="161" t="s">
        <v>1619</v>
      </c>
      <c r="D896" s="161" t="s">
        <v>180</v>
      </c>
      <c r="E896" s="162" t="s">
        <v>1620</v>
      </c>
      <c r="F896" s="163" t="s">
        <v>1621</v>
      </c>
      <c r="G896" s="164" t="s">
        <v>386</v>
      </c>
      <c r="H896" s="165">
        <v>2</v>
      </c>
      <c r="I896" s="166"/>
      <c r="J896" s="167"/>
      <c r="K896" s="168">
        <f>ROUND(P896*H896,2)</f>
        <v>0</v>
      </c>
      <c r="L896" s="167"/>
      <c r="M896" s="169"/>
      <c r="N896" s="170" t="s">
        <v>20</v>
      </c>
      <c r="O896" s="135" t="s">
        <v>43</v>
      </c>
      <c r="P896" s="136">
        <f>I896+J896</f>
        <v>0</v>
      </c>
      <c r="Q896" s="136">
        <f>ROUND(I896*H896,2)</f>
        <v>0</v>
      </c>
      <c r="R896" s="136">
        <f>ROUND(J896*H896,2)</f>
        <v>0</v>
      </c>
      <c r="T896" s="137">
        <f>S896*H896</f>
        <v>0</v>
      </c>
      <c r="U896" s="137">
        <v>1E-4</v>
      </c>
      <c r="V896" s="137">
        <f>U896*H896</f>
        <v>2.0000000000000001E-4</v>
      </c>
      <c r="W896" s="137">
        <v>0</v>
      </c>
      <c r="X896" s="137">
        <f>W896*H896</f>
        <v>0</v>
      </c>
      <c r="Y896" s="138" t="s">
        <v>20</v>
      </c>
      <c r="AR896" s="139" t="s">
        <v>184</v>
      </c>
      <c r="AT896" s="139" t="s">
        <v>180</v>
      </c>
      <c r="AU896" s="139" t="s">
        <v>84</v>
      </c>
      <c r="AY896" s="17" t="s">
        <v>155</v>
      </c>
      <c r="BE896" s="140">
        <f>IF(O896="základní",K896,0)</f>
        <v>0</v>
      </c>
      <c r="BF896" s="140">
        <f>IF(O896="snížená",K896,0)</f>
        <v>0</v>
      </c>
      <c r="BG896" s="140">
        <f>IF(O896="zákl. přenesená",K896,0)</f>
        <v>0</v>
      </c>
      <c r="BH896" s="140">
        <f>IF(O896="sníž. přenesená",K896,0)</f>
        <v>0</v>
      </c>
      <c r="BI896" s="140">
        <f>IF(O896="nulová",K896,0)</f>
        <v>0</v>
      </c>
      <c r="BJ896" s="17" t="s">
        <v>82</v>
      </c>
      <c r="BK896" s="140">
        <f>ROUND(P896*H896,2)</f>
        <v>0</v>
      </c>
      <c r="BL896" s="17" t="s">
        <v>185</v>
      </c>
      <c r="BM896" s="139" t="s">
        <v>1622</v>
      </c>
    </row>
    <row r="897" spans="2:65" s="1" customFormat="1" ht="21.75" customHeight="1">
      <c r="B897" s="32"/>
      <c r="C897" s="126" t="s">
        <v>1623</v>
      </c>
      <c r="D897" s="126" t="s">
        <v>157</v>
      </c>
      <c r="E897" s="127" t="s">
        <v>1624</v>
      </c>
      <c r="F897" s="128" t="s">
        <v>1625</v>
      </c>
      <c r="G897" s="129" t="s">
        <v>386</v>
      </c>
      <c r="H897" s="130">
        <v>1</v>
      </c>
      <c r="I897" s="131"/>
      <c r="J897" s="131"/>
      <c r="K897" s="132">
        <f>ROUND(P897*H897,2)</f>
        <v>0</v>
      </c>
      <c r="L897" s="133"/>
      <c r="M897" s="32"/>
      <c r="N897" s="134" t="s">
        <v>20</v>
      </c>
      <c r="O897" s="135" t="s">
        <v>43</v>
      </c>
      <c r="P897" s="136">
        <f>I897+J897</f>
        <v>0</v>
      </c>
      <c r="Q897" s="136">
        <f>ROUND(I897*H897,2)</f>
        <v>0</v>
      </c>
      <c r="R897" s="136">
        <f>ROUND(J897*H897,2)</f>
        <v>0</v>
      </c>
      <c r="T897" s="137">
        <f>S897*H897</f>
        <v>0</v>
      </c>
      <c r="U897" s="137">
        <v>7.2000000000000005E-4</v>
      </c>
      <c r="V897" s="137">
        <f>U897*H897</f>
        <v>7.2000000000000005E-4</v>
      </c>
      <c r="W897" s="137">
        <v>0</v>
      </c>
      <c r="X897" s="137">
        <f>W897*H897</f>
        <v>0</v>
      </c>
      <c r="Y897" s="138" t="s">
        <v>20</v>
      </c>
      <c r="AR897" s="139" t="s">
        <v>185</v>
      </c>
      <c r="AT897" s="139" t="s">
        <v>157</v>
      </c>
      <c r="AU897" s="139" t="s">
        <v>84</v>
      </c>
      <c r="AY897" s="17" t="s">
        <v>155</v>
      </c>
      <c r="BE897" s="140">
        <f>IF(O897="základní",K897,0)</f>
        <v>0</v>
      </c>
      <c r="BF897" s="140">
        <f>IF(O897="snížená",K897,0)</f>
        <v>0</v>
      </c>
      <c r="BG897" s="140">
        <f>IF(O897="zákl. přenesená",K897,0)</f>
        <v>0</v>
      </c>
      <c r="BH897" s="140">
        <f>IF(O897="sníž. přenesená",K897,0)</f>
        <v>0</v>
      </c>
      <c r="BI897" s="140">
        <f>IF(O897="nulová",K897,0)</f>
        <v>0</v>
      </c>
      <c r="BJ897" s="17" t="s">
        <v>82</v>
      </c>
      <c r="BK897" s="140">
        <f>ROUND(P897*H897,2)</f>
        <v>0</v>
      </c>
      <c r="BL897" s="17" t="s">
        <v>185</v>
      </c>
      <c r="BM897" s="139" t="s">
        <v>1626</v>
      </c>
    </row>
    <row r="898" spans="2:65" s="1" customFormat="1">
      <c r="B898" s="32"/>
      <c r="D898" s="141" t="s">
        <v>162</v>
      </c>
      <c r="F898" s="142" t="s">
        <v>1627</v>
      </c>
      <c r="I898" s="143"/>
      <c r="J898" s="143"/>
      <c r="M898" s="32"/>
      <c r="N898" s="144"/>
      <c r="Y898" s="53"/>
      <c r="AT898" s="17" t="s">
        <v>162</v>
      </c>
      <c r="AU898" s="17" t="s">
        <v>84</v>
      </c>
    </row>
    <row r="899" spans="2:65" s="1" customFormat="1" ht="16.5" customHeight="1">
      <c r="B899" s="32"/>
      <c r="C899" s="161" t="s">
        <v>1628</v>
      </c>
      <c r="D899" s="161" t="s">
        <v>180</v>
      </c>
      <c r="E899" s="162" t="s">
        <v>1629</v>
      </c>
      <c r="F899" s="163" t="s">
        <v>1630</v>
      </c>
      <c r="G899" s="164" t="s">
        <v>386</v>
      </c>
      <c r="H899" s="165">
        <v>1</v>
      </c>
      <c r="I899" s="166"/>
      <c r="J899" s="167"/>
      <c r="K899" s="168">
        <f>ROUND(P899*H899,2)</f>
        <v>0</v>
      </c>
      <c r="L899" s="167"/>
      <c r="M899" s="169"/>
      <c r="N899" s="170" t="s">
        <v>20</v>
      </c>
      <c r="O899" s="135" t="s">
        <v>43</v>
      </c>
      <c r="P899" s="136">
        <f>I899+J899</f>
        <v>0</v>
      </c>
      <c r="Q899" s="136">
        <f>ROUND(I899*H899,2)</f>
        <v>0</v>
      </c>
      <c r="R899" s="136">
        <f>ROUND(J899*H899,2)</f>
        <v>0</v>
      </c>
      <c r="T899" s="137">
        <f>S899*H899</f>
        <v>0</v>
      </c>
      <c r="U899" s="137">
        <v>0</v>
      </c>
      <c r="V899" s="137">
        <f>U899*H899</f>
        <v>0</v>
      </c>
      <c r="W899" s="137">
        <v>0</v>
      </c>
      <c r="X899" s="137">
        <f>W899*H899</f>
        <v>0</v>
      </c>
      <c r="Y899" s="138" t="s">
        <v>20</v>
      </c>
      <c r="AR899" s="139" t="s">
        <v>184</v>
      </c>
      <c r="AT899" s="139" t="s">
        <v>180</v>
      </c>
      <c r="AU899" s="139" t="s">
        <v>84</v>
      </c>
      <c r="AY899" s="17" t="s">
        <v>155</v>
      </c>
      <c r="BE899" s="140">
        <f>IF(O899="základní",K899,0)</f>
        <v>0</v>
      </c>
      <c r="BF899" s="140">
        <f>IF(O899="snížená",K899,0)</f>
        <v>0</v>
      </c>
      <c r="BG899" s="140">
        <f>IF(O899="zákl. přenesená",K899,0)</f>
        <v>0</v>
      </c>
      <c r="BH899" s="140">
        <f>IF(O899="sníž. přenesená",K899,0)</f>
        <v>0</v>
      </c>
      <c r="BI899" s="140">
        <f>IF(O899="nulová",K899,0)</f>
        <v>0</v>
      </c>
      <c r="BJ899" s="17" t="s">
        <v>82</v>
      </c>
      <c r="BK899" s="140">
        <f>ROUND(P899*H899,2)</f>
        <v>0</v>
      </c>
      <c r="BL899" s="17" t="s">
        <v>185</v>
      </c>
      <c r="BM899" s="139" t="s">
        <v>1631</v>
      </c>
    </row>
    <row r="900" spans="2:65" s="1" customFormat="1" ht="16.5" customHeight="1">
      <c r="B900" s="32"/>
      <c r="C900" s="161" t="s">
        <v>1632</v>
      </c>
      <c r="D900" s="161" t="s">
        <v>180</v>
      </c>
      <c r="E900" s="162" t="s">
        <v>1633</v>
      </c>
      <c r="F900" s="163" t="s">
        <v>1634</v>
      </c>
      <c r="G900" s="164" t="s">
        <v>386</v>
      </c>
      <c r="H900" s="165">
        <v>1</v>
      </c>
      <c r="I900" s="166"/>
      <c r="J900" s="167"/>
      <c r="K900" s="168">
        <f>ROUND(P900*H900,2)</f>
        <v>0</v>
      </c>
      <c r="L900" s="167"/>
      <c r="M900" s="169"/>
      <c r="N900" s="170" t="s">
        <v>20</v>
      </c>
      <c r="O900" s="135" t="s">
        <v>43</v>
      </c>
      <c r="P900" s="136">
        <f>I900+J900</f>
        <v>0</v>
      </c>
      <c r="Q900" s="136">
        <f>ROUND(I900*H900,2)</f>
        <v>0</v>
      </c>
      <c r="R900" s="136">
        <f>ROUND(J900*H900,2)</f>
        <v>0</v>
      </c>
      <c r="T900" s="137">
        <f>S900*H900</f>
        <v>0</v>
      </c>
      <c r="U900" s="137">
        <v>9.1000000000000004E-3</v>
      </c>
      <c r="V900" s="137">
        <f>U900*H900</f>
        <v>9.1000000000000004E-3</v>
      </c>
      <c r="W900" s="137">
        <v>0</v>
      </c>
      <c r="X900" s="137">
        <f>W900*H900</f>
        <v>0</v>
      </c>
      <c r="Y900" s="138" t="s">
        <v>20</v>
      </c>
      <c r="AR900" s="139" t="s">
        <v>184</v>
      </c>
      <c r="AT900" s="139" t="s">
        <v>180</v>
      </c>
      <c r="AU900" s="139" t="s">
        <v>84</v>
      </c>
      <c r="AY900" s="17" t="s">
        <v>155</v>
      </c>
      <c r="BE900" s="140">
        <f>IF(O900="základní",K900,0)</f>
        <v>0</v>
      </c>
      <c r="BF900" s="140">
        <f>IF(O900="snížená",K900,0)</f>
        <v>0</v>
      </c>
      <c r="BG900" s="140">
        <f>IF(O900="zákl. přenesená",K900,0)</f>
        <v>0</v>
      </c>
      <c r="BH900" s="140">
        <f>IF(O900="sníž. přenesená",K900,0)</f>
        <v>0</v>
      </c>
      <c r="BI900" s="140">
        <f>IF(O900="nulová",K900,0)</f>
        <v>0</v>
      </c>
      <c r="BJ900" s="17" t="s">
        <v>82</v>
      </c>
      <c r="BK900" s="140">
        <f>ROUND(P900*H900,2)</f>
        <v>0</v>
      </c>
      <c r="BL900" s="17" t="s">
        <v>185</v>
      </c>
      <c r="BM900" s="139" t="s">
        <v>1635</v>
      </c>
    </row>
    <row r="901" spans="2:65" s="1" customFormat="1" ht="16.5" customHeight="1">
      <c r="B901" s="32"/>
      <c r="C901" s="126" t="s">
        <v>1636</v>
      </c>
      <c r="D901" s="126" t="s">
        <v>157</v>
      </c>
      <c r="E901" s="127" t="s">
        <v>1637</v>
      </c>
      <c r="F901" s="128" t="s">
        <v>1638</v>
      </c>
      <c r="G901" s="129" t="s">
        <v>386</v>
      </c>
      <c r="H901" s="130">
        <v>2</v>
      </c>
      <c r="I901" s="131"/>
      <c r="J901" s="131"/>
      <c r="K901" s="132">
        <f>ROUND(P901*H901,2)</f>
        <v>0</v>
      </c>
      <c r="L901" s="133"/>
      <c r="M901" s="32"/>
      <c r="N901" s="134" t="s">
        <v>20</v>
      </c>
      <c r="O901" s="135" t="s">
        <v>43</v>
      </c>
      <c r="P901" s="136">
        <f>I901+J901</f>
        <v>0</v>
      </c>
      <c r="Q901" s="136">
        <f>ROUND(I901*H901,2)</f>
        <v>0</v>
      </c>
      <c r="R901" s="136">
        <f>ROUND(J901*H901,2)</f>
        <v>0</v>
      </c>
      <c r="T901" s="137">
        <f>S901*H901</f>
        <v>0</v>
      </c>
      <c r="U901" s="137">
        <v>5.6999999999999998E-4</v>
      </c>
      <c r="V901" s="137">
        <f>U901*H901</f>
        <v>1.14E-3</v>
      </c>
      <c r="W901" s="137">
        <v>0</v>
      </c>
      <c r="X901" s="137">
        <f>W901*H901</f>
        <v>0</v>
      </c>
      <c r="Y901" s="138" t="s">
        <v>20</v>
      </c>
      <c r="AR901" s="139" t="s">
        <v>185</v>
      </c>
      <c r="AT901" s="139" t="s">
        <v>157</v>
      </c>
      <c r="AU901" s="139" t="s">
        <v>84</v>
      </c>
      <c r="AY901" s="17" t="s">
        <v>155</v>
      </c>
      <c r="BE901" s="140">
        <f>IF(O901="základní",K901,0)</f>
        <v>0</v>
      </c>
      <c r="BF901" s="140">
        <f>IF(O901="snížená",K901,0)</f>
        <v>0</v>
      </c>
      <c r="BG901" s="140">
        <f>IF(O901="zákl. přenesená",K901,0)</f>
        <v>0</v>
      </c>
      <c r="BH901" s="140">
        <f>IF(O901="sníž. přenesená",K901,0)</f>
        <v>0</v>
      </c>
      <c r="BI901" s="140">
        <f>IF(O901="nulová",K901,0)</f>
        <v>0</v>
      </c>
      <c r="BJ901" s="17" t="s">
        <v>82</v>
      </c>
      <c r="BK901" s="140">
        <f>ROUND(P901*H901,2)</f>
        <v>0</v>
      </c>
      <c r="BL901" s="17" t="s">
        <v>185</v>
      </c>
      <c r="BM901" s="139" t="s">
        <v>1639</v>
      </c>
    </row>
    <row r="902" spans="2:65" s="1" customFormat="1">
      <c r="B902" s="32"/>
      <c r="D902" s="141" t="s">
        <v>162</v>
      </c>
      <c r="F902" s="142" t="s">
        <v>1640</v>
      </c>
      <c r="I902" s="143"/>
      <c r="J902" s="143"/>
      <c r="M902" s="32"/>
      <c r="N902" s="144"/>
      <c r="Y902" s="53"/>
      <c r="AT902" s="17" t="s">
        <v>162</v>
      </c>
      <c r="AU902" s="17" t="s">
        <v>84</v>
      </c>
    </row>
    <row r="903" spans="2:65" s="1" customFormat="1" ht="16.5" customHeight="1">
      <c r="B903" s="32"/>
      <c r="C903" s="161" t="s">
        <v>1641</v>
      </c>
      <c r="D903" s="161" t="s">
        <v>180</v>
      </c>
      <c r="E903" s="162" t="s">
        <v>1642</v>
      </c>
      <c r="F903" s="163" t="s">
        <v>1643</v>
      </c>
      <c r="G903" s="164" t="s">
        <v>386</v>
      </c>
      <c r="H903" s="165">
        <v>2</v>
      </c>
      <c r="I903" s="166"/>
      <c r="J903" s="167"/>
      <c r="K903" s="168">
        <f>ROUND(P903*H903,2)</f>
        <v>0</v>
      </c>
      <c r="L903" s="167"/>
      <c r="M903" s="169"/>
      <c r="N903" s="170" t="s">
        <v>20</v>
      </c>
      <c r="O903" s="135" t="s">
        <v>43</v>
      </c>
      <c r="P903" s="136">
        <f>I903+J903</f>
        <v>0</v>
      </c>
      <c r="Q903" s="136">
        <f>ROUND(I903*H903,2)</f>
        <v>0</v>
      </c>
      <c r="R903" s="136">
        <f>ROUND(J903*H903,2)</f>
        <v>0</v>
      </c>
      <c r="T903" s="137">
        <f>S903*H903</f>
        <v>0</v>
      </c>
      <c r="U903" s="137">
        <v>3.0700000000000002E-2</v>
      </c>
      <c r="V903" s="137">
        <f>U903*H903</f>
        <v>6.1400000000000003E-2</v>
      </c>
      <c r="W903" s="137">
        <v>0</v>
      </c>
      <c r="X903" s="137">
        <f>W903*H903</f>
        <v>0</v>
      </c>
      <c r="Y903" s="138" t="s">
        <v>20</v>
      </c>
      <c r="AR903" s="139" t="s">
        <v>184</v>
      </c>
      <c r="AT903" s="139" t="s">
        <v>180</v>
      </c>
      <c r="AU903" s="139" t="s">
        <v>84</v>
      </c>
      <c r="AY903" s="17" t="s">
        <v>155</v>
      </c>
      <c r="BE903" s="140">
        <f>IF(O903="základní",K903,0)</f>
        <v>0</v>
      </c>
      <c r="BF903" s="140">
        <f>IF(O903="snížená",K903,0)</f>
        <v>0</v>
      </c>
      <c r="BG903" s="140">
        <f>IF(O903="zákl. přenesená",K903,0)</f>
        <v>0</v>
      </c>
      <c r="BH903" s="140">
        <f>IF(O903="sníž. přenesená",K903,0)</f>
        <v>0</v>
      </c>
      <c r="BI903" s="140">
        <f>IF(O903="nulová",K903,0)</f>
        <v>0</v>
      </c>
      <c r="BJ903" s="17" t="s">
        <v>82</v>
      </c>
      <c r="BK903" s="140">
        <f>ROUND(P903*H903,2)</f>
        <v>0</v>
      </c>
      <c r="BL903" s="17" t="s">
        <v>185</v>
      </c>
      <c r="BM903" s="139" t="s">
        <v>1644</v>
      </c>
    </row>
    <row r="904" spans="2:65" s="1" customFormat="1" ht="16.5" customHeight="1">
      <c r="B904" s="32"/>
      <c r="C904" s="126" t="s">
        <v>1645</v>
      </c>
      <c r="D904" s="126" t="s">
        <v>157</v>
      </c>
      <c r="E904" s="127" t="s">
        <v>1646</v>
      </c>
      <c r="F904" s="128" t="s">
        <v>1647</v>
      </c>
      <c r="G904" s="129" t="s">
        <v>386</v>
      </c>
      <c r="H904" s="130">
        <v>2</v>
      </c>
      <c r="I904" s="131"/>
      <c r="J904" s="131"/>
      <c r="K904" s="132">
        <f>ROUND(P904*H904,2)</f>
        <v>0</v>
      </c>
      <c r="L904" s="133"/>
      <c r="M904" s="32"/>
      <c r="N904" s="134" t="s">
        <v>20</v>
      </c>
      <c r="O904" s="135" t="s">
        <v>43</v>
      </c>
      <c r="P904" s="136">
        <f>I904+J904</f>
        <v>0</v>
      </c>
      <c r="Q904" s="136">
        <f>ROUND(I904*H904,2)</f>
        <v>0</v>
      </c>
      <c r="R904" s="136">
        <f>ROUND(J904*H904,2)</f>
        <v>0</v>
      </c>
      <c r="T904" s="137">
        <f>S904*H904</f>
        <v>0</v>
      </c>
      <c r="U904" s="137">
        <v>4.0000000000000002E-4</v>
      </c>
      <c r="V904" s="137">
        <f>U904*H904</f>
        <v>8.0000000000000004E-4</v>
      </c>
      <c r="W904" s="137">
        <v>0</v>
      </c>
      <c r="X904" s="137">
        <f>W904*H904</f>
        <v>0</v>
      </c>
      <c r="Y904" s="138" t="s">
        <v>20</v>
      </c>
      <c r="AR904" s="139" t="s">
        <v>185</v>
      </c>
      <c r="AT904" s="139" t="s">
        <v>157</v>
      </c>
      <c r="AU904" s="139" t="s">
        <v>84</v>
      </c>
      <c r="AY904" s="17" t="s">
        <v>155</v>
      </c>
      <c r="BE904" s="140">
        <f>IF(O904="základní",K904,0)</f>
        <v>0</v>
      </c>
      <c r="BF904" s="140">
        <f>IF(O904="snížená",K904,0)</f>
        <v>0</v>
      </c>
      <c r="BG904" s="140">
        <f>IF(O904="zákl. přenesená",K904,0)</f>
        <v>0</v>
      </c>
      <c r="BH904" s="140">
        <f>IF(O904="sníž. přenesená",K904,0)</f>
        <v>0</v>
      </c>
      <c r="BI904" s="140">
        <f>IF(O904="nulová",K904,0)</f>
        <v>0</v>
      </c>
      <c r="BJ904" s="17" t="s">
        <v>82</v>
      </c>
      <c r="BK904" s="140">
        <f>ROUND(P904*H904,2)</f>
        <v>0</v>
      </c>
      <c r="BL904" s="17" t="s">
        <v>185</v>
      </c>
      <c r="BM904" s="139" t="s">
        <v>1648</v>
      </c>
    </row>
    <row r="905" spans="2:65" s="1" customFormat="1">
      <c r="B905" s="32"/>
      <c r="D905" s="141" t="s">
        <v>162</v>
      </c>
      <c r="F905" s="142" t="s">
        <v>1649</v>
      </c>
      <c r="I905" s="143"/>
      <c r="J905" s="143"/>
      <c r="M905" s="32"/>
      <c r="N905" s="144"/>
      <c r="Y905" s="53"/>
      <c r="AT905" s="17" t="s">
        <v>162</v>
      </c>
      <c r="AU905" s="17" t="s">
        <v>84</v>
      </c>
    </row>
    <row r="906" spans="2:65" s="1" customFormat="1" ht="16.5" customHeight="1">
      <c r="B906" s="32"/>
      <c r="C906" s="126" t="s">
        <v>1650</v>
      </c>
      <c r="D906" s="126" t="s">
        <v>157</v>
      </c>
      <c r="E906" s="127" t="s">
        <v>1651</v>
      </c>
      <c r="F906" s="128" t="s">
        <v>1652</v>
      </c>
      <c r="G906" s="129" t="s">
        <v>386</v>
      </c>
      <c r="H906" s="130">
        <v>1</v>
      </c>
      <c r="I906" s="131"/>
      <c r="J906" s="131"/>
      <c r="K906" s="132">
        <f>ROUND(P906*H906,2)</f>
        <v>0</v>
      </c>
      <c r="L906" s="133"/>
      <c r="M906" s="32"/>
      <c r="N906" s="134" t="s">
        <v>20</v>
      </c>
      <c r="O906" s="135" t="s">
        <v>43</v>
      </c>
      <c r="P906" s="136">
        <f>I906+J906</f>
        <v>0</v>
      </c>
      <c r="Q906" s="136">
        <f>ROUND(I906*H906,2)</f>
        <v>0</v>
      </c>
      <c r="R906" s="136">
        <f>ROUND(J906*H906,2)</f>
        <v>0</v>
      </c>
      <c r="T906" s="137">
        <f>S906*H906</f>
        <v>0</v>
      </c>
      <c r="U906" s="137">
        <v>1.4999999999999999E-4</v>
      </c>
      <c r="V906" s="137">
        <f>U906*H906</f>
        <v>1.4999999999999999E-4</v>
      </c>
      <c r="W906" s="137">
        <v>0</v>
      </c>
      <c r="X906" s="137">
        <f>W906*H906</f>
        <v>0</v>
      </c>
      <c r="Y906" s="138" t="s">
        <v>20</v>
      </c>
      <c r="AR906" s="139" t="s">
        <v>185</v>
      </c>
      <c r="AT906" s="139" t="s">
        <v>157</v>
      </c>
      <c r="AU906" s="139" t="s">
        <v>84</v>
      </c>
      <c r="AY906" s="17" t="s">
        <v>155</v>
      </c>
      <c r="BE906" s="140">
        <f>IF(O906="základní",K906,0)</f>
        <v>0</v>
      </c>
      <c r="BF906" s="140">
        <f>IF(O906="snížená",K906,0)</f>
        <v>0</v>
      </c>
      <c r="BG906" s="140">
        <f>IF(O906="zákl. přenesená",K906,0)</f>
        <v>0</v>
      </c>
      <c r="BH906" s="140">
        <f>IF(O906="sníž. přenesená",K906,0)</f>
        <v>0</v>
      </c>
      <c r="BI906" s="140">
        <f>IF(O906="nulová",K906,0)</f>
        <v>0</v>
      </c>
      <c r="BJ906" s="17" t="s">
        <v>82</v>
      </c>
      <c r="BK906" s="140">
        <f>ROUND(P906*H906,2)</f>
        <v>0</v>
      </c>
      <c r="BL906" s="17" t="s">
        <v>185</v>
      </c>
      <c r="BM906" s="139" t="s">
        <v>1653</v>
      </c>
    </row>
    <row r="907" spans="2:65" s="1" customFormat="1">
      <c r="B907" s="32"/>
      <c r="D907" s="141" t="s">
        <v>162</v>
      </c>
      <c r="F907" s="142" t="s">
        <v>1654</v>
      </c>
      <c r="I907" s="143"/>
      <c r="J907" s="143"/>
      <c r="M907" s="32"/>
      <c r="N907" s="144"/>
      <c r="Y907" s="53"/>
      <c r="AT907" s="17" t="s">
        <v>162</v>
      </c>
      <c r="AU907" s="17" t="s">
        <v>84</v>
      </c>
    </row>
    <row r="908" spans="2:65" s="1" customFormat="1" ht="24.2" customHeight="1">
      <c r="B908" s="32"/>
      <c r="C908" s="126" t="s">
        <v>1655</v>
      </c>
      <c r="D908" s="126" t="s">
        <v>157</v>
      </c>
      <c r="E908" s="127" t="s">
        <v>1656</v>
      </c>
      <c r="F908" s="128" t="s">
        <v>1657</v>
      </c>
      <c r="G908" s="129" t="s">
        <v>207</v>
      </c>
      <c r="H908" s="130">
        <v>7.6999999999999999E-2</v>
      </c>
      <c r="I908" s="131"/>
      <c r="J908" s="131"/>
      <c r="K908" s="132">
        <f>ROUND(P908*H908,2)</f>
        <v>0</v>
      </c>
      <c r="L908" s="133"/>
      <c r="M908" s="32"/>
      <c r="N908" s="134" t="s">
        <v>20</v>
      </c>
      <c r="O908" s="135" t="s">
        <v>43</v>
      </c>
      <c r="P908" s="136">
        <f>I908+J908</f>
        <v>0</v>
      </c>
      <c r="Q908" s="136">
        <f>ROUND(I908*H908,2)</f>
        <v>0</v>
      </c>
      <c r="R908" s="136">
        <f>ROUND(J908*H908,2)</f>
        <v>0</v>
      </c>
      <c r="T908" s="137">
        <f>S908*H908</f>
        <v>0</v>
      </c>
      <c r="U908" s="137">
        <v>0</v>
      </c>
      <c r="V908" s="137">
        <f>U908*H908</f>
        <v>0</v>
      </c>
      <c r="W908" s="137">
        <v>0</v>
      </c>
      <c r="X908" s="137">
        <f>W908*H908</f>
        <v>0</v>
      </c>
      <c r="Y908" s="138" t="s">
        <v>20</v>
      </c>
      <c r="AR908" s="139" t="s">
        <v>185</v>
      </c>
      <c r="AT908" s="139" t="s">
        <v>157</v>
      </c>
      <c r="AU908" s="139" t="s">
        <v>84</v>
      </c>
      <c r="AY908" s="17" t="s">
        <v>155</v>
      </c>
      <c r="BE908" s="140">
        <f>IF(O908="základní",K908,0)</f>
        <v>0</v>
      </c>
      <c r="BF908" s="140">
        <f>IF(O908="snížená",K908,0)</f>
        <v>0</v>
      </c>
      <c r="BG908" s="140">
        <f>IF(O908="zákl. přenesená",K908,0)</f>
        <v>0</v>
      </c>
      <c r="BH908" s="140">
        <f>IF(O908="sníž. přenesená",K908,0)</f>
        <v>0</v>
      </c>
      <c r="BI908" s="140">
        <f>IF(O908="nulová",K908,0)</f>
        <v>0</v>
      </c>
      <c r="BJ908" s="17" t="s">
        <v>82</v>
      </c>
      <c r="BK908" s="140">
        <f>ROUND(P908*H908,2)</f>
        <v>0</v>
      </c>
      <c r="BL908" s="17" t="s">
        <v>185</v>
      </c>
      <c r="BM908" s="139" t="s">
        <v>1658</v>
      </c>
    </row>
    <row r="909" spans="2:65" s="1" customFormat="1">
      <c r="B909" s="32"/>
      <c r="D909" s="141" t="s">
        <v>162</v>
      </c>
      <c r="F909" s="142" t="s">
        <v>1659</v>
      </c>
      <c r="I909" s="143"/>
      <c r="J909" s="143"/>
      <c r="M909" s="32"/>
      <c r="N909" s="144"/>
      <c r="Y909" s="53"/>
      <c r="AT909" s="17" t="s">
        <v>162</v>
      </c>
      <c r="AU909" s="17" t="s">
        <v>84</v>
      </c>
    </row>
    <row r="910" spans="2:65" s="11" customFormat="1" ht="22.9" customHeight="1">
      <c r="B910" s="113"/>
      <c r="D910" s="114" t="s">
        <v>73</v>
      </c>
      <c r="E910" s="124" t="s">
        <v>1660</v>
      </c>
      <c r="F910" s="124" t="s">
        <v>1661</v>
      </c>
      <c r="I910" s="116"/>
      <c r="J910" s="116"/>
      <c r="K910" s="125">
        <f>BK910</f>
        <v>0</v>
      </c>
      <c r="M910" s="113"/>
      <c r="N910" s="118"/>
      <c r="Q910" s="119">
        <f>SUM(Q911:Q1118)</f>
        <v>0</v>
      </c>
      <c r="R910" s="119">
        <f>SUM(R911:R1118)</f>
        <v>0</v>
      </c>
      <c r="T910" s="120">
        <f>SUM(T911:T1118)</f>
        <v>0</v>
      </c>
      <c r="V910" s="120">
        <f>SUM(V911:V1118)</f>
        <v>0.98905550000000009</v>
      </c>
      <c r="X910" s="120">
        <f>SUM(X911:X1118)</f>
        <v>0</v>
      </c>
      <c r="Y910" s="121"/>
      <c r="AR910" s="114" t="s">
        <v>84</v>
      </c>
      <c r="AT910" s="122" t="s">
        <v>73</v>
      </c>
      <c r="AU910" s="122" t="s">
        <v>82</v>
      </c>
      <c r="AY910" s="114" t="s">
        <v>155</v>
      </c>
      <c r="BK910" s="123">
        <f>SUM(BK911:BK1118)</f>
        <v>0</v>
      </c>
    </row>
    <row r="911" spans="2:65" s="1" customFormat="1" ht="24.2" customHeight="1">
      <c r="B911" s="32"/>
      <c r="C911" s="126" t="s">
        <v>1662</v>
      </c>
      <c r="D911" s="126" t="s">
        <v>157</v>
      </c>
      <c r="E911" s="127" t="s">
        <v>1663</v>
      </c>
      <c r="F911" s="128" t="s">
        <v>1664</v>
      </c>
      <c r="G911" s="129" t="s">
        <v>183</v>
      </c>
      <c r="H911" s="130">
        <v>210</v>
      </c>
      <c r="I911" s="131"/>
      <c r="J911" s="131"/>
      <c r="K911" s="132">
        <f>ROUND(P911*H911,2)</f>
        <v>0</v>
      </c>
      <c r="L911" s="133"/>
      <c r="M911" s="32"/>
      <c r="N911" s="134" t="s">
        <v>20</v>
      </c>
      <c r="O911" s="135" t="s">
        <v>43</v>
      </c>
      <c r="P911" s="136">
        <f>I911+J911</f>
        <v>0</v>
      </c>
      <c r="Q911" s="136">
        <f>ROUND(I911*H911,2)</f>
        <v>0</v>
      </c>
      <c r="R911" s="136">
        <f>ROUND(J911*H911,2)</f>
        <v>0</v>
      </c>
      <c r="T911" s="137">
        <f>S911*H911</f>
        <v>0</v>
      </c>
      <c r="U911" s="137">
        <v>0</v>
      </c>
      <c r="V911" s="137">
        <f>U911*H911</f>
        <v>0</v>
      </c>
      <c r="W911" s="137">
        <v>0</v>
      </c>
      <c r="X911" s="137">
        <f>W911*H911</f>
        <v>0</v>
      </c>
      <c r="Y911" s="138" t="s">
        <v>20</v>
      </c>
      <c r="AR911" s="139" t="s">
        <v>185</v>
      </c>
      <c r="AT911" s="139" t="s">
        <v>157</v>
      </c>
      <c r="AU911" s="139" t="s">
        <v>84</v>
      </c>
      <c r="AY911" s="17" t="s">
        <v>155</v>
      </c>
      <c r="BE911" s="140">
        <f>IF(O911="základní",K911,0)</f>
        <v>0</v>
      </c>
      <c r="BF911" s="140">
        <f>IF(O911="snížená",K911,0)</f>
        <v>0</v>
      </c>
      <c r="BG911" s="140">
        <f>IF(O911="zákl. přenesená",K911,0)</f>
        <v>0</v>
      </c>
      <c r="BH911" s="140">
        <f>IF(O911="sníž. přenesená",K911,0)</f>
        <v>0</v>
      </c>
      <c r="BI911" s="140">
        <f>IF(O911="nulová",K911,0)</f>
        <v>0</v>
      </c>
      <c r="BJ911" s="17" t="s">
        <v>82</v>
      </c>
      <c r="BK911" s="140">
        <f>ROUND(P911*H911,2)</f>
        <v>0</v>
      </c>
      <c r="BL911" s="17" t="s">
        <v>185</v>
      </c>
      <c r="BM911" s="139" t="s">
        <v>1665</v>
      </c>
    </row>
    <row r="912" spans="2:65" s="1" customFormat="1">
      <c r="B912" s="32"/>
      <c r="D912" s="141" t="s">
        <v>162</v>
      </c>
      <c r="F912" s="142" t="s">
        <v>1666</v>
      </c>
      <c r="I912" s="143"/>
      <c r="J912" s="143"/>
      <c r="M912" s="32"/>
      <c r="N912" s="144"/>
      <c r="Y912" s="53"/>
      <c r="AT912" s="17" t="s">
        <v>162</v>
      </c>
      <c r="AU912" s="17" t="s">
        <v>84</v>
      </c>
    </row>
    <row r="913" spans="2:65" s="1" customFormat="1" ht="16.5" customHeight="1">
      <c r="B913" s="32"/>
      <c r="C913" s="161" t="s">
        <v>1667</v>
      </c>
      <c r="D913" s="161" t="s">
        <v>180</v>
      </c>
      <c r="E913" s="162" t="s">
        <v>1668</v>
      </c>
      <c r="F913" s="163" t="s">
        <v>1669</v>
      </c>
      <c r="G913" s="164" t="s">
        <v>183</v>
      </c>
      <c r="H913" s="165">
        <v>220.5</v>
      </c>
      <c r="I913" s="166"/>
      <c r="J913" s="167"/>
      <c r="K913" s="168">
        <f>ROUND(P913*H913,2)</f>
        <v>0</v>
      </c>
      <c r="L913" s="167"/>
      <c r="M913" s="169"/>
      <c r="N913" s="170" t="s">
        <v>20</v>
      </c>
      <c r="O913" s="135" t="s">
        <v>43</v>
      </c>
      <c r="P913" s="136">
        <f>I913+J913</f>
        <v>0</v>
      </c>
      <c r="Q913" s="136">
        <f>ROUND(I913*H913,2)</f>
        <v>0</v>
      </c>
      <c r="R913" s="136">
        <f>ROUND(J913*H913,2)</f>
        <v>0</v>
      </c>
      <c r="T913" s="137">
        <f>S913*H913</f>
        <v>0</v>
      </c>
      <c r="U913" s="137">
        <v>6.9999999999999994E-5</v>
      </c>
      <c r="V913" s="137">
        <f>U913*H913</f>
        <v>1.5434999999999999E-2</v>
      </c>
      <c r="W913" s="137">
        <v>0</v>
      </c>
      <c r="X913" s="137">
        <f>W913*H913</f>
        <v>0</v>
      </c>
      <c r="Y913" s="138" t="s">
        <v>20</v>
      </c>
      <c r="AR913" s="139" t="s">
        <v>184</v>
      </c>
      <c r="AT913" s="139" t="s">
        <v>180</v>
      </c>
      <c r="AU913" s="139" t="s">
        <v>84</v>
      </c>
      <c r="AY913" s="17" t="s">
        <v>155</v>
      </c>
      <c r="BE913" s="140">
        <f>IF(O913="základní",K913,0)</f>
        <v>0</v>
      </c>
      <c r="BF913" s="140">
        <f>IF(O913="snížená",K913,0)</f>
        <v>0</v>
      </c>
      <c r="BG913" s="140">
        <f>IF(O913="zákl. přenesená",K913,0)</f>
        <v>0</v>
      </c>
      <c r="BH913" s="140">
        <f>IF(O913="sníž. přenesená",K913,0)</f>
        <v>0</v>
      </c>
      <c r="BI913" s="140">
        <f>IF(O913="nulová",K913,0)</f>
        <v>0</v>
      </c>
      <c r="BJ913" s="17" t="s">
        <v>82</v>
      </c>
      <c r="BK913" s="140">
        <f>ROUND(P913*H913,2)</f>
        <v>0</v>
      </c>
      <c r="BL913" s="17" t="s">
        <v>185</v>
      </c>
      <c r="BM913" s="139" t="s">
        <v>1670</v>
      </c>
    </row>
    <row r="914" spans="2:65" s="12" customFormat="1">
      <c r="B914" s="145"/>
      <c r="D914" s="146" t="s">
        <v>164</v>
      </c>
      <c r="F914" s="148" t="s">
        <v>1671</v>
      </c>
      <c r="H914" s="149">
        <v>220.5</v>
      </c>
      <c r="I914" s="150"/>
      <c r="J914" s="150"/>
      <c r="M914" s="145"/>
      <c r="N914" s="151"/>
      <c r="Y914" s="152"/>
      <c r="AT914" s="147" t="s">
        <v>164</v>
      </c>
      <c r="AU914" s="147" t="s">
        <v>84</v>
      </c>
      <c r="AV914" s="12" t="s">
        <v>84</v>
      </c>
      <c r="AW914" s="12" t="s">
        <v>4</v>
      </c>
      <c r="AX914" s="12" t="s">
        <v>82</v>
      </c>
      <c r="AY914" s="147" t="s">
        <v>155</v>
      </c>
    </row>
    <row r="915" spans="2:65" s="1" customFormat="1" ht="24.2" customHeight="1">
      <c r="B915" s="32"/>
      <c r="C915" s="126" t="s">
        <v>1672</v>
      </c>
      <c r="D915" s="126" t="s">
        <v>157</v>
      </c>
      <c r="E915" s="127" t="s">
        <v>1673</v>
      </c>
      <c r="F915" s="128" t="s">
        <v>1674</v>
      </c>
      <c r="G915" s="129" t="s">
        <v>183</v>
      </c>
      <c r="H915" s="130">
        <v>120</v>
      </c>
      <c r="I915" s="131"/>
      <c r="J915" s="131"/>
      <c r="K915" s="132">
        <f>ROUND(P915*H915,2)</f>
        <v>0</v>
      </c>
      <c r="L915" s="133"/>
      <c r="M915" s="32"/>
      <c r="N915" s="134" t="s">
        <v>20</v>
      </c>
      <c r="O915" s="135" t="s">
        <v>43</v>
      </c>
      <c r="P915" s="136">
        <f>I915+J915</f>
        <v>0</v>
      </c>
      <c r="Q915" s="136">
        <f>ROUND(I915*H915,2)</f>
        <v>0</v>
      </c>
      <c r="R915" s="136">
        <f>ROUND(J915*H915,2)</f>
        <v>0</v>
      </c>
      <c r="T915" s="137">
        <f>S915*H915</f>
        <v>0</v>
      </c>
      <c r="U915" s="137">
        <v>0</v>
      </c>
      <c r="V915" s="137">
        <f>U915*H915</f>
        <v>0</v>
      </c>
      <c r="W915" s="137">
        <v>0</v>
      </c>
      <c r="X915" s="137">
        <f>W915*H915</f>
        <v>0</v>
      </c>
      <c r="Y915" s="138" t="s">
        <v>20</v>
      </c>
      <c r="AR915" s="139" t="s">
        <v>185</v>
      </c>
      <c r="AT915" s="139" t="s">
        <v>157</v>
      </c>
      <c r="AU915" s="139" t="s">
        <v>84</v>
      </c>
      <c r="AY915" s="17" t="s">
        <v>155</v>
      </c>
      <c r="BE915" s="140">
        <f>IF(O915="základní",K915,0)</f>
        <v>0</v>
      </c>
      <c r="BF915" s="140">
        <f>IF(O915="snížená",K915,0)</f>
        <v>0</v>
      </c>
      <c r="BG915" s="140">
        <f>IF(O915="zákl. přenesená",K915,0)</f>
        <v>0</v>
      </c>
      <c r="BH915" s="140">
        <f>IF(O915="sníž. přenesená",K915,0)</f>
        <v>0</v>
      </c>
      <c r="BI915" s="140">
        <f>IF(O915="nulová",K915,0)</f>
        <v>0</v>
      </c>
      <c r="BJ915" s="17" t="s">
        <v>82</v>
      </c>
      <c r="BK915" s="140">
        <f>ROUND(P915*H915,2)</f>
        <v>0</v>
      </c>
      <c r="BL915" s="17" t="s">
        <v>185</v>
      </c>
      <c r="BM915" s="139" t="s">
        <v>1675</v>
      </c>
    </row>
    <row r="916" spans="2:65" s="1" customFormat="1">
      <c r="B916" s="32"/>
      <c r="D916" s="141" t="s">
        <v>162</v>
      </c>
      <c r="F916" s="142" t="s">
        <v>1676</v>
      </c>
      <c r="I916" s="143"/>
      <c r="J916" s="143"/>
      <c r="M916" s="32"/>
      <c r="N916" s="144"/>
      <c r="Y916" s="53"/>
      <c r="AT916" s="17" t="s">
        <v>162</v>
      </c>
      <c r="AU916" s="17" t="s">
        <v>84</v>
      </c>
    </row>
    <row r="917" spans="2:65" s="1" customFormat="1" ht="16.5" customHeight="1">
      <c r="B917" s="32"/>
      <c r="C917" s="161" t="s">
        <v>1677</v>
      </c>
      <c r="D917" s="161" t="s">
        <v>180</v>
      </c>
      <c r="E917" s="162" t="s">
        <v>1678</v>
      </c>
      <c r="F917" s="163" t="s">
        <v>1679</v>
      </c>
      <c r="G917" s="164" t="s">
        <v>183</v>
      </c>
      <c r="H917" s="165">
        <v>126</v>
      </c>
      <c r="I917" s="166"/>
      <c r="J917" s="167"/>
      <c r="K917" s="168">
        <f>ROUND(P917*H917,2)</f>
        <v>0</v>
      </c>
      <c r="L917" s="167"/>
      <c r="M917" s="169"/>
      <c r="N917" s="170" t="s">
        <v>20</v>
      </c>
      <c r="O917" s="135" t="s">
        <v>43</v>
      </c>
      <c r="P917" s="136">
        <f>I917+J917</f>
        <v>0</v>
      </c>
      <c r="Q917" s="136">
        <f>ROUND(I917*H917,2)</f>
        <v>0</v>
      </c>
      <c r="R917" s="136">
        <f>ROUND(J917*H917,2)</f>
        <v>0</v>
      </c>
      <c r="T917" s="137">
        <f>S917*H917</f>
        <v>0</v>
      </c>
      <c r="U917" s="137">
        <v>1E-4</v>
      </c>
      <c r="V917" s="137">
        <f>U917*H917</f>
        <v>1.26E-2</v>
      </c>
      <c r="W917" s="137">
        <v>0</v>
      </c>
      <c r="X917" s="137">
        <f>W917*H917</f>
        <v>0</v>
      </c>
      <c r="Y917" s="138" t="s">
        <v>20</v>
      </c>
      <c r="AR917" s="139" t="s">
        <v>184</v>
      </c>
      <c r="AT917" s="139" t="s">
        <v>180</v>
      </c>
      <c r="AU917" s="139" t="s">
        <v>84</v>
      </c>
      <c r="AY917" s="17" t="s">
        <v>155</v>
      </c>
      <c r="BE917" s="140">
        <f>IF(O917="základní",K917,0)</f>
        <v>0</v>
      </c>
      <c r="BF917" s="140">
        <f>IF(O917="snížená",K917,0)</f>
        <v>0</v>
      </c>
      <c r="BG917" s="140">
        <f>IF(O917="zákl. přenesená",K917,0)</f>
        <v>0</v>
      </c>
      <c r="BH917" s="140">
        <f>IF(O917="sníž. přenesená",K917,0)</f>
        <v>0</v>
      </c>
      <c r="BI917" s="140">
        <f>IF(O917="nulová",K917,0)</f>
        <v>0</v>
      </c>
      <c r="BJ917" s="17" t="s">
        <v>82</v>
      </c>
      <c r="BK917" s="140">
        <f>ROUND(P917*H917,2)</f>
        <v>0</v>
      </c>
      <c r="BL917" s="17" t="s">
        <v>185</v>
      </c>
      <c r="BM917" s="139" t="s">
        <v>1680</v>
      </c>
    </row>
    <row r="918" spans="2:65" s="12" customFormat="1">
      <c r="B918" s="145"/>
      <c r="D918" s="146" t="s">
        <v>164</v>
      </c>
      <c r="F918" s="148" t="s">
        <v>1681</v>
      </c>
      <c r="H918" s="149">
        <v>126</v>
      </c>
      <c r="I918" s="150"/>
      <c r="J918" s="150"/>
      <c r="M918" s="145"/>
      <c r="N918" s="151"/>
      <c r="Y918" s="152"/>
      <c r="AT918" s="147" t="s">
        <v>164</v>
      </c>
      <c r="AU918" s="147" t="s">
        <v>84</v>
      </c>
      <c r="AV918" s="12" t="s">
        <v>84</v>
      </c>
      <c r="AW918" s="12" t="s">
        <v>4</v>
      </c>
      <c r="AX918" s="12" t="s">
        <v>82</v>
      </c>
      <c r="AY918" s="147" t="s">
        <v>155</v>
      </c>
    </row>
    <row r="919" spans="2:65" s="1" customFormat="1" ht="24.2" customHeight="1">
      <c r="B919" s="32"/>
      <c r="C919" s="126" t="s">
        <v>1682</v>
      </c>
      <c r="D919" s="126" t="s">
        <v>157</v>
      </c>
      <c r="E919" s="127" t="s">
        <v>1683</v>
      </c>
      <c r="F919" s="128" t="s">
        <v>1684</v>
      </c>
      <c r="G919" s="129" t="s">
        <v>183</v>
      </c>
      <c r="H919" s="130">
        <v>30</v>
      </c>
      <c r="I919" s="131"/>
      <c r="J919" s="131"/>
      <c r="K919" s="132">
        <f>ROUND(P919*H919,2)</f>
        <v>0</v>
      </c>
      <c r="L919" s="133"/>
      <c r="M919" s="32"/>
      <c r="N919" s="134" t="s">
        <v>20</v>
      </c>
      <c r="O919" s="135" t="s">
        <v>43</v>
      </c>
      <c r="P919" s="136">
        <f>I919+J919</f>
        <v>0</v>
      </c>
      <c r="Q919" s="136">
        <f>ROUND(I919*H919,2)</f>
        <v>0</v>
      </c>
      <c r="R919" s="136">
        <f>ROUND(J919*H919,2)</f>
        <v>0</v>
      </c>
      <c r="T919" s="137">
        <f>S919*H919</f>
        <v>0</v>
      </c>
      <c r="U919" s="137">
        <v>0</v>
      </c>
      <c r="V919" s="137">
        <f>U919*H919</f>
        <v>0</v>
      </c>
      <c r="W919" s="137">
        <v>0</v>
      </c>
      <c r="X919" s="137">
        <f>W919*H919</f>
        <v>0</v>
      </c>
      <c r="Y919" s="138" t="s">
        <v>20</v>
      </c>
      <c r="AR919" s="139" t="s">
        <v>185</v>
      </c>
      <c r="AT919" s="139" t="s">
        <v>157</v>
      </c>
      <c r="AU919" s="139" t="s">
        <v>84</v>
      </c>
      <c r="AY919" s="17" t="s">
        <v>155</v>
      </c>
      <c r="BE919" s="140">
        <f>IF(O919="základní",K919,0)</f>
        <v>0</v>
      </c>
      <c r="BF919" s="140">
        <f>IF(O919="snížená",K919,0)</f>
        <v>0</v>
      </c>
      <c r="BG919" s="140">
        <f>IF(O919="zákl. přenesená",K919,0)</f>
        <v>0</v>
      </c>
      <c r="BH919" s="140">
        <f>IF(O919="sníž. přenesená",K919,0)</f>
        <v>0</v>
      </c>
      <c r="BI919" s="140">
        <f>IF(O919="nulová",K919,0)</f>
        <v>0</v>
      </c>
      <c r="BJ919" s="17" t="s">
        <v>82</v>
      </c>
      <c r="BK919" s="140">
        <f>ROUND(P919*H919,2)</f>
        <v>0</v>
      </c>
      <c r="BL919" s="17" t="s">
        <v>185</v>
      </c>
      <c r="BM919" s="139" t="s">
        <v>1685</v>
      </c>
    </row>
    <row r="920" spans="2:65" s="1" customFormat="1">
      <c r="B920" s="32"/>
      <c r="D920" s="141" t="s">
        <v>162</v>
      </c>
      <c r="F920" s="142" t="s">
        <v>1686</v>
      </c>
      <c r="I920" s="143"/>
      <c r="J920" s="143"/>
      <c r="M920" s="32"/>
      <c r="N920" s="144"/>
      <c r="Y920" s="53"/>
      <c r="AT920" s="17" t="s">
        <v>162</v>
      </c>
      <c r="AU920" s="17" t="s">
        <v>84</v>
      </c>
    </row>
    <row r="921" spans="2:65" s="1" customFormat="1" ht="16.5" customHeight="1">
      <c r="B921" s="32"/>
      <c r="C921" s="161" t="s">
        <v>1687</v>
      </c>
      <c r="D921" s="161" t="s">
        <v>180</v>
      </c>
      <c r="E921" s="162" t="s">
        <v>1688</v>
      </c>
      <c r="F921" s="163" t="s">
        <v>1689</v>
      </c>
      <c r="G921" s="164" t="s">
        <v>183</v>
      </c>
      <c r="H921" s="165">
        <v>31.5</v>
      </c>
      <c r="I921" s="166"/>
      <c r="J921" s="167"/>
      <c r="K921" s="168">
        <f>ROUND(P921*H921,2)</f>
        <v>0</v>
      </c>
      <c r="L921" s="167"/>
      <c r="M921" s="169"/>
      <c r="N921" s="170" t="s">
        <v>20</v>
      </c>
      <c r="O921" s="135" t="s">
        <v>43</v>
      </c>
      <c r="P921" s="136">
        <f>I921+J921</f>
        <v>0</v>
      </c>
      <c r="Q921" s="136">
        <f>ROUND(I921*H921,2)</f>
        <v>0</v>
      </c>
      <c r="R921" s="136">
        <f>ROUND(J921*H921,2)</f>
        <v>0</v>
      </c>
      <c r="T921" s="137">
        <f>S921*H921</f>
        <v>0</v>
      </c>
      <c r="U921" s="137">
        <v>2.2000000000000001E-4</v>
      </c>
      <c r="V921" s="137">
        <f>U921*H921</f>
        <v>6.9300000000000004E-3</v>
      </c>
      <c r="W921" s="137">
        <v>0</v>
      </c>
      <c r="X921" s="137">
        <f>W921*H921</f>
        <v>0</v>
      </c>
      <c r="Y921" s="138" t="s">
        <v>20</v>
      </c>
      <c r="AR921" s="139" t="s">
        <v>184</v>
      </c>
      <c r="AT921" s="139" t="s">
        <v>180</v>
      </c>
      <c r="AU921" s="139" t="s">
        <v>84</v>
      </c>
      <c r="AY921" s="17" t="s">
        <v>155</v>
      </c>
      <c r="BE921" s="140">
        <f>IF(O921="základní",K921,0)</f>
        <v>0</v>
      </c>
      <c r="BF921" s="140">
        <f>IF(O921="snížená",K921,0)</f>
        <v>0</v>
      </c>
      <c r="BG921" s="140">
        <f>IF(O921="zákl. přenesená",K921,0)</f>
        <v>0</v>
      </c>
      <c r="BH921" s="140">
        <f>IF(O921="sníž. přenesená",K921,0)</f>
        <v>0</v>
      </c>
      <c r="BI921" s="140">
        <f>IF(O921="nulová",K921,0)</f>
        <v>0</v>
      </c>
      <c r="BJ921" s="17" t="s">
        <v>82</v>
      </c>
      <c r="BK921" s="140">
        <f>ROUND(P921*H921,2)</f>
        <v>0</v>
      </c>
      <c r="BL921" s="17" t="s">
        <v>185</v>
      </c>
      <c r="BM921" s="139" t="s">
        <v>1690</v>
      </c>
    </row>
    <row r="922" spans="2:65" s="12" customFormat="1">
      <c r="B922" s="145"/>
      <c r="D922" s="146" t="s">
        <v>164</v>
      </c>
      <c r="F922" s="148" t="s">
        <v>1691</v>
      </c>
      <c r="H922" s="149">
        <v>31.5</v>
      </c>
      <c r="I922" s="150"/>
      <c r="J922" s="150"/>
      <c r="M922" s="145"/>
      <c r="N922" s="151"/>
      <c r="Y922" s="152"/>
      <c r="AT922" s="147" t="s">
        <v>164</v>
      </c>
      <c r="AU922" s="147" t="s">
        <v>84</v>
      </c>
      <c r="AV922" s="12" t="s">
        <v>84</v>
      </c>
      <c r="AW922" s="12" t="s">
        <v>4</v>
      </c>
      <c r="AX922" s="12" t="s">
        <v>82</v>
      </c>
      <c r="AY922" s="147" t="s">
        <v>155</v>
      </c>
    </row>
    <row r="923" spans="2:65" s="1" customFormat="1" ht="24.2" customHeight="1">
      <c r="B923" s="32"/>
      <c r="C923" s="126" t="s">
        <v>1692</v>
      </c>
      <c r="D923" s="126" t="s">
        <v>157</v>
      </c>
      <c r="E923" s="127" t="s">
        <v>1693</v>
      </c>
      <c r="F923" s="128" t="s">
        <v>1694</v>
      </c>
      <c r="G923" s="129" t="s">
        <v>183</v>
      </c>
      <c r="H923" s="130">
        <v>30</v>
      </c>
      <c r="I923" s="131"/>
      <c r="J923" s="131"/>
      <c r="K923" s="132">
        <f>ROUND(P923*H923,2)</f>
        <v>0</v>
      </c>
      <c r="L923" s="133"/>
      <c r="M923" s="32"/>
      <c r="N923" s="134" t="s">
        <v>20</v>
      </c>
      <c r="O923" s="135" t="s">
        <v>43</v>
      </c>
      <c r="P923" s="136">
        <f>I923+J923</f>
        <v>0</v>
      </c>
      <c r="Q923" s="136">
        <f>ROUND(I923*H923,2)</f>
        <v>0</v>
      </c>
      <c r="R923" s="136">
        <f>ROUND(J923*H923,2)</f>
        <v>0</v>
      </c>
      <c r="T923" s="137">
        <f>S923*H923</f>
        <v>0</v>
      </c>
      <c r="U923" s="137">
        <v>0</v>
      </c>
      <c r="V923" s="137">
        <f>U923*H923</f>
        <v>0</v>
      </c>
      <c r="W923" s="137">
        <v>0</v>
      </c>
      <c r="X923" s="137">
        <f>W923*H923</f>
        <v>0</v>
      </c>
      <c r="Y923" s="138" t="s">
        <v>20</v>
      </c>
      <c r="AR923" s="139" t="s">
        <v>185</v>
      </c>
      <c r="AT923" s="139" t="s">
        <v>157</v>
      </c>
      <c r="AU923" s="139" t="s">
        <v>84</v>
      </c>
      <c r="AY923" s="17" t="s">
        <v>155</v>
      </c>
      <c r="BE923" s="140">
        <f>IF(O923="základní",K923,0)</f>
        <v>0</v>
      </c>
      <c r="BF923" s="140">
        <f>IF(O923="snížená",K923,0)</f>
        <v>0</v>
      </c>
      <c r="BG923" s="140">
        <f>IF(O923="zákl. přenesená",K923,0)</f>
        <v>0</v>
      </c>
      <c r="BH923" s="140">
        <f>IF(O923="sníž. přenesená",K923,0)</f>
        <v>0</v>
      </c>
      <c r="BI923" s="140">
        <f>IF(O923="nulová",K923,0)</f>
        <v>0</v>
      </c>
      <c r="BJ923" s="17" t="s">
        <v>82</v>
      </c>
      <c r="BK923" s="140">
        <f>ROUND(P923*H923,2)</f>
        <v>0</v>
      </c>
      <c r="BL923" s="17" t="s">
        <v>185</v>
      </c>
      <c r="BM923" s="139" t="s">
        <v>1695</v>
      </c>
    </row>
    <row r="924" spans="2:65" s="1" customFormat="1">
      <c r="B924" s="32"/>
      <c r="D924" s="141" t="s">
        <v>162</v>
      </c>
      <c r="F924" s="142" t="s">
        <v>1696</v>
      </c>
      <c r="I924" s="143"/>
      <c r="J924" s="143"/>
      <c r="M924" s="32"/>
      <c r="N924" s="144"/>
      <c r="Y924" s="53"/>
      <c r="AT924" s="17" t="s">
        <v>162</v>
      </c>
      <c r="AU924" s="17" t="s">
        <v>84</v>
      </c>
    </row>
    <row r="925" spans="2:65" s="1" customFormat="1" ht="16.5" customHeight="1">
      <c r="B925" s="32"/>
      <c r="C925" s="161" t="s">
        <v>1697</v>
      </c>
      <c r="D925" s="161" t="s">
        <v>180</v>
      </c>
      <c r="E925" s="162" t="s">
        <v>1698</v>
      </c>
      <c r="F925" s="163" t="s">
        <v>1699</v>
      </c>
      <c r="G925" s="164" t="s">
        <v>183</v>
      </c>
      <c r="H925" s="165">
        <v>31.5</v>
      </c>
      <c r="I925" s="166"/>
      <c r="J925" s="167"/>
      <c r="K925" s="168">
        <f>ROUND(P925*H925,2)</f>
        <v>0</v>
      </c>
      <c r="L925" s="167"/>
      <c r="M925" s="169"/>
      <c r="N925" s="170" t="s">
        <v>20</v>
      </c>
      <c r="O925" s="135" t="s">
        <v>43</v>
      </c>
      <c r="P925" s="136">
        <f>I925+J925</f>
        <v>0</v>
      </c>
      <c r="Q925" s="136">
        <f>ROUND(I925*H925,2)</f>
        <v>0</v>
      </c>
      <c r="R925" s="136">
        <f>ROUND(J925*H925,2)</f>
        <v>0</v>
      </c>
      <c r="T925" s="137">
        <f>S925*H925</f>
        <v>0</v>
      </c>
      <c r="U925" s="137">
        <v>5.5000000000000003E-4</v>
      </c>
      <c r="V925" s="137">
        <f>U925*H925</f>
        <v>1.7325E-2</v>
      </c>
      <c r="W925" s="137">
        <v>0</v>
      </c>
      <c r="X925" s="137">
        <f>W925*H925</f>
        <v>0</v>
      </c>
      <c r="Y925" s="138" t="s">
        <v>20</v>
      </c>
      <c r="AR925" s="139" t="s">
        <v>184</v>
      </c>
      <c r="AT925" s="139" t="s">
        <v>180</v>
      </c>
      <c r="AU925" s="139" t="s">
        <v>84</v>
      </c>
      <c r="AY925" s="17" t="s">
        <v>155</v>
      </c>
      <c r="BE925" s="140">
        <f>IF(O925="základní",K925,0)</f>
        <v>0</v>
      </c>
      <c r="BF925" s="140">
        <f>IF(O925="snížená",K925,0)</f>
        <v>0</v>
      </c>
      <c r="BG925" s="140">
        <f>IF(O925="zákl. přenesená",K925,0)</f>
        <v>0</v>
      </c>
      <c r="BH925" s="140">
        <f>IF(O925="sníž. přenesená",K925,0)</f>
        <v>0</v>
      </c>
      <c r="BI925" s="140">
        <f>IF(O925="nulová",K925,0)</f>
        <v>0</v>
      </c>
      <c r="BJ925" s="17" t="s">
        <v>82</v>
      </c>
      <c r="BK925" s="140">
        <f>ROUND(P925*H925,2)</f>
        <v>0</v>
      </c>
      <c r="BL925" s="17" t="s">
        <v>185</v>
      </c>
      <c r="BM925" s="139" t="s">
        <v>1700</v>
      </c>
    </row>
    <row r="926" spans="2:65" s="12" customFormat="1">
      <c r="B926" s="145"/>
      <c r="D926" s="146" t="s">
        <v>164</v>
      </c>
      <c r="F926" s="148" t="s">
        <v>1691</v>
      </c>
      <c r="H926" s="149">
        <v>31.5</v>
      </c>
      <c r="I926" s="150"/>
      <c r="J926" s="150"/>
      <c r="M926" s="145"/>
      <c r="N926" s="151"/>
      <c r="Y926" s="152"/>
      <c r="AT926" s="147" t="s">
        <v>164</v>
      </c>
      <c r="AU926" s="147" t="s">
        <v>84</v>
      </c>
      <c r="AV926" s="12" t="s">
        <v>84</v>
      </c>
      <c r="AW926" s="12" t="s">
        <v>4</v>
      </c>
      <c r="AX926" s="12" t="s">
        <v>82</v>
      </c>
      <c r="AY926" s="147" t="s">
        <v>155</v>
      </c>
    </row>
    <row r="927" spans="2:65" s="1" customFormat="1" ht="24.2" customHeight="1">
      <c r="B927" s="32"/>
      <c r="C927" s="126" t="s">
        <v>1701</v>
      </c>
      <c r="D927" s="126" t="s">
        <v>157</v>
      </c>
      <c r="E927" s="127" t="s">
        <v>1702</v>
      </c>
      <c r="F927" s="128" t="s">
        <v>1703</v>
      </c>
      <c r="G927" s="129" t="s">
        <v>386</v>
      </c>
      <c r="H927" s="130">
        <v>6</v>
      </c>
      <c r="I927" s="131"/>
      <c r="J927" s="131"/>
      <c r="K927" s="132">
        <f>ROUND(P927*H927,2)</f>
        <v>0</v>
      </c>
      <c r="L927" s="133"/>
      <c r="M927" s="32"/>
      <c r="N927" s="134" t="s">
        <v>20</v>
      </c>
      <c r="O927" s="135" t="s">
        <v>43</v>
      </c>
      <c r="P927" s="136">
        <f>I927+J927</f>
        <v>0</v>
      </c>
      <c r="Q927" s="136">
        <f>ROUND(I927*H927,2)</f>
        <v>0</v>
      </c>
      <c r="R927" s="136">
        <f>ROUND(J927*H927,2)</f>
        <v>0</v>
      </c>
      <c r="T927" s="137">
        <f>S927*H927</f>
        <v>0</v>
      </c>
      <c r="U927" s="137">
        <v>0</v>
      </c>
      <c r="V927" s="137">
        <f>U927*H927</f>
        <v>0</v>
      </c>
      <c r="W927" s="137">
        <v>0</v>
      </c>
      <c r="X927" s="137">
        <f>W927*H927</f>
        <v>0</v>
      </c>
      <c r="Y927" s="138" t="s">
        <v>20</v>
      </c>
      <c r="AR927" s="139" t="s">
        <v>185</v>
      </c>
      <c r="AT927" s="139" t="s">
        <v>157</v>
      </c>
      <c r="AU927" s="139" t="s">
        <v>84</v>
      </c>
      <c r="AY927" s="17" t="s">
        <v>155</v>
      </c>
      <c r="BE927" s="140">
        <f>IF(O927="základní",K927,0)</f>
        <v>0</v>
      </c>
      <c r="BF927" s="140">
        <f>IF(O927="snížená",K927,0)</f>
        <v>0</v>
      </c>
      <c r="BG927" s="140">
        <f>IF(O927="zákl. přenesená",K927,0)</f>
        <v>0</v>
      </c>
      <c r="BH927" s="140">
        <f>IF(O927="sníž. přenesená",K927,0)</f>
        <v>0</v>
      </c>
      <c r="BI927" s="140">
        <f>IF(O927="nulová",K927,0)</f>
        <v>0</v>
      </c>
      <c r="BJ927" s="17" t="s">
        <v>82</v>
      </c>
      <c r="BK927" s="140">
        <f>ROUND(P927*H927,2)</f>
        <v>0</v>
      </c>
      <c r="BL927" s="17" t="s">
        <v>185</v>
      </c>
      <c r="BM927" s="139" t="s">
        <v>1704</v>
      </c>
    </row>
    <row r="928" spans="2:65" s="1" customFormat="1">
      <c r="B928" s="32"/>
      <c r="D928" s="141" t="s">
        <v>162</v>
      </c>
      <c r="F928" s="142" t="s">
        <v>1705</v>
      </c>
      <c r="I928" s="143"/>
      <c r="J928" s="143"/>
      <c r="M928" s="32"/>
      <c r="N928" s="144"/>
      <c r="Y928" s="53"/>
      <c r="AT928" s="17" t="s">
        <v>162</v>
      </c>
      <c r="AU928" s="17" t="s">
        <v>84</v>
      </c>
    </row>
    <row r="929" spans="2:65" s="1" customFormat="1" ht="16.5" customHeight="1">
      <c r="B929" s="32"/>
      <c r="C929" s="161" t="s">
        <v>1706</v>
      </c>
      <c r="D929" s="161" t="s">
        <v>180</v>
      </c>
      <c r="E929" s="162" t="s">
        <v>1707</v>
      </c>
      <c r="F929" s="163" t="s">
        <v>1708</v>
      </c>
      <c r="G929" s="164" t="s">
        <v>386</v>
      </c>
      <c r="H929" s="165">
        <v>6</v>
      </c>
      <c r="I929" s="166"/>
      <c r="J929" s="167"/>
      <c r="K929" s="168">
        <f>ROUND(P929*H929,2)</f>
        <v>0</v>
      </c>
      <c r="L929" s="167"/>
      <c r="M929" s="169"/>
      <c r="N929" s="170" t="s">
        <v>20</v>
      </c>
      <c r="O929" s="135" t="s">
        <v>43</v>
      </c>
      <c r="P929" s="136">
        <f>I929+J929</f>
        <v>0</v>
      </c>
      <c r="Q929" s="136">
        <f>ROUND(I929*H929,2)</f>
        <v>0</v>
      </c>
      <c r="R929" s="136">
        <f>ROUND(J929*H929,2)</f>
        <v>0</v>
      </c>
      <c r="T929" s="137">
        <f>S929*H929</f>
        <v>0</v>
      </c>
      <c r="U929" s="137">
        <v>4.0000000000000003E-5</v>
      </c>
      <c r="V929" s="137">
        <f>U929*H929</f>
        <v>2.4000000000000003E-4</v>
      </c>
      <c r="W929" s="137">
        <v>0</v>
      </c>
      <c r="X929" s="137">
        <f>W929*H929</f>
        <v>0</v>
      </c>
      <c r="Y929" s="138" t="s">
        <v>20</v>
      </c>
      <c r="AR929" s="139" t="s">
        <v>184</v>
      </c>
      <c r="AT929" s="139" t="s">
        <v>180</v>
      </c>
      <c r="AU929" s="139" t="s">
        <v>84</v>
      </c>
      <c r="AY929" s="17" t="s">
        <v>155</v>
      </c>
      <c r="BE929" s="140">
        <f>IF(O929="základní",K929,0)</f>
        <v>0</v>
      </c>
      <c r="BF929" s="140">
        <f>IF(O929="snížená",K929,0)</f>
        <v>0</v>
      </c>
      <c r="BG929" s="140">
        <f>IF(O929="zákl. přenesená",K929,0)</f>
        <v>0</v>
      </c>
      <c r="BH929" s="140">
        <f>IF(O929="sníž. přenesená",K929,0)</f>
        <v>0</v>
      </c>
      <c r="BI929" s="140">
        <f>IF(O929="nulová",K929,0)</f>
        <v>0</v>
      </c>
      <c r="BJ929" s="17" t="s">
        <v>82</v>
      </c>
      <c r="BK929" s="140">
        <f>ROUND(P929*H929,2)</f>
        <v>0</v>
      </c>
      <c r="BL929" s="17" t="s">
        <v>185</v>
      </c>
      <c r="BM929" s="139" t="s">
        <v>1709</v>
      </c>
    </row>
    <row r="930" spans="2:65" s="1" customFormat="1" ht="24.2" customHeight="1">
      <c r="B930" s="32"/>
      <c r="C930" s="126" t="s">
        <v>1710</v>
      </c>
      <c r="D930" s="126" t="s">
        <v>157</v>
      </c>
      <c r="E930" s="127" t="s">
        <v>1711</v>
      </c>
      <c r="F930" s="128" t="s">
        <v>1712</v>
      </c>
      <c r="G930" s="129" t="s">
        <v>386</v>
      </c>
      <c r="H930" s="130">
        <v>30</v>
      </c>
      <c r="I930" s="131"/>
      <c r="J930" s="131"/>
      <c r="K930" s="132">
        <f>ROUND(P930*H930,2)</f>
        <v>0</v>
      </c>
      <c r="L930" s="133"/>
      <c r="M930" s="32"/>
      <c r="N930" s="134" t="s">
        <v>20</v>
      </c>
      <c r="O930" s="135" t="s">
        <v>43</v>
      </c>
      <c r="P930" s="136">
        <f>I930+J930</f>
        <v>0</v>
      </c>
      <c r="Q930" s="136">
        <f>ROUND(I930*H930,2)</f>
        <v>0</v>
      </c>
      <c r="R930" s="136">
        <f>ROUND(J930*H930,2)</f>
        <v>0</v>
      </c>
      <c r="T930" s="137">
        <f>S930*H930</f>
        <v>0</v>
      </c>
      <c r="U930" s="137">
        <v>0</v>
      </c>
      <c r="V930" s="137">
        <f>U930*H930</f>
        <v>0</v>
      </c>
      <c r="W930" s="137">
        <v>0</v>
      </c>
      <c r="X930" s="137">
        <f>W930*H930</f>
        <v>0</v>
      </c>
      <c r="Y930" s="138" t="s">
        <v>20</v>
      </c>
      <c r="AR930" s="139" t="s">
        <v>185</v>
      </c>
      <c r="AT930" s="139" t="s">
        <v>157</v>
      </c>
      <c r="AU930" s="139" t="s">
        <v>84</v>
      </c>
      <c r="AY930" s="17" t="s">
        <v>155</v>
      </c>
      <c r="BE930" s="140">
        <f>IF(O930="základní",K930,0)</f>
        <v>0</v>
      </c>
      <c r="BF930" s="140">
        <f>IF(O930="snížená",K930,0)</f>
        <v>0</v>
      </c>
      <c r="BG930" s="140">
        <f>IF(O930="zákl. přenesená",K930,0)</f>
        <v>0</v>
      </c>
      <c r="BH930" s="140">
        <f>IF(O930="sníž. přenesená",K930,0)</f>
        <v>0</v>
      </c>
      <c r="BI930" s="140">
        <f>IF(O930="nulová",K930,0)</f>
        <v>0</v>
      </c>
      <c r="BJ930" s="17" t="s">
        <v>82</v>
      </c>
      <c r="BK930" s="140">
        <f>ROUND(P930*H930,2)</f>
        <v>0</v>
      </c>
      <c r="BL930" s="17" t="s">
        <v>185</v>
      </c>
      <c r="BM930" s="139" t="s">
        <v>1713</v>
      </c>
    </row>
    <row r="931" spans="2:65" s="1" customFormat="1">
      <c r="B931" s="32"/>
      <c r="D931" s="141" t="s">
        <v>162</v>
      </c>
      <c r="F931" s="142" t="s">
        <v>1714</v>
      </c>
      <c r="I931" s="143"/>
      <c r="J931" s="143"/>
      <c r="M931" s="32"/>
      <c r="N931" s="144"/>
      <c r="Y931" s="53"/>
      <c r="AT931" s="17" t="s">
        <v>162</v>
      </c>
      <c r="AU931" s="17" t="s">
        <v>84</v>
      </c>
    </row>
    <row r="932" spans="2:65" s="1" customFormat="1" ht="16.5" customHeight="1">
      <c r="B932" s="32"/>
      <c r="C932" s="126" t="s">
        <v>1715</v>
      </c>
      <c r="D932" s="126" t="s">
        <v>157</v>
      </c>
      <c r="E932" s="127" t="s">
        <v>1716</v>
      </c>
      <c r="F932" s="128" t="s">
        <v>1717</v>
      </c>
      <c r="G932" s="129" t="s">
        <v>386</v>
      </c>
      <c r="H932" s="130">
        <v>1</v>
      </c>
      <c r="I932" s="131"/>
      <c r="J932" s="131"/>
      <c r="K932" s="132">
        <f>ROUND(P932*H932,2)</f>
        <v>0</v>
      </c>
      <c r="L932" s="133"/>
      <c r="M932" s="32"/>
      <c r="N932" s="134" t="s">
        <v>20</v>
      </c>
      <c r="O932" s="135" t="s">
        <v>43</v>
      </c>
      <c r="P932" s="136">
        <f>I932+J932</f>
        <v>0</v>
      </c>
      <c r="Q932" s="136">
        <f>ROUND(I932*H932,2)</f>
        <v>0</v>
      </c>
      <c r="R932" s="136">
        <f>ROUND(J932*H932,2)</f>
        <v>0</v>
      </c>
      <c r="T932" s="137">
        <f>S932*H932</f>
        <v>0</v>
      </c>
      <c r="U932" s="137">
        <v>0</v>
      </c>
      <c r="V932" s="137">
        <f>U932*H932</f>
        <v>0</v>
      </c>
      <c r="W932" s="137">
        <v>0</v>
      </c>
      <c r="X932" s="137">
        <f>W932*H932</f>
        <v>0</v>
      </c>
      <c r="Y932" s="138" t="s">
        <v>20</v>
      </c>
      <c r="AR932" s="139" t="s">
        <v>185</v>
      </c>
      <c r="AT932" s="139" t="s">
        <v>157</v>
      </c>
      <c r="AU932" s="139" t="s">
        <v>84</v>
      </c>
      <c r="AY932" s="17" t="s">
        <v>155</v>
      </c>
      <c r="BE932" s="140">
        <f>IF(O932="základní",K932,0)</f>
        <v>0</v>
      </c>
      <c r="BF932" s="140">
        <f>IF(O932="snížená",K932,0)</f>
        <v>0</v>
      </c>
      <c r="BG932" s="140">
        <f>IF(O932="zákl. přenesená",K932,0)</f>
        <v>0</v>
      </c>
      <c r="BH932" s="140">
        <f>IF(O932="sníž. přenesená",K932,0)</f>
        <v>0</v>
      </c>
      <c r="BI932" s="140">
        <f>IF(O932="nulová",K932,0)</f>
        <v>0</v>
      </c>
      <c r="BJ932" s="17" t="s">
        <v>82</v>
      </c>
      <c r="BK932" s="140">
        <f>ROUND(P932*H932,2)</f>
        <v>0</v>
      </c>
      <c r="BL932" s="17" t="s">
        <v>185</v>
      </c>
      <c r="BM932" s="139" t="s">
        <v>1718</v>
      </c>
    </row>
    <row r="933" spans="2:65" s="1" customFormat="1">
      <c r="B933" s="32"/>
      <c r="D933" s="141" t="s">
        <v>162</v>
      </c>
      <c r="F933" s="142" t="s">
        <v>1719</v>
      </c>
      <c r="I933" s="143"/>
      <c r="J933" s="143"/>
      <c r="M933" s="32"/>
      <c r="N933" s="144"/>
      <c r="Y933" s="53"/>
      <c r="AT933" s="17" t="s">
        <v>162</v>
      </c>
      <c r="AU933" s="17" t="s">
        <v>84</v>
      </c>
    </row>
    <row r="934" spans="2:65" s="1" customFormat="1" ht="16.5" customHeight="1">
      <c r="B934" s="32"/>
      <c r="C934" s="161" t="s">
        <v>1720</v>
      </c>
      <c r="D934" s="161" t="s">
        <v>180</v>
      </c>
      <c r="E934" s="162" t="s">
        <v>1721</v>
      </c>
      <c r="F934" s="163" t="s">
        <v>1722</v>
      </c>
      <c r="G934" s="164" t="s">
        <v>386</v>
      </c>
      <c r="H934" s="165">
        <v>1</v>
      </c>
      <c r="I934" s="166"/>
      <c r="J934" s="167"/>
      <c r="K934" s="168">
        <f>ROUND(P934*H934,2)</f>
        <v>0</v>
      </c>
      <c r="L934" s="167"/>
      <c r="M934" s="169"/>
      <c r="N934" s="170" t="s">
        <v>20</v>
      </c>
      <c r="O934" s="135" t="s">
        <v>43</v>
      </c>
      <c r="P934" s="136">
        <f>I934+J934</f>
        <v>0</v>
      </c>
      <c r="Q934" s="136">
        <f>ROUND(I934*H934,2)</f>
        <v>0</v>
      </c>
      <c r="R934" s="136">
        <f>ROUND(J934*H934,2)</f>
        <v>0</v>
      </c>
      <c r="T934" s="137">
        <f>S934*H934</f>
        <v>0</v>
      </c>
      <c r="U934" s="137">
        <v>3.8999999999999999E-4</v>
      </c>
      <c r="V934" s="137">
        <f>U934*H934</f>
        <v>3.8999999999999999E-4</v>
      </c>
      <c r="W934" s="137">
        <v>0</v>
      </c>
      <c r="X934" s="137">
        <f>W934*H934</f>
        <v>0</v>
      </c>
      <c r="Y934" s="138" t="s">
        <v>20</v>
      </c>
      <c r="AR934" s="139" t="s">
        <v>184</v>
      </c>
      <c r="AT934" s="139" t="s">
        <v>180</v>
      </c>
      <c r="AU934" s="139" t="s">
        <v>84</v>
      </c>
      <c r="AY934" s="17" t="s">
        <v>155</v>
      </c>
      <c r="BE934" s="140">
        <f>IF(O934="základní",K934,0)</f>
        <v>0</v>
      </c>
      <c r="BF934" s="140">
        <f>IF(O934="snížená",K934,0)</f>
        <v>0</v>
      </c>
      <c r="BG934" s="140">
        <f>IF(O934="zákl. přenesená",K934,0)</f>
        <v>0</v>
      </c>
      <c r="BH934" s="140">
        <f>IF(O934="sníž. přenesená",K934,0)</f>
        <v>0</v>
      </c>
      <c r="BI934" s="140">
        <f>IF(O934="nulová",K934,0)</f>
        <v>0</v>
      </c>
      <c r="BJ934" s="17" t="s">
        <v>82</v>
      </c>
      <c r="BK934" s="140">
        <f>ROUND(P934*H934,2)</f>
        <v>0</v>
      </c>
      <c r="BL934" s="17" t="s">
        <v>185</v>
      </c>
      <c r="BM934" s="139" t="s">
        <v>1723</v>
      </c>
    </row>
    <row r="935" spans="2:65" s="1" customFormat="1" ht="16.5" customHeight="1">
      <c r="B935" s="32"/>
      <c r="C935" s="161" t="s">
        <v>1724</v>
      </c>
      <c r="D935" s="161" t="s">
        <v>180</v>
      </c>
      <c r="E935" s="162" t="s">
        <v>1725</v>
      </c>
      <c r="F935" s="163" t="s">
        <v>1726</v>
      </c>
      <c r="G935" s="164" t="s">
        <v>386</v>
      </c>
      <c r="H935" s="165">
        <v>1</v>
      </c>
      <c r="I935" s="166"/>
      <c r="J935" s="167"/>
      <c r="K935" s="168">
        <f>ROUND(P935*H935,2)</f>
        <v>0</v>
      </c>
      <c r="L935" s="167"/>
      <c r="M935" s="169"/>
      <c r="N935" s="170" t="s">
        <v>20</v>
      </c>
      <c r="O935" s="135" t="s">
        <v>43</v>
      </c>
      <c r="P935" s="136">
        <f>I935+J935</f>
        <v>0</v>
      </c>
      <c r="Q935" s="136">
        <f>ROUND(I935*H935,2)</f>
        <v>0</v>
      </c>
      <c r="R935" s="136">
        <f>ROUND(J935*H935,2)</f>
        <v>0</v>
      </c>
      <c r="T935" s="137">
        <f>S935*H935</f>
        <v>0</v>
      </c>
      <c r="U935" s="137">
        <v>7.3000000000000001E-3</v>
      </c>
      <c r="V935" s="137">
        <f>U935*H935</f>
        <v>7.3000000000000001E-3</v>
      </c>
      <c r="W935" s="137">
        <v>0</v>
      </c>
      <c r="X935" s="137">
        <f>W935*H935</f>
        <v>0</v>
      </c>
      <c r="Y935" s="138" t="s">
        <v>20</v>
      </c>
      <c r="AR935" s="139" t="s">
        <v>184</v>
      </c>
      <c r="AT935" s="139" t="s">
        <v>180</v>
      </c>
      <c r="AU935" s="139" t="s">
        <v>84</v>
      </c>
      <c r="AY935" s="17" t="s">
        <v>155</v>
      </c>
      <c r="BE935" s="140">
        <f>IF(O935="základní",K935,0)</f>
        <v>0</v>
      </c>
      <c r="BF935" s="140">
        <f>IF(O935="snížená",K935,0)</f>
        <v>0</v>
      </c>
      <c r="BG935" s="140">
        <f>IF(O935="zákl. přenesená",K935,0)</f>
        <v>0</v>
      </c>
      <c r="BH935" s="140">
        <f>IF(O935="sníž. přenesená",K935,0)</f>
        <v>0</v>
      </c>
      <c r="BI935" s="140">
        <f>IF(O935="nulová",K935,0)</f>
        <v>0</v>
      </c>
      <c r="BJ935" s="17" t="s">
        <v>82</v>
      </c>
      <c r="BK935" s="140">
        <f>ROUND(P935*H935,2)</f>
        <v>0</v>
      </c>
      <c r="BL935" s="17" t="s">
        <v>185</v>
      </c>
      <c r="BM935" s="139" t="s">
        <v>1727</v>
      </c>
    </row>
    <row r="936" spans="2:65" s="1" customFormat="1" ht="24.2" customHeight="1">
      <c r="B936" s="32"/>
      <c r="C936" s="126" t="s">
        <v>1728</v>
      </c>
      <c r="D936" s="126" t="s">
        <v>157</v>
      </c>
      <c r="E936" s="127" t="s">
        <v>1683</v>
      </c>
      <c r="F936" s="128" t="s">
        <v>1684</v>
      </c>
      <c r="G936" s="129" t="s">
        <v>183</v>
      </c>
      <c r="H936" s="130">
        <v>5</v>
      </c>
      <c r="I936" s="131"/>
      <c r="J936" s="131"/>
      <c r="K936" s="132">
        <f>ROUND(P936*H936,2)</f>
        <v>0</v>
      </c>
      <c r="L936" s="133"/>
      <c r="M936" s="32"/>
      <c r="N936" s="134" t="s">
        <v>20</v>
      </c>
      <c r="O936" s="135" t="s">
        <v>43</v>
      </c>
      <c r="P936" s="136">
        <f>I936+J936</f>
        <v>0</v>
      </c>
      <c r="Q936" s="136">
        <f>ROUND(I936*H936,2)</f>
        <v>0</v>
      </c>
      <c r="R936" s="136">
        <f>ROUND(J936*H936,2)</f>
        <v>0</v>
      </c>
      <c r="T936" s="137">
        <f>S936*H936</f>
        <v>0</v>
      </c>
      <c r="U936" s="137">
        <v>0</v>
      </c>
      <c r="V936" s="137">
        <f>U936*H936</f>
        <v>0</v>
      </c>
      <c r="W936" s="137">
        <v>0</v>
      </c>
      <c r="X936" s="137">
        <f>W936*H936</f>
        <v>0</v>
      </c>
      <c r="Y936" s="138" t="s">
        <v>20</v>
      </c>
      <c r="AR936" s="139" t="s">
        <v>185</v>
      </c>
      <c r="AT936" s="139" t="s">
        <v>157</v>
      </c>
      <c r="AU936" s="139" t="s">
        <v>84</v>
      </c>
      <c r="AY936" s="17" t="s">
        <v>155</v>
      </c>
      <c r="BE936" s="140">
        <f>IF(O936="základní",K936,0)</f>
        <v>0</v>
      </c>
      <c r="BF936" s="140">
        <f>IF(O936="snížená",K936,0)</f>
        <v>0</v>
      </c>
      <c r="BG936" s="140">
        <f>IF(O936="zákl. přenesená",K936,0)</f>
        <v>0</v>
      </c>
      <c r="BH936" s="140">
        <f>IF(O936="sníž. přenesená",K936,0)</f>
        <v>0</v>
      </c>
      <c r="BI936" s="140">
        <f>IF(O936="nulová",K936,0)</f>
        <v>0</v>
      </c>
      <c r="BJ936" s="17" t="s">
        <v>82</v>
      </c>
      <c r="BK936" s="140">
        <f>ROUND(P936*H936,2)</f>
        <v>0</v>
      </c>
      <c r="BL936" s="17" t="s">
        <v>185</v>
      </c>
      <c r="BM936" s="139" t="s">
        <v>1729</v>
      </c>
    </row>
    <row r="937" spans="2:65" s="1" customFormat="1">
      <c r="B937" s="32"/>
      <c r="D937" s="141" t="s">
        <v>162</v>
      </c>
      <c r="F937" s="142" t="s">
        <v>1686</v>
      </c>
      <c r="I937" s="143"/>
      <c r="J937" s="143"/>
      <c r="M937" s="32"/>
      <c r="N937" s="144"/>
      <c r="Y937" s="53"/>
      <c r="AT937" s="17" t="s">
        <v>162</v>
      </c>
      <c r="AU937" s="17" t="s">
        <v>84</v>
      </c>
    </row>
    <row r="938" spans="2:65" s="1" customFormat="1" ht="16.5" customHeight="1">
      <c r="B938" s="32"/>
      <c r="C938" s="161" t="s">
        <v>1730</v>
      </c>
      <c r="D938" s="161" t="s">
        <v>180</v>
      </c>
      <c r="E938" s="162" t="s">
        <v>1688</v>
      </c>
      <c r="F938" s="163" t="s">
        <v>1689</v>
      </c>
      <c r="G938" s="164" t="s">
        <v>183</v>
      </c>
      <c r="H938" s="165">
        <v>5.25</v>
      </c>
      <c r="I938" s="166"/>
      <c r="J938" s="167"/>
      <c r="K938" s="168">
        <f>ROUND(P938*H938,2)</f>
        <v>0</v>
      </c>
      <c r="L938" s="167"/>
      <c r="M938" s="169"/>
      <c r="N938" s="170" t="s">
        <v>20</v>
      </c>
      <c r="O938" s="135" t="s">
        <v>43</v>
      </c>
      <c r="P938" s="136">
        <f>I938+J938</f>
        <v>0</v>
      </c>
      <c r="Q938" s="136">
        <f>ROUND(I938*H938,2)</f>
        <v>0</v>
      </c>
      <c r="R938" s="136">
        <f>ROUND(J938*H938,2)</f>
        <v>0</v>
      </c>
      <c r="T938" s="137">
        <f>S938*H938</f>
        <v>0</v>
      </c>
      <c r="U938" s="137">
        <v>2.2000000000000001E-4</v>
      </c>
      <c r="V938" s="137">
        <f>U938*H938</f>
        <v>1.155E-3</v>
      </c>
      <c r="W938" s="137">
        <v>0</v>
      </c>
      <c r="X938" s="137">
        <f>W938*H938</f>
        <v>0</v>
      </c>
      <c r="Y938" s="138" t="s">
        <v>20</v>
      </c>
      <c r="AR938" s="139" t="s">
        <v>184</v>
      </c>
      <c r="AT938" s="139" t="s">
        <v>180</v>
      </c>
      <c r="AU938" s="139" t="s">
        <v>84</v>
      </c>
      <c r="AY938" s="17" t="s">
        <v>155</v>
      </c>
      <c r="BE938" s="140">
        <f>IF(O938="základní",K938,0)</f>
        <v>0</v>
      </c>
      <c r="BF938" s="140">
        <f>IF(O938="snížená",K938,0)</f>
        <v>0</v>
      </c>
      <c r="BG938" s="140">
        <f>IF(O938="zákl. přenesená",K938,0)</f>
        <v>0</v>
      </c>
      <c r="BH938" s="140">
        <f>IF(O938="sníž. přenesená",K938,0)</f>
        <v>0</v>
      </c>
      <c r="BI938" s="140">
        <f>IF(O938="nulová",K938,0)</f>
        <v>0</v>
      </c>
      <c r="BJ938" s="17" t="s">
        <v>82</v>
      </c>
      <c r="BK938" s="140">
        <f>ROUND(P938*H938,2)</f>
        <v>0</v>
      </c>
      <c r="BL938" s="17" t="s">
        <v>185</v>
      </c>
      <c r="BM938" s="139" t="s">
        <v>1731</v>
      </c>
    </row>
    <row r="939" spans="2:65" s="12" customFormat="1">
      <c r="B939" s="145"/>
      <c r="D939" s="146" t="s">
        <v>164</v>
      </c>
      <c r="F939" s="148" t="s">
        <v>1732</v>
      </c>
      <c r="H939" s="149">
        <v>5.25</v>
      </c>
      <c r="I939" s="150"/>
      <c r="J939" s="150"/>
      <c r="M939" s="145"/>
      <c r="N939" s="151"/>
      <c r="Y939" s="152"/>
      <c r="AT939" s="147" t="s">
        <v>164</v>
      </c>
      <c r="AU939" s="147" t="s">
        <v>84</v>
      </c>
      <c r="AV939" s="12" t="s">
        <v>84</v>
      </c>
      <c r="AW939" s="12" t="s">
        <v>4</v>
      </c>
      <c r="AX939" s="12" t="s">
        <v>82</v>
      </c>
      <c r="AY939" s="147" t="s">
        <v>155</v>
      </c>
    </row>
    <row r="940" spans="2:65" s="1" customFormat="1" ht="16.5" customHeight="1">
      <c r="B940" s="32"/>
      <c r="C940" s="126" t="s">
        <v>1733</v>
      </c>
      <c r="D940" s="126" t="s">
        <v>157</v>
      </c>
      <c r="E940" s="127" t="s">
        <v>1734</v>
      </c>
      <c r="F940" s="128" t="s">
        <v>1735</v>
      </c>
      <c r="G940" s="129" t="s">
        <v>183</v>
      </c>
      <c r="H940" s="130">
        <v>5</v>
      </c>
      <c r="I940" s="131"/>
      <c r="J940" s="131"/>
      <c r="K940" s="132">
        <f>ROUND(P940*H940,2)</f>
        <v>0</v>
      </c>
      <c r="L940" s="133"/>
      <c r="M940" s="32"/>
      <c r="N940" s="134" t="s">
        <v>20</v>
      </c>
      <c r="O940" s="135" t="s">
        <v>43</v>
      </c>
      <c r="P940" s="136">
        <f>I940+J940</f>
        <v>0</v>
      </c>
      <c r="Q940" s="136">
        <f>ROUND(I940*H940,2)</f>
        <v>0</v>
      </c>
      <c r="R940" s="136">
        <f>ROUND(J940*H940,2)</f>
        <v>0</v>
      </c>
      <c r="T940" s="137">
        <f>S940*H940</f>
        <v>0</v>
      </c>
      <c r="U940" s="137">
        <v>0</v>
      </c>
      <c r="V940" s="137">
        <f>U940*H940</f>
        <v>0</v>
      </c>
      <c r="W940" s="137">
        <v>0</v>
      </c>
      <c r="X940" s="137">
        <f>W940*H940</f>
        <v>0</v>
      </c>
      <c r="Y940" s="138" t="s">
        <v>20</v>
      </c>
      <c r="AR940" s="139" t="s">
        <v>185</v>
      </c>
      <c r="AT940" s="139" t="s">
        <v>157</v>
      </c>
      <c r="AU940" s="139" t="s">
        <v>84</v>
      </c>
      <c r="AY940" s="17" t="s">
        <v>155</v>
      </c>
      <c r="BE940" s="140">
        <f>IF(O940="základní",K940,0)</f>
        <v>0</v>
      </c>
      <c r="BF940" s="140">
        <f>IF(O940="snížená",K940,0)</f>
        <v>0</v>
      </c>
      <c r="BG940" s="140">
        <f>IF(O940="zákl. přenesená",K940,0)</f>
        <v>0</v>
      </c>
      <c r="BH940" s="140">
        <f>IF(O940="sníž. přenesená",K940,0)</f>
        <v>0</v>
      </c>
      <c r="BI940" s="140">
        <f>IF(O940="nulová",K940,0)</f>
        <v>0</v>
      </c>
      <c r="BJ940" s="17" t="s">
        <v>82</v>
      </c>
      <c r="BK940" s="140">
        <f>ROUND(P940*H940,2)</f>
        <v>0</v>
      </c>
      <c r="BL940" s="17" t="s">
        <v>185</v>
      </c>
      <c r="BM940" s="139" t="s">
        <v>1736</v>
      </c>
    </row>
    <row r="941" spans="2:65" s="1" customFormat="1">
      <c r="B941" s="32"/>
      <c r="D941" s="141" t="s">
        <v>162</v>
      </c>
      <c r="F941" s="142" t="s">
        <v>1737</v>
      </c>
      <c r="I941" s="143"/>
      <c r="J941" s="143"/>
      <c r="M941" s="32"/>
      <c r="N941" s="144"/>
      <c r="Y941" s="53"/>
      <c r="AT941" s="17" t="s">
        <v>162</v>
      </c>
      <c r="AU941" s="17" t="s">
        <v>84</v>
      </c>
    </row>
    <row r="942" spans="2:65" s="1" customFormat="1" ht="16.5" customHeight="1">
      <c r="B942" s="32"/>
      <c r="C942" s="161" t="s">
        <v>1738</v>
      </c>
      <c r="D942" s="161" t="s">
        <v>180</v>
      </c>
      <c r="E942" s="162" t="s">
        <v>1739</v>
      </c>
      <c r="F942" s="163" t="s">
        <v>1740</v>
      </c>
      <c r="G942" s="164" t="s">
        <v>183</v>
      </c>
      <c r="H942" s="165">
        <v>5</v>
      </c>
      <c r="I942" s="166"/>
      <c r="J942" s="167"/>
      <c r="K942" s="168">
        <f>ROUND(P942*H942,2)</f>
        <v>0</v>
      </c>
      <c r="L942" s="167"/>
      <c r="M942" s="169"/>
      <c r="N942" s="170" t="s">
        <v>20</v>
      </c>
      <c r="O942" s="135" t="s">
        <v>43</v>
      </c>
      <c r="P942" s="136">
        <f>I942+J942</f>
        <v>0</v>
      </c>
      <c r="Q942" s="136">
        <f>ROUND(I942*H942,2)</f>
        <v>0</v>
      </c>
      <c r="R942" s="136">
        <f>ROUND(J942*H942,2)</f>
        <v>0</v>
      </c>
      <c r="T942" s="137">
        <f>S942*H942</f>
        <v>0</v>
      </c>
      <c r="U942" s="137">
        <v>2.8300000000000001E-3</v>
      </c>
      <c r="V942" s="137">
        <f>U942*H942</f>
        <v>1.4149999999999999E-2</v>
      </c>
      <c r="W942" s="137">
        <v>0</v>
      </c>
      <c r="X942" s="137">
        <f>W942*H942</f>
        <v>0</v>
      </c>
      <c r="Y942" s="138" t="s">
        <v>20</v>
      </c>
      <c r="AR942" s="139" t="s">
        <v>184</v>
      </c>
      <c r="AT942" s="139" t="s">
        <v>180</v>
      </c>
      <c r="AU942" s="139" t="s">
        <v>84</v>
      </c>
      <c r="AY942" s="17" t="s">
        <v>155</v>
      </c>
      <c r="BE942" s="140">
        <f>IF(O942="základní",K942,0)</f>
        <v>0</v>
      </c>
      <c r="BF942" s="140">
        <f>IF(O942="snížená",K942,0)</f>
        <v>0</v>
      </c>
      <c r="BG942" s="140">
        <f>IF(O942="zákl. přenesená",K942,0)</f>
        <v>0</v>
      </c>
      <c r="BH942" s="140">
        <f>IF(O942="sníž. přenesená",K942,0)</f>
        <v>0</v>
      </c>
      <c r="BI942" s="140">
        <f>IF(O942="nulová",K942,0)</f>
        <v>0</v>
      </c>
      <c r="BJ942" s="17" t="s">
        <v>82</v>
      </c>
      <c r="BK942" s="140">
        <f>ROUND(P942*H942,2)</f>
        <v>0</v>
      </c>
      <c r="BL942" s="17" t="s">
        <v>185</v>
      </c>
      <c r="BM942" s="139" t="s">
        <v>1741</v>
      </c>
    </row>
    <row r="943" spans="2:65" s="1" customFormat="1" ht="24.2" customHeight="1">
      <c r="B943" s="32"/>
      <c r="C943" s="126" t="s">
        <v>1742</v>
      </c>
      <c r="D943" s="126" t="s">
        <v>157</v>
      </c>
      <c r="E943" s="127" t="s">
        <v>1702</v>
      </c>
      <c r="F943" s="128" t="s">
        <v>1703</v>
      </c>
      <c r="G943" s="129" t="s">
        <v>386</v>
      </c>
      <c r="H943" s="130">
        <v>12</v>
      </c>
      <c r="I943" s="131"/>
      <c r="J943" s="131"/>
      <c r="K943" s="132">
        <f>ROUND(P943*H943,2)</f>
        <v>0</v>
      </c>
      <c r="L943" s="133"/>
      <c r="M943" s="32"/>
      <c r="N943" s="134" t="s">
        <v>20</v>
      </c>
      <c r="O943" s="135" t="s">
        <v>43</v>
      </c>
      <c r="P943" s="136">
        <f>I943+J943</f>
        <v>0</v>
      </c>
      <c r="Q943" s="136">
        <f>ROUND(I943*H943,2)</f>
        <v>0</v>
      </c>
      <c r="R943" s="136">
        <f>ROUND(J943*H943,2)</f>
        <v>0</v>
      </c>
      <c r="T943" s="137">
        <f>S943*H943</f>
        <v>0</v>
      </c>
      <c r="U943" s="137">
        <v>0</v>
      </c>
      <c r="V943" s="137">
        <f>U943*H943</f>
        <v>0</v>
      </c>
      <c r="W943" s="137">
        <v>0</v>
      </c>
      <c r="X943" s="137">
        <f>W943*H943</f>
        <v>0</v>
      </c>
      <c r="Y943" s="138" t="s">
        <v>20</v>
      </c>
      <c r="AR943" s="139" t="s">
        <v>185</v>
      </c>
      <c r="AT943" s="139" t="s">
        <v>157</v>
      </c>
      <c r="AU943" s="139" t="s">
        <v>84</v>
      </c>
      <c r="AY943" s="17" t="s">
        <v>155</v>
      </c>
      <c r="BE943" s="140">
        <f>IF(O943="základní",K943,0)</f>
        <v>0</v>
      </c>
      <c r="BF943" s="140">
        <f>IF(O943="snížená",K943,0)</f>
        <v>0</v>
      </c>
      <c r="BG943" s="140">
        <f>IF(O943="zákl. přenesená",K943,0)</f>
        <v>0</v>
      </c>
      <c r="BH943" s="140">
        <f>IF(O943="sníž. přenesená",K943,0)</f>
        <v>0</v>
      </c>
      <c r="BI943" s="140">
        <f>IF(O943="nulová",K943,0)</f>
        <v>0</v>
      </c>
      <c r="BJ943" s="17" t="s">
        <v>82</v>
      </c>
      <c r="BK943" s="140">
        <f>ROUND(P943*H943,2)</f>
        <v>0</v>
      </c>
      <c r="BL943" s="17" t="s">
        <v>185</v>
      </c>
      <c r="BM943" s="139" t="s">
        <v>1743</v>
      </c>
    </row>
    <row r="944" spans="2:65" s="1" customFormat="1">
      <c r="B944" s="32"/>
      <c r="D944" s="141" t="s">
        <v>162</v>
      </c>
      <c r="F944" s="142" t="s">
        <v>1705</v>
      </c>
      <c r="I944" s="143"/>
      <c r="J944" s="143"/>
      <c r="M944" s="32"/>
      <c r="N944" s="144"/>
      <c r="Y944" s="53"/>
      <c r="AT944" s="17" t="s">
        <v>162</v>
      </c>
      <c r="AU944" s="17" t="s">
        <v>84</v>
      </c>
    </row>
    <row r="945" spans="2:65" s="1" customFormat="1" ht="16.5" customHeight="1">
      <c r="B945" s="32"/>
      <c r="C945" s="161" t="s">
        <v>1744</v>
      </c>
      <c r="D945" s="161" t="s">
        <v>180</v>
      </c>
      <c r="E945" s="162" t="s">
        <v>1745</v>
      </c>
      <c r="F945" s="163" t="s">
        <v>1746</v>
      </c>
      <c r="G945" s="164" t="s">
        <v>386</v>
      </c>
      <c r="H945" s="165">
        <v>12</v>
      </c>
      <c r="I945" s="166"/>
      <c r="J945" s="167"/>
      <c r="K945" s="168">
        <f>ROUND(P945*H945,2)</f>
        <v>0</v>
      </c>
      <c r="L945" s="167"/>
      <c r="M945" s="169"/>
      <c r="N945" s="170" t="s">
        <v>20</v>
      </c>
      <c r="O945" s="135" t="s">
        <v>43</v>
      </c>
      <c r="P945" s="136">
        <f>I945+J945</f>
        <v>0</v>
      </c>
      <c r="Q945" s="136">
        <f>ROUND(I945*H945,2)</f>
        <v>0</v>
      </c>
      <c r="R945" s="136">
        <f>ROUND(J945*H945,2)</f>
        <v>0</v>
      </c>
      <c r="T945" s="137">
        <f>S945*H945</f>
        <v>0</v>
      </c>
      <c r="U945" s="137">
        <v>9.0000000000000006E-5</v>
      </c>
      <c r="V945" s="137">
        <f>U945*H945</f>
        <v>1.08E-3</v>
      </c>
      <c r="W945" s="137">
        <v>0</v>
      </c>
      <c r="X945" s="137">
        <f>W945*H945</f>
        <v>0</v>
      </c>
      <c r="Y945" s="138" t="s">
        <v>20</v>
      </c>
      <c r="AR945" s="139" t="s">
        <v>184</v>
      </c>
      <c r="AT945" s="139" t="s">
        <v>180</v>
      </c>
      <c r="AU945" s="139" t="s">
        <v>84</v>
      </c>
      <c r="AY945" s="17" t="s">
        <v>155</v>
      </c>
      <c r="BE945" s="140">
        <f>IF(O945="základní",K945,0)</f>
        <v>0</v>
      </c>
      <c r="BF945" s="140">
        <f>IF(O945="snížená",K945,0)</f>
        <v>0</v>
      </c>
      <c r="BG945" s="140">
        <f>IF(O945="zákl. přenesená",K945,0)</f>
        <v>0</v>
      </c>
      <c r="BH945" s="140">
        <f>IF(O945="sníž. přenesená",K945,0)</f>
        <v>0</v>
      </c>
      <c r="BI945" s="140">
        <f>IF(O945="nulová",K945,0)</f>
        <v>0</v>
      </c>
      <c r="BJ945" s="17" t="s">
        <v>82</v>
      </c>
      <c r="BK945" s="140">
        <f>ROUND(P945*H945,2)</f>
        <v>0</v>
      </c>
      <c r="BL945" s="17" t="s">
        <v>185</v>
      </c>
      <c r="BM945" s="139" t="s">
        <v>1747</v>
      </c>
    </row>
    <row r="946" spans="2:65" s="1" customFormat="1" ht="16.5" customHeight="1">
      <c r="B946" s="32"/>
      <c r="C946" s="161" t="s">
        <v>1748</v>
      </c>
      <c r="D946" s="161" t="s">
        <v>180</v>
      </c>
      <c r="E946" s="162" t="s">
        <v>1749</v>
      </c>
      <c r="F946" s="163" t="s">
        <v>1750</v>
      </c>
      <c r="G946" s="164" t="s">
        <v>386</v>
      </c>
      <c r="H946" s="165">
        <v>102</v>
      </c>
      <c r="I946" s="166"/>
      <c r="J946" s="167"/>
      <c r="K946" s="168">
        <f>ROUND(P946*H946,2)</f>
        <v>0</v>
      </c>
      <c r="L946" s="167"/>
      <c r="M946" s="169"/>
      <c r="N946" s="170" t="s">
        <v>20</v>
      </c>
      <c r="O946" s="135" t="s">
        <v>43</v>
      </c>
      <c r="P946" s="136">
        <f>I946+J946</f>
        <v>0</v>
      </c>
      <c r="Q946" s="136">
        <f>ROUND(I946*H946,2)</f>
        <v>0</v>
      </c>
      <c r="R946" s="136">
        <f>ROUND(J946*H946,2)</f>
        <v>0</v>
      </c>
      <c r="T946" s="137">
        <f>S946*H946</f>
        <v>0</v>
      </c>
      <c r="U946" s="137">
        <v>5.0000000000000002E-5</v>
      </c>
      <c r="V946" s="137">
        <f>U946*H946</f>
        <v>5.1000000000000004E-3</v>
      </c>
      <c r="W946" s="137">
        <v>0</v>
      </c>
      <c r="X946" s="137">
        <f>W946*H946</f>
        <v>0</v>
      </c>
      <c r="Y946" s="138" t="s">
        <v>20</v>
      </c>
      <c r="AR946" s="139" t="s">
        <v>184</v>
      </c>
      <c r="AT946" s="139" t="s">
        <v>180</v>
      </c>
      <c r="AU946" s="139" t="s">
        <v>84</v>
      </c>
      <c r="AY946" s="17" t="s">
        <v>155</v>
      </c>
      <c r="BE946" s="140">
        <f>IF(O946="základní",K946,0)</f>
        <v>0</v>
      </c>
      <c r="BF946" s="140">
        <f>IF(O946="snížená",K946,0)</f>
        <v>0</v>
      </c>
      <c r="BG946" s="140">
        <f>IF(O946="zákl. přenesená",K946,0)</f>
        <v>0</v>
      </c>
      <c r="BH946" s="140">
        <f>IF(O946="sníž. přenesená",K946,0)</f>
        <v>0</v>
      </c>
      <c r="BI946" s="140">
        <f>IF(O946="nulová",K946,0)</f>
        <v>0</v>
      </c>
      <c r="BJ946" s="17" t="s">
        <v>82</v>
      </c>
      <c r="BK946" s="140">
        <f>ROUND(P946*H946,2)</f>
        <v>0</v>
      </c>
      <c r="BL946" s="17" t="s">
        <v>185</v>
      </c>
      <c r="BM946" s="139" t="s">
        <v>1751</v>
      </c>
    </row>
    <row r="947" spans="2:65" s="1" customFormat="1" ht="24.2" customHeight="1">
      <c r="B947" s="32"/>
      <c r="C947" s="126" t="s">
        <v>1752</v>
      </c>
      <c r="D947" s="126" t="s">
        <v>157</v>
      </c>
      <c r="E947" s="127" t="s">
        <v>1753</v>
      </c>
      <c r="F947" s="128" t="s">
        <v>1754</v>
      </c>
      <c r="G947" s="129" t="s">
        <v>183</v>
      </c>
      <c r="H947" s="130">
        <v>60</v>
      </c>
      <c r="I947" s="131"/>
      <c r="J947" s="131"/>
      <c r="K947" s="132">
        <f>ROUND(P947*H947,2)</f>
        <v>0</v>
      </c>
      <c r="L947" s="133"/>
      <c r="M947" s="32"/>
      <c r="N947" s="134" t="s">
        <v>20</v>
      </c>
      <c r="O947" s="135" t="s">
        <v>43</v>
      </c>
      <c r="P947" s="136">
        <f>I947+J947</f>
        <v>0</v>
      </c>
      <c r="Q947" s="136">
        <f>ROUND(I947*H947,2)</f>
        <v>0</v>
      </c>
      <c r="R947" s="136">
        <f>ROUND(J947*H947,2)</f>
        <v>0</v>
      </c>
      <c r="T947" s="137">
        <f>S947*H947</f>
        <v>0</v>
      </c>
      <c r="U947" s="137">
        <v>0</v>
      </c>
      <c r="V947" s="137">
        <f>U947*H947</f>
        <v>0</v>
      </c>
      <c r="W947" s="137">
        <v>0</v>
      </c>
      <c r="X947" s="137">
        <f>W947*H947</f>
        <v>0</v>
      </c>
      <c r="Y947" s="138" t="s">
        <v>20</v>
      </c>
      <c r="AR947" s="139" t="s">
        <v>185</v>
      </c>
      <c r="AT947" s="139" t="s">
        <v>157</v>
      </c>
      <c r="AU947" s="139" t="s">
        <v>84</v>
      </c>
      <c r="AY947" s="17" t="s">
        <v>155</v>
      </c>
      <c r="BE947" s="140">
        <f>IF(O947="základní",K947,0)</f>
        <v>0</v>
      </c>
      <c r="BF947" s="140">
        <f>IF(O947="snížená",K947,0)</f>
        <v>0</v>
      </c>
      <c r="BG947" s="140">
        <f>IF(O947="zákl. přenesená",K947,0)</f>
        <v>0</v>
      </c>
      <c r="BH947" s="140">
        <f>IF(O947="sníž. přenesená",K947,0)</f>
        <v>0</v>
      </c>
      <c r="BI947" s="140">
        <f>IF(O947="nulová",K947,0)</f>
        <v>0</v>
      </c>
      <c r="BJ947" s="17" t="s">
        <v>82</v>
      </c>
      <c r="BK947" s="140">
        <f>ROUND(P947*H947,2)</f>
        <v>0</v>
      </c>
      <c r="BL947" s="17" t="s">
        <v>185</v>
      </c>
      <c r="BM947" s="139" t="s">
        <v>1755</v>
      </c>
    </row>
    <row r="948" spans="2:65" s="1" customFormat="1">
      <c r="B948" s="32"/>
      <c r="D948" s="141" t="s">
        <v>162</v>
      </c>
      <c r="F948" s="142" t="s">
        <v>1756</v>
      </c>
      <c r="I948" s="143"/>
      <c r="J948" s="143"/>
      <c r="M948" s="32"/>
      <c r="N948" s="144"/>
      <c r="Y948" s="53"/>
      <c r="AT948" s="17" t="s">
        <v>162</v>
      </c>
      <c r="AU948" s="17" t="s">
        <v>84</v>
      </c>
    </row>
    <row r="949" spans="2:65" s="1" customFormat="1" ht="16.5" customHeight="1">
      <c r="B949" s="32"/>
      <c r="C949" s="161" t="s">
        <v>1757</v>
      </c>
      <c r="D949" s="161" t="s">
        <v>180</v>
      </c>
      <c r="E949" s="162" t="s">
        <v>1758</v>
      </c>
      <c r="F949" s="163" t="s">
        <v>1759</v>
      </c>
      <c r="G949" s="164" t="s">
        <v>183</v>
      </c>
      <c r="H949" s="165">
        <v>69</v>
      </c>
      <c r="I949" s="166"/>
      <c r="J949" s="167"/>
      <c r="K949" s="168">
        <f>ROUND(P949*H949,2)</f>
        <v>0</v>
      </c>
      <c r="L949" s="167"/>
      <c r="M949" s="169"/>
      <c r="N949" s="170" t="s">
        <v>20</v>
      </c>
      <c r="O949" s="135" t="s">
        <v>43</v>
      </c>
      <c r="P949" s="136">
        <f>I949+J949</f>
        <v>0</v>
      </c>
      <c r="Q949" s="136">
        <f>ROUND(I949*H949,2)</f>
        <v>0</v>
      </c>
      <c r="R949" s="136">
        <f>ROUND(J949*H949,2)</f>
        <v>0</v>
      </c>
      <c r="T949" s="137">
        <f>S949*H949</f>
        <v>0</v>
      </c>
      <c r="U949" s="137">
        <v>5.0000000000000002E-5</v>
      </c>
      <c r="V949" s="137">
        <f>U949*H949</f>
        <v>3.4500000000000004E-3</v>
      </c>
      <c r="W949" s="137">
        <v>0</v>
      </c>
      <c r="X949" s="137">
        <f>W949*H949</f>
        <v>0</v>
      </c>
      <c r="Y949" s="138" t="s">
        <v>20</v>
      </c>
      <c r="AR949" s="139" t="s">
        <v>184</v>
      </c>
      <c r="AT949" s="139" t="s">
        <v>180</v>
      </c>
      <c r="AU949" s="139" t="s">
        <v>84</v>
      </c>
      <c r="AY949" s="17" t="s">
        <v>155</v>
      </c>
      <c r="BE949" s="140">
        <f>IF(O949="základní",K949,0)</f>
        <v>0</v>
      </c>
      <c r="BF949" s="140">
        <f>IF(O949="snížená",K949,0)</f>
        <v>0</v>
      </c>
      <c r="BG949" s="140">
        <f>IF(O949="zákl. přenesená",K949,0)</f>
        <v>0</v>
      </c>
      <c r="BH949" s="140">
        <f>IF(O949="sníž. přenesená",K949,0)</f>
        <v>0</v>
      </c>
      <c r="BI949" s="140">
        <f>IF(O949="nulová",K949,0)</f>
        <v>0</v>
      </c>
      <c r="BJ949" s="17" t="s">
        <v>82</v>
      </c>
      <c r="BK949" s="140">
        <f>ROUND(P949*H949,2)</f>
        <v>0</v>
      </c>
      <c r="BL949" s="17" t="s">
        <v>185</v>
      </c>
      <c r="BM949" s="139" t="s">
        <v>1760</v>
      </c>
    </row>
    <row r="950" spans="2:65" s="12" customFormat="1">
      <c r="B950" s="145"/>
      <c r="D950" s="146" t="s">
        <v>164</v>
      </c>
      <c r="F950" s="148" t="s">
        <v>1761</v>
      </c>
      <c r="H950" s="149">
        <v>69</v>
      </c>
      <c r="I950" s="150"/>
      <c r="J950" s="150"/>
      <c r="M950" s="145"/>
      <c r="N950" s="151"/>
      <c r="Y950" s="152"/>
      <c r="AT950" s="147" t="s">
        <v>164</v>
      </c>
      <c r="AU950" s="147" t="s">
        <v>84</v>
      </c>
      <c r="AV950" s="12" t="s">
        <v>84</v>
      </c>
      <c r="AW950" s="12" t="s">
        <v>4</v>
      </c>
      <c r="AX950" s="12" t="s">
        <v>82</v>
      </c>
      <c r="AY950" s="147" t="s">
        <v>155</v>
      </c>
    </row>
    <row r="951" spans="2:65" s="1" customFormat="1" ht="24.2" customHeight="1">
      <c r="B951" s="32"/>
      <c r="C951" s="126" t="s">
        <v>1762</v>
      </c>
      <c r="D951" s="126" t="s">
        <v>157</v>
      </c>
      <c r="E951" s="127" t="s">
        <v>1763</v>
      </c>
      <c r="F951" s="128" t="s">
        <v>1764</v>
      </c>
      <c r="G951" s="129" t="s">
        <v>183</v>
      </c>
      <c r="H951" s="130">
        <v>55</v>
      </c>
      <c r="I951" s="131"/>
      <c r="J951" s="131"/>
      <c r="K951" s="132">
        <f>ROUND(P951*H951,2)</f>
        <v>0</v>
      </c>
      <c r="L951" s="133"/>
      <c r="M951" s="32"/>
      <c r="N951" s="134" t="s">
        <v>20</v>
      </c>
      <c r="O951" s="135" t="s">
        <v>43</v>
      </c>
      <c r="P951" s="136">
        <f>I951+J951</f>
        <v>0</v>
      </c>
      <c r="Q951" s="136">
        <f>ROUND(I951*H951,2)</f>
        <v>0</v>
      </c>
      <c r="R951" s="136">
        <f>ROUND(J951*H951,2)</f>
        <v>0</v>
      </c>
      <c r="T951" s="137">
        <f>S951*H951</f>
        <v>0</v>
      </c>
      <c r="U951" s="137">
        <v>0</v>
      </c>
      <c r="V951" s="137">
        <f>U951*H951</f>
        <v>0</v>
      </c>
      <c r="W951" s="137">
        <v>0</v>
      </c>
      <c r="X951" s="137">
        <f>W951*H951</f>
        <v>0</v>
      </c>
      <c r="Y951" s="138" t="s">
        <v>20</v>
      </c>
      <c r="AR951" s="139" t="s">
        <v>185</v>
      </c>
      <c r="AT951" s="139" t="s">
        <v>157</v>
      </c>
      <c r="AU951" s="139" t="s">
        <v>84</v>
      </c>
      <c r="AY951" s="17" t="s">
        <v>155</v>
      </c>
      <c r="BE951" s="140">
        <f>IF(O951="základní",K951,0)</f>
        <v>0</v>
      </c>
      <c r="BF951" s="140">
        <f>IF(O951="snížená",K951,0)</f>
        <v>0</v>
      </c>
      <c r="BG951" s="140">
        <f>IF(O951="zákl. přenesená",K951,0)</f>
        <v>0</v>
      </c>
      <c r="BH951" s="140">
        <f>IF(O951="sníž. přenesená",K951,0)</f>
        <v>0</v>
      </c>
      <c r="BI951" s="140">
        <f>IF(O951="nulová",K951,0)</f>
        <v>0</v>
      </c>
      <c r="BJ951" s="17" t="s">
        <v>82</v>
      </c>
      <c r="BK951" s="140">
        <f>ROUND(P951*H951,2)</f>
        <v>0</v>
      </c>
      <c r="BL951" s="17" t="s">
        <v>185</v>
      </c>
      <c r="BM951" s="139" t="s">
        <v>1765</v>
      </c>
    </row>
    <row r="952" spans="2:65" s="1" customFormat="1">
      <c r="B952" s="32"/>
      <c r="D952" s="141" t="s">
        <v>162</v>
      </c>
      <c r="F952" s="142" t="s">
        <v>1766</v>
      </c>
      <c r="I952" s="143"/>
      <c r="J952" s="143"/>
      <c r="M952" s="32"/>
      <c r="N952" s="144"/>
      <c r="Y952" s="53"/>
      <c r="AT952" s="17" t="s">
        <v>162</v>
      </c>
      <c r="AU952" s="17" t="s">
        <v>84</v>
      </c>
    </row>
    <row r="953" spans="2:65" s="1" customFormat="1" ht="16.5" customHeight="1">
      <c r="B953" s="32"/>
      <c r="C953" s="161" t="s">
        <v>1767</v>
      </c>
      <c r="D953" s="161" t="s">
        <v>180</v>
      </c>
      <c r="E953" s="162" t="s">
        <v>1768</v>
      </c>
      <c r="F953" s="163" t="s">
        <v>1769</v>
      </c>
      <c r="G953" s="164" t="s">
        <v>183</v>
      </c>
      <c r="H953" s="165">
        <v>63.25</v>
      </c>
      <c r="I953" s="166"/>
      <c r="J953" s="167"/>
      <c r="K953" s="168">
        <f>ROUND(P953*H953,2)</f>
        <v>0</v>
      </c>
      <c r="L953" s="167"/>
      <c r="M953" s="169"/>
      <c r="N953" s="170" t="s">
        <v>20</v>
      </c>
      <c r="O953" s="135" t="s">
        <v>43</v>
      </c>
      <c r="P953" s="136">
        <f>I953+J953</f>
        <v>0</v>
      </c>
      <c r="Q953" s="136">
        <f>ROUND(I953*H953,2)</f>
        <v>0</v>
      </c>
      <c r="R953" s="136">
        <f>ROUND(J953*H953,2)</f>
        <v>0</v>
      </c>
      <c r="T953" s="137">
        <f>S953*H953</f>
        <v>0</v>
      </c>
      <c r="U953" s="137">
        <v>1.1E-4</v>
      </c>
      <c r="V953" s="137">
        <f>U953*H953</f>
        <v>6.9575000000000001E-3</v>
      </c>
      <c r="W953" s="137">
        <v>0</v>
      </c>
      <c r="X953" s="137">
        <f>W953*H953</f>
        <v>0</v>
      </c>
      <c r="Y953" s="138" t="s">
        <v>20</v>
      </c>
      <c r="AR953" s="139" t="s">
        <v>184</v>
      </c>
      <c r="AT953" s="139" t="s">
        <v>180</v>
      </c>
      <c r="AU953" s="139" t="s">
        <v>84</v>
      </c>
      <c r="AY953" s="17" t="s">
        <v>155</v>
      </c>
      <c r="BE953" s="140">
        <f>IF(O953="základní",K953,0)</f>
        <v>0</v>
      </c>
      <c r="BF953" s="140">
        <f>IF(O953="snížená",K953,0)</f>
        <v>0</v>
      </c>
      <c r="BG953" s="140">
        <f>IF(O953="zákl. přenesená",K953,0)</f>
        <v>0</v>
      </c>
      <c r="BH953" s="140">
        <f>IF(O953="sníž. přenesená",K953,0)</f>
        <v>0</v>
      </c>
      <c r="BI953" s="140">
        <f>IF(O953="nulová",K953,0)</f>
        <v>0</v>
      </c>
      <c r="BJ953" s="17" t="s">
        <v>82</v>
      </c>
      <c r="BK953" s="140">
        <f>ROUND(P953*H953,2)</f>
        <v>0</v>
      </c>
      <c r="BL953" s="17" t="s">
        <v>185</v>
      </c>
      <c r="BM953" s="139" t="s">
        <v>1770</v>
      </c>
    </row>
    <row r="954" spans="2:65" s="12" customFormat="1">
      <c r="B954" s="145"/>
      <c r="D954" s="146" t="s">
        <v>164</v>
      </c>
      <c r="F954" s="148" t="s">
        <v>1771</v>
      </c>
      <c r="H954" s="149">
        <v>63.25</v>
      </c>
      <c r="I954" s="150"/>
      <c r="J954" s="150"/>
      <c r="M954" s="145"/>
      <c r="N954" s="151"/>
      <c r="Y954" s="152"/>
      <c r="AT954" s="147" t="s">
        <v>164</v>
      </c>
      <c r="AU954" s="147" t="s">
        <v>84</v>
      </c>
      <c r="AV954" s="12" t="s">
        <v>84</v>
      </c>
      <c r="AW954" s="12" t="s">
        <v>4</v>
      </c>
      <c r="AX954" s="12" t="s">
        <v>82</v>
      </c>
      <c r="AY954" s="147" t="s">
        <v>155</v>
      </c>
    </row>
    <row r="955" spans="2:65" s="1" customFormat="1" ht="24.2" customHeight="1">
      <c r="B955" s="32"/>
      <c r="C955" s="126" t="s">
        <v>1772</v>
      </c>
      <c r="D955" s="126" t="s">
        <v>157</v>
      </c>
      <c r="E955" s="127" t="s">
        <v>1773</v>
      </c>
      <c r="F955" s="128" t="s">
        <v>1774</v>
      </c>
      <c r="G955" s="129" t="s">
        <v>183</v>
      </c>
      <c r="H955" s="130">
        <v>2</v>
      </c>
      <c r="I955" s="131"/>
      <c r="J955" s="131"/>
      <c r="K955" s="132">
        <f>ROUND(P955*H955,2)</f>
        <v>0</v>
      </c>
      <c r="L955" s="133"/>
      <c r="M955" s="32"/>
      <c r="N955" s="134" t="s">
        <v>20</v>
      </c>
      <c r="O955" s="135" t="s">
        <v>43</v>
      </c>
      <c r="P955" s="136">
        <f>I955+J955</f>
        <v>0</v>
      </c>
      <c r="Q955" s="136">
        <f>ROUND(I955*H955,2)</f>
        <v>0</v>
      </c>
      <c r="R955" s="136">
        <f>ROUND(J955*H955,2)</f>
        <v>0</v>
      </c>
      <c r="T955" s="137">
        <f>S955*H955</f>
        <v>0</v>
      </c>
      <c r="U955" s="137">
        <v>0</v>
      </c>
      <c r="V955" s="137">
        <f>U955*H955</f>
        <v>0</v>
      </c>
      <c r="W955" s="137">
        <v>0</v>
      </c>
      <c r="X955" s="137">
        <f>W955*H955</f>
        <v>0</v>
      </c>
      <c r="Y955" s="138" t="s">
        <v>20</v>
      </c>
      <c r="AR955" s="139" t="s">
        <v>185</v>
      </c>
      <c r="AT955" s="139" t="s">
        <v>157</v>
      </c>
      <c r="AU955" s="139" t="s">
        <v>84</v>
      </c>
      <c r="AY955" s="17" t="s">
        <v>155</v>
      </c>
      <c r="BE955" s="140">
        <f>IF(O955="základní",K955,0)</f>
        <v>0</v>
      </c>
      <c r="BF955" s="140">
        <f>IF(O955="snížená",K955,0)</f>
        <v>0</v>
      </c>
      <c r="BG955" s="140">
        <f>IF(O955="zákl. přenesená",K955,0)</f>
        <v>0</v>
      </c>
      <c r="BH955" s="140">
        <f>IF(O955="sníž. přenesená",K955,0)</f>
        <v>0</v>
      </c>
      <c r="BI955" s="140">
        <f>IF(O955="nulová",K955,0)</f>
        <v>0</v>
      </c>
      <c r="BJ955" s="17" t="s">
        <v>82</v>
      </c>
      <c r="BK955" s="140">
        <f>ROUND(P955*H955,2)</f>
        <v>0</v>
      </c>
      <c r="BL955" s="17" t="s">
        <v>185</v>
      </c>
      <c r="BM955" s="139" t="s">
        <v>1775</v>
      </c>
    </row>
    <row r="956" spans="2:65" s="1" customFormat="1">
      <c r="B956" s="32"/>
      <c r="D956" s="141" t="s">
        <v>162</v>
      </c>
      <c r="F956" s="142" t="s">
        <v>1776</v>
      </c>
      <c r="I956" s="143"/>
      <c r="J956" s="143"/>
      <c r="M956" s="32"/>
      <c r="N956" s="144"/>
      <c r="Y956" s="53"/>
      <c r="AT956" s="17" t="s">
        <v>162</v>
      </c>
      <c r="AU956" s="17" t="s">
        <v>84</v>
      </c>
    </row>
    <row r="957" spans="2:65" s="1" customFormat="1" ht="21.75" customHeight="1">
      <c r="B957" s="32"/>
      <c r="C957" s="161" t="s">
        <v>1777</v>
      </c>
      <c r="D957" s="161" t="s">
        <v>180</v>
      </c>
      <c r="E957" s="162" t="s">
        <v>1778</v>
      </c>
      <c r="F957" s="163" t="s">
        <v>1779</v>
      </c>
      <c r="G957" s="164" t="s">
        <v>183</v>
      </c>
      <c r="H957" s="165">
        <v>2.2999999999999998</v>
      </c>
      <c r="I957" s="166"/>
      <c r="J957" s="167"/>
      <c r="K957" s="168">
        <f>ROUND(P957*H957,2)</f>
        <v>0</v>
      </c>
      <c r="L957" s="167"/>
      <c r="M957" s="169"/>
      <c r="N957" s="170" t="s">
        <v>20</v>
      </c>
      <c r="O957" s="135" t="s">
        <v>43</v>
      </c>
      <c r="P957" s="136">
        <f>I957+J957</f>
        <v>0</v>
      </c>
      <c r="Q957" s="136">
        <f>ROUND(I957*H957,2)</f>
        <v>0</v>
      </c>
      <c r="R957" s="136">
        <f>ROUND(J957*H957,2)</f>
        <v>0</v>
      </c>
      <c r="T957" s="137">
        <f>S957*H957</f>
        <v>0</v>
      </c>
      <c r="U957" s="137">
        <v>2.2000000000000001E-4</v>
      </c>
      <c r="V957" s="137">
        <f>U957*H957</f>
        <v>5.0599999999999994E-4</v>
      </c>
      <c r="W957" s="137">
        <v>0</v>
      </c>
      <c r="X957" s="137">
        <f>W957*H957</f>
        <v>0</v>
      </c>
      <c r="Y957" s="138" t="s">
        <v>20</v>
      </c>
      <c r="AR957" s="139" t="s">
        <v>1533</v>
      </c>
      <c r="AT957" s="139" t="s">
        <v>180</v>
      </c>
      <c r="AU957" s="139" t="s">
        <v>84</v>
      </c>
      <c r="AY957" s="17" t="s">
        <v>155</v>
      </c>
      <c r="BE957" s="140">
        <f>IF(O957="základní",K957,0)</f>
        <v>0</v>
      </c>
      <c r="BF957" s="140">
        <f>IF(O957="snížená",K957,0)</f>
        <v>0</v>
      </c>
      <c r="BG957" s="140">
        <f>IF(O957="zákl. přenesená",K957,0)</f>
        <v>0</v>
      </c>
      <c r="BH957" s="140">
        <f>IF(O957="sníž. přenesená",K957,0)</f>
        <v>0</v>
      </c>
      <c r="BI957" s="140">
        <f>IF(O957="nulová",K957,0)</f>
        <v>0</v>
      </c>
      <c r="BJ957" s="17" t="s">
        <v>82</v>
      </c>
      <c r="BK957" s="140">
        <f>ROUND(P957*H957,2)</f>
        <v>0</v>
      </c>
      <c r="BL957" s="17" t="s">
        <v>442</v>
      </c>
      <c r="BM957" s="139" t="s">
        <v>1780</v>
      </c>
    </row>
    <row r="958" spans="2:65" s="12" customFormat="1">
      <c r="B958" s="145"/>
      <c r="D958" s="146" t="s">
        <v>164</v>
      </c>
      <c r="F958" s="148" t="s">
        <v>1781</v>
      </c>
      <c r="H958" s="149">
        <v>2.2999999999999998</v>
      </c>
      <c r="I958" s="150"/>
      <c r="J958" s="150"/>
      <c r="M958" s="145"/>
      <c r="N958" s="151"/>
      <c r="Y958" s="152"/>
      <c r="AT958" s="147" t="s">
        <v>164</v>
      </c>
      <c r="AU958" s="147" t="s">
        <v>84</v>
      </c>
      <c r="AV958" s="12" t="s">
        <v>84</v>
      </c>
      <c r="AW958" s="12" t="s">
        <v>4</v>
      </c>
      <c r="AX958" s="12" t="s">
        <v>82</v>
      </c>
      <c r="AY958" s="147" t="s">
        <v>155</v>
      </c>
    </row>
    <row r="959" spans="2:65" s="1" customFormat="1" ht="24.2" customHeight="1">
      <c r="B959" s="32"/>
      <c r="C959" s="126" t="s">
        <v>1782</v>
      </c>
      <c r="D959" s="126" t="s">
        <v>157</v>
      </c>
      <c r="E959" s="127" t="s">
        <v>1783</v>
      </c>
      <c r="F959" s="128" t="s">
        <v>1784</v>
      </c>
      <c r="G959" s="129" t="s">
        <v>183</v>
      </c>
      <c r="H959" s="130">
        <v>70</v>
      </c>
      <c r="I959" s="131"/>
      <c r="J959" s="131"/>
      <c r="K959" s="132">
        <f>ROUND(P959*H959,2)</f>
        <v>0</v>
      </c>
      <c r="L959" s="133"/>
      <c r="M959" s="32"/>
      <c r="N959" s="134" t="s">
        <v>20</v>
      </c>
      <c r="O959" s="135" t="s">
        <v>43</v>
      </c>
      <c r="P959" s="136">
        <f>I959+J959</f>
        <v>0</v>
      </c>
      <c r="Q959" s="136">
        <f>ROUND(I959*H959,2)</f>
        <v>0</v>
      </c>
      <c r="R959" s="136">
        <f>ROUND(J959*H959,2)</f>
        <v>0</v>
      </c>
      <c r="T959" s="137">
        <f>S959*H959</f>
        <v>0</v>
      </c>
      <c r="U959" s="137">
        <v>0</v>
      </c>
      <c r="V959" s="137">
        <f>U959*H959</f>
        <v>0</v>
      </c>
      <c r="W959" s="137">
        <v>0</v>
      </c>
      <c r="X959" s="137">
        <f>W959*H959</f>
        <v>0</v>
      </c>
      <c r="Y959" s="138" t="s">
        <v>20</v>
      </c>
      <c r="AR959" s="139" t="s">
        <v>185</v>
      </c>
      <c r="AT959" s="139" t="s">
        <v>157</v>
      </c>
      <c r="AU959" s="139" t="s">
        <v>84</v>
      </c>
      <c r="AY959" s="17" t="s">
        <v>155</v>
      </c>
      <c r="BE959" s="140">
        <f>IF(O959="základní",K959,0)</f>
        <v>0</v>
      </c>
      <c r="BF959" s="140">
        <f>IF(O959="snížená",K959,0)</f>
        <v>0</v>
      </c>
      <c r="BG959" s="140">
        <f>IF(O959="zákl. přenesená",K959,0)</f>
        <v>0</v>
      </c>
      <c r="BH959" s="140">
        <f>IF(O959="sníž. přenesená",K959,0)</f>
        <v>0</v>
      </c>
      <c r="BI959" s="140">
        <f>IF(O959="nulová",K959,0)</f>
        <v>0</v>
      </c>
      <c r="BJ959" s="17" t="s">
        <v>82</v>
      </c>
      <c r="BK959" s="140">
        <f>ROUND(P959*H959,2)</f>
        <v>0</v>
      </c>
      <c r="BL959" s="17" t="s">
        <v>185</v>
      </c>
      <c r="BM959" s="139" t="s">
        <v>1785</v>
      </c>
    </row>
    <row r="960" spans="2:65" s="1" customFormat="1">
      <c r="B960" s="32"/>
      <c r="D960" s="141" t="s">
        <v>162</v>
      </c>
      <c r="F960" s="142" t="s">
        <v>1786</v>
      </c>
      <c r="I960" s="143"/>
      <c r="J960" s="143"/>
      <c r="M960" s="32"/>
      <c r="N960" s="144"/>
      <c r="Y960" s="53"/>
      <c r="AT960" s="17" t="s">
        <v>162</v>
      </c>
      <c r="AU960" s="17" t="s">
        <v>84</v>
      </c>
    </row>
    <row r="961" spans="2:65" s="1" customFormat="1" ht="16.5" customHeight="1">
      <c r="B961" s="32"/>
      <c r="C961" s="161" t="s">
        <v>1787</v>
      </c>
      <c r="D961" s="161" t="s">
        <v>180</v>
      </c>
      <c r="E961" s="162" t="s">
        <v>1788</v>
      </c>
      <c r="F961" s="163" t="s">
        <v>1789</v>
      </c>
      <c r="G961" s="164" t="s">
        <v>183</v>
      </c>
      <c r="H961" s="165">
        <v>80.5</v>
      </c>
      <c r="I961" s="166"/>
      <c r="J961" s="167"/>
      <c r="K961" s="168">
        <f>ROUND(P961*H961,2)</f>
        <v>0</v>
      </c>
      <c r="L961" s="167"/>
      <c r="M961" s="169"/>
      <c r="N961" s="170" t="s">
        <v>20</v>
      </c>
      <c r="O961" s="135" t="s">
        <v>43</v>
      </c>
      <c r="P961" s="136">
        <f>I961+J961</f>
        <v>0</v>
      </c>
      <c r="Q961" s="136">
        <f>ROUND(I961*H961,2)</f>
        <v>0</v>
      </c>
      <c r="R961" s="136">
        <f>ROUND(J961*H961,2)</f>
        <v>0</v>
      </c>
      <c r="T961" s="137">
        <f>S961*H961</f>
        <v>0</v>
      </c>
      <c r="U961" s="137">
        <v>1E-4</v>
      </c>
      <c r="V961" s="137">
        <f>U961*H961</f>
        <v>8.0499999999999999E-3</v>
      </c>
      <c r="W961" s="137">
        <v>0</v>
      </c>
      <c r="X961" s="137">
        <f>W961*H961</f>
        <v>0</v>
      </c>
      <c r="Y961" s="138" t="s">
        <v>20</v>
      </c>
      <c r="AR961" s="139" t="s">
        <v>184</v>
      </c>
      <c r="AT961" s="139" t="s">
        <v>180</v>
      </c>
      <c r="AU961" s="139" t="s">
        <v>84</v>
      </c>
      <c r="AY961" s="17" t="s">
        <v>155</v>
      </c>
      <c r="BE961" s="140">
        <f>IF(O961="základní",K961,0)</f>
        <v>0</v>
      </c>
      <c r="BF961" s="140">
        <f>IF(O961="snížená",K961,0)</f>
        <v>0</v>
      </c>
      <c r="BG961" s="140">
        <f>IF(O961="zákl. přenesená",K961,0)</f>
        <v>0</v>
      </c>
      <c r="BH961" s="140">
        <f>IF(O961="sníž. přenesená",K961,0)</f>
        <v>0</v>
      </c>
      <c r="BI961" s="140">
        <f>IF(O961="nulová",K961,0)</f>
        <v>0</v>
      </c>
      <c r="BJ961" s="17" t="s">
        <v>82</v>
      </c>
      <c r="BK961" s="140">
        <f>ROUND(P961*H961,2)</f>
        <v>0</v>
      </c>
      <c r="BL961" s="17" t="s">
        <v>185</v>
      </c>
      <c r="BM961" s="139" t="s">
        <v>1790</v>
      </c>
    </row>
    <row r="962" spans="2:65" s="12" customFormat="1">
      <c r="B962" s="145"/>
      <c r="D962" s="146" t="s">
        <v>164</v>
      </c>
      <c r="F962" s="148" t="s">
        <v>1791</v>
      </c>
      <c r="H962" s="149">
        <v>80.5</v>
      </c>
      <c r="I962" s="150"/>
      <c r="J962" s="150"/>
      <c r="M962" s="145"/>
      <c r="N962" s="151"/>
      <c r="Y962" s="152"/>
      <c r="AT962" s="147" t="s">
        <v>164</v>
      </c>
      <c r="AU962" s="147" t="s">
        <v>84</v>
      </c>
      <c r="AV962" s="12" t="s">
        <v>84</v>
      </c>
      <c r="AW962" s="12" t="s">
        <v>4</v>
      </c>
      <c r="AX962" s="12" t="s">
        <v>82</v>
      </c>
      <c r="AY962" s="147" t="s">
        <v>155</v>
      </c>
    </row>
    <row r="963" spans="2:65" s="1" customFormat="1" ht="24.2" customHeight="1">
      <c r="B963" s="32"/>
      <c r="C963" s="126" t="s">
        <v>1792</v>
      </c>
      <c r="D963" s="126" t="s">
        <v>157</v>
      </c>
      <c r="E963" s="127" t="s">
        <v>1793</v>
      </c>
      <c r="F963" s="128" t="s">
        <v>1794</v>
      </c>
      <c r="G963" s="129" t="s">
        <v>183</v>
      </c>
      <c r="H963" s="130">
        <v>470</v>
      </c>
      <c r="I963" s="131"/>
      <c r="J963" s="131"/>
      <c r="K963" s="132">
        <f>ROUND(P963*H963,2)</f>
        <v>0</v>
      </c>
      <c r="L963" s="133"/>
      <c r="M963" s="32"/>
      <c r="N963" s="134" t="s">
        <v>20</v>
      </c>
      <c r="O963" s="135" t="s">
        <v>43</v>
      </c>
      <c r="P963" s="136">
        <f>I963+J963</f>
        <v>0</v>
      </c>
      <c r="Q963" s="136">
        <f>ROUND(I963*H963,2)</f>
        <v>0</v>
      </c>
      <c r="R963" s="136">
        <f>ROUND(J963*H963,2)</f>
        <v>0</v>
      </c>
      <c r="T963" s="137">
        <f>S963*H963</f>
        <v>0</v>
      </c>
      <c r="U963" s="137">
        <v>0</v>
      </c>
      <c r="V963" s="137">
        <f>U963*H963</f>
        <v>0</v>
      </c>
      <c r="W963" s="137">
        <v>0</v>
      </c>
      <c r="X963" s="137">
        <f>W963*H963</f>
        <v>0</v>
      </c>
      <c r="Y963" s="138" t="s">
        <v>20</v>
      </c>
      <c r="AR963" s="139" t="s">
        <v>185</v>
      </c>
      <c r="AT963" s="139" t="s">
        <v>157</v>
      </c>
      <c r="AU963" s="139" t="s">
        <v>84</v>
      </c>
      <c r="AY963" s="17" t="s">
        <v>155</v>
      </c>
      <c r="BE963" s="140">
        <f>IF(O963="základní",K963,0)</f>
        <v>0</v>
      </c>
      <c r="BF963" s="140">
        <f>IF(O963="snížená",K963,0)</f>
        <v>0</v>
      </c>
      <c r="BG963" s="140">
        <f>IF(O963="zákl. přenesená",K963,0)</f>
        <v>0</v>
      </c>
      <c r="BH963" s="140">
        <f>IF(O963="sníž. přenesená",K963,0)</f>
        <v>0</v>
      </c>
      <c r="BI963" s="140">
        <f>IF(O963="nulová",K963,0)</f>
        <v>0</v>
      </c>
      <c r="BJ963" s="17" t="s">
        <v>82</v>
      </c>
      <c r="BK963" s="140">
        <f>ROUND(P963*H963,2)</f>
        <v>0</v>
      </c>
      <c r="BL963" s="17" t="s">
        <v>185</v>
      </c>
      <c r="BM963" s="139" t="s">
        <v>1795</v>
      </c>
    </row>
    <row r="964" spans="2:65" s="1" customFormat="1">
      <c r="B964" s="32"/>
      <c r="D964" s="141" t="s">
        <v>162</v>
      </c>
      <c r="F964" s="142" t="s">
        <v>1796</v>
      </c>
      <c r="I964" s="143"/>
      <c r="J964" s="143"/>
      <c r="M964" s="32"/>
      <c r="N964" s="144"/>
      <c r="Y964" s="53"/>
      <c r="AT964" s="17" t="s">
        <v>162</v>
      </c>
      <c r="AU964" s="17" t="s">
        <v>84</v>
      </c>
    </row>
    <row r="965" spans="2:65" s="1" customFormat="1" ht="16.5" customHeight="1">
      <c r="B965" s="32"/>
      <c r="C965" s="161" t="s">
        <v>1797</v>
      </c>
      <c r="D965" s="161" t="s">
        <v>180</v>
      </c>
      <c r="E965" s="162" t="s">
        <v>1798</v>
      </c>
      <c r="F965" s="163" t="s">
        <v>1799</v>
      </c>
      <c r="G965" s="164" t="s">
        <v>183</v>
      </c>
      <c r="H965" s="165">
        <v>540.5</v>
      </c>
      <c r="I965" s="166"/>
      <c r="J965" s="167"/>
      <c r="K965" s="168">
        <f>ROUND(P965*H965,2)</f>
        <v>0</v>
      </c>
      <c r="L965" s="167"/>
      <c r="M965" s="169"/>
      <c r="N965" s="170" t="s">
        <v>20</v>
      </c>
      <c r="O965" s="135" t="s">
        <v>43</v>
      </c>
      <c r="P965" s="136">
        <f>I965+J965</f>
        <v>0</v>
      </c>
      <c r="Q965" s="136">
        <f>ROUND(I965*H965,2)</f>
        <v>0</v>
      </c>
      <c r="R965" s="136">
        <f>ROUND(J965*H965,2)</f>
        <v>0</v>
      </c>
      <c r="T965" s="137">
        <f>S965*H965</f>
        <v>0</v>
      </c>
      <c r="U965" s="137">
        <v>1.2E-4</v>
      </c>
      <c r="V965" s="137">
        <f>U965*H965</f>
        <v>6.4860000000000001E-2</v>
      </c>
      <c r="W965" s="137">
        <v>0</v>
      </c>
      <c r="X965" s="137">
        <f>W965*H965</f>
        <v>0</v>
      </c>
      <c r="Y965" s="138" t="s">
        <v>20</v>
      </c>
      <c r="AR965" s="139" t="s">
        <v>1533</v>
      </c>
      <c r="AT965" s="139" t="s">
        <v>180</v>
      </c>
      <c r="AU965" s="139" t="s">
        <v>84</v>
      </c>
      <c r="AY965" s="17" t="s">
        <v>155</v>
      </c>
      <c r="BE965" s="140">
        <f>IF(O965="základní",K965,0)</f>
        <v>0</v>
      </c>
      <c r="BF965" s="140">
        <f>IF(O965="snížená",K965,0)</f>
        <v>0</v>
      </c>
      <c r="BG965" s="140">
        <f>IF(O965="zákl. přenesená",K965,0)</f>
        <v>0</v>
      </c>
      <c r="BH965" s="140">
        <f>IF(O965="sníž. přenesená",K965,0)</f>
        <v>0</v>
      </c>
      <c r="BI965" s="140">
        <f>IF(O965="nulová",K965,0)</f>
        <v>0</v>
      </c>
      <c r="BJ965" s="17" t="s">
        <v>82</v>
      </c>
      <c r="BK965" s="140">
        <f>ROUND(P965*H965,2)</f>
        <v>0</v>
      </c>
      <c r="BL965" s="17" t="s">
        <v>442</v>
      </c>
      <c r="BM965" s="139" t="s">
        <v>1800</v>
      </c>
    </row>
    <row r="966" spans="2:65" s="12" customFormat="1">
      <c r="B966" s="145"/>
      <c r="D966" s="146" t="s">
        <v>164</v>
      </c>
      <c r="F966" s="148" t="s">
        <v>1801</v>
      </c>
      <c r="H966" s="149">
        <v>540.5</v>
      </c>
      <c r="I966" s="150"/>
      <c r="J966" s="150"/>
      <c r="M966" s="145"/>
      <c r="N966" s="151"/>
      <c r="Y966" s="152"/>
      <c r="AT966" s="147" t="s">
        <v>164</v>
      </c>
      <c r="AU966" s="147" t="s">
        <v>84</v>
      </c>
      <c r="AV966" s="12" t="s">
        <v>84</v>
      </c>
      <c r="AW966" s="12" t="s">
        <v>4</v>
      </c>
      <c r="AX966" s="12" t="s">
        <v>82</v>
      </c>
      <c r="AY966" s="147" t="s">
        <v>155</v>
      </c>
    </row>
    <row r="967" spans="2:65" s="1" customFormat="1" ht="24.2" customHeight="1">
      <c r="B967" s="32"/>
      <c r="C967" s="126" t="s">
        <v>1802</v>
      </c>
      <c r="D967" s="126" t="s">
        <v>157</v>
      </c>
      <c r="E967" s="127" t="s">
        <v>1803</v>
      </c>
      <c r="F967" s="128" t="s">
        <v>1804</v>
      </c>
      <c r="G967" s="129" t="s">
        <v>183</v>
      </c>
      <c r="H967" s="130">
        <v>520</v>
      </c>
      <c r="I967" s="131"/>
      <c r="J967" s="131"/>
      <c r="K967" s="132">
        <f>ROUND(P967*H967,2)</f>
        <v>0</v>
      </c>
      <c r="L967" s="133"/>
      <c r="M967" s="32"/>
      <c r="N967" s="134" t="s">
        <v>20</v>
      </c>
      <c r="O967" s="135" t="s">
        <v>43</v>
      </c>
      <c r="P967" s="136">
        <f>I967+J967</f>
        <v>0</v>
      </c>
      <c r="Q967" s="136">
        <f>ROUND(I967*H967,2)</f>
        <v>0</v>
      </c>
      <c r="R967" s="136">
        <f>ROUND(J967*H967,2)</f>
        <v>0</v>
      </c>
      <c r="T967" s="137">
        <f>S967*H967</f>
        <v>0</v>
      </c>
      <c r="U967" s="137">
        <v>0</v>
      </c>
      <c r="V967" s="137">
        <f>U967*H967</f>
        <v>0</v>
      </c>
      <c r="W967" s="137">
        <v>0</v>
      </c>
      <c r="X967" s="137">
        <f>W967*H967</f>
        <v>0</v>
      </c>
      <c r="Y967" s="138" t="s">
        <v>20</v>
      </c>
      <c r="AR967" s="139" t="s">
        <v>185</v>
      </c>
      <c r="AT967" s="139" t="s">
        <v>157</v>
      </c>
      <c r="AU967" s="139" t="s">
        <v>84</v>
      </c>
      <c r="AY967" s="17" t="s">
        <v>155</v>
      </c>
      <c r="BE967" s="140">
        <f>IF(O967="základní",K967,0)</f>
        <v>0</v>
      </c>
      <c r="BF967" s="140">
        <f>IF(O967="snížená",K967,0)</f>
        <v>0</v>
      </c>
      <c r="BG967" s="140">
        <f>IF(O967="zákl. přenesená",K967,0)</f>
        <v>0</v>
      </c>
      <c r="BH967" s="140">
        <f>IF(O967="sníž. přenesená",K967,0)</f>
        <v>0</v>
      </c>
      <c r="BI967" s="140">
        <f>IF(O967="nulová",K967,0)</f>
        <v>0</v>
      </c>
      <c r="BJ967" s="17" t="s">
        <v>82</v>
      </c>
      <c r="BK967" s="140">
        <f>ROUND(P967*H967,2)</f>
        <v>0</v>
      </c>
      <c r="BL967" s="17" t="s">
        <v>185</v>
      </c>
      <c r="BM967" s="139" t="s">
        <v>1805</v>
      </c>
    </row>
    <row r="968" spans="2:65" s="1" customFormat="1">
      <c r="B968" s="32"/>
      <c r="D968" s="141" t="s">
        <v>162</v>
      </c>
      <c r="F968" s="142" t="s">
        <v>1806</v>
      </c>
      <c r="I968" s="143"/>
      <c r="J968" s="143"/>
      <c r="M968" s="32"/>
      <c r="N968" s="144"/>
      <c r="Y968" s="53"/>
      <c r="AT968" s="17" t="s">
        <v>162</v>
      </c>
      <c r="AU968" s="17" t="s">
        <v>84</v>
      </c>
    </row>
    <row r="969" spans="2:65" s="1" customFormat="1" ht="16.5" customHeight="1">
      <c r="B969" s="32"/>
      <c r="C969" s="161" t="s">
        <v>1807</v>
      </c>
      <c r="D969" s="161" t="s">
        <v>180</v>
      </c>
      <c r="E969" s="162" t="s">
        <v>1808</v>
      </c>
      <c r="F969" s="163" t="s">
        <v>1809</v>
      </c>
      <c r="G969" s="164" t="s">
        <v>183</v>
      </c>
      <c r="H969" s="165">
        <v>598</v>
      </c>
      <c r="I969" s="166"/>
      <c r="J969" s="167"/>
      <c r="K969" s="168">
        <f>ROUND(P969*H969,2)</f>
        <v>0</v>
      </c>
      <c r="L969" s="167"/>
      <c r="M969" s="169"/>
      <c r="N969" s="170" t="s">
        <v>20</v>
      </c>
      <c r="O969" s="135" t="s">
        <v>43</v>
      </c>
      <c r="P969" s="136">
        <f>I969+J969</f>
        <v>0</v>
      </c>
      <c r="Q969" s="136">
        <f>ROUND(I969*H969,2)</f>
        <v>0</v>
      </c>
      <c r="R969" s="136">
        <f>ROUND(J969*H969,2)</f>
        <v>0</v>
      </c>
      <c r="T969" s="137">
        <f>S969*H969</f>
        <v>0</v>
      </c>
      <c r="U969" s="137">
        <v>1.7000000000000001E-4</v>
      </c>
      <c r="V969" s="137">
        <f>U969*H969</f>
        <v>0.10166</v>
      </c>
      <c r="W969" s="137">
        <v>0</v>
      </c>
      <c r="X969" s="137">
        <f>W969*H969</f>
        <v>0</v>
      </c>
      <c r="Y969" s="138" t="s">
        <v>20</v>
      </c>
      <c r="AR969" s="139" t="s">
        <v>184</v>
      </c>
      <c r="AT969" s="139" t="s">
        <v>180</v>
      </c>
      <c r="AU969" s="139" t="s">
        <v>84</v>
      </c>
      <c r="AY969" s="17" t="s">
        <v>155</v>
      </c>
      <c r="BE969" s="140">
        <f>IF(O969="základní",K969,0)</f>
        <v>0</v>
      </c>
      <c r="BF969" s="140">
        <f>IF(O969="snížená",K969,0)</f>
        <v>0</v>
      </c>
      <c r="BG969" s="140">
        <f>IF(O969="zákl. přenesená",K969,0)</f>
        <v>0</v>
      </c>
      <c r="BH969" s="140">
        <f>IF(O969="sníž. přenesená",K969,0)</f>
        <v>0</v>
      </c>
      <c r="BI969" s="140">
        <f>IF(O969="nulová",K969,0)</f>
        <v>0</v>
      </c>
      <c r="BJ969" s="17" t="s">
        <v>82</v>
      </c>
      <c r="BK969" s="140">
        <f>ROUND(P969*H969,2)</f>
        <v>0</v>
      </c>
      <c r="BL969" s="17" t="s">
        <v>185</v>
      </c>
      <c r="BM969" s="139" t="s">
        <v>1810</v>
      </c>
    </row>
    <row r="970" spans="2:65" s="12" customFormat="1">
      <c r="B970" s="145"/>
      <c r="D970" s="146" t="s">
        <v>164</v>
      </c>
      <c r="F970" s="148" t="s">
        <v>1811</v>
      </c>
      <c r="H970" s="149">
        <v>598</v>
      </c>
      <c r="I970" s="150"/>
      <c r="J970" s="150"/>
      <c r="M970" s="145"/>
      <c r="N970" s="151"/>
      <c r="Y970" s="152"/>
      <c r="AT970" s="147" t="s">
        <v>164</v>
      </c>
      <c r="AU970" s="147" t="s">
        <v>84</v>
      </c>
      <c r="AV970" s="12" t="s">
        <v>84</v>
      </c>
      <c r="AW970" s="12" t="s">
        <v>4</v>
      </c>
      <c r="AX970" s="12" t="s">
        <v>82</v>
      </c>
      <c r="AY970" s="147" t="s">
        <v>155</v>
      </c>
    </row>
    <row r="971" spans="2:65" s="1" customFormat="1" ht="24.2" customHeight="1">
      <c r="B971" s="32"/>
      <c r="C971" s="126" t="s">
        <v>1812</v>
      </c>
      <c r="D971" s="126" t="s">
        <v>157</v>
      </c>
      <c r="E971" s="127" t="s">
        <v>1813</v>
      </c>
      <c r="F971" s="128" t="s">
        <v>1814</v>
      </c>
      <c r="G971" s="129" t="s">
        <v>183</v>
      </c>
      <c r="H971" s="130">
        <v>12</v>
      </c>
      <c r="I971" s="131"/>
      <c r="J971" s="131"/>
      <c r="K971" s="132">
        <f>ROUND(P971*H971,2)</f>
        <v>0</v>
      </c>
      <c r="L971" s="133"/>
      <c r="M971" s="32"/>
      <c r="N971" s="134" t="s">
        <v>20</v>
      </c>
      <c r="O971" s="135" t="s">
        <v>43</v>
      </c>
      <c r="P971" s="136">
        <f>I971+J971</f>
        <v>0</v>
      </c>
      <c r="Q971" s="136">
        <f>ROUND(I971*H971,2)</f>
        <v>0</v>
      </c>
      <c r="R971" s="136">
        <f>ROUND(J971*H971,2)</f>
        <v>0</v>
      </c>
      <c r="T971" s="137">
        <f>S971*H971</f>
        <v>0</v>
      </c>
      <c r="U971" s="137">
        <v>0</v>
      </c>
      <c r="V971" s="137">
        <f>U971*H971</f>
        <v>0</v>
      </c>
      <c r="W971" s="137">
        <v>0</v>
      </c>
      <c r="X971" s="137">
        <f>W971*H971</f>
        <v>0</v>
      </c>
      <c r="Y971" s="138" t="s">
        <v>20</v>
      </c>
      <c r="AR971" s="139" t="s">
        <v>185</v>
      </c>
      <c r="AT971" s="139" t="s">
        <v>157</v>
      </c>
      <c r="AU971" s="139" t="s">
        <v>84</v>
      </c>
      <c r="AY971" s="17" t="s">
        <v>155</v>
      </c>
      <c r="BE971" s="140">
        <f>IF(O971="základní",K971,0)</f>
        <v>0</v>
      </c>
      <c r="BF971" s="140">
        <f>IF(O971="snížená",K971,0)</f>
        <v>0</v>
      </c>
      <c r="BG971" s="140">
        <f>IF(O971="zákl. přenesená",K971,0)</f>
        <v>0</v>
      </c>
      <c r="BH971" s="140">
        <f>IF(O971="sníž. přenesená",K971,0)</f>
        <v>0</v>
      </c>
      <c r="BI971" s="140">
        <f>IF(O971="nulová",K971,0)</f>
        <v>0</v>
      </c>
      <c r="BJ971" s="17" t="s">
        <v>82</v>
      </c>
      <c r="BK971" s="140">
        <f>ROUND(P971*H971,2)</f>
        <v>0</v>
      </c>
      <c r="BL971" s="17" t="s">
        <v>185</v>
      </c>
      <c r="BM971" s="139" t="s">
        <v>1815</v>
      </c>
    </row>
    <row r="972" spans="2:65" s="1" customFormat="1">
      <c r="B972" s="32"/>
      <c r="D972" s="141" t="s">
        <v>162</v>
      </c>
      <c r="F972" s="142" t="s">
        <v>1816</v>
      </c>
      <c r="I972" s="143"/>
      <c r="J972" s="143"/>
      <c r="M972" s="32"/>
      <c r="N972" s="144"/>
      <c r="Y972" s="53"/>
      <c r="AT972" s="17" t="s">
        <v>162</v>
      </c>
      <c r="AU972" s="17" t="s">
        <v>84</v>
      </c>
    </row>
    <row r="973" spans="2:65" s="1" customFormat="1" ht="16.5" customHeight="1">
      <c r="B973" s="32"/>
      <c r="C973" s="161" t="s">
        <v>1817</v>
      </c>
      <c r="D973" s="161" t="s">
        <v>180</v>
      </c>
      <c r="E973" s="162" t="s">
        <v>1818</v>
      </c>
      <c r="F973" s="163" t="s">
        <v>1819</v>
      </c>
      <c r="G973" s="164" t="s">
        <v>183</v>
      </c>
      <c r="H973" s="165">
        <v>13.8</v>
      </c>
      <c r="I973" s="166"/>
      <c r="J973" s="167"/>
      <c r="K973" s="168">
        <f>ROUND(P973*H973,2)</f>
        <v>0</v>
      </c>
      <c r="L973" s="167"/>
      <c r="M973" s="169"/>
      <c r="N973" s="170" t="s">
        <v>20</v>
      </c>
      <c r="O973" s="135" t="s">
        <v>43</v>
      </c>
      <c r="P973" s="136">
        <f>I973+J973</f>
        <v>0</v>
      </c>
      <c r="Q973" s="136">
        <f>ROUND(I973*H973,2)</f>
        <v>0</v>
      </c>
      <c r="R973" s="136">
        <f>ROUND(J973*H973,2)</f>
        <v>0</v>
      </c>
      <c r="T973" s="137">
        <f>S973*H973</f>
        <v>0</v>
      </c>
      <c r="U973" s="137">
        <v>6.4000000000000005E-4</v>
      </c>
      <c r="V973" s="137">
        <f>U973*H973</f>
        <v>8.8320000000000013E-3</v>
      </c>
      <c r="W973" s="137">
        <v>0</v>
      </c>
      <c r="X973" s="137">
        <f>W973*H973</f>
        <v>0</v>
      </c>
      <c r="Y973" s="138" t="s">
        <v>20</v>
      </c>
      <c r="AR973" s="139" t="s">
        <v>184</v>
      </c>
      <c r="AT973" s="139" t="s">
        <v>180</v>
      </c>
      <c r="AU973" s="139" t="s">
        <v>84</v>
      </c>
      <c r="AY973" s="17" t="s">
        <v>155</v>
      </c>
      <c r="BE973" s="140">
        <f>IF(O973="základní",K973,0)</f>
        <v>0</v>
      </c>
      <c r="BF973" s="140">
        <f>IF(O973="snížená",K973,0)</f>
        <v>0</v>
      </c>
      <c r="BG973" s="140">
        <f>IF(O973="zákl. přenesená",K973,0)</f>
        <v>0</v>
      </c>
      <c r="BH973" s="140">
        <f>IF(O973="sníž. přenesená",K973,0)</f>
        <v>0</v>
      </c>
      <c r="BI973" s="140">
        <f>IF(O973="nulová",K973,0)</f>
        <v>0</v>
      </c>
      <c r="BJ973" s="17" t="s">
        <v>82</v>
      </c>
      <c r="BK973" s="140">
        <f>ROUND(P973*H973,2)</f>
        <v>0</v>
      </c>
      <c r="BL973" s="17" t="s">
        <v>185</v>
      </c>
      <c r="BM973" s="139" t="s">
        <v>1820</v>
      </c>
    </row>
    <row r="974" spans="2:65" s="12" customFormat="1">
      <c r="B974" s="145"/>
      <c r="D974" s="146" t="s">
        <v>164</v>
      </c>
      <c r="F974" s="148" t="s">
        <v>1821</v>
      </c>
      <c r="H974" s="149">
        <v>13.8</v>
      </c>
      <c r="I974" s="150"/>
      <c r="J974" s="150"/>
      <c r="M974" s="145"/>
      <c r="N974" s="151"/>
      <c r="Y974" s="152"/>
      <c r="AT974" s="147" t="s">
        <v>164</v>
      </c>
      <c r="AU974" s="147" t="s">
        <v>84</v>
      </c>
      <c r="AV974" s="12" t="s">
        <v>84</v>
      </c>
      <c r="AW974" s="12" t="s">
        <v>4</v>
      </c>
      <c r="AX974" s="12" t="s">
        <v>82</v>
      </c>
      <c r="AY974" s="147" t="s">
        <v>155</v>
      </c>
    </row>
    <row r="975" spans="2:65" s="1" customFormat="1" ht="24.2" customHeight="1">
      <c r="B975" s="32"/>
      <c r="C975" s="126" t="s">
        <v>1822</v>
      </c>
      <c r="D975" s="126" t="s">
        <v>157</v>
      </c>
      <c r="E975" s="127" t="s">
        <v>1823</v>
      </c>
      <c r="F975" s="128" t="s">
        <v>1824</v>
      </c>
      <c r="G975" s="129" t="s">
        <v>183</v>
      </c>
      <c r="H975" s="130">
        <v>250</v>
      </c>
      <c r="I975" s="131"/>
      <c r="J975" s="131"/>
      <c r="K975" s="132">
        <f>ROUND(P975*H975,2)</f>
        <v>0</v>
      </c>
      <c r="L975" s="133"/>
      <c r="M975" s="32"/>
      <c r="N975" s="134" t="s">
        <v>20</v>
      </c>
      <c r="O975" s="135" t="s">
        <v>43</v>
      </c>
      <c r="P975" s="136">
        <f>I975+J975</f>
        <v>0</v>
      </c>
      <c r="Q975" s="136">
        <f>ROUND(I975*H975,2)</f>
        <v>0</v>
      </c>
      <c r="R975" s="136">
        <f>ROUND(J975*H975,2)</f>
        <v>0</v>
      </c>
      <c r="T975" s="137">
        <f>S975*H975</f>
        <v>0</v>
      </c>
      <c r="U975" s="137">
        <v>0</v>
      </c>
      <c r="V975" s="137">
        <f>U975*H975</f>
        <v>0</v>
      </c>
      <c r="W975" s="137">
        <v>0</v>
      </c>
      <c r="X975" s="137">
        <f>W975*H975</f>
        <v>0</v>
      </c>
      <c r="Y975" s="138" t="s">
        <v>20</v>
      </c>
      <c r="AR975" s="139" t="s">
        <v>185</v>
      </c>
      <c r="AT975" s="139" t="s">
        <v>157</v>
      </c>
      <c r="AU975" s="139" t="s">
        <v>84</v>
      </c>
      <c r="AY975" s="17" t="s">
        <v>155</v>
      </c>
      <c r="BE975" s="140">
        <f>IF(O975="základní",K975,0)</f>
        <v>0</v>
      </c>
      <c r="BF975" s="140">
        <f>IF(O975="snížená",K975,0)</f>
        <v>0</v>
      </c>
      <c r="BG975" s="140">
        <f>IF(O975="zákl. přenesená",K975,0)</f>
        <v>0</v>
      </c>
      <c r="BH975" s="140">
        <f>IF(O975="sníž. přenesená",K975,0)</f>
        <v>0</v>
      </c>
      <c r="BI975" s="140">
        <f>IF(O975="nulová",K975,0)</f>
        <v>0</v>
      </c>
      <c r="BJ975" s="17" t="s">
        <v>82</v>
      </c>
      <c r="BK975" s="140">
        <f>ROUND(P975*H975,2)</f>
        <v>0</v>
      </c>
      <c r="BL975" s="17" t="s">
        <v>185</v>
      </c>
      <c r="BM975" s="139" t="s">
        <v>1825</v>
      </c>
    </row>
    <row r="976" spans="2:65" s="1" customFormat="1">
      <c r="B976" s="32"/>
      <c r="D976" s="141" t="s">
        <v>162</v>
      </c>
      <c r="F976" s="142" t="s">
        <v>1826</v>
      </c>
      <c r="I976" s="143"/>
      <c r="J976" s="143"/>
      <c r="M976" s="32"/>
      <c r="N976" s="144"/>
      <c r="Y976" s="53"/>
      <c r="AT976" s="17" t="s">
        <v>162</v>
      </c>
      <c r="AU976" s="17" t="s">
        <v>84</v>
      </c>
    </row>
    <row r="977" spans="2:65" s="12" customFormat="1">
      <c r="B977" s="145"/>
      <c r="D977" s="146" t="s">
        <v>164</v>
      </c>
      <c r="E977" s="147" t="s">
        <v>20</v>
      </c>
      <c r="F977" s="148" t="s">
        <v>1827</v>
      </c>
      <c r="H977" s="149">
        <v>250</v>
      </c>
      <c r="I977" s="150"/>
      <c r="J977" s="150"/>
      <c r="M977" s="145"/>
      <c r="N977" s="151"/>
      <c r="Y977" s="152"/>
      <c r="AT977" s="147" t="s">
        <v>164</v>
      </c>
      <c r="AU977" s="147" t="s">
        <v>84</v>
      </c>
      <c r="AV977" s="12" t="s">
        <v>84</v>
      </c>
      <c r="AW977" s="12" t="s">
        <v>5</v>
      </c>
      <c r="AX977" s="12" t="s">
        <v>82</v>
      </c>
      <c r="AY977" s="147" t="s">
        <v>155</v>
      </c>
    </row>
    <row r="978" spans="2:65" s="1" customFormat="1" ht="16.5" customHeight="1">
      <c r="B978" s="32"/>
      <c r="C978" s="161" t="s">
        <v>1828</v>
      </c>
      <c r="D978" s="161" t="s">
        <v>180</v>
      </c>
      <c r="E978" s="162" t="s">
        <v>1829</v>
      </c>
      <c r="F978" s="163" t="s">
        <v>1830</v>
      </c>
      <c r="G978" s="164" t="s">
        <v>183</v>
      </c>
      <c r="H978" s="165">
        <v>195.5</v>
      </c>
      <c r="I978" s="166"/>
      <c r="J978" s="167"/>
      <c r="K978" s="168">
        <f>ROUND(P978*H978,2)</f>
        <v>0</v>
      </c>
      <c r="L978" s="167"/>
      <c r="M978" s="169"/>
      <c r="N978" s="170" t="s">
        <v>20</v>
      </c>
      <c r="O978" s="135" t="s">
        <v>43</v>
      </c>
      <c r="P978" s="136">
        <f>I978+J978</f>
        <v>0</v>
      </c>
      <c r="Q978" s="136">
        <f>ROUND(I978*H978,2)</f>
        <v>0</v>
      </c>
      <c r="R978" s="136">
        <f>ROUND(J978*H978,2)</f>
        <v>0</v>
      </c>
      <c r="T978" s="137">
        <f>S978*H978</f>
        <v>0</v>
      </c>
      <c r="U978" s="137">
        <v>1.6000000000000001E-4</v>
      </c>
      <c r="V978" s="137">
        <f>U978*H978</f>
        <v>3.1280000000000002E-2</v>
      </c>
      <c r="W978" s="137">
        <v>0</v>
      </c>
      <c r="X978" s="137">
        <f>W978*H978</f>
        <v>0</v>
      </c>
      <c r="Y978" s="138" t="s">
        <v>20</v>
      </c>
      <c r="AR978" s="139" t="s">
        <v>184</v>
      </c>
      <c r="AT978" s="139" t="s">
        <v>180</v>
      </c>
      <c r="AU978" s="139" t="s">
        <v>84</v>
      </c>
      <c r="AY978" s="17" t="s">
        <v>155</v>
      </c>
      <c r="BE978" s="140">
        <f>IF(O978="základní",K978,0)</f>
        <v>0</v>
      </c>
      <c r="BF978" s="140">
        <f>IF(O978="snížená",K978,0)</f>
        <v>0</v>
      </c>
      <c r="BG978" s="140">
        <f>IF(O978="zákl. přenesená",K978,0)</f>
        <v>0</v>
      </c>
      <c r="BH978" s="140">
        <f>IF(O978="sníž. přenesená",K978,0)</f>
        <v>0</v>
      </c>
      <c r="BI978" s="140">
        <f>IF(O978="nulová",K978,0)</f>
        <v>0</v>
      </c>
      <c r="BJ978" s="17" t="s">
        <v>82</v>
      </c>
      <c r="BK978" s="140">
        <f>ROUND(P978*H978,2)</f>
        <v>0</v>
      </c>
      <c r="BL978" s="17" t="s">
        <v>185</v>
      </c>
      <c r="BM978" s="139" t="s">
        <v>1831</v>
      </c>
    </row>
    <row r="979" spans="2:65" s="12" customFormat="1">
      <c r="B979" s="145"/>
      <c r="D979" s="146" t="s">
        <v>164</v>
      </c>
      <c r="E979" s="147" t="s">
        <v>20</v>
      </c>
      <c r="F979" s="148" t="s">
        <v>1091</v>
      </c>
      <c r="H979" s="149">
        <v>170</v>
      </c>
      <c r="I979" s="150"/>
      <c r="J979" s="150"/>
      <c r="M979" s="145"/>
      <c r="N979" s="151"/>
      <c r="Y979" s="152"/>
      <c r="AT979" s="147" t="s">
        <v>164</v>
      </c>
      <c r="AU979" s="147" t="s">
        <v>84</v>
      </c>
      <c r="AV979" s="12" t="s">
        <v>84</v>
      </c>
      <c r="AW979" s="12" t="s">
        <v>5</v>
      </c>
      <c r="AX979" s="12" t="s">
        <v>82</v>
      </c>
      <c r="AY979" s="147" t="s">
        <v>155</v>
      </c>
    </row>
    <row r="980" spans="2:65" s="12" customFormat="1">
      <c r="B980" s="145"/>
      <c r="D980" s="146" t="s">
        <v>164</v>
      </c>
      <c r="F980" s="148" t="s">
        <v>1832</v>
      </c>
      <c r="H980" s="149">
        <v>195.5</v>
      </c>
      <c r="I980" s="150"/>
      <c r="J980" s="150"/>
      <c r="M980" s="145"/>
      <c r="N980" s="151"/>
      <c r="Y980" s="152"/>
      <c r="AT980" s="147" t="s">
        <v>164</v>
      </c>
      <c r="AU980" s="147" t="s">
        <v>84</v>
      </c>
      <c r="AV980" s="12" t="s">
        <v>84</v>
      </c>
      <c r="AW980" s="12" t="s">
        <v>4</v>
      </c>
      <c r="AX980" s="12" t="s">
        <v>82</v>
      </c>
      <c r="AY980" s="147" t="s">
        <v>155</v>
      </c>
    </row>
    <row r="981" spans="2:65" s="1" customFormat="1" ht="16.5" customHeight="1">
      <c r="B981" s="32"/>
      <c r="C981" s="161" t="s">
        <v>1833</v>
      </c>
      <c r="D981" s="161" t="s">
        <v>180</v>
      </c>
      <c r="E981" s="162" t="s">
        <v>1834</v>
      </c>
      <c r="F981" s="163" t="s">
        <v>1835</v>
      </c>
      <c r="G981" s="164" t="s">
        <v>183</v>
      </c>
      <c r="H981" s="165">
        <v>92</v>
      </c>
      <c r="I981" s="166"/>
      <c r="J981" s="167"/>
      <c r="K981" s="168">
        <f>ROUND(P981*H981,2)</f>
        <v>0</v>
      </c>
      <c r="L981" s="167"/>
      <c r="M981" s="169"/>
      <c r="N981" s="170" t="s">
        <v>20</v>
      </c>
      <c r="O981" s="135" t="s">
        <v>43</v>
      </c>
      <c r="P981" s="136">
        <f>I981+J981</f>
        <v>0</v>
      </c>
      <c r="Q981" s="136">
        <f>ROUND(I981*H981,2)</f>
        <v>0</v>
      </c>
      <c r="R981" s="136">
        <f>ROUND(J981*H981,2)</f>
        <v>0</v>
      </c>
      <c r="T981" s="137">
        <f>S981*H981</f>
        <v>0</v>
      </c>
      <c r="U981" s="137">
        <v>2.5000000000000001E-4</v>
      </c>
      <c r="V981" s="137">
        <f>U981*H981</f>
        <v>2.3E-2</v>
      </c>
      <c r="W981" s="137">
        <v>0</v>
      </c>
      <c r="X981" s="137">
        <f>W981*H981</f>
        <v>0</v>
      </c>
      <c r="Y981" s="138" t="s">
        <v>20</v>
      </c>
      <c r="AR981" s="139" t="s">
        <v>184</v>
      </c>
      <c r="AT981" s="139" t="s">
        <v>180</v>
      </c>
      <c r="AU981" s="139" t="s">
        <v>84</v>
      </c>
      <c r="AY981" s="17" t="s">
        <v>155</v>
      </c>
      <c r="BE981" s="140">
        <f>IF(O981="základní",K981,0)</f>
        <v>0</v>
      </c>
      <c r="BF981" s="140">
        <f>IF(O981="snížená",K981,0)</f>
        <v>0</v>
      </c>
      <c r="BG981" s="140">
        <f>IF(O981="zákl. přenesená",K981,0)</f>
        <v>0</v>
      </c>
      <c r="BH981" s="140">
        <f>IF(O981="sníž. přenesená",K981,0)</f>
        <v>0</v>
      </c>
      <c r="BI981" s="140">
        <f>IF(O981="nulová",K981,0)</f>
        <v>0</v>
      </c>
      <c r="BJ981" s="17" t="s">
        <v>82</v>
      </c>
      <c r="BK981" s="140">
        <f>ROUND(P981*H981,2)</f>
        <v>0</v>
      </c>
      <c r="BL981" s="17" t="s">
        <v>185</v>
      </c>
      <c r="BM981" s="139" t="s">
        <v>1836</v>
      </c>
    </row>
    <row r="982" spans="2:65" s="12" customFormat="1">
      <c r="B982" s="145"/>
      <c r="D982" s="146" t="s">
        <v>164</v>
      </c>
      <c r="E982" s="147" t="s">
        <v>20</v>
      </c>
      <c r="F982" s="148" t="s">
        <v>597</v>
      </c>
      <c r="H982" s="149">
        <v>80</v>
      </c>
      <c r="I982" s="150"/>
      <c r="J982" s="150"/>
      <c r="M982" s="145"/>
      <c r="N982" s="151"/>
      <c r="Y982" s="152"/>
      <c r="AT982" s="147" t="s">
        <v>164</v>
      </c>
      <c r="AU982" s="147" t="s">
        <v>84</v>
      </c>
      <c r="AV982" s="12" t="s">
        <v>84</v>
      </c>
      <c r="AW982" s="12" t="s">
        <v>5</v>
      </c>
      <c r="AX982" s="12" t="s">
        <v>82</v>
      </c>
      <c r="AY982" s="147" t="s">
        <v>155</v>
      </c>
    </row>
    <row r="983" spans="2:65" s="12" customFormat="1">
      <c r="B983" s="145"/>
      <c r="D983" s="146" t="s">
        <v>164</v>
      </c>
      <c r="F983" s="148" t="s">
        <v>1837</v>
      </c>
      <c r="H983" s="149">
        <v>92</v>
      </c>
      <c r="I983" s="150"/>
      <c r="J983" s="150"/>
      <c r="M983" s="145"/>
      <c r="N983" s="151"/>
      <c r="Y983" s="152"/>
      <c r="AT983" s="147" t="s">
        <v>164</v>
      </c>
      <c r="AU983" s="147" t="s">
        <v>84</v>
      </c>
      <c r="AV983" s="12" t="s">
        <v>84</v>
      </c>
      <c r="AW983" s="12" t="s">
        <v>4</v>
      </c>
      <c r="AX983" s="12" t="s">
        <v>82</v>
      </c>
      <c r="AY983" s="147" t="s">
        <v>155</v>
      </c>
    </row>
    <row r="984" spans="2:65" s="1" customFormat="1" ht="24.2" customHeight="1">
      <c r="B984" s="32"/>
      <c r="C984" s="126" t="s">
        <v>1838</v>
      </c>
      <c r="D984" s="126" t="s">
        <v>157</v>
      </c>
      <c r="E984" s="127" t="s">
        <v>1839</v>
      </c>
      <c r="F984" s="128" t="s">
        <v>1840</v>
      </c>
      <c r="G984" s="129" t="s">
        <v>183</v>
      </c>
      <c r="H984" s="130">
        <v>40</v>
      </c>
      <c r="I984" s="131"/>
      <c r="J984" s="131"/>
      <c r="K984" s="132">
        <f>ROUND(P984*H984,2)</f>
        <v>0</v>
      </c>
      <c r="L984" s="133"/>
      <c r="M984" s="32"/>
      <c r="N984" s="134" t="s">
        <v>20</v>
      </c>
      <c r="O984" s="135" t="s">
        <v>43</v>
      </c>
      <c r="P984" s="136">
        <f>I984+J984</f>
        <v>0</v>
      </c>
      <c r="Q984" s="136">
        <f>ROUND(I984*H984,2)</f>
        <v>0</v>
      </c>
      <c r="R984" s="136">
        <f>ROUND(J984*H984,2)</f>
        <v>0</v>
      </c>
      <c r="T984" s="137">
        <f>S984*H984</f>
        <v>0</v>
      </c>
      <c r="U984" s="137">
        <v>0</v>
      </c>
      <c r="V984" s="137">
        <f>U984*H984</f>
        <v>0</v>
      </c>
      <c r="W984" s="137">
        <v>0</v>
      </c>
      <c r="X984" s="137">
        <f>W984*H984</f>
        <v>0</v>
      </c>
      <c r="Y984" s="138" t="s">
        <v>20</v>
      </c>
      <c r="AR984" s="139" t="s">
        <v>185</v>
      </c>
      <c r="AT984" s="139" t="s">
        <v>157</v>
      </c>
      <c r="AU984" s="139" t="s">
        <v>84</v>
      </c>
      <c r="AY984" s="17" t="s">
        <v>155</v>
      </c>
      <c r="BE984" s="140">
        <f>IF(O984="základní",K984,0)</f>
        <v>0</v>
      </c>
      <c r="BF984" s="140">
        <f>IF(O984="snížená",K984,0)</f>
        <v>0</v>
      </c>
      <c r="BG984" s="140">
        <f>IF(O984="zákl. přenesená",K984,0)</f>
        <v>0</v>
      </c>
      <c r="BH984" s="140">
        <f>IF(O984="sníž. přenesená",K984,0)</f>
        <v>0</v>
      </c>
      <c r="BI984" s="140">
        <f>IF(O984="nulová",K984,0)</f>
        <v>0</v>
      </c>
      <c r="BJ984" s="17" t="s">
        <v>82</v>
      </c>
      <c r="BK984" s="140">
        <f>ROUND(P984*H984,2)</f>
        <v>0</v>
      </c>
      <c r="BL984" s="17" t="s">
        <v>185</v>
      </c>
      <c r="BM984" s="139" t="s">
        <v>1841</v>
      </c>
    </row>
    <row r="985" spans="2:65" s="1" customFormat="1">
      <c r="B985" s="32"/>
      <c r="D985" s="141" t="s">
        <v>162</v>
      </c>
      <c r="F985" s="142" t="s">
        <v>1842</v>
      </c>
      <c r="I985" s="143"/>
      <c r="J985" s="143"/>
      <c r="M985" s="32"/>
      <c r="N985" s="144"/>
      <c r="Y985" s="53"/>
      <c r="AT985" s="17" t="s">
        <v>162</v>
      </c>
      <c r="AU985" s="17" t="s">
        <v>84</v>
      </c>
    </row>
    <row r="986" spans="2:65" s="1" customFormat="1" ht="16.5" customHeight="1">
      <c r="B986" s="32"/>
      <c r="C986" s="161" t="s">
        <v>1843</v>
      </c>
      <c r="D986" s="161" t="s">
        <v>180</v>
      </c>
      <c r="E986" s="162" t="s">
        <v>1844</v>
      </c>
      <c r="F986" s="163" t="s">
        <v>1845</v>
      </c>
      <c r="G986" s="164" t="s">
        <v>183</v>
      </c>
      <c r="H986" s="165">
        <v>46</v>
      </c>
      <c r="I986" s="166"/>
      <c r="J986" s="167"/>
      <c r="K986" s="168">
        <f>ROUND(P986*H986,2)</f>
        <v>0</v>
      </c>
      <c r="L986" s="167"/>
      <c r="M986" s="169"/>
      <c r="N986" s="170" t="s">
        <v>20</v>
      </c>
      <c r="O986" s="135" t="s">
        <v>43</v>
      </c>
      <c r="P986" s="136">
        <f>I986+J986</f>
        <v>0</v>
      </c>
      <c r="Q986" s="136">
        <f>ROUND(I986*H986,2)</f>
        <v>0</v>
      </c>
      <c r="R986" s="136">
        <f>ROUND(J986*H986,2)</f>
        <v>0</v>
      </c>
      <c r="T986" s="137">
        <f>S986*H986</f>
        <v>0</v>
      </c>
      <c r="U986" s="137">
        <v>5.2999999999999998E-4</v>
      </c>
      <c r="V986" s="137">
        <f>U986*H986</f>
        <v>2.4379999999999999E-2</v>
      </c>
      <c r="W986" s="137">
        <v>0</v>
      </c>
      <c r="X986" s="137">
        <f>W986*H986</f>
        <v>0</v>
      </c>
      <c r="Y986" s="138" t="s">
        <v>20</v>
      </c>
      <c r="AR986" s="139" t="s">
        <v>184</v>
      </c>
      <c r="AT986" s="139" t="s">
        <v>180</v>
      </c>
      <c r="AU986" s="139" t="s">
        <v>84</v>
      </c>
      <c r="AY986" s="17" t="s">
        <v>155</v>
      </c>
      <c r="BE986" s="140">
        <f>IF(O986="základní",K986,0)</f>
        <v>0</v>
      </c>
      <c r="BF986" s="140">
        <f>IF(O986="snížená",K986,0)</f>
        <v>0</v>
      </c>
      <c r="BG986" s="140">
        <f>IF(O986="zákl. přenesená",K986,0)</f>
        <v>0</v>
      </c>
      <c r="BH986" s="140">
        <f>IF(O986="sníž. přenesená",K986,0)</f>
        <v>0</v>
      </c>
      <c r="BI986" s="140">
        <f>IF(O986="nulová",K986,0)</f>
        <v>0</v>
      </c>
      <c r="BJ986" s="17" t="s">
        <v>82</v>
      </c>
      <c r="BK986" s="140">
        <f>ROUND(P986*H986,2)</f>
        <v>0</v>
      </c>
      <c r="BL986" s="17" t="s">
        <v>185</v>
      </c>
      <c r="BM986" s="139" t="s">
        <v>1846</v>
      </c>
    </row>
    <row r="987" spans="2:65" s="12" customFormat="1">
      <c r="B987" s="145"/>
      <c r="D987" s="146" t="s">
        <v>164</v>
      </c>
      <c r="F987" s="148" t="s">
        <v>1847</v>
      </c>
      <c r="H987" s="149">
        <v>46</v>
      </c>
      <c r="I987" s="150"/>
      <c r="J987" s="150"/>
      <c r="M987" s="145"/>
      <c r="N987" s="151"/>
      <c r="Y987" s="152"/>
      <c r="AT987" s="147" t="s">
        <v>164</v>
      </c>
      <c r="AU987" s="147" t="s">
        <v>84</v>
      </c>
      <c r="AV987" s="12" t="s">
        <v>84</v>
      </c>
      <c r="AW987" s="12" t="s">
        <v>4</v>
      </c>
      <c r="AX987" s="12" t="s">
        <v>82</v>
      </c>
      <c r="AY987" s="147" t="s">
        <v>155</v>
      </c>
    </row>
    <row r="988" spans="2:65" s="1" customFormat="1" ht="24.2" customHeight="1">
      <c r="B988" s="32"/>
      <c r="C988" s="126" t="s">
        <v>1848</v>
      </c>
      <c r="D988" s="126" t="s">
        <v>157</v>
      </c>
      <c r="E988" s="127" t="s">
        <v>1849</v>
      </c>
      <c r="F988" s="128" t="s">
        <v>1850</v>
      </c>
      <c r="G988" s="129" t="s">
        <v>183</v>
      </c>
      <c r="H988" s="130">
        <v>70</v>
      </c>
      <c r="I988" s="131"/>
      <c r="J988" s="131"/>
      <c r="K988" s="132">
        <f>ROUND(P988*H988,2)</f>
        <v>0</v>
      </c>
      <c r="L988" s="133"/>
      <c r="M988" s="32"/>
      <c r="N988" s="134" t="s">
        <v>20</v>
      </c>
      <c r="O988" s="135" t="s">
        <v>43</v>
      </c>
      <c r="P988" s="136">
        <f>I988+J988</f>
        <v>0</v>
      </c>
      <c r="Q988" s="136">
        <f>ROUND(I988*H988,2)</f>
        <v>0</v>
      </c>
      <c r="R988" s="136">
        <f>ROUND(J988*H988,2)</f>
        <v>0</v>
      </c>
      <c r="T988" s="137">
        <f>S988*H988</f>
        <v>0</v>
      </c>
      <c r="U988" s="137">
        <v>0</v>
      </c>
      <c r="V988" s="137">
        <f>U988*H988</f>
        <v>0</v>
      </c>
      <c r="W988" s="137">
        <v>0</v>
      </c>
      <c r="X988" s="137">
        <f>W988*H988</f>
        <v>0</v>
      </c>
      <c r="Y988" s="138" t="s">
        <v>20</v>
      </c>
      <c r="AR988" s="139" t="s">
        <v>185</v>
      </c>
      <c r="AT988" s="139" t="s">
        <v>157</v>
      </c>
      <c r="AU988" s="139" t="s">
        <v>84</v>
      </c>
      <c r="AY988" s="17" t="s">
        <v>155</v>
      </c>
      <c r="BE988" s="140">
        <f>IF(O988="základní",K988,0)</f>
        <v>0</v>
      </c>
      <c r="BF988" s="140">
        <f>IF(O988="snížená",K988,0)</f>
        <v>0</v>
      </c>
      <c r="BG988" s="140">
        <f>IF(O988="zákl. přenesená",K988,0)</f>
        <v>0</v>
      </c>
      <c r="BH988" s="140">
        <f>IF(O988="sníž. přenesená",K988,0)</f>
        <v>0</v>
      </c>
      <c r="BI988" s="140">
        <f>IF(O988="nulová",K988,0)</f>
        <v>0</v>
      </c>
      <c r="BJ988" s="17" t="s">
        <v>82</v>
      </c>
      <c r="BK988" s="140">
        <f>ROUND(P988*H988,2)</f>
        <v>0</v>
      </c>
      <c r="BL988" s="17" t="s">
        <v>185</v>
      </c>
      <c r="BM988" s="139" t="s">
        <v>1851</v>
      </c>
    </row>
    <row r="989" spans="2:65" s="1" customFormat="1">
      <c r="B989" s="32"/>
      <c r="D989" s="141" t="s">
        <v>162</v>
      </c>
      <c r="F989" s="142" t="s">
        <v>1852</v>
      </c>
      <c r="I989" s="143"/>
      <c r="J989" s="143"/>
      <c r="M989" s="32"/>
      <c r="N989" s="144"/>
      <c r="Y989" s="53"/>
      <c r="AT989" s="17" t="s">
        <v>162</v>
      </c>
      <c r="AU989" s="17" t="s">
        <v>84</v>
      </c>
    </row>
    <row r="990" spans="2:65" s="1" customFormat="1" ht="16.5" customHeight="1">
      <c r="B990" s="32"/>
      <c r="C990" s="161" t="s">
        <v>1853</v>
      </c>
      <c r="D990" s="161" t="s">
        <v>180</v>
      </c>
      <c r="E990" s="162" t="s">
        <v>1854</v>
      </c>
      <c r="F990" s="163" t="s">
        <v>1855</v>
      </c>
      <c r="G990" s="164" t="s">
        <v>183</v>
      </c>
      <c r="H990" s="165">
        <v>80.5</v>
      </c>
      <c r="I990" s="166"/>
      <c r="J990" s="167"/>
      <c r="K990" s="168">
        <f>ROUND(P990*H990,2)</f>
        <v>0</v>
      </c>
      <c r="L990" s="167"/>
      <c r="M990" s="169"/>
      <c r="N990" s="170" t="s">
        <v>20</v>
      </c>
      <c r="O990" s="135" t="s">
        <v>43</v>
      </c>
      <c r="P990" s="136">
        <f>I990+J990</f>
        <v>0</v>
      </c>
      <c r="Q990" s="136">
        <f>ROUND(I990*H990,2)</f>
        <v>0</v>
      </c>
      <c r="R990" s="136">
        <f>ROUND(J990*H990,2)</f>
        <v>0</v>
      </c>
      <c r="T990" s="137">
        <f>S990*H990</f>
        <v>0</v>
      </c>
      <c r="U990" s="137">
        <v>7.5000000000000002E-4</v>
      </c>
      <c r="V990" s="137">
        <f>U990*H990</f>
        <v>6.0374999999999998E-2</v>
      </c>
      <c r="W990" s="137">
        <v>0</v>
      </c>
      <c r="X990" s="137">
        <f>W990*H990</f>
        <v>0</v>
      </c>
      <c r="Y990" s="138" t="s">
        <v>20</v>
      </c>
      <c r="AR990" s="139" t="s">
        <v>184</v>
      </c>
      <c r="AT990" s="139" t="s">
        <v>180</v>
      </c>
      <c r="AU990" s="139" t="s">
        <v>84</v>
      </c>
      <c r="AY990" s="17" t="s">
        <v>155</v>
      </c>
      <c r="BE990" s="140">
        <f>IF(O990="základní",K990,0)</f>
        <v>0</v>
      </c>
      <c r="BF990" s="140">
        <f>IF(O990="snížená",K990,0)</f>
        <v>0</v>
      </c>
      <c r="BG990" s="140">
        <f>IF(O990="zákl. přenesená",K990,0)</f>
        <v>0</v>
      </c>
      <c r="BH990" s="140">
        <f>IF(O990="sníž. přenesená",K990,0)</f>
        <v>0</v>
      </c>
      <c r="BI990" s="140">
        <f>IF(O990="nulová",K990,0)</f>
        <v>0</v>
      </c>
      <c r="BJ990" s="17" t="s">
        <v>82</v>
      </c>
      <c r="BK990" s="140">
        <f>ROUND(P990*H990,2)</f>
        <v>0</v>
      </c>
      <c r="BL990" s="17" t="s">
        <v>185</v>
      </c>
      <c r="BM990" s="139" t="s">
        <v>1856</v>
      </c>
    </row>
    <row r="991" spans="2:65" s="12" customFormat="1">
      <c r="B991" s="145"/>
      <c r="D991" s="146" t="s">
        <v>164</v>
      </c>
      <c r="F991" s="148" t="s">
        <v>1791</v>
      </c>
      <c r="H991" s="149">
        <v>80.5</v>
      </c>
      <c r="I991" s="150"/>
      <c r="J991" s="150"/>
      <c r="M991" s="145"/>
      <c r="N991" s="151"/>
      <c r="Y991" s="152"/>
      <c r="AT991" s="147" t="s">
        <v>164</v>
      </c>
      <c r="AU991" s="147" t="s">
        <v>84</v>
      </c>
      <c r="AV991" s="12" t="s">
        <v>84</v>
      </c>
      <c r="AW991" s="12" t="s">
        <v>4</v>
      </c>
      <c r="AX991" s="12" t="s">
        <v>82</v>
      </c>
      <c r="AY991" s="147" t="s">
        <v>155</v>
      </c>
    </row>
    <row r="992" spans="2:65" s="1" customFormat="1" ht="21.75" customHeight="1">
      <c r="B992" s="32"/>
      <c r="C992" s="126" t="s">
        <v>1857</v>
      </c>
      <c r="D992" s="126" t="s">
        <v>157</v>
      </c>
      <c r="E992" s="127" t="s">
        <v>1858</v>
      </c>
      <c r="F992" s="128" t="s">
        <v>1859</v>
      </c>
      <c r="G992" s="129" t="s">
        <v>386</v>
      </c>
      <c r="H992" s="130">
        <v>48</v>
      </c>
      <c r="I992" s="131"/>
      <c r="J992" s="131"/>
      <c r="K992" s="132">
        <f>ROUND(P992*H992,2)</f>
        <v>0</v>
      </c>
      <c r="L992" s="133"/>
      <c r="M992" s="32"/>
      <c r="N992" s="134" t="s">
        <v>20</v>
      </c>
      <c r="O992" s="135" t="s">
        <v>43</v>
      </c>
      <c r="P992" s="136">
        <f>I992+J992</f>
        <v>0</v>
      </c>
      <c r="Q992" s="136">
        <f>ROUND(I992*H992,2)</f>
        <v>0</v>
      </c>
      <c r="R992" s="136">
        <f>ROUND(J992*H992,2)</f>
        <v>0</v>
      </c>
      <c r="T992" s="137">
        <f>S992*H992</f>
        <v>0</v>
      </c>
      <c r="U992" s="137">
        <v>0</v>
      </c>
      <c r="V992" s="137">
        <f>U992*H992</f>
        <v>0</v>
      </c>
      <c r="W992" s="137">
        <v>0</v>
      </c>
      <c r="X992" s="137">
        <f>W992*H992</f>
        <v>0</v>
      </c>
      <c r="Y992" s="138" t="s">
        <v>20</v>
      </c>
      <c r="AR992" s="139" t="s">
        <v>185</v>
      </c>
      <c r="AT992" s="139" t="s">
        <v>157</v>
      </c>
      <c r="AU992" s="139" t="s">
        <v>84</v>
      </c>
      <c r="AY992" s="17" t="s">
        <v>155</v>
      </c>
      <c r="BE992" s="140">
        <f>IF(O992="základní",K992,0)</f>
        <v>0</v>
      </c>
      <c r="BF992" s="140">
        <f>IF(O992="snížená",K992,0)</f>
        <v>0</v>
      </c>
      <c r="BG992" s="140">
        <f>IF(O992="zákl. přenesená",K992,0)</f>
        <v>0</v>
      </c>
      <c r="BH992" s="140">
        <f>IF(O992="sníž. přenesená",K992,0)</f>
        <v>0</v>
      </c>
      <c r="BI992" s="140">
        <f>IF(O992="nulová",K992,0)</f>
        <v>0</v>
      </c>
      <c r="BJ992" s="17" t="s">
        <v>82</v>
      </c>
      <c r="BK992" s="140">
        <f>ROUND(P992*H992,2)</f>
        <v>0</v>
      </c>
      <c r="BL992" s="17" t="s">
        <v>185</v>
      </c>
      <c r="BM992" s="139" t="s">
        <v>1860</v>
      </c>
    </row>
    <row r="993" spans="2:65" s="1" customFormat="1">
      <c r="B993" s="32"/>
      <c r="D993" s="141" t="s">
        <v>162</v>
      </c>
      <c r="F993" s="142" t="s">
        <v>1861</v>
      </c>
      <c r="I993" s="143"/>
      <c r="J993" s="143"/>
      <c r="M993" s="32"/>
      <c r="N993" s="144"/>
      <c r="Y993" s="53"/>
      <c r="AT993" s="17" t="s">
        <v>162</v>
      </c>
      <c r="AU993" s="17" t="s">
        <v>84</v>
      </c>
    </row>
    <row r="994" spans="2:65" s="1" customFormat="1" ht="21.75" customHeight="1">
      <c r="B994" s="32"/>
      <c r="C994" s="126" t="s">
        <v>194</v>
      </c>
      <c r="D994" s="126" t="s">
        <v>157</v>
      </c>
      <c r="E994" s="127" t="s">
        <v>1862</v>
      </c>
      <c r="F994" s="128" t="s">
        <v>1863</v>
      </c>
      <c r="G994" s="129" t="s">
        <v>386</v>
      </c>
      <c r="H994" s="130">
        <v>2</v>
      </c>
      <c r="I994" s="131"/>
      <c r="J994" s="131"/>
      <c r="K994" s="132">
        <f>ROUND(P994*H994,2)</f>
        <v>0</v>
      </c>
      <c r="L994" s="133"/>
      <c r="M994" s="32"/>
      <c r="N994" s="134" t="s">
        <v>20</v>
      </c>
      <c r="O994" s="135" t="s">
        <v>43</v>
      </c>
      <c r="P994" s="136">
        <f>I994+J994</f>
        <v>0</v>
      </c>
      <c r="Q994" s="136">
        <f>ROUND(I994*H994,2)</f>
        <v>0</v>
      </c>
      <c r="R994" s="136">
        <f>ROUND(J994*H994,2)</f>
        <v>0</v>
      </c>
      <c r="T994" s="137">
        <f>S994*H994</f>
        <v>0</v>
      </c>
      <c r="U994" s="137">
        <v>0</v>
      </c>
      <c r="V994" s="137">
        <f>U994*H994</f>
        <v>0</v>
      </c>
      <c r="W994" s="137">
        <v>0</v>
      </c>
      <c r="X994" s="137">
        <f>W994*H994</f>
        <v>0</v>
      </c>
      <c r="Y994" s="138" t="s">
        <v>20</v>
      </c>
      <c r="AR994" s="139" t="s">
        <v>185</v>
      </c>
      <c r="AT994" s="139" t="s">
        <v>157</v>
      </c>
      <c r="AU994" s="139" t="s">
        <v>84</v>
      </c>
      <c r="AY994" s="17" t="s">
        <v>155</v>
      </c>
      <c r="BE994" s="140">
        <f>IF(O994="základní",K994,0)</f>
        <v>0</v>
      </c>
      <c r="BF994" s="140">
        <f>IF(O994="snížená",K994,0)</f>
        <v>0</v>
      </c>
      <c r="BG994" s="140">
        <f>IF(O994="zákl. přenesená",K994,0)</f>
        <v>0</v>
      </c>
      <c r="BH994" s="140">
        <f>IF(O994="sníž. přenesená",K994,0)</f>
        <v>0</v>
      </c>
      <c r="BI994" s="140">
        <f>IF(O994="nulová",K994,0)</f>
        <v>0</v>
      </c>
      <c r="BJ994" s="17" t="s">
        <v>82</v>
      </c>
      <c r="BK994" s="140">
        <f>ROUND(P994*H994,2)</f>
        <v>0</v>
      </c>
      <c r="BL994" s="17" t="s">
        <v>185</v>
      </c>
      <c r="BM994" s="139" t="s">
        <v>1864</v>
      </c>
    </row>
    <row r="995" spans="2:65" s="1" customFormat="1">
      <c r="B995" s="32"/>
      <c r="D995" s="141" t="s">
        <v>162</v>
      </c>
      <c r="F995" s="142" t="s">
        <v>1865</v>
      </c>
      <c r="I995" s="143"/>
      <c r="J995" s="143"/>
      <c r="M995" s="32"/>
      <c r="N995" s="144"/>
      <c r="Y995" s="53"/>
      <c r="AT995" s="17" t="s">
        <v>162</v>
      </c>
      <c r="AU995" s="17" t="s">
        <v>84</v>
      </c>
    </row>
    <row r="996" spans="2:65" s="1" customFormat="1" ht="24.2" customHeight="1">
      <c r="B996" s="32"/>
      <c r="C996" s="126" t="s">
        <v>1866</v>
      </c>
      <c r="D996" s="126" t="s">
        <v>157</v>
      </c>
      <c r="E996" s="127" t="s">
        <v>1711</v>
      </c>
      <c r="F996" s="128" t="s">
        <v>1712</v>
      </c>
      <c r="G996" s="129" t="s">
        <v>386</v>
      </c>
      <c r="H996" s="130">
        <v>240</v>
      </c>
      <c r="I996" s="131"/>
      <c r="J996" s="131"/>
      <c r="K996" s="132">
        <f>ROUND(P996*H996,2)</f>
        <v>0</v>
      </c>
      <c r="L996" s="133"/>
      <c r="M996" s="32"/>
      <c r="N996" s="134" t="s">
        <v>20</v>
      </c>
      <c r="O996" s="135" t="s">
        <v>43</v>
      </c>
      <c r="P996" s="136">
        <f>I996+J996</f>
        <v>0</v>
      </c>
      <c r="Q996" s="136">
        <f>ROUND(I996*H996,2)</f>
        <v>0</v>
      </c>
      <c r="R996" s="136">
        <f>ROUND(J996*H996,2)</f>
        <v>0</v>
      </c>
      <c r="T996" s="137">
        <f>S996*H996</f>
        <v>0</v>
      </c>
      <c r="U996" s="137">
        <v>0</v>
      </c>
      <c r="V996" s="137">
        <f>U996*H996</f>
        <v>0</v>
      </c>
      <c r="W996" s="137">
        <v>0</v>
      </c>
      <c r="X996" s="137">
        <f>W996*H996</f>
        <v>0</v>
      </c>
      <c r="Y996" s="138" t="s">
        <v>20</v>
      </c>
      <c r="AR996" s="139" t="s">
        <v>185</v>
      </c>
      <c r="AT996" s="139" t="s">
        <v>157</v>
      </c>
      <c r="AU996" s="139" t="s">
        <v>84</v>
      </c>
      <c r="AY996" s="17" t="s">
        <v>155</v>
      </c>
      <c r="BE996" s="140">
        <f>IF(O996="základní",K996,0)</f>
        <v>0</v>
      </c>
      <c r="BF996" s="140">
        <f>IF(O996="snížená",K996,0)</f>
        <v>0</v>
      </c>
      <c r="BG996" s="140">
        <f>IF(O996="zákl. přenesená",K996,0)</f>
        <v>0</v>
      </c>
      <c r="BH996" s="140">
        <f>IF(O996="sníž. přenesená",K996,0)</f>
        <v>0</v>
      </c>
      <c r="BI996" s="140">
        <f>IF(O996="nulová",K996,0)</f>
        <v>0</v>
      </c>
      <c r="BJ996" s="17" t="s">
        <v>82</v>
      </c>
      <c r="BK996" s="140">
        <f>ROUND(P996*H996,2)</f>
        <v>0</v>
      </c>
      <c r="BL996" s="17" t="s">
        <v>185</v>
      </c>
      <c r="BM996" s="139" t="s">
        <v>1867</v>
      </c>
    </row>
    <row r="997" spans="2:65" s="1" customFormat="1">
      <c r="B997" s="32"/>
      <c r="D997" s="141" t="s">
        <v>162</v>
      </c>
      <c r="F997" s="142" t="s">
        <v>1714</v>
      </c>
      <c r="I997" s="143"/>
      <c r="J997" s="143"/>
      <c r="M997" s="32"/>
      <c r="N997" s="144"/>
      <c r="Y997" s="53"/>
      <c r="AT997" s="17" t="s">
        <v>162</v>
      </c>
      <c r="AU997" s="17" t="s">
        <v>84</v>
      </c>
    </row>
    <row r="998" spans="2:65" s="1" customFormat="1" ht="24.2" customHeight="1">
      <c r="B998" s="32"/>
      <c r="C998" s="126" t="s">
        <v>1868</v>
      </c>
      <c r="D998" s="126" t="s">
        <v>157</v>
      </c>
      <c r="E998" s="127" t="s">
        <v>1869</v>
      </c>
      <c r="F998" s="128" t="s">
        <v>1870</v>
      </c>
      <c r="G998" s="129" t="s">
        <v>386</v>
      </c>
      <c r="H998" s="130">
        <v>16</v>
      </c>
      <c r="I998" s="131"/>
      <c r="J998" s="131"/>
      <c r="K998" s="132">
        <f>ROUND(P998*H998,2)</f>
        <v>0</v>
      </c>
      <c r="L998" s="133"/>
      <c r="M998" s="32"/>
      <c r="N998" s="134" t="s">
        <v>20</v>
      </c>
      <c r="O998" s="135" t="s">
        <v>43</v>
      </c>
      <c r="P998" s="136">
        <f>I998+J998</f>
        <v>0</v>
      </c>
      <c r="Q998" s="136">
        <f>ROUND(I998*H998,2)</f>
        <v>0</v>
      </c>
      <c r="R998" s="136">
        <f>ROUND(J998*H998,2)</f>
        <v>0</v>
      </c>
      <c r="T998" s="137">
        <f>S998*H998</f>
        <v>0</v>
      </c>
      <c r="U998" s="137">
        <v>0</v>
      </c>
      <c r="V998" s="137">
        <f>U998*H998</f>
        <v>0</v>
      </c>
      <c r="W998" s="137">
        <v>0</v>
      </c>
      <c r="X998" s="137">
        <f>W998*H998</f>
        <v>0</v>
      </c>
      <c r="Y998" s="138" t="s">
        <v>20</v>
      </c>
      <c r="AR998" s="139" t="s">
        <v>185</v>
      </c>
      <c r="AT998" s="139" t="s">
        <v>157</v>
      </c>
      <c r="AU998" s="139" t="s">
        <v>84</v>
      </c>
      <c r="AY998" s="17" t="s">
        <v>155</v>
      </c>
      <c r="BE998" s="140">
        <f>IF(O998="základní",K998,0)</f>
        <v>0</v>
      </c>
      <c r="BF998" s="140">
        <f>IF(O998="snížená",K998,0)</f>
        <v>0</v>
      </c>
      <c r="BG998" s="140">
        <f>IF(O998="zákl. přenesená",K998,0)</f>
        <v>0</v>
      </c>
      <c r="BH998" s="140">
        <f>IF(O998="sníž. přenesená",K998,0)</f>
        <v>0</v>
      </c>
      <c r="BI998" s="140">
        <f>IF(O998="nulová",K998,0)</f>
        <v>0</v>
      </c>
      <c r="BJ998" s="17" t="s">
        <v>82</v>
      </c>
      <c r="BK998" s="140">
        <f>ROUND(P998*H998,2)</f>
        <v>0</v>
      </c>
      <c r="BL998" s="17" t="s">
        <v>185</v>
      </c>
      <c r="BM998" s="139" t="s">
        <v>1871</v>
      </c>
    </row>
    <row r="999" spans="2:65" s="1" customFormat="1">
      <c r="B999" s="32"/>
      <c r="D999" s="141" t="s">
        <v>162</v>
      </c>
      <c r="F999" s="142" t="s">
        <v>1872</v>
      </c>
      <c r="I999" s="143"/>
      <c r="J999" s="143"/>
      <c r="M999" s="32"/>
      <c r="N999" s="144"/>
      <c r="Y999" s="53"/>
      <c r="AT999" s="17" t="s">
        <v>162</v>
      </c>
      <c r="AU999" s="17" t="s">
        <v>84</v>
      </c>
    </row>
    <row r="1000" spans="2:65" s="1" customFormat="1" ht="29.25">
      <c r="B1000" s="32"/>
      <c r="D1000" s="146" t="s">
        <v>177</v>
      </c>
      <c r="F1000" s="160" t="s">
        <v>1873</v>
      </c>
      <c r="I1000" s="143"/>
      <c r="J1000" s="143"/>
      <c r="M1000" s="32"/>
      <c r="N1000" s="144"/>
      <c r="Y1000" s="53"/>
      <c r="AT1000" s="17" t="s">
        <v>177</v>
      </c>
      <c r="AU1000" s="17" t="s">
        <v>84</v>
      </c>
    </row>
    <row r="1001" spans="2:65" s="1" customFormat="1" ht="24.2" customHeight="1">
      <c r="B1001" s="32"/>
      <c r="C1001" s="126" t="s">
        <v>1874</v>
      </c>
      <c r="D1001" s="126" t="s">
        <v>157</v>
      </c>
      <c r="E1001" s="127" t="s">
        <v>1875</v>
      </c>
      <c r="F1001" s="128" t="s">
        <v>1876</v>
      </c>
      <c r="G1001" s="129" t="s">
        <v>386</v>
      </c>
      <c r="H1001" s="130">
        <v>1</v>
      </c>
      <c r="I1001" s="131"/>
      <c r="J1001" s="131"/>
      <c r="K1001" s="132">
        <f>ROUND(P1001*H1001,2)</f>
        <v>0</v>
      </c>
      <c r="L1001" s="133"/>
      <c r="M1001" s="32"/>
      <c r="N1001" s="134" t="s">
        <v>20</v>
      </c>
      <c r="O1001" s="135" t="s">
        <v>43</v>
      </c>
      <c r="P1001" s="136">
        <f>I1001+J1001</f>
        <v>0</v>
      </c>
      <c r="Q1001" s="136">
        <f>ROUND(I1001*H1001,2)</f>
        <v>0</v>
      </c>
      <c r="R1001" s="136">
        <f>ROUND(J1001*H1001,2)</f>
        <v>0</v>
      </c>
      <c r="T1001" s="137">
        <f>S1001*H1001</f>
        <v>0</v>
      </c>
      <c r="U1001" s="137">
        <v>0</v>
      </c>
      <c r="V1001" s="137">
        <f>U1001*H1001</f>
        <v>0</v>
      </c>
      <c r="W1001" s="137">
        <v>0</v>
      </c>
      <c r="X1001" s="137">
        <f>W1001*H1001</f>
        <v>0</v>
      </c>
      <c r="Y1001" s="138" t="s">
        <v>20</v>
      </c>
      <c r="AR1001" s="139" t="s">
        <v>185</v>
      </c>
      <c r="AT1001" s="139" t="s">
        <v>157</v>
      </c>
      <c r="AU1001" s="139" t="s">
        <v>84</v>
      </c>
      <c r="AY1001" s="17" t="s">
        <v>155</v>
      </c>
      <c r="BE1001" s="140">
        <f>IF(O1001="základní",K1001,0)</f>
        <v>0</v>
      </c>
      <c r="BF1001" s="140">
        <f>IF(O1001="snížená",K1001,0)</f>
        <v>0</v>
      </c>
      <c r="BG1001" s="140">
        <f>IF(O1001="zákl. přenesená",K1001,0)</f>
        <v>0</v>
      </c>
      <c r="BH1001" s="140">
        <f>IF(O1001="sníž. přenesená",K1001,0)</f>
        <v>0</v>
      </c>
      <c r="BI1001" s="140">
        <f>IF(O1001="nulová",K1001,0)</f>
        <v>0</v>
      </c>
      <c r="BJ1001" s="17" t="s">
        <v>82</v>
      </c>
      <c r="BK1001" s="140">
        <f>ROUND(P1001*H1001,2)</f>
        <v>0</v>
      </c>
      <c r="BL1001" s="17" t="s">
        <v>185</v>
      </c>
      <c r="BM1001" s="139" t="s">
        <v>1877</v>
      </c>
    </row>
    <row r="1002" spans="2:65" s="1" customFormat="1">
      <c r="B1002" s="32"/>
      <c r="D1002" s="141" t="s">
        <v>162</v>
      </c>
      <c r="F1002" s="142" t="s">
        <v>1878</v>
      </c>
      <c r="I1002" s="143"/>
      <c r="J1002" s="143"/>
      <c r="M1002" s="32"/>
      <c r="N1002" s="144"/>
      <c r="Y1002" s="53"/>
      <c r="AT1002" s="17" t="s">
        <v>162</v>
      </c>
      <c r="AU1002" s="17" t="s">
        <v>84</v>
      </c>
    </row>
    <row r="1003" spans="2:65" s="1" customFormat="1" ht="16.5" customHeight="1">
      <c r="B1003" s="32"/>
      <c r="C1003" s="161" t="s">
        <v>1879</v>
      </c>
      <c r="D1003" s="161" t="s">
        <v>180</v>
      </c>
      <c r="E1003" s="162" t="s">
        <v>1880</v>
      </c>
      <c r="F1003" s="163" t="s">
        <v>1881</v>
      </c>
      <c r="G1003" s="164" t="s">
        <v>386</v>
      </c>
      <c r="H1003" s="165">
        <v>1</v>
      </c>
      <c r="I1003" s="166"/>
      <c r="J1003" s="167"/>
      <c r="K1003" s="168">
        <f>ROUND(P1003*H1003,2)</f>
        <v>0</v>
      </c>
      <c r="L1003" s="167"/>
      <c r="M1003" s="169"/>
      <c r="N1003" s="170" t="s">
        <v>20</v>
      </c>
      <c r="O1003" s="135" t="s">
        <v>43</v>
      </c>
      <c r="P1003" s="136">
        <f>I1003+J1003</f>
        <v>0</v>
      </c>
      <c r="Q1003" s="136">
        <f>ROUND(I1003*H1003,2)</f>
        <v>0</v>
      </c>
      <c r="R1003" s="136">
        <f>ROUND(J1003*H1003,2)</f>
        <v>0</v>
      </c>
      <c r="T1003" s="137">
        <f>S1003*H1003</f>
        <v>0</v>
      </c>
      <c r="U1003" s="137">
        <v>1.0000000000000001E-5</v>
      </c>
      <c r="V1003" s="137">
        <f>U1003*H1003</f>
        <v>1.0000000000000001E-5</v>
      </c>
      <c r="W1003" s="137">
        <v>0</v>
      </c>
      <c r="X1003" s="137">
        <f>W1003*H1003</f>
        <v>0</v>
      </c>
      <c r="Y1003" s="138" t="s">
        <v>20</v>
      </c>
      <c r="AR1003" s="139" t="s">
        <v>184</v>
      </c>
      <c r="AT1003" s="139" t="s">
        <v>180</v>
      </c>
      <c r="AU1003" s="139" t="s">
        <v>84</v>
      </c>
      <c r="AY1003" s="17" t="s">
        <v>155</v>
      </c>
      <c r="BE1003" s="140">
        <f>IF(O1003="základní",K1003,0)</f>
        <v>0</v>
      </c>
      <c r="BF1003" s="140">
        <f>IF(O1003="snížená",K1003,0)</f>
        <v>0</v>
      </c>
      <c r="BG1003" s="140">
        <f>IF(O1003="zákl. přenesená",K1003,0)</f>
        <v>0</v>
      </c>
      <c r="BH1003" s="140">
        <f>IF(O1003="sníž. přenesená",K1003,0)</f>
        <v>0</v>
      </c>
      <c r="BI1003" s="140">
        <f>IF(O1003="nulová",K1003,0)</f>
        <v>0</v>
      </c>
      <c r="BJ1003" s="17" t="s">
        <v>82</v>
      </c>
      <c r="BK1003" s="140">
        <f>ROUND(P1003*H1003,2)</f>
        <v>0</v>
      </c>
      <c r="BL1003" s="17" t="s">
        <v>185</v>
      </c>
      <c r="BM1003" s="139" t="s">
        <v>1882</v>
      </c>
    </row>
    <row r="1004" spans="2:65" s="1" customFormat="1" ht="21.75" customHeight="1">
      <c r="B1004" s="32"/>
      <c r="C1004" s="126" t="s">
        <v>1883</v>
      </c>
      <c r="D1004" s="126" t="s">
        <v>157</v>
      </c>
      <c r="E1004" s="127" t="s">
        <v>1884</v>
      </c>
      <c r="F1004" s="128" t="s">
        <v>1885</v>
      </c>
      <c r="G1004" s="129" t="s">
        <v>386</v>
      </c>
      <c r="H1004" s="130">
        <v>1</v>
      </c>
      <c r="I1004" s="131"/>
      <c r="J1004" s="131"/>
      <c r="K1004" s="132">
        <f>ROUND(P1004*H1004,2)</f>
        <v>0</v>
      </c>
      <c r="L1004" s="133"/>
      <c r="M1004" s="32"/>
      <c r="N1004" s="134" t="s">
        <v>20</v>
      </c>
      <c r="O1004" s="135" t="s">
        <v>43</v>
      </c>
      <c r="P1004" s="136">
        <f>I1004+J1004</f>
        <v>0</v>
      </c>
      <c r="Q1004" s="136">
        <f>ROUND(I1004*H1004,2)</f>
        <v>0</v>
      </c>
      <c r="R1004" s="136">
        <f>ROUND(J1004*H1004,2)</f>
        <v>0</v>
      </c>
      <c r="T1004" s="137">
        <f>S1004*H1004</f>
        <v>0</v>
      </c>
      <c r="U1004" s="137">
        <v>0</v>
      </c>
      <c r="V1004" s="137">
        <f>U1004*H1004</f>
        <v>0</v>
      </c>
      <c r="W1004" s="137">
        <v>0</v>
      </c>
      <c r="X1004" s="137">
        <f>W1004*H1004</f>
        <v>0</v>
      </c>
      <c r="Y1004" s="138" t="s">
        <v>20</v>
      </c>
      <c r="AR1004" s="139" t="s">
        <v>185</v>
      </c>
      <c r="AT1004" s="139" t="s">
        <v>157</v>
      </c>
      <c r="AU1004" s="139" t="s">
        <v>84</v>
      </c>
      <c r="AY1004" s="17" t="s">
        <v>155</v>
      </c>
      <c r="BE1004" s="140">
        <f>IF(O1004="základní",K1004,0)</f>
        <v>0</v>
      </c>
      <c r="BF1004" s="140">
        <f>IF(O1004="snížená",K1004,0)</f>
        <v>0</v>
      </c>
      <c r="BG1004" s="140">
        <f>IF(O1004="zákl. přenesená",K1004,0)</f>
        <v>0</v>
      </c>
      <c r="BH1004" s="140">
        <f>IF(O1004="sníž. přenesená",K1004,0)</f>
        <v>0</v>
      </c>
      <c r="BI1004" s="140">
        <f>IF(O1004="nulová",K1004,0)</f>
        <v>0</v>
      </c>
      <c r="BJ1004" s="17" t="s">
        <v>82</v>
      </c>
      <c r="BK1004" s="140">
        <f>ROUND(P1004*H1004,2)</f>
        <v>0</v>
      </c>
      <c r="BL1004" s="17" t="s">
        <v>185</v>
      </c>
      <c r="BM1004" s="139" t="s">
        <v>1886</v>
      </c>
    </row>
    <row r="1005" spans="2:65" s="1" customFormat="1">
      <c r="B1005" s="32"/>
      <c r="D1005" s="141" t="s">
        <v>162</v>
      </c>
      <c r="F1005" s="142" t="s">
        <v>1887</v>
      </c>
      <c r="I1005" s="143"/>
      <c r="J1005" s="143"/>
      <c r="M1005" s="32"/>
      <c r="N1005" s="144"/>
      <c r="Y1005" s="53"/>
      <c r="AT1005" s="17" t="s">
        <v>162</v>
      </c>
      <c r="AU1005" s="17" t="s">
        <v>84</v>
      </c>
    </row>
    <row r="1006" spans="2:65" s="1" customFormat="1" ht="16.5" customHeight="1">
      <c r="B1006" s="32"/>
      <c r="C1006" s="161" t="s">
        <v>1888</v>
      </c>
      <c r="D1006" s="161" t="s">
        <v>180</v>
      </c>
      <c r="E1006" s="162" t="s">
        <v>1889</v>
      </c>
      <c r="F1006" s="163" t="s">
        <v>1890</v>
      </c>
      <c r="G1006" s="164" t="s">
        <v>386</v>
      </c>
      <c r="H1006" s="165">
        <v>1</v>
      </c>
      <c r="I1006" s="166"/>
      <c r="J1006" s="167"/>
      <c r="K1006" s="168">
        <f>ROUND(P1006*H1006,2)</f>
        <v>0</v>
      </c>
      <c r="L1006" s="167"/>
      <c r="M1006" s="169"/>
      <c r="N1006" s="170" t="s">
        <v>20</v>
      </c>
      <c r="O1006" s="135" t="s">
        <v>43</v>
      </c>
      <c r="P1006" s="136">
        <f>I1006+J1006</f>
        <v>0</v>
      </c>
      <c r="Q1006" s="136">
        <f>ROUND(I1006*H1006,2)</f>
        <v>0</v>
      </c>
      <c r="R1006" s="136">
        <f>ROUND(J1006*H1006,2)</f>
        <v>0</v>
      </c>
      <c r="T1006" s="137">
        <f>S1006*H1006</f>
        <v>0</v>
      </c>
      <c r="U1006" s="137">
        <v>0.1016</v>
      </c>
      <c r="V1006" s="137">
        <f>U1006*H1006</f>
        <v>0.1016</v>
      </c>
      <c r="W1006" s="137">
        <v>0</v>
      </c>
      <c r="X1006" s="137">
        <f>W1006*H1006</f>
        <v>0</v>
      </c>
      <c r="Y1006" s="138" t="s">
        <v>20</v>
      </c>
      <c r="AR1006" s="139" t="s">
        <v>184</v>
      </c>
      <c r="AT1006" s="139" t="s">
        <v>180</v>
      </c>
      <c r="AU1006" s="139" t="s">
        <v>84</v>
      </c>
      <c r="AY1006" s="17" t="s">
        <v>155</v>
      </c>
      <c r="BE1006" s="140">
        <f>IF(O1006="základní",K1006,0)</f>
        <v>0</v>
      </c>
      <c r="BF1006" s="140">
        <f>IF(O1006="snížená",K1006,0)</f>
        <v>0</v>
      </c>
      <c r="BG1006" s="140">
        <f>IF(O1006="zákl. přenesená",K1006,0)</f>
        <v>0</v>
      </c>
      <c r="BH1006" s="140">
        <f>IF(O1006="sníž. přenesená",K1006,0)</f>
        <v>0</v>
      </c>
      <c r="BI1006" s="140">
        <f>IF(O1006="nulová",K1006,0)</f>
        <v>0</v>
      </c>
      <c r="BJ1006" s="17" t="s">
        <v>82</v>
      </c>
      <c r="BK1006" s="140">
        <f>ROUND(P1006*H1006,2)</f>
        <v>0</v>
      </c>
      <c r="BL1006" s="17" t="s">
        <v>185</v>
      </c>
      <c r="BM1006" s="139" t="s">
        <v>1891</v>
      </c>
    </row>
    <row r="1007" spans="2:65" s="1" customFormat="1" ht="33" customHeight="1">
      <c r="B1007" s="32"/>
      <c r="C1007" s="161" t="s">
        <v>1892</v>
      </c>
      <c r="D1007" s="161" t="s">
        <v>180</v>
      </c>
      <c r="E1007" s="162" t="s">
        <v>1893</v>
      </c>
      <c r="F1007" s="163" t="s">
        <v>1894</v>
      </c>
      <c r="G1007" s="164" t="s">
        <v>386</v>
      </c>
      <c r="H1007" s="165">
        <v>1</v>
      </c>
      <c r="I1007" s="166"/>
      <c r="J1007" s="167"/>
      <c r="K1007" s="168">
        <f>ROUND(P1007*H1007,2)</f>
        <v>0</v>
      </c>
      <c r="L1007" s="167"/>
      <c r="M1007" s="169"/>
      <c r="N1007" s="170" t="s">
        <v>20</v>
      </c>
      <c r="O1007" s="135" t="s">
        <v>43</v>
      </c>
      <c r="P1007" s="136">
        <f>I1007+J1007</f>
        <v>0</v>
      </c>
      <c r="Q1007" s="136">
        <f>ROUND(I1007*H1007,2)</f>
        <v>0</v>
      </c>
      <c r="R1007" s="136">
        <f>ROUND(J1007*H1007,2)</f>
        <v>0</v>
      </c>
      <c r="T1007" s="137">
        <f>S1007*H1007</f>
        <v>0</v>
      </c>
      <c r="U1007" s="137">
        <v>1.2E-2</v>
      </c>
      <c r="V1007" s="137">
        <f>U1007*H1007</f>
        <v>1.2E-2</v>
      </c>
      <c r="W1007" s="137">
        <v>0</v>
      </c>
      <c r="X1007" s="137">
        <f>W1007*H1007</f>
        <v>0</v>
      </c>
      <c r="Y1007" s="138" t="s">
        <v>20</v>
      </c>
      <c r="AR1007" s="139" t="s">
        <v>184</v>
      </c>
      <c r="AT1007" s="139" t="s">
        <v>180</v>
      </c>
      <c r="AU1007" s="139" t="s">
        <v>84</v>
      </c>
      <c r="AY1007" s="17" t="s">
        <v>155</v>
      </c>
      <c r="BE1007" s="140">
        <f>IF(O1007="základní",K1007,0)</f>
        <v>0</v>
      </c>
      <c r="BF1007" s="140">
        <f>IF(O1007="snížená",K1007,0)</f>
        <v>0</v>
      </c>
      <c r="BG1007" s="140">
        <f>IF(O1007="zákl. přenesená",K1007,0)</f>
        <v>0</v>
      </c>
      <c r="BH1007" s="140">
        <f>IF(O1007="sníž. přenesená",K1007,0)</f>
        <v>0</v>
      </c>
      <c r="BI1007" s="140">
        <f>IF(O1007="nulová",K1007,0)</f>
        <v>0</v>
      </c>
      <c r="BJ1007" s="17" t="s">
        <v>82</v>
      </c>
      <c r="BK1007" s="140">
        <f>ROUND(P1007*H1007,2)</f>
        <v>0</v>
      </c>
      <c r="BL1007" s="17" t="s">
        <v>185</v>
      </c>
      <c r="BM1007" s="139" t="s">
        <v>1895</v>
      </c>
    </row>
    <row r="1008" spans="2:65" s="1" customFormat="1" ht="16.5" customHeight="1">
      <c r="B1008" s="32"/>
      <c r="C1008" s="161" t="s">
        <v>1896</v>
      </c>
      <c r="D1008" s="161" t="s">
        <v>180</v>
      </c>
      <c r="E1008" s="162" t="s">
        <v>1897</v>
      </c>
      <c r="F1008" s="163" t="s">
        <v>1898</v>
      </c>
      <c r="G1008" s="164" t="s">
        <v>386</v>
      </c>
      <c r="H1008" s="165">
        <v>1</v>
      </c>
      <c r="I1008" s="166"/>
      <c r="J1008" s="167"/>
      <c r="K1008" s="168">
        <f>ROUND(P1008*H1008,2)</f>
        <v>0</v>
      </c>
      <c r="L1008" s="167"/>
      <c r="M1008" s="169"/>
      <c r="N1008" s="170" t="s">
        <v>20</v>
      </c>
      <c r="O1008" s="135" t="s">
        <v>43</v>
      </c>
      <c r="P1008" s="136">
        <f>I1008+J1008</f>
        <v>0</v>
      </c>
      <c r="Q1008" s="136">
        <f>ROUND(I1008*H1008,2)</f>
        <v>0</v>
      </c>
      <c r="R1008" s="136">
        <f>ROUND(J1008*H1008,2)</f>
        <v>0</v>
      </c>
      <c r="T1008" s="137">
        <f>S1008*H1008</f>
        <v>0</v>
      </c>
      <c r="U1008" s="137">
        <v>3.96E-3</v>
      </c>
      <c r="V1008" s="137">
        <f>U1008*H1008</f>
        <v>3.96E-3</v>
      </c>
      <c r="W1008" s="137">
        <v>0</v>
      </c>
      <c r="X1008" s="137">
        <f>W1008*H1008</f>
        <v>0</v>
      </c>
      <c r="Y1008" s="138" t="s">
        <v>20</v>
      </c>
      <c r="AR1008" s="139" t="s">
        <v>184</v>
      </c>
      <c r="AT1008" s="139" t="s">
        <v>180</v>
      </c>
      <c r="AU1008" s="139" t="s">
        <v>84</v>
      </c>
      <c r="AY1008" s="17" t="s">
        <v>155</v>
      </c>
      <c r="BE1008" s="140">
        <f>IF(O1008="základní",K1008,0)</f>
        <v>0</v>
      </c>
      <c r="BF1008" s="140">
        <f>IF(O1008="snížená",K1008,0)</f>
        <v>0</v>
      </c>
      <c r="BG1008" s="140">
        <f>IF(O1008="zákl. přenesená",K1008,0)</f>
        <v>0</v>
      </c>
      <c r="BH1008" s="140">
        <f>IF(O1008="sníž. přenesená",K1008,0)</f>
        <v>0</v>
      </c>
      <c r="BI1008" s="140">
        <f>IF(O1008="nulová",K1008,0)</f>
        <v>0</v>
      </c>
      <c r="BJ1008" s="17" t="s">
        <v>82</v>
      </c>
      <c r="BK1008" s="140">
        <f>ROUND(P1008*H1008,2)</f>
        <v>0</v>
      </c>
      <c r="BL1008" s="17" t="s">
        <v>185</v>
      </c>
      <c r="BM1008" s="139" t="s">
        <v>1899</v>
      </c>
    </row>
    <row r="1009" spans="2:65" s="1" customFormat="1" ht="16.5" customHeight="1">
      <c r="B1009" s="32"/>
      <c r="C1009" s="126" t="s">
        <v>1900</v>
      </c>
      <c r="D1009" s="126" t="s">
        <v>157</v>
      </c>
      <c r="E1009" s="127" t="s">
        <v>1901</v>
      </c>
      <c r="F1009" s="128" t="s">
        <v>1902</v>
      </c>
      <c r="G1009" s="129" t="s">
        <v>386</v>
      </c>
      <c r="H1009" s="130">
        <v>1</v>
      </c>
      <c r="I1009" s="131"/>
      <c r="J1009" s="131"/>
      <c r="K1009" s="132">
        <f>ROUND(P1009*H1009,2)</f>
        <v>0</v>
      </c>
      <c r="L1009" s="133"/>
      <c r="M1009" s="32"/>
      <c r="N1009" s="134" t="s">
        <v>20</v>
      </c>
      <c r="O1009" s="135" t="s">
        <v>43</v>
      </c>
      <c r="P1009" s="136">
        <f>I1009+J1009</f>
        <v>0</v>
      </c>
      <c r="Q1009" s="136">
        <f>ROUND(I1009*H1009,2)</f>
        <v>0</v>
      </c>
      <c r="R1009" s="136">
        <f>ROUND(J1009*H1009,2)</f>
        <v>0</v>
      </c>
      <c r="T1009" s="137">
        <f>S1009*H1009</f>
        <v>0</v>
      </c>
      <c r="U1009" s="137">
        <v>0</v>
      </c>
      <c r="V1009" s="137">
        <f>U1009*H1009</f>
        <v>0</v>
      </c>
      <c r="W1009" s="137">
        <v>0</v>
      </c>
      <c r="X1009" s="137">
        <f>W1009*H1009</f>
        <v>0</v>
      </c>
      <c r="Y1009" s="138" t="s">
        <v>20</v>
      </c>
      <c r="AR1009" s="139" t="s">
        <v>185</v>
      </c>
      <c r="AT1009" s="139" t="s">
        <v>157</v>
      </c>
      <c r="AU1009" s="139" t="s">
        <v>84</v>
      </c>
      <c r="AY1009" s="17" t="s">
        <v>155</v>
      </c>
      <c r="BE1009" s="140">
        <f>IF(O1009="základní",K1009,0)</f>
        <v>0</v>
      </c>
      <c r="BF1009" s="140">
        <f>IF(O1009="snížená",K1009,0)</f>
        <v>0</v>
      </c>
      <c r="BG1009" s="140">
        <f>IF(O1009="zákl. přenesená",K1009,0)</f>
        <v>0</v>
      </c>
      <c r="BH1009" s="140">
        <f>IF(O1009="sníž. přenesená",K1009,0)</f>
        <v>0</v>
      </c>
      <c r="BI1009" s="140">
        <f>IF(O1009="nulová",K1009,0)</f>
        <v>0</v>
      </c>
      <c r="BJ1009" s="17" t="s">
        <v>82</v>
      </c>
      <c r="BK1009" s="140">
        <f>ROUND(P1009*H1009,2)</f>
        <v>0</v>
      </c>
      <c r="BL1009" s="17" t="s">
        <v>185</v>
      </c>
      <c r="BM1009" s="139" t="s">
        <v>1903</v>
      </c>
    </row>
    <row r="1010" spans="2:65" s="1" customFormat="1">
      <c r="B1010" s="32"/>
      <c r="D1010" s="141" t="s">
        <v>162</v>
      </c>
      <c r="F1010" s="142" t="s">
        <v>1904</v>
      </c>
      <c r="I1010" s="143"/>
      <c r="J1010" s="143"/>
      <c r="M1010" s="32"/>
      <c r="N1010" s="144"/>
      <c r="Y1010" s="53"/>
      <c r="AT1010" s="17" t="s">
        <v>162</v>
      </c>
      <c r="AU1010" s="17" t="s">
        <v>84</v>
      </c>
    </row>
    <row r="1011" spans="2:65" s="1" customFormat="1" ht="16.5" customHeight="1">
      <c r="B1011" s="32"/>
      <c r="C1011" s="161" t="s">
        <v>1905</v>
      </c>
      <c r="D1011" s="161" t="s">
        <v>180</v>
      </c>
      <c r="E1011" s="162" t="s">
        <v>1906</v>
      </c>
      <c r="F1011" s="163" t="s">
        <v>1907</v>
      </c>
      <c r="G1011" s="164" t="s">
        <v>386</v>
      </c>
      <c r="H1011" s="165">
        <v>1</v>
      </c>
      <c r="I1011" s="166"/>
      <c r="J1011" s="167"/>
      <c r="K1011" s="168">
        <f>ROUND(P1011*H1011,2)</f>
        <v>0</v>
      </c>
      <c r="L1011" s="167"/>
      <c r="M1011" s="169"/>
      <c r="N1011" s="170" t="s">
        <v>20</v>
      </c>
      <c r="O1011" s="135" t="s">
        <v>43</v>
      </c>
      <c r="P1011" s="136">
        <f>I1011+J1011</f>
        <v>0</v>
      </c>
      <c r="Q1011" s="136">
        <f>ROUND(I1011*H1011,2)</f>
        <v>0</v>
      </c>
      <c r="R1011" s="136">
        <f>ROUND(J1011*H1011,2)</f>
        <v>0</v>
      </c>
      <c r="T1011" s="137">
        <f>S1011*H1011</f>
        <v>0</v>
      </c>
      <c r="U1011" s="137">
        <v>6.9999999999999994E-5</v>
      </c>
      <c r="V1011" s="137">
        <f>U1011*H1011</f>
        <v>6.9999999999999994E-5</v>
      </c>
      <c r="W1011" s="137">
        <v>0</v>
      </c>
      <c r="X1011" s="137">
        <f>W1011*H1011</f>
        <v>0</v>
      </c>
      <c r="Y1011" s="138" t="s">
        <v>20</v>
      </c>
      <c r="AR1011" s="139" t="s">
        <v>184</v>
      </c>
      <c r="AT1011" s="139" t="s">
        <v>180</v>
      </c>
      <c r="AU1011" s="139" t="s">
        <v>84</v>
      </c>
      <c r="AY1011" s="17" t="s">
        <v>155</v>
      </c>
      <c r="BE1011" s="140">
        <f>IF(O1011="základní",K1011,0)</f>
        <v>0</v>
      </c>
      <c r="BF1011" s="140">
        <f>IF(O1011="snížená",K1011,0)</f>
        <v>0</v>
      </c>
      <c r="BG1011" s="140">
        <f>IF(O1011="zákl. přenesená",K1011,0)</f>
        <v>0</v>
      </c>
      <c r="BH1011" s="140">
        <f>IF(O1011="sníž. přenesená",K1011,0)</f>
        <v>0</v>
      </c>
      <c r="BI1011" s="140">
        <f>IF(O1011="nulová",K1011,0)</f>
        <v>0</v>
      </c>
      <c r="BJ1011" s="17" t="s">
        <v>82</v>
      </c>
      <c r="BK1011" s="140">
        <f>ROUND(P1011*H1011,2)</f>
        <v>0</v>
      </c>
      <c r="BL1011" s="17" t="s">
        <v>185</v>
      </c>
      <c r="BM1011" s="139" t="s">
        <v>1908</v>
      </c>
    </row>
    <row r="1012" spans="2:65" s="1" customFormat="1" ht="24.2" customHeight="1">
      <c r="B1012" s="32"/>
      <c r="C1012" s="126" t="s">
        <v>1909</v>
      </c>
      <c r="D1012" s="126" t="s">
        <v>157</v>
      </c>
      <c r="E1012" s="127" t="s">
        <v>1910</v>
      </c>
      <c r="F1012" s="128" t="s">
        <v>1911</v>
      </c>
      <c r="G1012" s="129" t="s">
        <v>386</v>
      </c>
      <c r="H1012" s="130">
        <v>1</v>
      </c>
      <c r="I1012" s="131"/>
      <c r="J1012" s="131"/>
      <c r="K1012" s="132">
        <f>ROUND(P1012*H1012,2)</f>
        <v>0</v>
      </c>
      <c r="L1012" s="133"/>
      <c r="M1012" s="32"/>
      <c r="N1012" s="134" t="s">
        <v>20</v>
      </c>
      <c r="O1012" s="135" t="s">
        <v>43</v>
      </c>
      <c r="P1012" s="136">
        <f>I1012+J1012</f>
        <v>0</v>
      </c>
      <c r="Q1012" s="136">
        <f>ROUND(I1012*H1012,2)</f>
        <v>0</v>
      </c>
      <c r="R1012" s="136">
        <f>ROUND(J1012*H1012,2)</f>
        <v>0</v>
      </c>
      <c r="T1012" s="137">
        <f>S1012*H1012</f>
        <v>0</v>
      </c>
      <c r="U1012" s="137">
        <v>0</v>
      </c>
      <c r="V1012" s="137">
        <f>U1012*H1012</f>
        <v>0</v>
      </c>
      <c r="W1012" s="137">
        <v>0</v>
      </c>
      <c r="X1012" s="137">
        <f>W1012*H1012</f>
        <v>0</v>
      </c>
      <c r="Y1012" s="138" t="s">
        <v>20</v>
      </c>
      <c r="AR1012" s="139" t="s">
        <v>185</v>
      </c>
      <c r="AT1012" s="139" t="s">
        <v>157</v>
      </c>
      <c r="AU1012" s="139" t="s">
        <v>84</v>
      </c>
      <c r="AY1012" s="17" t="s">
        <v>155</v>
      </c>
      <c r="BE1012" s="140">
        <f>IF(O1012="základní",K1012,0)</f>
        <v>0</v>
      </c>
      <c r="BF1012" s="140">
        <f>IF(O1012="snížená",K1012,0)</f>
        <v>0</v>
      </c>
      <c r="BG1012" s="140">
        <f>IF(O1012="zákl. přenesená",K1012,0)</f>
        <v>0</v>
      </c>
      <c r="BH1012" s="140">
        <f>IF(O1012="sníž. přenesená",K1012,0)</f>
        <v>0</v>
      </c>
      <c r="BI1012" s="140">
        <f>IF(O1012="nulová",K1012,0)</f>
        <v>0</v>
      </c>
      <c r="BJ1012" s="17" t="s">
        <v>82</v>
      </c>
      <c r="BK1012" s="140">
        <f>ROUND(P1012*H1012,2)</f>
        <v>0</v>
      </c>
      <c r="BL1012" s="17" t="s">
        <v>185</v>
      </c>
      <c r="BM1012" s="139" t="s">
        <v>1912</v>
      </c>
    </row>
    <row r="1013" spans="2:65" s="1" customFormat="1">
      <c r="B1013" s="32"/>
      <c r="D1013" s="141" t="s">
        <v>162</v>
      </c>
      <c r="F1013" s="142" t="s">
        <v>1913</v>
      </c>
      <c r="I1013" s="143"/>
      <c r="J1013" s="143"/>
      <c r="M1013" s="32"/>
      <c r="N1013" s="144"/>
      <c r="Y1013" s="53"/>
      <c r="AT1013" s="17" t="s">
        <v>162</v>
      </c>
      <c r="AU1013" s="17" t="s">
        <v>84</v>
      </c>
    </row>
    <row r="1014" spans="2:65" s="1" customFormat="1" ht="16.5" customHeight="1">
      <c r="B1014" s="32"/>
      <c r="C1014" s="161" t="s">
        <v>1914</v>
      </c>
      <c r="D1014" s="161" t="s">
        <v>180</v>
      </c>
      <c r="E1014" s="162" t="s">
        <v>1915</v>
      </c>
      <c r="F1014" s="163" t="s">
        <v>1916</v>
      </c>
      <c r="G1014" s="164" t="s">
        <v>386</v>
      </c>
      <c r="H1014" s="165">
        <v>1</v>
      </c>
      <c r="I1014" s="166"/>
      <c r="J1014" s="167"/>
      <c r="K1014" s="168">
        <f>ROUND(P1014*H1014,2)</f>
        <v>0</v>
      </c>
      <c r="L1014" s="167"/>
      <c r="M1014" s="169"/>
      <c r="N1014" s="170" t="s">
        <v>20</v>
      </c>
      <c r="O1014" s="135" t="s">
        <v>43</v>
      </c>
      <c r="P1014" s="136">
        <f>I1014+J1014</f>
        <v>0</v>
      </c>
      <c r="Q1014" s="136">
        <f>ROUND(I1014*H1014,2)</f>
        <v>0</v>
      </c>
      <c r="R1014" s="136">
        <f>ROUND(J1014*H1014,2)</f>
        <v>0</v>
      </c>
      <c r="T1014" s="137">
        <f>S1014*H1014</f>
        <v>0</v>
      </c>
      <c r="U1014" s="137">
        <v>1.2E-4</v>
      </c>
      <c r="V1014" s="137">
        <f>U1014*H1014</f>
        <v>1.2E-4</v>
      </c>
      <c r="W1014" s="137">
        <v>0</v>
      </c>
      <c r="X1014" s="137">
        <f>W1014*H1014</f>
        <v>0</v>
      </c>
      <c r="Y1014" s="138" t="s">
        <v>20</v>
      </c>
      <c r="AR1014" s="139" t="s">
        <v>184</v>
      </c>
      <c r="AT1014" s="139" t="s">
        <v>180</v>
      </c>
      <c r="AU1014" s="139" t="s">
        <v>84</v>
      </c>
      <c r="AY1014" s="17" t="s">
        <v>155</v>
      </c>
      <c r="BE1014" s="140">
        <f>IF(O1014="základní",K1014,0)</f>
        <v>0</v>
      </c>
      <c r="BF1014" s="140">
        <f>IF(O1014="snížená",K1014,0)</f>
        <v>0</v>
      </c>
      <c r="BG1014" s="140">
        <f>IF(O1014="zákl. přenesená",K1014,0)</f>
        <v>0</v>
      </c>
      <c r="BH1014" s="140">
        <f>IF(O1014="sníž. přenesená",K1014,0)</f>
        <v>0</v>
      </c>
      <c r="BI1014" s="140">
        <f>IF(O1014="nulová",K1014,0)</f>
        <v>0</v>
      </c>
      <c r="BJ1014" s="17" t="s">
        <v>82</v>
      </c>
      <c r="BK1014" s="140">
        <f>ROUND(P1014*H1014,2)</f>
        <v>0</v>
      </c>
      <c r="BL1014" s="17" t="s">
        <v>185</v>
      </c>
      <c r="BM1014" s="139" t="s">
        <v>1917</v>
      </c>
    </row>
    <row r="1015" spans="2:65" s="1" customFormat="1" ht="24.2" customHeight="1">
      <c r="B1015" s="32"/>
      <c r="C1015" s="126" t="s">
        <v>1918</v>
      </c>
      <c r="D1015" s="126" t="s">
        <v>157</v>
      </c>
      <c r="E1015" s="127" t="s">
        <v>1919</v>
      </c>
      <c r="F1015" s="128" t="s">
        <v>1920</v>
      </c>
      <c r="G1015" s="129" t="s">
        <v>386</v>
      </c>
      <c r="H1015" s="130">
        <v>7</v>
      </c>
      <c r="I1015" s="131"/>
      <c r="J1015" s="131"/>
      <c r="K1015" s="132">
        <f>ROUND(P1015*H1015,2)</f>
        <v>0</v>
      </c>
      <c r="L1015" s="133"/>
      <c r="M1015" s="32"/>
      <c r="N1015" s="134" t="s">
        <v>20</v>
      </c>
      <c r="O1015" s="135" t="s">
        <v>43</v>
      </c>
      <c r="P1015" s="136">
        <f>I1015+J1015</f>
        <v>0</v>
      </c>
      <c r="Q1015" s="136">
        <f>ROUND(I1015*H1015,2)</f>
        <v>0</v>
      </c>
      <c r="R1015" s="136">
        <f>ROUND(J1015*H1015,2)</f>
        <v>0</v>
      </c>
      <c r="T1015" s="137">
        <f>S1015*H1015</f>
        <v>0</v>
      </c>
      <c r="U1015" s="137">
        <v>0</v>
      </c>
      <c r="V1015" s="137">
        <f>U1015*H1015</f>
        <v>0</v>
      </c>
      <c r="W1015" s="137">
        <v>0</v>
      </c>
      <c r="X1015" s="137">
        <f>W1015*H1015</f>
        <v>0</v>
      </c>
      <c r="Y1015" s="138" t="s">
        <v>20</v>
      </c>
      <c r="AR1015" s="139" t="s">
        <v>185</v>
      </c>
      <c r="AT1015" s="139" t="s">
        <v>157</v>
      </c>
      <c r="AU1015" s="139" t="s">
        <v>84</v>
      </c>
      <c r="AY1015" s="17" t="s">
        <v>155</v>
      </c>
      <c r="BE1015" s="140">
        <f>IF(O1015="základní",K1015,0)</f>
        <v>0</v>
      </c>
      <c r="BF1015" s="140">
        <f>IF(O1015="snížená",K1015,0)</f>
        <v>0</v>
      </c>
      <c r="BG1015" s="140">
        <f>IF(O1015="zákl. přenesená",K1015,0)</f>
        <v>0</v>
      </c>
      <c r="BH1015" s="140">
        <f>IF(O1015="sníž. přenesená",K1015,0)</f>
        <v>0</v>
      </c>
      <c r="BI1015" s="140">
        <f>IF(O1015="nulová",K1015,0)</f>
        <v>0</v>
      </c>
      <c r="BJ1015" s="17" t="s">
        <v>82</v>
      </c>
      <c r="BK1015" s="140">
        <f>ROUND(P1015*H1015,2)</f>
        <v>0</v>
      </c>
      <c r="BL1015" s="17" t="s">
        <v>185</v>
      </c>
      <c r="BM1015" s="139" t="s">
        <v>1921</v>
      </c>
    </row>
    <row r="1016" spans="2:65" s="1" customFormat="1">
      <c r="B1016" s="32"/>
      <c r="D1016" s="141" t="s">
        <v>162</v>
      </c>
      <c r="F1016" s="142" t="s">
        <v>1922</v>
      </c>
      <c r="I1016" s="143"/>
      <c r="J1016" s="143"/>
      <c r="M1016" s="32"/>
      <c r="N1016" s="144"/>
      <c r="Y1016" s="53"/>
      <c r="AT1016" s="17" t="s">
        <v>162</v>
      </c>
      <c r="AU1016" s="17" t="s">
        <v>84</v>
      </c>
    </row>
    <row r="1017" spans="2:65" s="1" customFormat="1" ht="16.5" customHeight="1">
      <c r="B1017" s="32"/>
      <c r="C1017" s="161" t="s">
        <v>1923</v>
      </c>
      <c r="D1017" s="161" t="s">
        <v>180</v>
      </c>
      <c r="E1017" s="162" t="s">
        <v>1924</v>
      </c>
      <c r="F1017" s="163" t="s">
        <v>1925</v>
      </c>
      <c r="G1017" s="164" t="s">
        <v>386</v>
      </c>
      <c r="H1017" s="165">
        <v>7</v>
      </c>
      <c r="I1017" s="166"/>
      <c r="J1017" s="167"/>
      <c r="K1017" s="168">
        <f>ROUND(P1017*H1017,2)</f>
        <v>0</v>
      </c>
      <c r="L1017" s="167"/>
      <c r="M1017" s="169"/>
      <c r="N1017" s="170" t="s">
        <v>20</v>
      </c>
      <c r="O1017" s="135" t="s">
        <v>43</v>
      </c>
      <c r="P1017" s="136">
        <f>I1017+J1017</f>
        <v>0</v>
      </c>
      <c r="Q1017" s="136">
        <f>ROUND(I1017*H1017,2)</f>
        <v>0</v>
      </c>
      <c r="R1017" s="136">
        <f>ROUND(J1017*H1017,2)</f>
        <v>0</v>
      </c>
      <c r="T1017" s="137">
        <f>S1017*H1017</f>
        <v>0</v>
      </c>
      <c r="U1017" s="137">
        <v>1.2E-4</v>
      </c>
      <c r="V1017" s="137">
        <f>U1017*H1017</f>
        <v>8.4000000000000003E-4</v>
      </c>
      <c r="W1017" s="137">
        <v>0</v>
      </c>
      <c r="X1017" s="137">
        <f>W1017*H1017</f>
        <v>0</v>
      </c>
      <c r="Y1017" s="138" t="s">
        <v>20</v>
      </c>
      <c r="AR1017" s="139" t="s">
        <v>184</v>
      </c>
      <c r="AT1017" s="139" t="s">
        <v>180</v>
      </c>
      <c r="AU1017" s="139" t="s">
        <v>84</v>
      </c>
      <c r="AY1017" s="17" t="s">
        <v>155</v>
      </c>
      <c r="BE1017" s="140">
        <f>IF(O1017="základní",K1017,0)</f>
        <v>0</v>
      </c>
      <c r="BF1017" s="140">
        <f>IF(O1017="snížená",K1017,0)</f>
        <v>0</v>
      </c>
      <c r="BG1017" s="140">
        <f>IF(O1017="zákl. přenesená",K1017,0)</f>
        <v>0</v>
      </c>
      <c r="BH1017" s="140">
        <f>IF(O1017="sníž. přenesená",K1017,0)</f>
        <v>0</v>
      </c>
      <c r="BI1017" s="140">
        <f>IF(O1017="nulová",K1017,0)</f>
        <v>0</v>
      </c>
      <c r="BJ1017" s="17" t="s">
        <v>82</v>
      </c>
      <c r="BK1017" s="140">
        <f>ROUND(P1017*H1017,2)</f>
        <v>0</v>
      </c>
      <c r="BL1017" s="17" t="s">
        <v>185</v>
      </c>
      <c r="BM1017" s="139" t="s">
        <v>1926</v>
      </c>
    </row>
    <row r="1018" spans="2:65" s="1" customFormat="1" ht="24.2" customHeight="1">
      <c r="B1018" s="32"/>
      <c r="C1018" s="126" t="s">
        <v>1927</v>
      </c>
      <c r="D1018" s="126" t="s">
        <v>157</v>
      </c>
      <c r="E1018" s="127" t="s">
        <v>1928</v>
      </c>
      <c r="F1018" s="128" t="s">
        <v>1929</v>
      </c>
      <c r="G1018" s="129" t="s">
        <v>386</v>
      </c>
      <c r="H1018" s="130">
        <v>4</v>
      </c>
      <c r="I1018" s="131"/>
      <c r="J1018" s="131"/>
      <c r="K1018" s="132">
        <f>ROUND(P1018*H1018,2)</f>
        <v>0</v>
      </c>
      <c r="L1018" s="133"/>
      <c r="M1018" s="32"/>
      <c r="N1018" s="134" t="s">
        <v>20</v>
      </c>
      <c r="O1018" s="135" t="s">
        <v>43</v>
      </c>
      <c r="P1018" s="136">
        <f>I1018+J1018</f>
        <v>0</v>
      </c>
      <c r="Q1018" s="136">
        <f>ROUND(I1018*H1018,2)</f>
        <v>0</v>
      </c>
      <c r="R1018" s="136">
        <f>ROUND(J1018*H1018,2)</f>
        <v>0</v>
      </c>
      <c r="T1018" s="137">
        <f>S1018*H1018</f>
        <v>0</v>
      </c>
      <c r="U1018" s="137">
        <v>0</v>
      </c>
      <c r="V1018" s="137">
        <f>U1018*H1018</f>
        <v>0</v>
      </c>
      <c r="W1018" s="137">
        <v>0</v>
      </c>
      <c r="X1018" s="137">
        <f>W1018*H1018</f>
        <v>0</v>
      </c>
      <c r="Y1018" s="138" t="s">
        <v>20</v>
      </c>
      <c r="AR1018" s="139" t="s">
        <v>185</v>
      </c>
      <c r="AT1018" s="139" t="s">
        <v>157</v>
      </c>
      <c r="AU1018" s="139" t="s">
        <v>84</v>
      </c>
      <c r="AY1018" s="17" t="s">
        <v>155</v>
      </c>
      <c r="BE1018" s="140">
        <f>IF(O1018="základní",K1018,0)</f>
        <v>0</v>
      </c>
      <c r="BF1018" s="140">
        <f>IF(O1018="snížená",K1018,0)</f>
        <v>0</v>
      </c>
      <c r="BG1018" s="140">
        <f>IF(O1018="zákl. přenesená",K1018,0)</f>
        <v>0</v>
      </c>
      <c r="BH1018" s="140">
        <f>IF(O1018="sníž. přenesená",K1018,0)</f>
        <v>0</v>
      </c>
      <c r="BI1018" s="140">
        <f>IF(O1018="nulová",K1018,0)</f>
        <v>0</v>
      </c>
      <c r="BJ1018" s="17" t="s">
        <v>82</v>
      </c>
      <c r="BK1018" s="140">
        <f>ROUND(P1018*H1018,2)</f>
        <v>0</v>
      </c>
      <c r="BL1018" s="17" t="s">
        <v>185</v>
      </c>
      <c r="BM1018" s="139" t="s">
        <v>1930</v>
      </c>
    </row>
    <row r="1019" spans="2:65" s="1" customFormat="1">
      <c r="B1019" s="32"/>
      <c r="D1019" s="141" t="s">
        <v>162</v>
      </c>
      <c r="F1019" s="142" t="s">
        <v>1931</v>
      </c>
      <c r="I1019" s="143"/>
      <c r="J1019" s="143"/>
      <c r="M1019" s="32"/>
      <c r="N1019" s="144"/>
      <c r="Y1019" s="53"/>
      <c r="AT1019" s="17" t="s">
        <v>162</v>
      </c>
      <c r="AU1019" s="17" t="s">
        <v>84</v>
      </c>
    </row>
    <row r="1020" spans="2:65" s="1" customFormat="1" ht="16.5" customHeight="1">
      <c r="B1020" s="32"/>
      <c r="C1020" s="161" t="s">
        <v>1932</v>
      </c>
      <c r="D1020" s="161" t="s">
        <v>180</v>
      </c>
      <c r="E1020" s="162" t="s">
        <v>1933</v>
      </c>
      <c r="F1020" s="163" t="s">
        <v>1934</v>
      </c>
      <c r="G1020" s="164" t="s">
        <v>386</v>
      </c>
      <c r="H1020" s="165">
        <v>4</v>
      </c>
      <c r="I1020" s="166"/>
      <c r="J1020" s="167"/>
      <c r="K1020" s="168">
        <f>ROUND(P1020*H1020,2)</f>
        <v>0</v>
      </c>
      <c r="L1020" s="167"/>
      <c r="M1020" s="169"/>
      <c r="N1020" s="170" t="s">
        <v>20</v>
      </c>
      <c r="O1020" s="135" t="s">
        <v>43</v>
      </c>
      <c r="P1020" s="136">
        <f>I1020+J1020</f>
        <v>0</v>
      </c>
      <c r="Q1020" s="136">
        <f>ROUND(I1020*H1020,2)</f>
        <v>0</v>
      </c>
      <c r="R1020" s="136">
        <f>ROUND(J1020*H1020,2)</f>
        <v>0</v>
      </c>
      <c r="T1020" s="137">
        <f>S1020*H1020</f>
        <v>0</v>
      </c>
      <c r="U1020" s="137">
        <v>1E-4</v>
      </c>
      <c r="V1020" s="137">
        <f>U1020*H1020</f>
        <v>4.0000000000000002E-4</v>
      </c>
      <c r="W1020" s="137">
        <v>0</v>
      </c>
      <c r="X1020" s="137">
        <f>W1020*H1020</f>
        <v>0</v>
      </c>
      <c r="Y1020" s="138" t="s">
        <v>20</v>
      </c>
      <c r="AR1020" s="139" t="s">
        <v>184</v>
      </c>
      <c r="AT1020" s="139" t="s">
        <v>180</v>
      </c>
      <c r="AU1020" s="139" t="s">
        <v>84</v>
      </c>
      <c r="AY1020" s="17" t="s">
        <v>155</v>
      </c>
      <c r="BE1020" s="140">
        <f>IF(O1020="základní",K1020,0)</f>
        <v>0</v>
      </c>
      <c r="BF1020" s="140">
        <f>IF(O1020="snížená",K1020,0)</f>
        <v>0</v>
      </c>
      <c r="BG1020" s="140">
        <f>IF(O1020="zákl. přenesená",K1020,0)</f>
        <v>0</v>
      </c>
      <c r="BH1020" s="140">
        <f>IF(O1020="sníž. přenesená",K1020,0)</f>
        <v>0</v>
      </c>
      <c r="BI1020" s="140">
        <f>IF(O1020="nulová",K1020,0)</f>
        <v>0</v>
      </c>
      <c r="BJ1020" s="17" t="s">
        <v>82</v>
      </c>
      <c r="BK1020" s="140">
        <f>ROUND(P1020*H1020,2)</f>
        <v>0</v>
      </c>
      <c r="BL1020" s="17" t="s">
        <v>185</v>
      </c>
      <c r="BM1020" s="139" t="s">
        <v>1935</v>
      </c>
    </row>
    <row r="1021" spans="2:65" s="1" customFormat="1" ht="24.2" customHeight="1">
      <c r="B1021" s="32"/>
      <c r="C1021" s="126" t="s">
        <v>1936</v>
      </c>
      <c r="D1021" s="126" t="s">
        <v>157</v>
      </c>
      <c r="E1021" s="127" t="s">
        <v>1937</v>
      </c>
      <c r="F1021" s="128" t="s">
        <v>1938</v>
      </c>
      <c r="G1021" s="129" t="s">
        <v>386</v>
      </c>
      <c r="H1021" s="130">
        <v>1</v>
      </c>
      <c r="I1021" s="131"/>
      <c r="J1021" s="131"/>
      <c r="K1021" s="132">
        <f>ROUND(P1021*H1021,2)</f>
        <v>0</v>
      </c>
      <c r="L1021" s="133"/>
      <c r="M1021" s="32"/>
      <c r="N1021" s="134" t="s">
        <v>20</v>
      </c>
      <c r="O1021" s="135" t="s">
        <v>43</v>
      </c>
      <c r="P1021" s="136">
        <f>I1021+J1021</f>
        <v>0</v>
      </c>
      <c r="Q1021" s="136">
        <f>ROUND(I1021*H1021,2)</f>
        <v>0</v>
      </c>
      <c r="R1021" s="136">
        <f>ROUND(J1021*H1021,2)</f>
        <v>0</v>
      </c>
      <c r="T1021" s="137">
        <f>S1021*H1021</f>
        <v>0</v>
      </c>
      <c r="U1021" s="137">
        <v>0</v>
      </c>
      <c r="V1021" s="137">
        <f>U1021*H1021</f>
        <v>0</v>
      </c>
      <c r="W1021" s="137">
        <v>0</v>
      </c>
      <c r="X1021" s="137">
        <f>W1021*H1021</f>
        <v>0</v>
      </c>
      <c r="Y1021" s="138" t="s">
        <v>20</v>
      </c>
      <c r="AR1021" s="139" t="s">
        <v>185</v>
      </c>
      <c r="AT1021" s="139" t="s">
        <v>157</v>
      </c>
      <c r="AU1021" s="139" t="s">
        <v>84</v>
      </c>
      <c r="AY1021" s="17" t="s">
        <v>155</v>
      </c>
      <c r="BE1021" s="140">
        <f>IF(O1021="základní",K1021,0)</f>
        <v>0</v>
      </c>
      <c r="BF1021" s="140">
        <f>IF(O1021="snížená",K1021,0)</f>
        <v>0</v>
      </c>
      <c r="BG1021" s="140">
        <f>IF(O1021="zákl. přenesená",K1021,0)</f>
        <v>0</v>
      </c>
      <c r="BH1021" s="140">
        <f>IF(O1021="sníž. přenesená",K1021,0)</f>
        <v>0</v>
      </c>
      <c r="BI1021" s="140">
        <f>IF(O1021="nulová",K1021,0)</f>
        <v>0</v>
      </c>
      <c r="BJ1021" s="17" t="s">
        <v>82</v>
      </c>
      <c r="BK1021" s="140">
        <f>ROUND(P1021*H1021,2)</f>
        <v>0</v>
      </c>
      <c r="BL1021" s="17" t="s">
        <v>185</v>
      </c>
      <c r="BM1021" s="139" t="s">
        <v>1939</v>
      </c>
    </row>
    <row r="1022" spans="2:65" s="1" customFormat="1">
      <c r="B1022" s="32"/>
      <c r="D1022" s="141" t="s">
        <v>162</v>
      </c>
      <c r="F1022" s="142" t="s">
        <v>1940</v>
      </c>
      <c r="I1022" s="143"/>
      <c r="J1022" s="143"/>
      <c r="M1022" s="32"/>
      <c r="N1022" s="144"/>
      <c r="Y1022" s="53"/>
      <c r="AT1022" s="17" t="s">
        <v>162</v>
      </c>
      <c r="AU1022" s="17" t="s">
        <v>84</v>
      </c>
    </row>
    <row r="1023" spans="2:65" s="1" customFormat="1" ht="16.5" customHeight="1">
      <c r="B1023" s="32"/>
      <c r="C1023" s="161" t="s">
        <v>1941</v>
      </c>
      <c r="D1023" s="161" t="s">
        <v>180</v>
      </c>
      <c r="E1023" s="162" t="s">
        <v>1942</v>
      </c>
      <c r="F1023" s="163" t="s">
        <v>1943</v>
      </c>
      <c r="G1023" s="164" t="s">
        <v>386</v>
      </c>
      <c r="H1023" s="165">
        <v>1</v>
      </c>
      <c r="I1023" s="166"/>
      <c r="J1023" s="167"/>
      <c r="K1023" s="168">
        <f>ROUND(P1023*H1023,2)</f>
        <v>0</v>
      </c>
      <c r="L1023" s="167"/>
      <c r="M1023" s="169"/>
      <c r="N1023" s="170" t="s">
        <v>20</v>
      </c>
      <c r="O1023" s="135" t="s">
        <v>43</v>
      </c>
      <c r="P1023" s="136">
        <f>I1023+J1023</f>
        <v>0</v>
      </c>
      <c r="Q1023" s="136">
        <f>ROUND(I1023*H1023,2)</f>
        <v>0</v>
      </c>
      <c r="R1023" s="136">
        <f>ROUND(J1023*H1023,2)</f>
        <v>0</v>
      </c>
      <c r="T1023" s="137">
        <f>S1023*H1023</f>
        <v>0</v>
      </c>
      <c r="U1023" s="137">
        <v>9.0000000000000006E-5</v>
      </c>
      <c r="V1023" s="137">
        <f>U1023*H1023</f>
        <v>9.0000000000000006E-5</v>
      </c>
      <c r="W1023" s="137">
        <v>0</v>
      </c>
      <c r="X1023" s="137">
        <f>W1023*H1023</f>
        <v>0</v>
      </c>
      <c r="Y1023" s="138" t="s">
        <v>20</v>
      </c>
      <c r="AR1023" s="139" t="s">
        <v>184</v>
      </c>
      <c r="AT1023" s="139" t="s">
        <v>180</v>
      </c>
      <c r="AU1023" s="139" t="s">
        <v>84</v>
      </c>
      <c r="AY1023" s="17" t="s">
        <v>155</v>
      </c>
      <c r="BE1023" s="140">
        <f>IF(O1023="základní",K1023,0)</f>
        <v>0</v>
      </c>
      <c r="BF1023" s="140">
        <f>IF(O1023="snížená",K1023,0)</f>
        <v>0</v>
      </c>
      <c r="BG1023" s="140">
        <f>IF(O1023="zákl. přenesená",K1023,0)</f>
        <v>0</v>
      </c>
      <c r="BH1023" s="140">
        <f>IF(O1023="sníž. přenesená",K1023,0)</f>
        <v>0</v>
      </c>
      <c r="BI1023" s="140">
        <f>IF(O1023="nulová",K1023,0)</f>
        <v>0</v>
      </c>
      <c r="BJ1023" s="17" t="s">
        <v>82</v>
      </c>
      <c r="BK1023" s="140">
        <f>ROUND(P1023*H1023,2)</f>
        <v>0</v>
      </c>
      <c r="BL1023" s="17" t="s">
        <v>185</v>
      </c>
      <c r="BM1023" s="139" t="s">
        <v>1944</v>
      </c>
    </row>
    <row r="1024" spans="2:65" s="1" customFormat="1" ht="24.2" customHeight="1">
      <c r="B1024" s="32"/>
      <c r="C1024" s="126" t="s">
        <v>1945</v>
      </c>
      <c r="D1024" s="126" t="s">
        <v>157</v>
      </c>
      <c r="E1024" s="127" t="s">
        <v>1946</v>
      </c>
      <c r="F1024" s="128" t="s">
        <v>1947</v>
      </c>
      <c r="G1024" s="129" t="s">
        <v>386</v>
      </c>
      <c r="H1024" s="130">
        <v>10</v>
      </c>
      <c r="I1024" s="131"/>
      <c r="J1024" s="131"/>
      <c r="K1024" s="132">
        <f>ROUND(P1024*H1024,2)</f>
        <v>0</v>
      </c>
      <c r="L1024" s="133"/>
      <c r="M1024" s="32"/>
      <c r="N1024" s="134" t="s">
        <v>20</v>
      </c>
      <c r="O1024" s="135" t="s">
        <v>43</v>
      </c>
      <c r="P1024" s="136">
        <f>I1024+J1024</f>
        <v>0</v>
      </c>
      <c r="Q1024" s="136">
        <f>ROUND(I1024*H1024,2)</f>
        <v>0</v>
      </c>
      <c r="R1024" s="136">
        <f>ROUND(J1024*H1024,2)</f>
        <v>0</v>
      </c>
      <c r="T1024" s="137">
        <f>S1024*H1024</f>
        <v>0</v>
      </c>
      <c r="U1024" s="137">
        <v>0</v>
      </c>
      <c r="V1024" s="137">
        <f>U1024*H1024</f>
        <v>0</v>
      </c>
      <c r="W1024" s="137">
        <v>0</v>
      </c>
      <c r="X1024" s="137">
        <f>W1024*H1024</f>
        <v>0</v>
      </c>
      <c r="Y1024" s="138" t="s">
        <v>20</v>
      </c>
      <c r="AR1024" s="139" t="s">
        <v>185</v>
      </c>
      <c r="AT1024" s="139" t="s">
        <v>157</v>
      </c>
      <c r="AU1024" s="139" t="s">
        <v>84</v>
      </c>
      <c r="AY1024" s="17" t="s">
        <v>155</v>
      </c>
      <c r="BE1024" s="140">
        <f>IF(O1024="základní",K1024,0)</f>
        <v>0</v>
      </c>
      <c r="BF1024" s="140">
        <f>IF(O1024="snížená",K1024,0)</f>
        <v>0</v>
      </c>
      <c r="BG1024" s="140">
        <f>IF(O1024="zákl. přenesená",K1024,0)</f>
        <v>0</v>
      </c>
      <c r="BH1024" s="140">
        <f>IF(O1024="sníž. přenesená",K1024,0)</f>
        <v>0</v>
      </c>
      <c r="BI1024" s="140">
        <f>IF(O1024="nulová",K1024,0)</f>
        <v>0</v>
      </c>
      <c r="BJ1024" s="17" t="s">
        <v>82</v>
      </c>
      <c r="BK1024" s="140">
        <f>ROUND(P1024*H1024,2)</f>
        <v>0</v>
      </c>
      <c r="BL1024" s="17" t="s">
        <v>185</v>
      </c>
      <c r="BM1024" s="139" t="s">
        <v>1948</v>
      </c>
    </row>
    <row r="1025" spans="2:65" s="1" customFormat="1">
      <c r="B1025" s="32"/>
      <c r="D1025" s="141" t="s">
        <v>162</v>
      </c>
      <c r="F1025" s="142" t="s">
        <v>1949</v>
      </c>
      <c r="I1025" s="143"/>
      <c r="J1025" s="143"/>
      <c r="M1025" s="32"/>
      <c r="N1025" s="144"/>
      <c r="Y1025" s="53"/>
      <c r="AT1025" s="17" t="s">
        <v>162</v>
      </c>
      <c r="AU1025" s="17" t="s">
        <v>84</v>
      </c>
    </row>
    <row r="1026" spans="2:65" s="1" customFormat="1" ht="16.5" customHeight="1">
      <c r="B1026" s="32"/>
      <c r="C1026" s="161" t="s">
        <v>1950</v>
      </c>
      <c r="D1026" s="161" t="s">
        <v>180</v>
      </c>
      <c r="E1026" s="162" t="s">
        <v>1951</v>
      </c>
      <c r="F1026" s="163" t="s">
        <v>1952</v>
      </c>
      <c r="G1026" s="164" t="s">
        <v>386</v>
      </c>
      <c r="H1026" s="165">
        <v>10</v>
      </c>
      <c r="I1026" s="166"/>
      <c r="J1026" s="167"/>
      <c r="K1026" s="168">
        <f>ROUND(P1026*H1026,2)</f>
        <v>0</v>
      </c>
      <c r="L1026" s="167"/>
      <c r="M1026" s="169"/>
      <c r="N1026" s="170" t="s">
        <v>20</v>
      </c>
      <c r="O1026" s="135" t="s">
        <v>43</v>
      </c>
      <c r="P1026" s="136">
        <f>I1026+J1026</f>
        <v>0</v>
      </c>
      <c r="Q1026" s="136">
        <f>ROUND(I1026*H1026,2)</f>
        <v>0</v>
      </c>
      <c r="R1026" s="136">
        <f>ROUND(J1026*H1026,2)</f>
        <v>0</v>
      </c>
      <c r="T1026" s="137">
        <f>S1026*H1026</f>
        <v>0</v>
      </c>
      <c r="U1026" s="137">
        <v>4.0000000000000003E-5</v>
      </c>
      <c r="V1026" s="137">
        <f>U1026*H1026</f>
        <v>4.0000000000000002E-4</v>
      </c>
      <c r="W1026" s="137">
        <v>0</v>
      </c>
      <c r="X1026" s="137">
        <f>W1026*H1026</f>
        <v>0</v>
      </c>
      <c r="Y1026" s="138" t="s">
        <v>20</v>
      </c>
      <c r="AR1026" s="139" t="s">
        <v>184</v>
      </c>
      <c r="AT1026" s="139" t="s">
        <v>180</v>
      </c>
      <c r="AU1026" s="139" t="s">
        <v>84</v>
      </c>
      <c r="AY1026" s="17" t="s">
        <v>155</v>
      </c>
      <c r="BE1026" s="140">
        <f>IF(O1026="základní",K1026,0)</f>
        <v>0</v>
      </c>
      <c r="BF1026" s="140">
        <f>IF(O1026="snížená",K1026,0)</f>
        <v>0</v>
      </c>
      <c r="BG1026" s="140">
        <f>IF(O1026="zákl. přenesená",K1026,0)</f>
        <v>0</v>
      </c>
      <c r="BH1026" s="140">
        <f>IF(O1026="sníž. přenesená",K1026,0)</f>
        <v>0</v>
      </c>
      <c r="BI1026" s="140">
        <f>IF(O1026="nulová",K1026,0)</f>
        <v>0</v>
      </c>
      <c r="BJ1026" s="17" t="s">
        <v>82</v>
      </c>
      <c r="BK1026" s="140">
        <f>ROUND(P1026*H1026,2)</f>
        <v>0</v>
      </c>
      <c r="BL1026" s="17" t="s">
        <v>185</v>
      </c>
      <c r="BM1026" s="139" t="s">
        <v>1953</v>
      </c>
    </row>
    <row r="1027" spans="2:65" s="1" customFormat="1" ht="24.2" customHeight="1">
      <c r="B1027" s="32"/>
      <c r="C1027" s="126" t="s">
        <v>1954</v>
      </c>
      <c r="D1027" s="126" t="s">
        <v>157</v>
      </c>
      <c r="E1027" s="127" t="s">
        <v>1955</v>
      </c>
      <c r="F1027" s="128" t="s">
        <v>1956</v>
      </c>
      <c r="G1027" s="129" t="s">
        <v>386</v>
      </c>
      <c r="H1027" s="130">
        <v>2</v>
      </c>
      <c r="I1027" s="131"/>
      <c r="J1027" s="131"/>
      <c r="K1027" s="132">
        <f>ROUND(P1027*H1027,2)</f>
        <v>0</v>
      </c>
      <c r="L1027" s="133"/>
      <c r="M1027" s="32"/>
      <c r="N1027" s="134" t="s">
        <v>20</v>
      </c>
      <c r="O1027" s="135" t="s">
        <v>43</v>
      </c>
      <c r="P1027" s="136">
        <f>I1027+J1027</f>
        <v>0</v>
      </c>
      <c r="Q1027" s="136">
        <f>ROUND(I1027*H1027,2)</f>
        <v>0</v>
      </c>
      <c r="R1027" s="136">
        <f>ROUND(J1027*H1027,2)</f>
        <v>0</v>
      </c>
      <c r="T1027" s="137">
        <f>S1027*H1027</f>
        <v>0</v>
      </c>
      <c r="U1027" s="137">
        <v>0</v>
      </c>
      <c r="V1027" s="137">
        <f>U1027*H1027</f>
        <v>0</v>
      </c>
      <c r="W1027" s="137">
        <v>0</v>
      </c>
      <c r="X1027" s="137">
        <f>W1027*H1027</f>
        <v>0</v>
      </c>
      <c r="Y1027" s="138" t="s">
        <v>20</v>
      </c>
      <c r="AR1027" s="139" t="s">
        <v>185</v>
      </c>
      <c r="AT1027" s="139" t="s">
        <v>157</v>
      </c>
      <c r="AU1027" s="139" t="s">
        <v>84</v>
      </c>
      <c r="AY1027" s="17" t="s">
        <v>155</v>
      </c>
      <c r="BE1027" s="140">
        <f>IF(O1027="základní",K1027,0)</f>
        <v>0</v>
      </c>
      <c r="BF1027" s="140">
        <f>IF(O1027="snížená",K1027,0)</f>
        <v>0</v>
      </c>
      <c r="BG1027" s="140">
        <f>IF(O1027="zákl. přenesená",K1027,0)</f>
        <v>0</v>
      </c>
      <c r="BH1027" s="140">
        <f>IF(O1027="sníž. přenesená",K1027,0)</f>
        <v>0</v>
      </c>
      <c r="BI1027" s="140">
        <f>IF(O1027="nulová",K1027,0)</f>
        <v>0</v>
      </c>
      <c r="BJ1027" s="17" t="s">
        <v>82</v>
      </c>
      <c r="BK1027" s="140">
        <f>ROUND(P1027*H1027,2)</f>
        <v>0</v>
      </c>
      <c r="BL1027" s="17" t="s">
        <v>185</v>
      </c>
      <c r="BM1027" s="139" t="s">
        <v>1957</v>
      </c>
    </row>
    <row r="1028" spans="2:65" s="1" customFormat="1">
      <c r="B1028" s="32"/>
      <c r="D1028" s="141" t="s">
        <v>162</v>
      </c>
      <c r="F1028" s="142" t="s">
        <v>1958</v>
      </c>
      <c r="I1028" s="143"/>
      <c r="J1028" s="143"/>
      <c r="M1028" s="32"/>
      <c r="N1028" s="144"/>
      <c r="Y1028" s="53"/>
      <c r="AT1028" s="17" t="s">
        <v>162</v>
      </c>
      <c r="AU1028" s="17" t="s">
        <v>84</v>
      </c>
    </row>
    <row r="1029" spans="2:65" s="1" customFormat="1" ht="16.5" customHeight="1">
      <c r="B1029" s="32"/>
      <c r="C1029" s="161" t="s">
        <v>1959</v>
      </c>
      <c r="D1029" s="161" t="s">
        <v>180</v>
      </c>
      <c r="E1029" s="162" t="s">
        <v>1960</v>
      </c>
      <c r="F1029" s="163" t="s">
        <v>1961</v>
      </c>
      <c r="G1029" s="164" t="s">
        <v>386</v>
      </c>
      <c r="H1029" s="165">
        <v>2</v>
      </c>
      <c r="I1029" s="166"/>
      <c r="J1029" s="167"/>
      <c r="K1029" s="168">
        <f>ROUND(P1029*H1029,2)</f>
        <v>0</v>
      </c>
      <c r="L1029" s="167"/>
      <c r="M1029" s="169"/>
      <c r="N1029" s="170" t="s">
        <v>20</v>
      </c>
      <c r="O1029" s="135" t="s">
        <v>43</v>
      </c>
      <c r="P1029" s="136">
        <f>I1029+J1029</f>
        <v>0</v>
      </c>
      <c r="Q1029" s="136">
        <f>ROUND(I1029*H1029,2)</f>
        <v>0</v>
      </c>
      <c r="R1029" s="136">
        <f>ROUND(J1029*H1029,2)</f>
        <v>0</v>
      </c>
      <c r="T1029" s="137">
        <f>S1029*H1029</f>
        <v>0</v>
      </c>
      <c r="U1029" s="137">
        <v>5.9000000000000003E-4</v>
      </c>
      <c r="V1029" s="137">
        <f>U1029*H1029</f>
        <v>1.1800000000000001E-3</v>
      </c>
      <c r="W1029" s="137">
        <v>0</v>
      </c>
      <c r="X1029" s="137">
        <f>W1029*H1029</f>
        <v>0</v>
      </c>
      <c r="Y1029" s="138" t="s">
        <v>20</v>
      </c>
      <c r="AR1029" s="139" t="s">
        <v>184</v>
      </c>
      <c r="AT1029" s="139" t="s">
        <v>180</v>
      </c>
      <c r="AU1029" s="139" t="s">
        <v>84</v>
      </c>
      <c r="AY1029" s="17" t="s">
        <v>155</v>
      </c>
      <c r="BE1029" s="140">
        <f>IF(O1029="základní",K1029,0)</f>
        <v>0</v>
      </c>
      <c r="BF1029" s="140">
        <f>IF(O1029="snížená",K1029,0)</f>
        <v>0</v>
      </c>
      <c r="BG1029" s="140">
        <f>IF(O1029="zákl. přenesená",K1029,0)</f>
        <v>0</v>
      </c>
      <c r="BH1029" s="140">
        <f>IF(O1029="sníž. přenesená",K1029,0)</f>
        <v>0</v>
      </c>
      <c r="BI1029" s="140">
        <f>IF(O1029="nulová",K1029,0)</f>
        <v>0</v>
      </c>
      <c r="BJ1029" s="17" t="s">
        <v>82</v>
      </c>
      <c r="BK1029" s="140">
        <f>ROUND(P1029*H1029,2)</f>
        <v>0</v>
      </c>
      <c r="BL1029" s="17" t="s">
        <v>185</v>
      </c>
      <c r="BM1029" s="139" t="s">
        <v>1962</v>
      </c>
    </row>
    <row r="1030" spans="2:65" s="1" customFormat="1" ht="24.2" customHeight="1">
      <c r="B1030" s="32"/>
      <c r="C1030" s="126" t="s">
        <v>1963</v>
      </c>
      <c r="D1030" s="126" t="s">
        <v>157</v>
      </c>
      <c r="E1030" s="127" t="s">
        <v>1964</v>
      </c>
      <c r="F1030" s="128" t="s">
        <v>1965</v>
      </c>
      <c r="G1030" s="129" t="s">
        <v>386</v>
      </c>
      <c r="H1030" s="130">
        <v>1</v>
      </c>
      <c r="I1030" s="131"/>
      <c r="J1030" s="131"/>
      <c r="K1030" s="132">
        <f>ROUND(P1030*H1030,2)</f>
        <v>0</v>
      </c>
      <c r="L1030" s="133"/>
      <c r="M1030" s="32"/>
      <c r="N1030" s="134" t="s">
        <v>20</v>
      </c>
      <c r="O1030" s="135" t="s">
        <v>43</v>
      </c>
      <c r="P1030" s="136">
        <f>I1030+J1030</f>
        <v>0</v>
      </c>
      <c r="Q1030" s="136">
        <f>ROUND(I1030*H1030,2)</f>
        <v>0</v>
      </c>
      <c r="R1030" s="136">
        <f>ROUND(J1030*H1030,2)</f>
        <v>0</v>
      </c>
      <c r="T1030" s="137">
        <f>S1030*H1030</f>
        <v>0</v>
      </c>
      <c r="U1030" s="137">
        <v>0</v>
      </c>
      <c r="V1030" s="137">
        <f>U1030*H1030</f>
        <v>0</v>
      </c>
      <c r="W1030" s="137">
        <v>0</v>
      </c>
      <c r="X1030" s="137">
        <f>W1030*H1030</f>
        <v>0</v>
      </c>
      <c r="Y1030" s="138" t="s">
        <v>20</v>
      </c>
      <c r="AR1030" s="139" t="s">
        <v>185</v>
      </c>
      <c r="AT1030" s="139" t="s">
        <v>157</v>
      </c>
      <c r="AU1030" s="139" t="s">
        <v>84</v>
      </c>
      <c r="AY1030" s="17" t="s">
        <v>155</v>
      </c>
      <c r="BE1030" s="140">
        <f>IF(O1030="základní",K1030,0)</f>
        <v>0</v>
      </c>
      <c r="BF1030" s="140">
        <f>IF(O1030="snížená",K1030,0)</f>
        <v>0</v>
      </c>
      <c r="BG1030" s="140">
        <f>IF(O1030="zákl. přenesená",K1030,0)</f>
        <v>0</v>
      </c>
      <c r="BH1030" s="140">
        <f>IF(O1030="sníž. přenesená",K1030,0)</f>
        <v>0</v>
      </c>
      <c r="BI1030" s="140">
        <f>IF(O1030="nulová",K1030,0)</f>
        <v>0</v>
      </c>
      <c r="BJ1030" s="17" t="s">
        <v>82</v>
      </c>
      <c r="BK1030" s="140">
        <f>ROUND(P1030*H1030,2)</f>
        <v>0</v>
      </c>
      <c r="BL1030" s="17" t="s">
        <v>185</v>
      </c>
      <c r="BM1030" s="139" t="s">
        <v>1966</v>
      </c>
    </row>
    <row r="1031" spans="2:65" s="1" customFormat="1">
      <c r="B1031" s="32"/>
      <c r="D1031" s="141" t="s">
        <v>162</v>
      </c>
      <c r="F1031" s="142" t="s">
        <v>1967</v>
      </c>
      <c r="I1031" s="143"/>
      <c r="J1031" s="143"/>
      <c r="M1031" s="32"/>
      <c r="N1031" s="144"/>
      <c r="Y1031" s="53"/>
      <c r="AT1031" s="17" t="s">
        <v>162</v>
      </c>
      <c r="AU1031" s="17" t="s">
        <v>84</v>
      </c>
    </row>
    <row r="1032" spans="2:65" s="1" customFormat="1" ht="16.5" customHeight="1">
      <c r="B1032" s="32"/>
      <c r="C1032" s="161" t="s">
        <v>1968</v>
      </c>
      <c r="D1032" s="161" t="s">
        <v>180</v>
      </c>
      <c r="E1032" s="162" t="s">
        <v>1969</v>
      </c>
      <c r="F1032" s="163" t="s">
        <v>1970</v>
      </c>
      <c r="G1032" s="164" t="s">
        <v>386</v>
      </c>
      <c r="H1032" s="165">
        <v>1</v>
      </c>
      <c r="I1032" s="166"/>
      <c r="J1032" s="167"/>
      <c r="K1032" s="168">
        <f>ROUND(P1032*H1032,2)</f>
        <v>0</v>
      </c>
      <c r="L1032" s="167"/>
      <c r="M1032" s="169"/>
      <c r="N1032" s="170" t="s">
        <v>20</v>
      </c>
      <c r="O1032" s="135" t="s">
        <v>43</v>
      </c>
      <c r="P1032" s="136">
        <f>I1032+J1032</f>
        <v>0</v>
      </c>
      <c r="Q1032" s="136">
        <f>ROUND(I1032*H1032,2)</f>
        <v>0</v>
      </c>
      <c r="R1032" s="136">
        <f>ROUND(J1032*H1032,2)</f>
        <v>0</v>
      </c>
      <c r="T1032" s="137">
        <f>S1032*H1032</f>
        <v>0</v>
      </c>
      <c r="U1032" s="137">
        <v>1.2999999999999999E-4</v>
      </c>
      <c r="V1032" s="137">
        <f>U1032*H1032</f>
        <v>1.2999999999999999E-4</v>
      </c>
      <c r="W1032" s="137">
        <v>0</v>
      </c>
      <c r="X1032" s="137">
        <f>W1032*H1032</f>
        <v>0</v>
      </c>
      <c r="Y1032" s="138" t="s">
        <v>20</v>
      </c>
      <c r="AR1032" s="139" t="s">
        <v>184</v>
      </c>
      <c r="AT1032" s="139" t="s">
        <v>180</v>
      </c>
      <c r="AU1032" s="139" t="s">
        <v>84</v>
      </c>
      <c r="AY1032" s="17" t="s">
        <v>155</v>
      </c>
      <c r="BE1032" s="140">
        <f>IF(O1032="základní",K1032,0)</f>
        <v>0</v>
      </c>
      <c r="BF1032" s="140">
        <f>IF(O1032="snížená",K1032,0)</f>
        <v>0</v>
      </c>
      <c r="BG1032" s="140">
        <f>IF(O1032="zákl. přenesená",K1032,0)</f>
        <v>0</v>
      </c>
      <c r="BH1032" s="140">
        <f>IF(O1032="sníž. přenesená",K1032,0)</f>
        <v>0</v>
      </c>
      <c r="BI1032" s="140">
        <f>IF(O1032="nulová",K1032,0)</f>
        <v>0</v>
      </c>
      <c r="BJ1032" s="17" t="s">
        <v>82</v>
      </c>
      <c r="BK1032" s="140">
        <f>ROUND(P1032*H1032,2)</f>
        <v>0</v>
      </c>
      <c r="BL1032" s="17" t="s">
        <v>185</v>
      </c>
      <c r="BM1032" s="139" t="s">
        <v>1971</v>
      </c>
    </row>
    <row r="1033" spans="2:65" s="1" customFormat="1" ht="16.5" customHeight="1">
      <c r="B1033" s="32"/>
      <c r="C1033" s="126" t="s">
        <v>1972</v>
      </c>
      <c r="D1033" s="126" t="s">
        <v>157</v>
      </c>
      <c r="E1033" s="127" t="s">
        <v>1973</v>
      </c>
      <c r="F1033" s="128" t="s">
        <v>1974</v>
      </c>
      <c r="G1033" s="129" t="s">
        <v>386</v>
      </c>
      <c r="H1033" s="130">
        <v>6</v>
      </c>
      <c r="I1033" s="131"/>
      <c r="J1033" s="131"/>
      <c r="K1033" s="132">
        <f>ROUND(P1033*H1033,2)</f>
        <v>0</v>
      </c>
      <c r="L1033" s="133"/>
      <c r="M1033" s="32"/>
      <c r="N1033" s="134" t="s">
        <v>20</v>
      </c>
      <c r="O1033" s="135" t="s">
        <v>43</v>
      </c>
      <c r="P1033" s="136">
        <f>I1033+J1033</f>
        <v>0</v>
      </c>
      <c r="Q1033" s="136">
        <f>ROUND(I1033*H1033,2)</f>
        <v>0</v>
      </c>
      <c r="R1033" s="136">
        <f>ROUND(J1033*H1033,2)</f>
        <v>0</v>
      </c>
      <c r="T1033" s="137">
        <f>S1033*H1033</f>
        <v>0</v>
      </c>
      <c r="U1033" s="137">
        <v>0</v>
      </c>
      <c r="V1033" s="137">
        <f>U1033*H1033</f>
        <v>0</v>
      </c>
      <c r="W1033" s="137">
        <v>0</v>
      </c>
      <c r="X1033" s="137">
        <f>W1033*H1033</f>
        <v>0</v>
      </c>
      <c r="Y1033" s="138" t="s">
        <v>20</v>
      </c>
      <c r="AR1033" s="139" t="s">
        <v>185</v>
      </c>
      <c r="AT1033" s="139" t="s">
        <v>157</v>
      </c>
      <c r="AU1033" s="139" t="s">
        <v>84</v>
      </c>
      <c r="AY1033" s="17" t="s">
        <v>155</v>
      </c>
      <c r="BE1033" s="140">
        <f>IF(O1033="základní",K1033,0)</f>
        <v>0</v>
      </c>
      <c r="BF1033" s="140">
        <f>IF(O1033="snížená",K1033,0)</f>
        <v>0</v>
      </c>
      <c r="BG1033" s="140">
        <f>IF(O1033="zákl. přenesená",K1033,0)</f>
        <v>0</v>
      </c>
      <c r="BH1033" s="140">
        <f>IF(O1033="sníž. přenesená",K1033,0)</f>
        <v>0</v>
      </c>
      <c r="BI1033" s="140">
        <f>IF(O1033="nulová",K1033,0)</f>
        <v>0</v>
      </c>
      <c r="BJ1033" s="17" t="s">
        <v>82</v>
      </c>
      <c r="BK1033" s="140">
        <f>ROUND(P1033*H1033,2)</f>
        <v>0</v>
      </c>
      <c r="BL1033" s="17" t="s">
        <v>185</v>
      </c>
      <c r="BM1033" s="139" t="s">
        <v>1975</v>
      </c>
    </row>
    <row r="1034" spans="2:65" s="1" customFormat="1">
      <c r="B1034" s="32"/>
      <c r="D1034" s="141" t="s">
        <v>162</v>
      </c>
      <c r="F1034" s="142" t="s">
        <v>1976</v>
      </c>
      <c r="I1034" s="143"/>
      <c r="J1034" s="143"/>
      <c r="M1034" s="32"/>
      <c r="N1034" s="144"/>
      <c r="Y1034" s="53"/>
      <c r="AT1034" s="17" t="s">
        <v>162</v>
      </c>
      <c r="AU1034" s="17" t="s">
        <v>84</v>
      </c>
    </row>
    <row r="1035" spans="2:65" s="1" customFormat="1" ht="16.5" customHeight="1">
      <c r="B1035" s="32"/>
      <c r="C1035" s="161" t="s">
        <v>1977</v>
      </c>
      <c r="D1035" s="161" t="s">
        <v>180</v>
      </c>
      <c r="E1035" s="162" t="s">
        <v>1978</v>
      </c>
      <c r="F1035" s="163" t="s">
        <v>1979</v>
      </c>
      <c r="G1035" s="164" t="s">
        <v>386</v>
      </c>
      <c r="H1035" s="165">
        <v>5</v>
      </c>
      <c r="I1035" s="166"/>
      <c r="J1035" s="167"/>
      <c r="K1035" s="168">
        <f>ROUND(P1035*H1035,2)</f>
        <v>0</v>
      </c>
      <c r="L1035" s="167"/>
      <c r="M1035" s="169"/>
      <c r="N1035" s="170" t="s">
        <v>20</v>
      </c>
      <c r="O1035" s="135" t="s">
        <v>43</v>
      </c>
      <c r="P1035" s="136">
        <f>I1035+J1035</f>
        <v>0</v>
      </c>
      <c r="Q1035" s="136">
        <f>ROUND(I1035*H1035,2)</f>
        <v>0</v>
      </c>
      <c r="R1035" s="136">
        <f>ROUND(J1035*H1035,2)</f>
        <v>0</v>
      </c>
      <c r="T1035" s="137">
        <f>S1035*H1035</f>
        <v>0</v>
      </c>
      <c r="U1035" s="137">
        <v>1E-4</v>
      </c>
      <c r="V1035" s="137">
        <f>U1035*H1035</f>
        <v>5.0000000000000001E-4</v>
      </c>
      <c r="W1035" s="137">
        <v>0</v>
      </c>
      <c r="X1035" s="137">
        <f>W1035*H1035</f>
        <v>0</v>
      </c>
      <c r="Y1035" s="138" t="s">
        <v>20</v>
      </c>
      <c r="AR1035" s="139" t="s">
        <v>184</v>
      </c>
      <c r="AT1035" s="139" t="s">
        <v>180</v>
      </c>
      <c r="AU1035" s="139" t="s">
        <v>84</v>
      </c>
      <c r="AY1035" s="17" t="s">
        <v>155</v>
      </c>
      <c r="BE1035" s="140">
        <f>IF(O1035="základní",K1035,0)</f>
        <v>0</v>
      </c>
      <c r="BF1035" s="140">
        <f>IF(O1035="snížená",K1035,0)</f>
        <v>0</v>
      </c>
      <c r="BG1035" s="140">
        <f>IF(O1035="zákl. přenesená",K1035,0)</f>
        <v>0</v>
      </c>
      <c r="BH1035" s="140">
        <f>IF(O1035="sníž. přenesená",K1035,0)</f>
        <v>0</v>
      </c>
      <c r="BI1035" s="140">
        <f>IF(O1035="nulová",K1035,0)</f>
        <v>0</v>
      </c>
      <c r="BJ1035" s="17" t="s">
        <v>82</v>
      </c>
      <c r="BK1035" s="140">
        <f>ROUND(P1035*H1035,2)</f>
        <v>0</v>
      </c>
      <c r="BL1035" s="17" t="s">
        <v>185</v>
      </c>
      <c r="BM1035" s="139" t="s">
        <v>1980</v>
      </c>
    </row>
    <row r="1036" spans="2:65" s="1" customFormat="1" ht="16.5" customHeight="1">
      <c r="B1036" s="32"/>
      <c r="C1036" s="161" t="s">
        <v>1981</v>
      </c>
      <c r="D1036" s="161" t="s">
        <v>180</v>
      </c>
      <c r="E1036" s="162" t="s">
        <v>1982</v>
      </c>
      <c r="F1036" s="163" t="s">
        <v>1983</v>
      </c>
      <c r="G1036" s="164" t="s">
        <v>386</v>
      </c>
      <c r="H1036" s="165">
        <v>1</v>
      </c>
      <c r="I1036" s="166"/>
      <c r="J1036" s="167"/>
      <c r="K1036" s="168">
        <f>ROUND(P1036*H1036,2)</f>
        <v>0</v>
      </c>
      <c r="L1036" s="167"/>
      <c r="M1036" s="169"/>
      <c r="N1036" s="170" t="s">
        <v>20</v>
      </c>
      <c r="O1036" s="135" t="s">
        <v>43</v>
      </c>
      <c r="P1036" s="136">
        <f>I1036+J1036</f>
        <v>0</v>
      </c>
      <c r="Q1036" s="136">
        <f>ROUND(I1036*H1036,2)</f>
        <v>0</v>
      </c>
      <c r="R1036" s="136">
        <f>ROUND(J1036*H1036,2)</f>
        <v>0</v>
      </c>
      <c r="T1036" s="137">
        <f>S1036*H1036</f>
        <v>0</v>
      </c>
      <c r="U1036" s="137">
        <v>1.2E-4</v>
      </c>
      <c r="V1036" s="137">
        <f>U1036*H1036</f>
        <v>1.2E-4</v>
      </c>
      <c r="W1036" s="137">
        <v>0</v>
      </c>
      <c r="X1036" s="137">
        <f>W1036*H1036</f>
        <v>0</v>
      </c>
      <c r="Y1036" s="138" t="s">
        <v>20</v>
      </c>
      <c r="AR1036" s="139" t="s">
        <v>184</v>
      </c>
      <c r="AT1036" s="139" t="s">
        <v>180</v>
      </c>
      <c r="AU1036" s="139" t="s">
        <v>84</v>
      </c>
      <c r="AY1036" s="17" t="s">
        <v>155</v>
      </c>
      <c r="BE1036" s="140">
        <f>IF(O1036="základní",K1036,0)</f>
        <v>0</v>
      </c>
      <c r="BF1036" s="140">
        <f>IF(O1036="snížená",K1036,0)</f>
        <v>0</v>
      </c>
      <c r="BG1036" s="140">
        <f>IF(O1036="zákl. přenesená",K1036,0)</f>
        <v>0</v>
      </c>
      <c r="BH1036" s="140">
        <f>IF(O1036="sníž. přenesená",K1036,0)</f>
        <v>0</v>
      </c>
      <c r="BI1036" s="140">
        <f>IF(O1036="nulová",K1036,0)</f>
        <v>0</v>
      </c>
      <c r="BJ1036" s="17" t="s">
        <v>82</v>
      </c>
      <c r="BK1036" s="140">
        <f>ROUND(P1036*H1036,2)</f>
        <v>0</v>
      </c>
      <c r="BL1036" s="17" t="s">
        <v>185</v>
      </c>
      <c r="BM1036" s="139" t="s">
        <v>1984</v>
      </c>
    </row>
    <row r="1037" spans="2:65" s="1" customFormat="1" ht="16.5" customHeight="1">
      <c r="B1037" s="32"/>
      <c r="C1037" s="161" t="s">
        <v>1985</v>
      </c>
      <c r="D1037" s="161" t="s">
        <v>180</v>
      </c>
      <c r="E1037" s="162" t="s">
        <v>1986</v>
      </c>
      <c r="F1037" s="163" t="s">
        <v>1722</v>
      </c>
      <c r="G1037" s="164" t="s">
        <v>386</v>
      </c>
      <c r="H1037" s="165">
        <v>3</v>
      </c>
      <c r="I1037" s="166"/>
      <c r="J1037" s="167"/>
      <c r="K1037" s="168">
        <f>ROUND(P1037*H1037,2)</f>
        <v>0</v>
      </c>
      <c r="L1037" s="167"/>
      <c r="M1037" s="169"/>
      <c r="N1037" s="170" t="s">
        <v>20</v>
      </c>
      <c r="O1037" s="135" t="s">
        <v>43</v>
      </c>
      <c r="P1037" s="136">
        <f>I1037+J1037</f>
        <v>0</v>
      </c>
      <c r="Q1037" s="136">
        <f>ROUND(I1037*H1037,2)</f>
        <v>0</v>
      </c>
      <c r="R1037" s="136">
        <f>ROUND(J1037*H1037,2)</f>
        <v>0</v>
      </c>
      <c r="T1037" s="137">
        <f>S1037*H1037</f>
        <v>0</v>
      </c>
      <c r="U1037" s="137">
        <v>3.8999999999999999E-4</v>
      </c>
      <c r="V1037" s="137">
        <f>U1037*H1037</f>
        <v>1.17E-3</v>
      </c>
      <c r="W1037" s="137">
        <v>0</v>
      </c>
      <c r="X1037" s="137">
        <f>W1037*H1037</f>
        <v>0</v>
      </c>
      <c r="Y1037" s="138" t="s">
        <v>20</v>
      </c>
      <c r="AR1037" s="139" t="s">
        <v>184</v>
      </c>
      <c r="AT1037" s="139" t="s">
        <v>180</v>
      </c>
      <c r="AU1037" s="139" t="s">
        <v>84</v>
      </c>
      <c r="AY1037" s="17" t="s">
        <v>155</v>
      </c>
      <c r="BE1037" s="140">
        <f>IF(O1037="základní",K1037,0)</f>
        <v>0</v>
      </c>
      <c r="BF1037" s="140">
        <f>IF(O1037="snížená",K1037,0)</f>
        <v>0</v>
      </c>
      <c r="BG1037" s="140">
        <f>IF(O1037="zákl. přenesená",K1037,0)</f>
        <v>0</v>
      </c>
      <c r="BH1037" s="140">
        <f>IF(O1037="sníž. přenesená",K1037,0)</f>
        <v>0</v>
      </c>
      <c r="BI1037" s="140">
        <f>IF(O1037="nulová",K1037,0)</f>
        <v>0</v>
      </c>
      <c r="BJ1037" s="17" t="s">
        <v>82</v>
      </c>
      <c r="BK1037" s="140">
        <f>ROUND(P1037*H1037,2)</f>
        <v>0</v>
      </c>
      <c r="BL1037" s="17" t="s">
        <v>185</v>
      </c>
      <c r="BM1037" s="139" t="s">
        <v>1987</v>
      </c>
    </row>
    <row r="1038" spans="2:65" s="1" customFormat="1" ht="24.2" customHeight="1">
      <c r="B1038" s="32"/>
      <c r="C1038" s="126" t="s">
        <v>1988</v>
      </c>
      <c r="D1038" s="126" t="s">
        <v>157</v>
      </c>
      <c r="E1038" s="127" t="s">
        <v>1989</v>
      </c>
      <c r="F1038" s="128" t="s">
        <v>1990</v>
      </c>
      <c r="G1038" s="129" t="s">
        <v>386</v>
      </c>
      <c r="H1038" s="130">
        <v>60</v>
      </c>
      <c r="I1038" s="131"/>
      <c r="J1038" s="131"/>
      <c r="K1038" s="132">
        <f>ROUND(P1038*H1038,2)</f>
        <v>0</v>
      </c>
      <c r="L1038" s="133"/>
      <c r="M1038" s="32"/>
      <c r="N1038" s="134" t="s">
        <v>20</v>
      </c>
      <c r="O1038" s="135" t="s">
        <v>43</v>
      </c>
      <c r="P1038" s="136">
        <f>I1038+J1038</f>
        <v>0</v>
      </c>
      <c r="Q1038" s="136">
        <f>ROUND(I1038*H1038,2)</f>
        <v>0</v>
      </c>
      <c r="R1038" s="136">
        <f>ROUND(J1038*H1038,2)</f>
        <v>0</v>
      </c>
      <c r="T1038" s="137">
        <f>S1038*H1038</f>
        <v>0</v>
      </c>
      <c r="U1038" s="137">
        <v>0</v>
      </c>
      <c r="V1038" s="137">
        <f>U1038*H1038</f>
        <v>0</v>
      </c>
      <c r="W1038" s="137">
        <v>0</v>
      </c>
      <c r="X1038" s="137">
        <f>W1038*H1038</f>
        <v>0</v>
      </c>
      <c r="Y1038" s="138" t="s">
        <v>20</v>
      </c>
      <c r="AR1038" s="139" t="s">
        <v>185</v>
      </c>
      <c r="AT1038" s="139" t="s">
        <v>157</v>
      </c>
      <c r="AU1038" s="139" t="s">
        <v>84</v>
      </c>
      <c r="AY1038" s="17" t="s">
        <v>155</v>
      </c>
      <c r="BE1038" s="140">
        <f>IF(O1038="základní",K1038,0)</f>
        <v>0</v>
      </c>
      <c r="BF1038" s="140">
        <f>IF(O1038="snížená",K1038,0)</f>
        <v>0</v>
      </c>
      <c r="BG1038" s="140">
        <f>IF(O1038="zákl. přenesená",K1038,0)</f>
        <v>0</v>
      </c>
      <c r="BH1038" s="140">
        <f>IF(O1038="sníž. přenesená",K1038,0)</f>
        <v>0</v>
      </c>
      <c r="BI1038" s="140">
        <f>IF(O1038="nulová",K1038,0)</f>
        <v>0</v>
      </c>
      <c r="BJ1038" s="17" t="s">
        <v>82</v>
      </c>
      <c r="BK1038" s="140">
        <f>ROUND(P1038*H1038,2)</f>
        <v>0</v>
      </c>
      <c r="BL1038" s="17" t="s">
        <v>185</v>
      </c>
      <c r="BM1038" s="139" t="s">
        <v>1991</v>
      </c>
    </row>
    <row r="1039" spans="2:65" s="1" customFormat="1">
      <c r="B1039" s="32"/>
      <c r="D1039" s="141" t="s">
        <v>162</v>
      </c>
      <c r="F1039" s="142" t="s">
        <v>1992</v>
      </c>
      <c r="I1039" s="143"/>
      <c r="J1039" s="143"/>
      <c r="M1039" s="32"/>
      <c r="N1039" s="144"/>
      <c r="Y1039" s="53"/>
      <c r="AT1039" s="17" t="s">
        <v>162</v>
      </c>
      <c r="AU1039" s="17" t="s">
        <v>84</v>
      </c>
    </row>
    <row r="1040" spans="2:65" s="1" customFormat="1" ht="16.5" customHeight="1">
      <c r="B1040" s="32"/>
      <c r="C1040" s="161" t="s">
        <v>1993</v>
      </c>
      <c r="D1040" s="161" t="s">
        <v>180</v>
      </c>
      <c r="E1040" s="162" t="s">
        <v>1994</v>
      </c>
      <c r="F1040" s="163" t="s">
        <v>1995</v>
      </c>
      <c r="G1040" s="164" t="s">
        <v>386</v>
      </c>
      <c r="H1040" s="165">
        <v>60</v>
      </c>
      <c r="I1040" s="166"/>
      <c r="J1040" s="167"/>
      <c r="K1040" s="168">
        <f>ROUND(P1040*H1040,2)</f>
        <v>0</v>
      </c>
      <c r="L1040" s="167"/>
      <c r="M1040" s="169"/>
      <c r="N1040" s="170" t="s">
        <v>20</v>
      </c>
      <c r="O1040" s="135" t="s">
        <v>43</v>
      </c>
      <c r="P1040" s="136">
        <f>I1040+J1040</f>
        <v>0</v>
      </c>
      <c r="Q1040" s="136">
        <f>ROUND(I1040*H1040,2)</f>
        <v>0</v>
      </c>
      <c r="R1040" s="136">
        <f>ROUND(J1040*H1040,2)</f>
        <v>0</v>
      </c>
      <c r="T1040" s="137">
        <f>S1040*H1040</f>
        <v>0</v>
      </c>
      <c r="U1040" s="137">
        <v>6.0000000000000002E-5</v>
      </c>
      <c r="V1040" s="137">
        <f>U1040*H1040</f>
        <v>3.5999999999999999E-3</v>
      </c>
      <c r="W1040" s="137">
        <v>0</v>
      </c>
      <c r="X1040" s="137">
        <f>W1040*H1040</f>
        <v>0</v>
      </c>
      <c r="Y1040" s="138" t="s">
        <v>20</v>
      </c>
      <c r="AR1040" s="139" t="s">
        <v>184</v>
      </c>
      <c r="AT1040" s="139" t="s">
        <v>180</v>
      </c>
      <c r="AU1040" s="139" t="s">
        <v>84</v>
      </c>
      <c r="AY1040" s="17" t="s">
        <v>155</v>
      </c>
      <c r="BE1040" s="140">
        <f>IF(O1040="základní",K1040,0)</f>
        <v>0</v>
      </c>
      <c r="BF1040" s="140">
        <f>IF(O1040="snížená",K1040,0)</f>
        <v>0</v>
      </c>
      <c r="BG1040" s="140">
        <f>IF(O1040="zákl. přenesená",K1040,0)</f>
        <v>0</v>
      </c>
      <c r="BH1040" s="140">
        <f>IF(O1040="sníž. přenesená",K1040,0)</f>
        <v>0</v>
      </c>
      <c r="BI1040" s="140">
        <f>IF(O1040="nulová",K1040,0)</f>
        <v>0</v>
      </c>
      <c r="BJ1040" s="17" t="s">
        <v>82</v>
      </c>
      <c r="BK1040" s="140">
        <f>ROUND(P1040*H1040,2)</f>
        <v>0</v>
      </c>
      <c r="BL1040" s="17" t="s">
        <v>185</v>
      </c>
      <c r="BM1040" s="139" t="s">
        <v>1996</v>
      </c>
    </row>
    <row r="1041" spans="2:65" s="1" customFormat="1" ht="24.2" customHeight="1">
      <c r="B1041" s="32"/>
      <c r="C1041" s="126" t="s">
        <v>1997</v>
      </c>
      <c r="D1041" s="126" t="s">
        <v>157</v>
      </c>
      <c r="E1041" s="127" t="s">
        <v>1998</v>
      </c>
      <c r="F1041" s="128" t="s">
        <v>1999</v>
      </c>
      <c r="G1041" s="129" t="s">
        <v>386</v>
      </c>
      <c r="H1041" s="130">
        <v>6</v>
      </c>
      <c r="I1041" s="131"/>
      <c r="J1041" s="131"/>
      <c r="K1041" s="132">
        <f>ROUND(P1041*H1041,2)</f>
        <v>0</v>
      </c>
      <c r="L1041" s="133"/>
      <c r="M1041" s="32"/>
      <c r="N1041" s="134" t="s">
        <v>20</v>
      </c>
      <c r="O1041" s="135" t="s">
        <v>43</v>
      </c>
      <c r="P1041" s="136">
        <f>I1041+J1041</f>
        <v>0</v>
      </c>
      <c r="Q1041" s="136">
        <f>ROUND(I1041*H1041,2)</f>
        <v>0</v>
      </c>
      <c r="R1041" s="136">
        <f>ROUND(J1041*H1041,2)</f>
        <v>0</v>
      </c>
      <c r="T1041" s="137">
        <f>S1041*H1041</f>
        <v>0</v>
      </c>
      <c r="U1041" s="137">
        <v>0</v>
      </c>
      <c r="V1041" s="137">
        <f>U1041*H1041</f>
        <v>0</v>
      </c>
      <c r="W1041" s="137">
        <v>0</v>
      </c>
      <c r="X1041" s="137">
        <f>W1041*H1041</f>
        <v>0</v>
      </c>
      <c r="Y1041" s="138" t="s">
        <v>20</v>
      </c>
      <c r="AR1041" s="139" t="s">
        <v>185</v>
      </c>
      <c r="AT1041" s="139" t="s">
        <v>157</v>
      </c>
      <c r="AU1041" s="139" t="s">
        <v>84</v>
      </c>
      <c r="AY1041" s="17" t="s">
        <v>155</v>
      </c>
      <c r="BE1041" s="140">
        <f>IF(O1041="základní",K1041,0)</f>
        <v>0</v>
      </c>
      <c r="BF1041" s="140">
        <f>IF(O1041="snížená",K1041,0)</f>
        <v>0</v>
      </c>
      <c r="BG1041" s="140">
        <f>IF(O1041="zákl. přenesená",K1041,0)</f>
        <v>0</v>
      </c>
      <c r="BH1041" s="140">
        <f>IF(O1041="sníž. přenesená",K1041,0)</f>
        <v>0</v>
      </c>
      <c r="BI1041" s="140">
        <f>IF(O1041="nulová",K1041,0)</f>
        <v>0</v>
      </c>
      <c r="BJ1041" s="17" t="s">
        <v>82</v>
      </c>
      <c r="BK1041" s="140">
        <f>ROUND(P1041*H1041,2)</f>
        <v>0</v>
      </c>
      <c r="BL1041" s="17" t="s">
        <v>185</v>
      </c>
      <c r="BM1041" s="139" t="s">
        <v>2000</v>
      </c>
    </row>
    <row r="1042" spans="2:65" s="1" customFormat="1">
      <c r="B1042" s="32"/>
      <c r="D1042" s="141" t="s">
        <v>162</v>
      </c>
      <c r="F1042" s="142" t="s">
        <v>2001</v>
      </c>
      <c r="I1042" s="143"/>
      <c r="J1042" s="143"/>
      <c r="M1042" s="32"/>
      <c r="N1042" s="144"/>
      <c r="Y1042" s="53"/>
      <c r="AT1042" s="17" t="s">
        <v>162</v>
      </c>
      <c r="AU1042" s="17" t="s">
        <v>84</v>
      </c>
    </row>
    <row r="1043" spans="2:65" s="1" customFormat="1" ht="24.2" customHeight="1">
      <c r="B1043" s="32"/>
      <c r="C1043" s="161" t="s">
        <v>2002</v>
      </c>
      <c r="D1043" s="161" t="s">
        <v>180</v>
      </c>
      <c r="E1043" s="162" t="s">
        <v>2003</v>
      </c>
      <c r="F1043" s="163" t="s">
        <v>2004</v>
      </c>
      <c r="G1043" s="164" t="s">
        <v>386</v>
      </c>
      <c r="H1043" s="165">
        <v>6</v>
      </c>
      <c r="I1043" s="166"/>
      <c r="J1043" s="167"/>
      <c r="K1043" s="168">
        <f>ROUND(P1043*H1043,2)</f>
        <v>0</v>
      </c>
      <c r="L1043" s="167"/>
      <c r="M1043" s="169"/>
      <c r="N1043" s="170" t="s">
        <v>20</v>
      </c>
      <c r="O1043" s="135" t="s">
        <v>43</v>
      </c>
      <c r="P1043" s="136">
        <f>I1043+J1043</f>
        <v>0</v>
      </c>
      <c r="Q1043" s="136">
        <f>ROUND(I1043*H1043,2)</f>
        <v>0</v>
      </c>
      <c r="R1043" s="136">
        <f>ROUND(J1043*H1043,2)</f>
        <v>0</v>
      </c>
      <c r="T1043" s="137">
        <f>S1043*H1043</f>
        <v>0</v>
      </c>
      <c r="U1043" s="137">
        <v>6.9999999999999994E-5</v>
      </c>
      <c r="V1043" s="137">
        <f>U1043*H1043</f>
        <v>4.1999999999999996E-4</v>
      </c>
      <c r="W1043" s="137">
        <v>0</v>
      </c>
      <c r="X1043" s="137">
        <f>W1043*H1043</f>
        <v>0</v>
      </c>
      <c r="Y1043" s="138" t="s">
        <v>20</v>
      </c>
      <c r="AR1043" s="139" t="s">
        <v>184</v>
      </c>
      <c r="AT1043" s="139" t="s">
        <v>180</v>
      </c>
      <c r="AU1043" s="139" t="s">
        <v>84</v>
      </c>
      <c r="AY1043" s="17" t="s">
        <v>155</v>
      </c>
      <c r="BE1043" s="140">
        <f>IF(O1043="základní",K1043,0)</f>
        <v>0</v>
      </c>
      <c r="BF1043" s="140">
        <f>IF(O1043="snížená",K1043,0)</f>
        <v>0</v>
      </c>
      <c r="BG1043" s="140">
        <f>IF(O1043="zákl. přenesená",K1043,0)</f>
        <v>0</v>
      </c>
      <c r="BH1043" s="140">
        <f>IF(O1043="sníž. přenesená",K1043,0)</f>
        <v>0</v>
      </c>
      <c r="BI1043" s="140">
        <f>IF(O1043="nulová",K1043,0)</f>
        <v>0</v>
      </c>
      <c r="BJ1043" s="17" t="s">
        <v>82</v>
      </c>
      <c r="BK1043" s="140">
        <f>ROUND(P1043*H1043,2)</f>
        <v>0</v>
      </c>
      <c r="BL1043" s="17" t="s">
        <v>185</v>
      </c>
      <c r="BM1043" s="139" t="s">
        <v>2005</v>
      </c>
    </row>
    <row r="1044" spans="2:65" s="1" customFormat="1" ht="16.5" customHeight="1">
      <c r="B1044" s="32"/>
      <c r="C1044" s="126" t="s">
        <v>2006</v>
      </c>
      <c r="D1044" s="126" t="s">
        <v>157</v>
      </c>
      <c r="E1044" s="127" t="s">
        <v>2007</v>
      </c>
      <c r="F1044" s="128" t="s">
        <v>2008</v>
      </c>
      <c r="G1044" s="129" t="s">
        <v>386</v>
      </c>
      <c r="H1044" s="130">
        <v>4</v>
      </c>
      <c r="I1044" s="131"/>
      <c r="J1044" s="131"/>
      <c r="K1044" s="132">
        <f>ROUND(P1044*H1044,2)</f>
        <v>0</v>
      </c>
      <c r="L1044" s="133"/>
      <c r="M1044" s="32"/>
      <c r="N1044" s="134" t="s">
        <v>20</v>
      </c>
      <c r="O1044" s="135" t="s">
        <v>43</v>
      </c>
      <c r="P1044" s="136">
        <f>I1044+J1044</f>
        <v>0</v>
      </c>
      <c r="Q1044" s="136">
        <f>ROUND(I1044*H1044,2)</f>
        <v>0</v>
      </c>
      <c r="R1044" s="136">
        <f>ROUND(J1044*H1044,2)</f>
        <v>0</v>
      </c>
      <c r="T1044" s="137">
        <f>S1044*H1044</f>
        <v>0</v>
      </c>
      <c r="U1044" s="137">
        <v>0</v>
      </c>
      <c r="V1044" s="137">
        <f>U1044*H1044</f>
        <v>0</v>
      </c>
      <c r="W1044" s="137">
        <v>0</v>
      </c>
      <c r="X1044" s="137">
        <f>W1044*H1044</f>
        <v>0</v>
      </c>
      <c r="Y1044" s="138" t="s">
        <v>20</v>
      </c>
      <c r="AR1044" s="139" t="s">
        <v>185</v>
      </c>
      <c r="AT1044" s="139" t="s">
        <v>157</v>
      </c>
      <c r="AU1044" s="139" t="s">
        <v>84</v>
      </c>
      <c r="AY1044" s="17" t="s">
        <v>155</v>
      </c>
      <c r="BE1044" s="140">
        <f>IF(O1044="základní",K1044,0)</f>
        <v>0</v>
      </c>
      <c r="BF1044" s="140">
        <f>IF(O1044="snížená",K1044,0)</f>
        <v>0</v>
      </c>
      <c r="BG1044" s="140">
        <f>IF(O1044="zákl. přenesená",K1044,0)</f>
        <v>0</v>
      </c>
      <c r="BH1044" s="140">
        <f>IF(O1044="sníž. přenesená",K1044,0)</f>
        <v>0</v>
      </c>
      <c r="BI1044" s="140">
        <f>IF(O1044="nulová",K1044,0)</f>
        <v>0</v>
      </c>
      <c r="BJ1044" s="17" t="s">
        <v>82</v>
      </c>
      <c r="BK1044" s="140">
        <f>ROUND(P1044*H1044,2)</f>
        <v>0</v>
      </c>
      <c r="BL1044" s="17" t="s">
        <v>185</v>
      </c>
      <c r="BM1044" s="139" t="s">
        <v>2009</v>
      </c>
    </row>
    <row r="1045" spans="2:65" s="1" customFormat="1">
      <c r="B1045" s="32"/>
      <c r="D1045" s="141" t="s">
        <v>162</v>
      </c>
      <c r="F1045" s="142" t="s">
        <v>2010</v>
      </c>
      <c r="I1045" s="143"/>
      <c r="J1045" s="143"/>
      <c r="M1045" s="32"/>
      <c r="N1045" s="144"/>
      <c r="Y1045" s="53"/>
      <c r="AT1045" s="17" t="s">
        <v>162</v>
      </c>
      <c r="AU1045" s="17" t="s">
        <v>84</v>
      </c>
    </row>
    <row r="1046" spans="2:65" s="1" customFormat="1" ht="16.5" customHeight="1">
      <c r="B1046" s="32"/>
      <c r="C1046" s="161" t="s">
        <v>2011</v>
      </c>
      <c r="D1046" s="161" t="s">
        <v>180</v>
      </c>
      <c r="E1046" s="162" t="s">
        <v>2012</v>
      </c>
      <c r="F1046" s="163" t="s">
        <v>2013</v>
      </c>
      <c r="G1046" s="164" t="s">
        <v>386</v>
      </c>
      <c r="H1046" s="165">
        <v>4</v>
      </c>
      <c r="I1046" s="166"/>
      <c r="J1046" s="167"/>
      <c r="K1046" s="168">
        <f>ROUND(P1046*H1046,2)</f>
        <v>0</v>
      </c>
      <c r="L1046" s="167"/>
      <c r="M1046" s="169"/>
      <c r="N1046" s="170" t="s">
        <v>20</v>
      </c>
      <c r="O1046" s="135" t="s">
        <v>43</v>
      </c>
      <c r="P1046" s="136">
        <f>I1046+J1046</f>
        <v>0</v>
      </c>
      <c r="Q1046" s="136">
        <f>ROUND(I1046*H1046,2)</f>
        <v>0</v>
      </c>
      <c r="R1046" s="136">
        <f>ROUND(J1046*H1046,2)</f>
        <v>0</v>
      </c>
      <c r="T1046" s="137">
        <f>S1046*H1046</f>
        <v>0</v>
      </c>
      <c r="U1046" s="137">
        <v>1.4999999999999999E-4</v>
      </c>
      <c r="V1046" s="137">
        <f>U1046*H1046</f>
        <v>5.9999999999999995E-4</v>
      </c>
      <c r="W1046" s="137">
        <v>0</v>
      </c>
      <c r="X1046" s="137">
        <f>W1046*H1046</f>
        <v>0</v>
      </c>
      <c r="Y1046" s="138" t="s">
        <v>20</v>
      </c>
      <c r="AR1046" s="139" t="s">
        <v>184</v>
      </c>
      <c r="AT1046" s="139" t="s">
        <v>180</v>
      </c>
      <c r="AU1046" s="139" t="s">
        <v>84</v>
      </c>
      <c r="AY1046" s="17" t="s">
        <v>155</v>
      </c>
      <c r="BE1046" s="140">
        <f>IF(O1046="základní",K1046,0)</f>
        <v>0</v>
      </c>
      <c r="BF1046" s="140">
        <f>IF(O1046="snížená",K1046,0)</f>
        <v>0</v>
      </c>
      <c r="BG1046" s="140">
        <f>IF(O1046="zákl. přenesená",K1046,0)</f>
        <v>0</v>
      </c>
      <c r="BH1046" s="140">
        <f>IF(O1046="sníž. přenesená",K1046,0)</f>
        <v>0</v>
      </c>
      <c r="BI1046" s="140">
        <f>IF(O1046="nulová",K1046,0)</f>
        <v>0</v>
      </c>
      <c r="BJ1046" s="17" t="s">
        <v>82</v>
      </c>
      <c r="BK1046" s="140">
        <f>ROUND(P1046*H1046,2)</f>
        <v>0</v>
      </c>
      <c r="BL1046" s="17" t="s">
        <v>185</v>
      </c>
      <c r="BM1046" s="139" t="s">
        <v>2014</v>
      </c>
    </row>
    <row r="1047" spans="2:65" s="1" customFormat="1" ht="16.5" customHeight="1">
      <c r="B1047" s="32"/>
      <c r="C1047" s="126" t="s">
        <v>2015</v>
      </c>
      <c r="D1047" s="126" t="s">
        <v>157</v>
      </c>
      <c r="E1047" s="127" t="s">
        <v>2016</v>
      </c>
      <c r="F1047" s="128" t="s">
        <v>2017</v>
      </c>
      <c r="G1047" s="129" t="s">
        <v>386</v>
      </c>
      <c r="H1047" s="130">
        <v>3</v>
      </c>
      <c r="I1047" s="131"/>
      <c r="J1047" s="131"/>
      <c r="K1047" s="132">
        <f>ROUND(P1047*H1047,2)</f>
        <v>0</v>
      </c>
      <c r="L1047" s="133"/>
      <c r="M1047" s="32"/>
      <c r="N1047" s="134" t="s">
        <v>20</v>
      </c>
      <c r="O1047" s="135" t="s">
        <v>43</v>
      </c>
      <c r="P1047" s="136">
        <f>I1047+J1047</f>
        <v>0</v>
      </c>
      <c r="Q1047" s="136">
        <f>ROUND(I1047*H1047,2)</f>
        <v>0</v>
      </c>
      <c r="R1047" s="136">
        <f>ROUND(J1047*H1047,2)</f>
        <v>0</v>
      </c>
      <c r="T1047" s="137">
        <f>S1047*H1047</f>
        <v>0</v>
      </c>
      <c r="U1047" s="137">
        <v>0</v>
      </c>
      <c r="V1047" s="137">
        <f>U1047*H1047</f>
        <v>0</v>
      </c>
      <c r="W1047" s="137">
        <v>0</v>
      </c>
      <c r="X1047" s="137">
        <f>W1047*H1047</f>
        <v>0</v>
      </c>
      <c r="Y1047" s="138" t="s">
        <v>20</v>
      </c>
      <c r="AR1047" s="139" t="s">
        <v>185</v>
      </c>
      <c r="AT1047" s="139" t="s">
        <v>157</v>
      </c>
      <c r="AU1047" s="139" t="s">
        <v>84</v>
      </c>
      <c r="AY1047" s="17" t="s">
        <v>155</v>
      </c>
      <c r="BE1047" s="140">
        <f>IF(O1047="základní",K1047,0)</f>
        <v>0</v>
      </c>
      <c r="BF1047" s="140">
        <f>IF(O1047="snížená",K1047,0)</f>
        <v>0</v>
      </c>
      <c r="BG1047" s="140">
        <f>IF(O1047="zákl. přenesená",K1047,0)</f>
        <v>0</v>
      </c>
      <c r="BH1047" s="140">
        <f>IF(O1047="sníž. přenesená",K1047,0)</f>
        <v>0</v>
      </c>
      <c r="BI1047" s="140">
        <f>IF(O1047="nulová",K1047,0)</f>
        <v>0</v>
      </c>
      <c r="BJ1047" s="17" t="s">
        <v>82</v>
      </c>
      <c r="BK1047" s="140">
        <f>ROUND(P1047*H1047,2)</f>
        <v>0</v>
      </c>
      <c r="BL1047" s="17" t="s">
        <v>185</v>
      </c>
      <c r="BM1047" s="139" t="s">
        <v>2018</v>
      </c>
    </row>
    <row r="1048" spans="2:65" s="1" customFormat="1">
      <c r="B1048" s="32"/>
      <c r="D1048" s="141" t="s">
        <v>162</v>
      </c>
      <c r="F1048" s="142" t="s">
        <v>2019</v>
      </c>
      <c r="I1048" s="143"/>
      <c r="J1048" s="143"/>
      <c r="M1048" s="32"/>
      <c r="N1048" s="144"/>
      <c r="Y1048" s="53"/>
      <c r="AT1048" s="17" t="s">
        <v>162</v>
      </c>
      <c r="AU1048" s="17" t="s">
        <v>84</v>
      </c>
    </row>
    <row r="1049" spans="2:65" s="1" customFormat="1" ht="16.5" customHeight="1">
      <c r="B1049" s="32"/>
      <c r="C1049" s="161" t="s">
        <v>2020</v>
      </c>
      <c r="D1049" s="161" t="s">
        <v>180</v>
      </c>
      <c r="E1049" s="162" t="s">
        <v>2021</v>
      </c>
      <c r="F1049" s="163" t="s">
        <v>2022</v>
      </c>
      <c r="G1049" s="164" t="s">
        <v>386</v>
      </c>
      <c r="H1049" s="165">
        <v>3</v>
      </c>
      <c r="I1049" s="166"/>
      <c r="J1049" s="167"/>
      <c r="K1049" s="168">
        <f>ROUND(P1049*H1049,2)</f>
        <v>0</v>
      </c>
      <c r="L1049" s="167"/>
      <c r="M1049" s="169"/>
      <c r="N1049" s="170" t="s">
        <v>20</v>
      </c>
      <c r="O1049" s="135" t="s">
        <v>43</v>
      </c>
      <c r="P1049" s="136">
        <f>I1049+J1049</f>
        <v>0</v>
      </c>
      <c r="Q1049" s="136">
        <f>ROUND(I1049*H1049,2)</f>
        <v>0</v>
      </c>
      <c r="R1049" s="136">
        <f>ROUND(J1049*H1049,2)</f>
        <v>0</v>
      </c>
      <c r="T1049" s="137">
        <f>S1049*H1049</f>
        <v>0</v>
      </c>
      <c r="U1049" s="137">
        <v>2.1000000000000001E-4</v>
      </c>
      <c r="V1049" s="137">
        <f>U1049*H1049</f>
        <v>6.3000000000000003E-4</v>
      </c>
      <c r="W1049" s="137">
        <v>0</v>
      </c>
      <c r="X1049" s="137">
        <f>W1049*H1049</f>
        <v>0</v>
      </c>
      <c r="Y1049" s="138" t="s">
        <v>20</v>
      </c>
      <c r="AR1049" s="139" t="s">
        <v>184</v>
      </c>
      <c r="AT1049" s="139" t="s">
        <v>180</v>
      </c>
      <c r="AU1049" s="139" t="s">
        <v>84</v>
      </c>
      <c r="AY1049" s="17" t="s">
        <v>155</v>
      </c>
      <c r="BE1049" s="140">
        <f>IF(O1049="základní",K1049,0)</f>
        <v>0</v>
      </c>
      <c r="BF1049" s="140">
        <f>IF(O1049="snížená",K1049,0)</f>
        <v>0</v>
      </c>
      <c r="BG1049" s="140">
        <f>IF(O1049="zákl. přenesená",K1049,0)</f>
        <v>0</v>
      </c>
      <c r="BH1049" s="140">
        <f>IF(O1049="sníž. přenesená",K1049,0)</f>
        <v>0</v>
      </c>
      <c r="BI1049" s="140">
        <f>IF(O1049="nulová",K1049,0)</f>
        <v>0</v>
      </c>
      <c r="BJ1049" s="17" t="s">
        <v>82</v>
      </c>
      <c r="BK1049" s="140">
        <f>ROUND(P1049*H1049,2)</f>
        <v>0</v>
      </c>
      <c r="BL1049" s="17" t="s">
        <v>185</v>
      </c>
      <c r="BM1049" s="139" t="s">
        <v>2023</v>
      </c>
    </row>
    <row r="1050" spans="2:65" s="1" customFormat="1" ht="16.5" customHeight="1">
      <c r="B1050" s="32"/>
      <c r="C1050" s="126" t="s">
        <v>2024</v>
      </c>
      <c r="D1050" s="126" t="s">
        <v>157</v>
      </c>
      <c r="E1050" s="127" t="s">
        <v>2025</v>
      </c>
      <c r="F1050" s="128" t="s">
        <v>2026</v>
      </c>
      <c r="G1050" s="129" t="s">
        <v>386</v>
      </c>
      <c r="H1050" s="130">
        <v>1</v>
      </c>
      <c r="I1050" s="131"/>
      <c r="J1050" s="131"/>
      <c r="K1050" s="132">
        <f>ROUND(P1050*H1050,2)</f>
        <v>0</v>
      </c>
      <c r="L1050" s="133"/>
      <c r="M1050" s="32"/>
      <c r="N1050" s="134" t="s">
        <v>20</v>
      </c>
      <c r="O1050" s="135" t="s">
        <v>43</v>
      </c>
      <c r="P1050" s="136">
        <f>I1050+J1050</f>
        <v>0</v>
      </c>
      <c r="Q1050" s="136">
        <f>ROUND(I1050*H1050,2)</f>
        <v>0</v>
      </c>
      <c r="R1050" s="136">
        <f>ROUND(J1050*H1050,2)</f>
        <v>0</v>
      </c>
      <c r="T1050" s="137">
        <f>S1050*H1050</f>
        <v>0</v>
      </c>
      <c r="U1050" s="137">
        <v>0</v>
      </c>
      <c r="V1050" s="137">
        <f>U1050*H1050</f>
        <v>0</v>
      </c>
      <c r="W1050" s="137">
        <v>0</v>
      </c>
      <c r="X1050" s="137">
        <f>W1050*H1050</f>
        <v>0</v>
      </c>
      <c r="Y1050" s="138" t="s">
        <v>20</v>
      </c>
      <c r="AR1050" s="139" t="s">
        <v>185</v>
      </c>
      <c r="AT1050" s="139" t="s">
        <v>157</v>
      </c>
      <c r="AU1050" s="139" t="s">
        <v>84</v>
      </c>
      <c r="AY1050" s="17" t="s">
        <v>155</v>
      </c>
      <c r="BE1050" s="140">
        <f>IF(O1050="základní",K1050,0)</f>
        <v>0</v>
      </c>
      <c r="BF1050" s="140">
        <f>IF(O1050="snížená",K1050,0)</f>
        <v>0</v>
      </c>
      <c r="BG1050" s="140">
        <f>IF(O1050="zákl. přenesená",K1050,0)</f>
        <v>0</v>
      </c>
      <c r="BH1050" s="140">
        <f>IF(O1050="sníž. přenesená",K1050,0)</f>
        <v>0</v>
      </c>
      <c r="BI1050" s="140">
        <f>IF(O1050="nulová",K1050,0)</f>
        <v>0</v>
      </c>
      <c r="BJ1050" s="17" t="s">
        <v>82</v>
      </c>
      <c r="BK1050" s="140">
        <f>ROUND(P1050*H1050,2)</f>
        <v>0</v>
      </c>
      <c r="BL1050" s="17" t="s">
        <v>185</v>
      </c>
      <c r="BM1050" s="139" t="s">
        <v>2027</v>
      </c>
    </row>
    <row r="1051" spans="2:65" s="1" customFormat="1">
      <c r="B1051" s="32"/>
      <c r="D1051" s="141" t="s">
        <v>162</v>
      </c>
      <c r="F1051" s="142" t="s">
        <v>2028</v>
      </c>
      <c r="I1051" s="143"/>
      <c r="J1051" s="143"/>
      <c r="M1051" s="32"/>
      <c r="N1051" s="144"/>
      <c r="Y1051" s="53"/>
      <c r="AT1051" s="17" t="s">
        <v>162</v>
      </c>
      <c r="AU1051" s="17" t="s">
        <v>84</v>
      </c>
    </row>
    <row r="1052" spans="2:65" s="1" customFormat="1" ht="16.5" customHeight="1">
      <c r="B1052" s="32"/>
      <c r="C1052" s="161" t="s">
        <v>2029</v>
      </c>
      <c r="D1052" s="161" t="s">
        <v>180</v>
      </c>
      <c r="E1052" s="162" t="s">
        <v>2030</v>
      </c>
      <c r="F1052" s="163" t="s">
        <v>2031</v>
      </c>
      <c r="G1052" s="164" t="s">
        <v>386</v>
      </c>
      <c r="H1052" s="165">
        <v>1</v>
      </c>
      <c r="I1052" s="166"/>
      <c r="J1052" s="167"/>
      <c r="K1052" s="168">
        <f>ROUND(P1052*H1052,2)</f>
        <v>0</v>
      </c>
      <c r="L1052" s="167"/>
      <c r="M1052" s="169"/>
      <c r="N1052" s="170" t="s">
        <v>20</v>
      </c>
      <c r="O1052" s="135" t="s">
        <v>43</v>
      </c>
      <c r="P1052" s="136">
        <f>I1052+J1052</f>
        <v>0</v>
      </c>
      <c r="Q1052" s="136">
        <f>ROUND(I1052*H1052,2)</f>
        <v>0</v>
      </c>
      <c r="R1052" s="136">
        <f>ROUND(J1052*H1052,2)</f>
        <v>0</v>
      </c>
      <c r="T1052" s="137">
        <f>S1052*H1052</f>
        <v>0</v>
      </c>
      <c r="U1052" s="137">
        <v>3.2000000000000003E-4</v>
      </c>
      <c r="V1052" s="137">
        <f>U1052*H1052</f>
        <v>3.2000000000000003E-4</v>
      </c>
      <c r="W1052" s="137">
        <v>0</v>
      </c>
      <c r="X1052" s="137">
        <f>W1052*H1052</f>
        <v>0</v>
      </c>
      <c r="Y1052" s="138" t="s">
        <v>20</v>
      </c>
      <c r="AR1052" s="139" t="s">
        <v>184</v>
      </c>
      <c r="AT1052" s="139" t="s">
        <v>180</v>
      </c>
      <c r="AU1052" s="139" t="s">
        <v>84</v>
      </c>
      <c r="AY1052" s="17" t="s">
        <v>155</v>
      </c>
      <c r="BE1052" s="140">
        <f>IF(O1052="základní",K1052,0)</f>
        <v>0</v>
      </c>
      <c r="BF1052" s="140">
        <f>IF(O1052="snížená",K1052,0)</f>
        <v>0</v>
      </c>
      <c r="BG1052" s="140">
        <f>IF(O1052="zákl. přenesená",K1052,0)</f>
        <v>0</v>
      </c>
      <c r="BH1052" s="140">
        <f>IF(O1052="sníž. přenesená",K1052,0)</f>
        <v>0</v>
      </c>
      <c r="BI1052" s="140">
        <f>IF(O1052="nulová",K1052,0)</f>
        <v>0</v>
      </c>
      <c r="BJ1052" s="17" t="s">
        <v>82</v>
      </c>
      <c r="BK1052" s="140">
        <f>ROUND(P1052*H1052,2)</f>
        <v>0</v>
      </c>
      <c r="BL1052" s="17" t="s">
        <v>185</v>
      </c>
      <c r="BM1052" s="139" t="s">
        <v>2032</v>
      </c>
    </row>
    <row r="1053" spans="2:65" s="1" customFormat="1" ht="16.5" customHeight="1">
      <c r="B1053" s="32"/>
      <c r="C1053" s="126" t="s">
        <v>2033</v>
      </c>
      <c r="D1053" s="126" t="s">
        <v>157</v>
      </c>
      <c r="E1053" s="127" t="s">
        <v>2034</v>
      </c>
      <c r="F1053" s="128" t="s">
        <v>2035</v>
      </c>
      <c r="G1053" s="129" t="s">
        <v>386</v>
      </c>
      <c r="H1053" s="130">
        <v>3</v>
      </c>
      <c r="I1053" s="131"/>
      <c r="J1053" s="131"/>
      <c r="K1053" s="132">
        <f>ROUND(P1053*H1053,2)</f>
        <v>0</v>
      </c>
      <c r="L1053" s="133"/>
      <c r="M1053" s="32"/>
      <c r="N1053" s="134" t="s">
        <v>20</v>
      </c>
      <c r="O1053" s="135" t="s">
        <v>43</v>
      </c>
      <c r="P1053" s="136">
        <f>I1053+J1053</f>
        <v>0</v>
      </c>
      <c r="Q1053" s="136">
        <f>ROUND(I1053*H1053,2)</f>
        <v>0</v>
      </c>
      <c r="R1053" s="136">
        <f>ROUND(J1053*H1053,2)</f>
        <v>0</v>
      </c>
      <c r="T1053" s="137">
        <f>S1053*H1053</f>
        <v>0</v>
      </c>
      <c r="U1053" s="137">
        <v>0</v>
      </c>
      <c r="V1053" s="137">
        <f>U1053*H1053</f>
        <v>0</v>
      </c>
      <c r="W1053" s="137">
        <v>0</v>
      </c>
      <c r="X1053" s="137">
        <f>W1053*H1053</f>
        <v>0</v>
      </c>
      <c r="Y1053" s="138" t="s">
        <v>20</v>
      </c>
      <c r="AR1053" s="139" t="s">
        <v>185</v>
      </c>
      <c r="AT1053" s="139" t="s">
        <v>157</v>
      </c>
      <c r="AU1053" s="139" t="s">
        <v>84</v>
      </c>
      <c r="AY1053" s="17" t="s">
        <v>155</v>
      </c>
      <c r="BE1053" s="140">
        <f>IF(O1053="základní",K1053,0)</f>
        <v>0</v>
      </c>
      <c r="BF1053" s="140">
        <f>IF(O1053="snížená",K1053,0)</f>
        <v>0</v>
      </c>
      <c r="BG1053" s="140">
        <f>IF(O1053="zákl. přenesená",K1053,0)</f>
        <v>0</v>
      </c>
      <c r="BH1053" s="140">
        <f>IF(O1053="sníž. přenesená",K1053,0)</f>
        <v>0</v>
      </c>
      <c r="BI1053" s="140">
        <f>IF(O1053="nulová",K1053,0)</f>
        <v>0</v>
      </c>
      <c r="BJ1053" s="17" t="s">
        <v>82</v>
      </c>
      <c r="BK1053" s="140">
        <f>ROUND(P1053*H1053,2)</f>
        <v>0</v>
      </c>
      <c r="BL1053" s="17" t="s">
        <v>185</v>
      </c>
      <c r="BM1053" s="139" t="s">
        <v>2036</v>
      </c>
    </row>
    <row r="1054" spans="2:65" s="1" customFormat="1">
      <c r="B1054" s="32"/>
      <c r="D1054" s="141" t="s">
        <v>162</v>
      </c>
      <c r="F1054" s="142" t="s">
        <v>2037</v>
      </c>
      <c r="I1054" s="143"/>
      <c r="J1054" s="143"/>
      <c r="M1054" s="32"/>
      <c r="N1054" s="144"/>
      <c r="Y1054" s="53"/>
      <c r="AT1054" s="17" t="s">
        <v>162</v>
      </c>
      <c r="AU1054" s="17" t="s">
        <v>84</v>
      </c>
    </row>
    <row r="1055" spans="2:65" s="1" customFormat="1" ht="16.5" customHeight="1">
      <c r="B1055" s="32"/>
      <c r="C1055" s="161" t="s">
        <v>2038</v>
      </c>
      <c r="D1055" s="161" t="s">
        <v>180</v>
      </c>
      <c r="E1055" s="162" t="s">
        <v>2039</v>
      </c>
      <c r="F1055" s="163" t="s">
        <v>2040</v>
      </c>
      <c r="G1055" s="164" t="s">
        <v>386</v>
      </c>
      <c r="H1055" s="165">
        <v>3</v>
      </c>
      <c r="I1055" s="166"/>
      <c r="J1055" s="167"/>
      <c r="K1055" s="168">
        <f>ROUND(P1055*H1055,2)</f>
        <v>0</v>
      </c>
      <c r="L1055" s="167"/>
      <c r="M1055" s="169"/>
      <c r="N1055" s="170" t="s">
        <v>20</v>
      </c>
      <c r="O1055" s="135" t="s">
        <v>43</v>
      </c>
      <c r="P1055" s="136">
        <f>I1055+J1055</f>
        <v>0</v>
      </c>
      <c r="Q1055" s="136">
        <f>ROUND(I1055*H1055,2)</f>
        <v>0</v>
      </c>
      <c r="R1055" s="136">
        <f>ROUND(J1055*H1055,2)</f>
        <v>0</v>
      </c>
      <c r="T1055" s="137">
        <f>S1055*H1055</f>
        <v>0</v>
      </c>
      <c r="U1055" s="137">
        <v>6.8000000000000005E-4</v>
      </c>
      <c r="V1055" s="137">
        <f>U1055*H1055</f>
        <v>2.0400000000000001E-3</v>
      </c>
      <c r="W1055" s="137">
        <v>0</v>
      </c>
      <c r="X1055" s="137">
        <f>W1055*H1055</f>
        <v>0</v>
      </c>
      <c r="Y1055" s="138" t="s">
        <v>20</v>
      </c>
      <c r="AR1055" s="139" t="s">
        <v>184</v>
      </c>
      <c r="AT1055" s="139" t="s">
        <v>180</v>
      </c>
      <c r="AU1055" s="139" t="s">
        <v>84</v>
      </c>
      <c r="AY1055" s="17" t="s">
        <v>155</v>
      </c>
      <c r="BE1055" s="140">
        <f>IF(O1055="základní",K1055,0)</f>
        <v>0</v>
      </c>
      <c r="BF1055" s="140">
        <f>IF(O1055="snížená",K1055,0)</f>
        <v>0</v>
      </c>
      <c r="BG1055" s="140">
        <f>IF(O1055="zákl. přenesená",K1055,0)</f>
        <v>0</v>
      </c>
      <c r="BH1055" s="140">
        <f>IF(O1055="sníž. přenesená",K1055,0)</f>
        <v>0</v>
      </c>
      <c r="BI1055" s="140">
        <f>IF(O1055="nulová",K1055,0)</f>
        <v>0</v>
      </c>
      <c r="BJ1055" s="17" t="s">
        <v>82</v>
      </c>
      <c r="BK1055" s="140">
        <f>ROUND(P1055*H1055,2)</f>
        <v>0</v>
      </c>
      <c r="BL1055" s="17" t="s">
        <v>185</v>
      </c>
      <c r="BM1055" s="139" t="s">
        <v>2041</v>
      </c>
    </row>
    <row r="1056" spans="2:65" s="1" customFormat="1" ht="24.2" customHeight="1">
      <c r="B1056" s="32"/>
      <c r="C1056" s="161" t="s">
        <v>2042</v>
      </c>
      <c r="D1056" s="161" t="s">
        <v>180</v>
      </c>
      <c r="E1056" s="162" t="s">
        <v>2043</v>
      </c>
      <c r="F1056" s="163" t="s">
        <v>2044</v>
      </c>
      <c r="G1056" s="164" t="s">
        <v>183</v>
      </c>
      <c r="H1056" s="165">
        <v>150</v>
      </c>
      <c r="I1056" s="166"/>
      <c r="J1056" s="167"/>
      <c r="K1056" s="168">
        <f>ROUND(P1056*H1056,2)</f>
        <v>0</v>
      </c>
      <c r="L1056" s="167"/>
      <c r="M1056" s="169"/>
      <c r="N1056" s="170" t="s">
        <v>20</v>
      </c>
      <c r="O1056" s="135" t="s">
        <v>43</v>
      </c>
      <c r="P1056" s="136">
        <f>I1056+J1056</f>
        <v>0</v>
      </c>
      <c r="Q1056" s="136">
        <f>ROUND(I1056*H1056,2)</f>
        <v>0</v>
      </c>
      <c r="R1056" s="136">
        <f>ROUND(J1056*H1056,2)</f>
        <v>0</v>
      </c>
      <c r="T1056" s="137">
        <f>S1056*H1056</f>
        <v>0</v>
      </c>
      <c r="U1056" s="137">
        <v>1.4999999999999999E-4</v>
      </c>
      <c r="V1056" s="137">
        <f>U1056*H1056</f>
        <v>2.2499999999999999E-2</v>
      </c>
      <c r="W1056" s="137">
        <v>0</v>
      </c>
      <c r="X1056" s="137">
        <f>W1056*H1056</f>
        <v>0</v>
      </c>
      <c r="Y1056" s="138" t="s">
        <v>20</v>
      </c>
      <c r="AR1056" s="139" t="s">
        <v>184</v>
      </c>
      <c r="AT1056" s="139" t="s">
        <v>180</v>
      </c>
      <c r="AU1056" s="139" t="s">
        <v>84</v>
      </c>
      <c r="AY1056" s="17" t="s">
        <v>155</v>
      </c>
      <c r="BE1056" s="140">
        <f>IF(O1056="základní",K1056,0)</f>
        <v>0</v>
      </c>
      <c r="BF1056" s="140">
        <f>IF(O1056="snížená",K1056,0)</f>
        <v>0</v>
      </c>
      <c r="BG1056" s="140">
        <f>IF(O1056="zákl. přenesená",K1056,0)</f>
        <v>0</v>
      </c>
      <c r="BH1056" s="140">
        <f>IF(O1056="sníž. přenesená",K1056,0)</f>
        <v>0</v>
      </c>
      <c r="BI1056" s="140">
        <f>IF(O1056="nulová",K1056,0)</f>
        <v>0</v>
      </c>
      <c r="BJ1056" s="17" t="s">
        <v>82</v>
      </c>
      <c r="BK1056" s="140">
        <f>ROUND(P1056*H1056,2)</f>
        <v>0</v>
      </c>
      <c r="BL1056" s="17" t="s">
        <v>185</v>
      </c>
      <c r="BM1056" s="139" t="s">
        <v>2045</v>
      </c>
    </row>
    <row r="1057" spans="2:65" s="1" customFormat="1" ht="16.5" customHeight="1">
      <c r="B1057" s="32"/>
      <c r="C1057" s="126" t="s">
        <v>2046</v>
      </c>
      <c r="D1057" s="126" t="s">
        <v>157</v>
      </c>
      <c r="E1057" s="127" t="s">
        <v>2047</v>
      </c>
      <c r="F1057" s="128" t="s">
        <v>2048</v>
      </c>
      <c r="G1057" s="129" t="s">
        <v>386</v>
      </c>
      <c r="H1057" s="130">
        <v>3</v>
      </c>
      <c r="I1057" s="131"/>
      <c r="J1057" s="131"/>
      <c r="K1057" s="132">
        <f>ROUND(P1057*H1057,2)</f>
        <v>0</v>
      </c>
      <c r="L1057" s="133"/>
      <c r="M1057" s="32"/>
      <c r="N1057" s="134" t="s">
        <v>20</v>
      </c>
      <c r="O1057" s="135" t="s">
        <v>43</v>
      </c>
      <c r="P1057" s="136">
        <f>I1057+J1057</f>
        <v>0</v>
      </c>
      <c r="Q1057" s="136">
        <f>ROUND(I1057*H1057,2)</f>
        <v>0</v>
      </c>
      <c r="R1057" s="136">
        <f>ROUND(J1057*H1057,2)</f>
        <v>0</v>
      </c>
      <c r="T1057" s="137">
        <f>S1057*H1057</f>
        <v>0</v>
      </c>
      <c r="U1057" s="137">
        <v>0</v>
      </c>
      <c r="V1057" s="137">
        <f>U1057*H1057</f>
        <v>0</v>
      </c>
      <c r="W1057" s="137">
        <v>0</v>
      </c>
      <c r="X1057" s="137">
        <f>W1057*H1057</f>
        <v>0</v>
      </c>
      <c r="Y1057" s="138" t="s">
        <v>20</v>
      </c>
      <c r="AR1057" s="139" t="s">
        <v>185</v>
      </c>
      <c r="AT1057" s="139" t="s">
        <v>157</v>
      </c>
      <c r="AU1057" s="139" t="s">
        <v>84</v>
      </c>
      <c r="AY1057" s="17" t="s">
        <v>155</v>
      </c>
      <c r="BE1057" s="140">
        <f>IF(O1057="základní",K1057,0)</f>
        <v>0</v>
      </c>
      <c r="BF1057" s="140">
        <f>IF(O1057="snížená",K1057,0)</f>
        <v>0</v>
      </c>
      <c r="BG1057" s="140">
        <f>IF(O1057="zákl. přenesená",K1057,0)</f>
        <v>0</v>
      </c>
      <c r="BH1057" s="140">
        <f>IF(O1057="sníž. přenesená",K1057,0)</f>
        <v>0</v>
      </c>
      <c r="BI1057" s="140">
        <f>IF(O1057="nulová",K1057,0)</f>
        <v>0</v>
      </c>
      <c r="BJ1057" s="17" t="s">
        <v>82</v>
      </c>
      <c r="BK1057" s="140">
        <f>ROUND(P1057*H1057,2)</f>
        <v>0</v>
      </c>
      <c r="BL1057" s="17" t="s">
        <v>185</v>
      </c>
      <c r="BM1057" s="139" t="s">
        <v>2049</v>
      </c>
    </row>
    <row r="1058" spans="2:65" s="1" customFormat="1">
      <c r="B1058" s="32"/>
      <c r="D1058" s="141" t="s">
        <v>162</v>
      </c>
      <c r="F1058" s="142" t="s">
        <v>2050</v>
      </c>
      <c r="I1058" s="143"/>
      <c r="J1058" s="143"/>
      <c r="M1058" s="32"/>
      <c r="N1058" s="144"/>
      <c r="Y1058" s="53"/>
      <c r="AT1058" s="17" t="s">
        <v>162</v>
      </c>
      <c r="AU1058" s="17" t="s">
        <v>84</v>
      </c>
    </row>
    <row r="1059" spans="2:65" s="1" customFormat="1" ht="21.75" customHeight="1">
      <c r="B1059" s="32"/>
      <c r="C1059" s="161" t="s">
        <v>2051</v>
      </c>
      <c r="D1059" s="161" t="s">
        <v>180</v>
      </c>
      <c r="E1059" s="162" t="s">
        <v>2052</v>
      </c>
      <c r="F1059" s="163" t="s">
        <v>2053</v>
      </c>
      <c r="G1059" s="164" t="s">
        <v>386</v>
      </c>
      <c r="H1059" s="165">
        <v>3</v>
      </c>
      <c r="I1059" s="166"/>
      <c r="J1059" s="167"/>
      <c r="K1059" s="168">
        <f>ROUND(P1059*H1059,2)</f>
        <v>0</v>
      </c>
      <c r="L1059" s="167"/>
      <c r="M1059" s="169"/>
      <c r="N1059" s="170" t="s">
        <v>20</v>
      </c>
      <c r="O1059" s="135" t="s">
        <v>43</v>
      </c>
      <c r="P1059" s="136">
        <f>I1059+J1059</f>
        <v>0</v>
      </c>
      <c r="Q1059" s="136">
        <f>ROUND(I1059*H1059,2)</f>
        <v>0</v>
      </c>
      <c r="R1059" s="136">
        <f>ROUND(J1059*H1059,2)</f>
        <v>0</v>
      </c>
      <c r="T1059" s="137">
        <f>S1059*H1059</f>
        <v>0</v>
      </c>
      <c r="U1059" s="137">
        <v>4.0000000000000003E-5</v>
      </c>
      <c r="V1059" s="137">
        <f>U1059*H1059</f>
        <v>1.2000000000000002E-4</v>
      </c>
      <c r="W1059" s="137">
        <v>0</v>
      </c>
      <c r="X1059" s="137">
        <f>W1059*H1059</f>
        <v>0</v>
      </c>
      <c r="Y1059" s="138" t="s">
        <v>20</v>
      </c>
      <c r="AR1059" s="139" t="s">
        <v>184</v>
      </c>
      <c r="AT1059" s="139" t="s">
        <v>180</v>
      </c>
      <c r="AU1059" s="139" t="s">
        <v>84</v>
      </c>
      <c r="AY1059" s="17" t="s">
        <v>155</v>
      </c>
      <c r="BE1059" s="140">
        <f>IF(O1059="základní",K1059,0)</f>
        <v>0</v>
      </c>
      <c r="BF1059" s="140">
        <f>IF(O1059="snížená",K1059,0)</f>
        <v>0</v>
      </c>
      <c r="BG1059" s="140">
        <f>IF(O1059="zákl. přenesená",K1059,0)</f>
        <v>0</v>
      </c>
      <c r="BH1059" s="140">
        <f>IF(O1059="sníž. přenesená",K1059,0)</f>
        <v>0</v>
      </c>
      <c r="BI1059" s="140">
        <f>IF(O1059="nulová",K1059,0)</f>
        <v>0</v>
      </c>
      <c r="BJ1059" s="17" t="s">
        <v>82</v>
      </c>
      <c r="BK1059" s="140">
        <f>ROUND(P1059*H1059,2)</f>
        <v>0</v>
      </c>
      <c r="BL1059" s="17" t="s">
        <v>185</v>
      </c>
      <c r="BM1059" s="139" t="s">
        <v>2054</v>
      </c>
    </row>
    <row r="1060" spans="2:65" s="1" customFormat="1" ht="21.75" customHeight="1">
      <c r="B1060" s="32"/>
      <c r="C1060" s="126" t="s">
        <v>2055</v>
      </c>
      <c r="D1060" s="126" t="s">
        <v>157</v>
      </c>
      <c r="E1060" s="127" t="s">
        <v>2056</v>
      </c>
      <c r="F1060" s="128" t="s">
        <v>2057</v>
      </c>
      <c r="G1060" s="129" t="s">
        <v>386</v>
      </c>
      <c r="H1060" s="130">
        <v>1</v>
      </c>
      <c r="I1060" s="131"/>
      <c r="J1060" s="131"/>
      <c r="K1060" s="132">
        <f>ROUND(P1060*H1060,2)</f>
        <v>0</v>
      </c>
      <c r="L1060" s="133"/>
      <c r="M1060" s="32"/>
      <c r="N1060" s="134" t="s">
        <v>20</v>
      </c>
      <c r="O1060" s="135" t="s">
        <v>43</v>
      </c>
      <c r="P1060" s="136">
        <f>I1060+J1060</f>
        <v>0</v>
      </c>
      <c r="Q1060" s="136">
        <f>ROUND(I1060*H1060,2)</f>
        <v>0</v>
      </c>
      <c r="R1060" s="136">
        <f>ROUND(J1060*H1060,2)</f>
        <v>0</v>
      </c>
      <c r="T1060" s="137">
        <f>S1060*H1060</f>
        <v>0</v>
      </c>
      <c r="U1060" s="137">
        <v>0</v>
      </c>
      <c r="V1060" s="137">
        <f>U1060*H1060</f>
        <v>0</v>
      </c>
      <c r="W1060" s="137">
        <v>0</v>
      </c>
      <c r="X1060" s="137">
        <f>W1060*H1060</f>
        <v>0</v>
      </c>
      <c r="Y1060" s="138" t="s">
        <v>20</v>
      </c>
      <c r="AR1060" s="139" t="s">
        <v>185</v>
      </c>
      <c r="AT1060" s="139" t="s">
        <v>157</v>
      </c>
      <c r="AU1060" s="139" t="s">
        <v>84</v>
      </c>
      <c r="AY1060" s="17" t="s">
        <v>155</v>
      </c>
      <c r="BE1060" s="140">
        <f>IF(O1060="základní",K1060,0)</f>
        <v>0</v>
      </c>
      <c r="BF1060" s="140">
        <f>IF(O1060="snížená",K1060,0)</f>
        <v>0</v>
      </c>
      <c r="BG1060" s="140">
        <f>IF(O1060="zákl. přenesená",K1060,0)</f>
        <v>0</v>
      </c>
      <c r="BH1060" s="140">
        <f>IF(O1060="sníž. přenesená",K1060,0)</f>
        <v>0</v>
      </c>
      <c r="BI1060" s="140">
        <f>IF(O1060="nulová",K1060,0)</f>
        <v>0</v>
      </c>
      <c r="BJ1060" s="17" t="s">
        <v>82</v>
      </c>
      <c r="BK1060" s="140">
        <f>ROUND(P1060*H1060,2)</f>
        <v>0</v>
      </c>
      <c r="BL1060" s="17" t="s">
        <v>185</v>
      </c>
      <c r="BM1060" s="139" t="s">
        <v>2058</v>
      </c>
    </row>
    <row r="1061" spans="2:65" s="1" customFormat="1">
      <c r="B1061" s="32"/>
      <c r="D1061" s="141" t="s">
        <v>162</v>
      </c>
      <c r="F1061" s="142" t="s">
        <v>2059</v>
      </c>
      <c r="I1061" s="143"/>
      <c r="J1061" s="143"/>
      <c r="M1061" s="32"/>
      <c r="N1061" s="144"/>
      <c r="Y1061" s="53"/>
      <c r="AT1061" s="17" t="s">
        <v>162</v>
      </c>
      <c r="AU1061" s="17" t="s">
        <v>84</v>
      </c>
    </row>
    <row r="1062" spans="2:65" s="1" customFormat="1" ht="16.5" customHeight="1">
      <c r="B1062" s="32"/>
      <c r="C1062" s="161" t="s">
        <v>2060</v>
      </c>
      <c r="D1062" s="161" t="s">
        <v>180</v>
      </c>
      <c r="E1062" s="162" t="s">
        <v>2061</v>
      </c>
      <c r="F1062" s="163" t="s">
        <v>2062</v>
      </c>
      <c r="G1062" s="164" t="s">
        <v>386</v>
      </c>
      <c r="H1062" s="165">
        <v>1</v>
      </c>
      <c r="I1062" s="166"/>
      <c r="J1062" s="167"/>
      <c r="K1062" s="168">
        <f>ROUND(P1062*H1062,2)</f>
        <v>0</v>
      </c>
      <c r="L1062" s="167"/>
      <c r="M1062" s="169"/>
      <c r="N1062" s="170" t="s">
        <v>20</v>
      </c>
      <c r="O1062" s="135" t="s">
        <v>43</v>
      </c>
      <c r="P1062" s="136">
        <f>I1062+J1062</f>
        <v>0</v>
      </c>
      <c r="Q1062" s="136">
        <f>ROUND(I1062*H1062,2)</f>
        <v>0</v>
      </c>
      <c r="R1062" s="136">
        <f>ROUND(J1062*H1062,2)</f>
        <v>0</v>
      </c>
      <c r="T1062" s="137">
        <f>S1062*H1062</f>
        <v>0</v>
      </c>
      <c r="U1062" s="137">
        <v>1.6000000000000001E-4</v>
      </c>
      <c r="V1062" s="137">
        <f>U1062*H1062</f>
        <v>1.6000000000000001E-4</v>
      </c>
      <c r="W1062" s="137">
        <v>0</v>
      </c>
      <c r="X1062" s="137">
        <f>W1062*H1062</f>
        <v>0</v>
      </c>
      <c r="Y1062" s="138" t="s">
        <v>20</v>
      </c>
      <c r="AR1062" s="139" t="s">
        <v>868</v>
      </c>
      <c r="AT1062" s="139" t="s">
        <v>180</v>
      </c>
      <c r="AU1062" s="139" t="s">
        <v>84</v>
      </c>
      <c r="AY1062" s="17" t="s">
        <v>155</v>
      </c>
      <c r="BE1062" s="140">
        <f>IF(O1062="základní",K1062,0)</f>
        <v>0</v>
      </c>
      <c r="BF1062" s="140">
        <f>IF(O1062="snížená",K1062,0)</f>
        <v>0</v>
      </c>
      <c r="BG1062" s="140">
        <f>IF(O1062="zákl. přenesená",K1062,0)</f>
        <v>0</v>
      </c>
      <c r="BH1062" s="140">
        <f>IF(O1062="sníž. přenesená",K1062,0)</f>
        <v>0</v>
      </c>
      <c r="BI1062" s="140">
        <f>IF(O1062="nulová",K1062,0)</f>
        <v>0</v>
      </c>
      <c r="BJ1062" s="17" t="s">
        <v>82</v>
      </c>
      <c r="BK1062" s="140">
        <f>ROUND(P1062*H1062,2)</f>
        <v>0</v>
      </c>
      <c r="BL1062" s="17" t="s">
        <v>868</v>
      </c>
      <c r="BM1062" s="139" t="s">
        <v>2063</v>
      </c>
    </row>
    <row r="1063" spans="2:65" s="1" customFormat="1" ht="24.2" customHeight="1">
      <c r="B1063" s="32"/>
      <c r="C1063" s="126" t="s">
        <v>2064</v>
      </c>
      <c r="D1063" s="126" t="s">
        <v>157</v>
      </c>
      <c r="E1063" s="127" t="s">
        <v>2065</v>
      </c>
      <c r="F1063" s="128" t="s">
        <v>2066</v>
      </c>
      <c r="G1063" s="129" t="s">
        <v>386</v>
      </c>
      <c r="H1063" s="130">
        <v>1</v>
      </c>
      <c r="I1063" s="131"/>
      <c r="J1063" s="131"/>
      <c r="K1063" s="132">
        <f>ROUND(P1063*H1063,2)</f>
        <v>0</v>
      </c>
      <c r="L1063" s="133"/>
      <c r="M1063" s="32"/>
      <c r="N1063" s="134" t="s">
        <v>20</v>
      </c>
      <c r="O1063" s="135" t="s">
        <v>43</v>
      </c>
      <c r="P1063" s="136">
        <f>I1063+J1063</f>
        <v>0</v>
      </c>
      <c r="Q1063" s="136">
        <f>ROUND(I1063*H1063,2)</f>
        <v>0</v>
      </c>
      <c r="R1063" s="136">
        <f>ROUND(J1063*H1063,2)</f>
        <v>0</v>
      </c>
      <c r="T1063" s="137">
        <f>S1063*H1063</f>
        <v>0</v>
      </c>
      <c r="U1063" s="137">
        <v>0</v>
      </c>
      <c r="V1063" s="137">
        <f>U1063*H1063</f>
        <v>0</v>
      </c>
      <c r="W1063" s="137">
        <v>0</v>
      </c>
      <c r="X1063" s="137">
        <f>W1063*H1063</f>
        <v>0</v>
      </c>
      <c r="Y1063" s="138" t="s">
        <v>20</v>
      </c>
      <c r="AR1063" s="139" t="s">
        <v>185</v>
      </c>
      <c r="AT1063" s="139" t="s">
        <v>157</v>
      </c>
      <c r="AU1063" s="139" t="s">
        <v>84</v>
      </c>
      <c r="AY1063" s="17" t="s">
        <v>155</v>
      </c>
      <c r="BE1063" s="140">
        <f>IF(O1063="základní",K1063,0)</f>
        <v>0</v>
      </c>
      <c r="BF1063" s="140">
        <f>IF(O1063="snížená",K1063,0)</f>
        <v>0</v>
      </c>
      <c r="BG1063" s="140">
        <f>IF(O1063="zákl. přenesená",K1063,0)</f>
        <v>0</v>
      </c>
      <c r="BH1063" s="140">
        <f>IF(O1063="sníž. přenesená",K1063,0)</f>
        <v>0</v>
      </c>
      <c r="BI1063" s="140">
        <f>IF(O1063="nulová",K1063,0)</f>
        <v>0</v>
      </c>
      <c r="BJ1063" s="17" t="s">
        <v>82</v>
      </c>
      <c r="BK1063" s="140">
        <f>ROUND(P1063*H1063,2)</f>
        <v>0</v>
      </c>
      <c r="BL1063" s="17" t="s">
        <v>185</v>
      </c>
      <c r="BM1063" s="139" t="s">
        <v>2067</v>
      </c>
    </row>
    <row r="1064" spans="2:65" s="1" customFormat="1">
      <c r="B1064" s="32"/>
      <c r="D1064" s="141" t="s">
        <v>162</v>
      </c>
      <c r="F1064" s="142" t="s">
        <v>2068</v>
      </c>
      <c r="I1064" s="143"/>
      <c r="J1064" s="143"/>
      <c r="M1064" s="32"/>
      <c r="N1064" s="144"/>
      <c r="Y1064" s="53"/>
      <c r="AT1064" s="17" t="s">
        <v>162</v>
      </c>
      <c r="AU1064" s="17" t="s">
        <v>84</v>
      </c>
    </row>
    <row r="1065" spans="2:65" s="1" customFormat="1" ht="16.5" customHeight="1">
      <c r="B1065" s="32"/>
      <c r="C1065" s="161" t="s">
        <v>2069</v>
      </c>
      <c r="D1065" s="161" t="s">
        <v>180</v>
      </c>
      <c r="E1065" s="162" t="s">
        <v>2070</v>
      </c>
      <c r="F1065" s="163" t="s">
        <v>2071</v>
      </c>
      <c r="G1065" s="164" t="s">
        <v>386</v>
      </c>
      <c r="H1065" s="165">
        <v>1</v>
      </c>
      <c r="I1065" s="166"/>
      <c r="J1065" s="167"/>
      <c r="K1065" s="168">
        <f>ROUND(P1065*H1065,2)</f>
        <v>0</v>
      </c>
      <c r="L1065" s="167"/>
      <c r="M1065" s="169"/>
      <c r="N1065" s="170" t="s">
        <v>20</v>
      </c>
      <c r="O1065" s="135" t="s">
        <v>43</v>
      </c>
      <c r="P1065" s="136">
        <f>I1065+J1065</f>
        <v>0</v>
      </c>
      <c r="Q1065" s="136">
        <f>ROUND(I1065*H1065,2)</f>
        <v>0</v>
      </c>
      <c r="R1065" s="136">
        <f>ROUND(J1065*H1065,2)</f>
        <v>0</v>
      </c>
      <c r="T1065" s="137">
        <f>S1065*H1065</f>
        <v>0</v>
      </c>
      <c r="U1065" s="137">
        <v>4.1999999999999997E-3</v>
      </c>
      <c r="V1065" s="137">
        <f>U1065*H1065</f>
        <v>4.1999999999999997E-3</v>
      </c>
      <c r="W1065" s="137">
        <v>0</v>
      </c>
      <c r="X1065" s="137">
        <f>W1065*H1065</f>
        <v>0</v>
      </c>
      <c r="Y1065" s="138" t="s">
        <v>20</v>
      </c>
      <c r="AR1065" s="139" t="s">
        <v>184</v>
      </c>
      <c r="AT1065" s="139" t="s">
        <v>180</v>
      </c>
      <c r="AU1065" s="139" t="s">
        <v>84</v>
      </c>
      <c r="AY1065" s="17" t="s">
        <v>155</v>
      </c>
      <c r="BE1065" s="140">
        <f>IF(O1065="základní",K1065,0)</f>
        <v>0</v>
      </c>
      <c r="BF1065" s="140">
        <f>IF(O1065="snížená",K1065,0)</f>
        <v>0</v>
      </c>
      <c r="BG1065" s="140">
        <f>IF(O1065="zákl. přenesená",K1065,0)</f>
        <v>0</v>
      </c>
      <c r="BH1065" s="140">
        <f>IF(O1065="sníž. přenesená",K1065,0)</f>
        <v>0</v>
      </c>
      <c r="BI1065" s="140">
        <f>IF(O1065="nulová",K1065,0)</f>
        <v>0</v>
      </c>
      <c r="BJ1065" s="17" t="s">
        <v>82</v>
      </c>
      <c r="BK1065" s="140">
        <f>ROUND(P1065*H1065,2)</f>
        <v>0</v>
      </c>
      <c r="BL1065" s="17" t="s">
        <v>185</v>
      </c>
      <c r="BM1065" s="139" t="s">
        <v>2072</v>
      </c>
    </row>
    <row r="1066" spans="2:65" s="1" customFormat="1" ht="24.2" customHeight="1">
      <c r="B1066" s="32"/>
      <c r="C1066" s="126" t="s">
        <v>2073</v>
      </c>
      <c r="D1066" s="126" t="s">
        <v>157</v>
      </c>
      <c r="E1066" s="127" t="s">
        <v>2074</v>
      </c>
      <c r="F1066" s="128" t="s">
        <v>2075</v>
      </c>
      <c r="G1066" s="129" t="s">
        <v>386</v>
      </c>
      <c r="H1066" s="130">
        <v>8</v>
      </c>
      <c r="I1066" s="131"/>
      <c r="J1066" s="131"/>
      <c r="K1066" s="132">
        <f>ROUND(P1066*H1066,2)</f>
        <v>0</v>
      </c>
      <c r="L1066" s="133"/>
      <c r="M1066" s="32"/>
      <c r="N1066" s="134" t="s">
        <v>20</v>
      </c>
      <c r="O1066" s="135" t="s">
        <v>43</v>
      </c>
      <c r="P1066" s="136">
        <f>I1066+J1066</f>
        <v>0</v>
      </c>
      <c r="Q1066" s="136">
        <f>ROUND(I1066*H1066,2)</f>
        <v>0</v>
      </c>
      <c r="R1066" s="136">
        <f>ROUND(J1066*H1066,2)</f>
        <v>0</v>
      </c>
      <c r="T1066" s="137">
        <f>S1066*H1066</f>
        <v>0</v>
      </c>
      <c r="U1066" s="137">
        <v>0</v>
      </c>
      <c r="V1066" s="137">
        <f>U1066*H1066</f>
        <v>0</v>
      </c>
      <c r="W1066" s="137">
        <v>0</v>
      </c>
      <c r="X1066" s="137">
        <f>W1066*H1066</f>
        <v>0</v>
      </c>
      <c r="Y1066" s="138" t="s">
        <v>20</v>
      </c>
      <c r="AR1066" s="139" t="s">
        <v>185</v>
      </c>
      <c r="AT1066" s="139" t="s">
        <v>157</v>
      </c>
      <c r="AU1066" s="139" t="s">
        <v>84</v>
      </c>
      <c r="AY1066" s="17" t="s">
        <v>155</v>
      </c>
      <c r="BE1066" s="140">
        <f>IF(O1066="základní",K1066,0)</f>
        <v>0</v>
      </c>
      <c r="BF1066" s="140">
        <f>IF(O1066="snížená",K1066,0)</f>
        <v>0</v>
      </c>
      <c r="BG1066" s="140">
        <f>IF(O1066="zákl. přenesená",K1066,0)</f>
        <v>0</v>
      </c>
      <c r="BH1066" s="140">
        <f>IF(O1066="sníž. přenesená",K1066,0)</f>
        <v>0</v>
      </c>
      <c r="BI1066" s="140">
        <f>IF(O1066="nulová",K1066,0)</f>
        <v>0</v>
      </c>
      <c r="BJ1066" s="17" t="s">
        <v>82</v>
      </c>
      <c r="BK1066" s="140">
        <f>ROUND(P1066*H1066,2)</f>
        <v>0</v>
      </c>
      <c r="BL1066" s="17" t="s">
        <v>185</v>
      </c>
      <c r="BM1066" s="139" t="s">
        <v>2076</v>
      </c>
    </row>
    <row r="1067" spans="2:65" s="1" customFormat="1">
      <c r="B1067" s="32"/>
      <c r="D1067" s="141" t="s">
        <v>162</v>
      </c>
      <c r="F1067" s="142" t="s">
        <v>2077</v>
      </c>
      <c r="I1067" s="143"/>
      <c r="J1067" s="143"/>
      <c r="M1067" s="32"/>
      <c r="N1067" s="144"/>
      <c r="Y1067" s="53"/>
      <c r="AT1067" s="17" t="s">
        <v>162</v>
      </c>
      <c r="AU1067" s="17" t="s">
        <v>84</v>
      </c>
    </row>
    <row r="1068" spans="2:65" s="1" customFormat="1" ht="16.5" customHeight="1">
      <c r="B1068" s="32"/>
      <c r="C1068" s="161" t="s">
        <v>2078</v>
      </c>
      <c r="D1068" s="161" t="s">
        <v>180</v>
      </c>
      <c r="E1068" s="162" t="s">
        <v>2079</v>
      </c>
      <c r="F1068" s="163" t="s">
        <v>2080</v>
      </c>
      <c r="G1068" s="164" t="s">
        <v>386</v>
      </c>
      <c r="H1068" s="165">
        <v>8</v>
      </c>
      <c r="I1068" s="166"/>
      <c r="J1068" s="167"/>
      <c r="K1068" s="168">
        <f>ROUND(P1068*H1068,2)</f>
        <v>0</v>
      </c>
      <c r="L1068" s="167"/>
      <c r="M1068" s="169"/>
      <c r="N1068" s="170" t="s">
        <v>20</v>
      </c>
      <c r="O1068" s="135" t="s">
        <v>43</v>
      </c>
      <c r="P1068" s="136">
        <f>I1068+J1068</f>
        <v>0</v>
      </c>
      <c r="Q1068" s="136">
        <f>ROUND(I1068*H1068,2)</f>
        <v>0</v>
      </c>
      <c r="R1068" s="136">
        <f>ROUND(J1068*H1068,2)</f>
        <v>0</v>
      </c>
      <c r="T1068" s="137">
        <f>S1068*H1068</f>
        <v>0</v>
      </c>
      <c r="U1068" s="137">
        <v>1.6000000000000001E-3</v>
      </c>
      <c r="V1068" s="137">
        <f>U1068*H1068</f>
        <v>1.2800000000000001E-2</v>
      </c>
      <c r="W1068" s="137">
        <v>0</v>
      </c>
      <c r="X1068" s="137">
        <f>W1068*H1068</f>
        <v>0</v>
      </c>
      <c r="Y1068" s="138" t="s">
        <v>20</v>
      </c>
      <c r="AR1068" s="139" t="s">
        <v>184</v>
      </c>
      <c r="AT1068" s="139" t="s">
        <v>180</v>
      </c>
      <c r="AU1068" s="139" t="s">
        <v>84</v>
      </c>
      <c r="AY1068" s="17" t="s">
        <v>155</v>
      </c>
      <c r="BE1068" s="140">
        <f>IF(O1068="základní",K1068,0)</f>
        <v>0</v>
      </c>
      <c r="BF1068" s="140">
        <f>IF(O1068="snížená",K1068,0)</f>
        <v>0</v>
      </c>
      <c r="BG1068" s="140">
        <f>IF(O1068="zákl. přenesená",K1068,0)</f>
        <v>0</v>
      </c>
      <c r="BH1068" s="140">
        <f>IF(O1068="sníž. přenesená",K1068,0)</f>
        <v>0</v>
      </c>
      <c r="BI1068" s="140">
        <f>IF(O1068="nulová",K1068,0)</f>
        <v>0</v>
      </c>
      <c r="BJ1068" s="17" t="s">
        <v>82</v>
      </c>
      <c r="BK1068" s="140">
        <f>ROUND(P1068*H1068,2)</f>
        <v>0</v>
      </c>
      <c r="BL1068" s="17" t="s">
        <v>185</v>
      </c>
      <c r="BM1068" s="139" t="s">
        <v>2081</v>
      </c>
    </row>
    <row r="1069" spans="2:65" s="1" customFormat="1" ht="16.5" customHeight="1">
      <c r="B1069" s="32"/>
      <c r="C1069" s="161" t="s">
        <v>2082</v>
      </c>
      <c r="D1069" s="161" t="s">
        <v>180</v>
      </c>
      <c r="E1069" s="162" t="s">
        <v>2083</v>
      </c>
      <c r="F1069" s="163" t="s">
        <v>2084</v>
      </c>
      <c r="G1069" s="164" t="s">
        <v>386</v>
      </c>
      <c r="H1069" s="165">
        <v>6</v>
      </c>
      <c r="I1069" s="166"/>
      <c r="J1069" s="167"/>
      <c r="K1069" s="168">
        <f>ROUND(P1069*H1069,2)</f>
        <v>0</v>
      </c>
      <c r="L1069" s="167"/>
      <c r="M1069" s="169"/>
      <c r="N1069" s="170" t="s">
        <v>20</v>
      </c>
      <c r="O1069" s="135" t="s">
        <v>43</v>
      </c>
      <c r="P1069" s="136">
        <f>I1069+J1069</f>
        <v>0</v>
      </c>
      <c r="Q1069" s="136">
        <f>ROUND(I1069*H1069,2)</f>
        <v>0</v>
      </c>
      <c r="R1069" s="136">
        <f>ROUND(J1069*H1069,2)</f>
        <v>0</v>
      </c>
      <c r="T1069" s="137">
        <f>S1069*H1069</f>
        <v>0</v>
      </c>
      <c r="U1069" s="137">
        <v>6.9999999999999999E-4</v>
      </c>
      <c r="V1069" s="137">
        <f>U1069*H1069</f>
        <v>4.1999999999999997E-3</v>
      </c>
      <c r="W1069" s="137">
        <v>0</v>
      </c>
      <c r="X1069" s="137">
        <f>W1069*H1069</f>
        <v>0</v>
      </c>
      <c r="Y1069" s="138" t="s">
        <v>20</v>
      </c>
      <c r="AR1069" s="139" t="s">
        <v>184</v>
      </c>
      <c r="AT1069" s="139" t="s">
        <v>180</v>
      </c>
      <c r="AU1069" s="139" t="s">
        <v>84</v>
      </c>
      <c r="AY1069" s="17" t="s">
        <v>155</v>
      </c>
      <c r="BE1069" s="140">
        <f>IF(O1069="základní",K1069,0)</f>
        <v>0</v>
      </c>
      <c r="BF1069" s="140">
        <f>IF(O1069="snížená",K1069,0)</f>
        <v>0</v>
      </c>
      <c r="BG1069" s="140">
        <f>IF(O1069="zákl. přenesená",K1069,0)</f>
        <v>0</v>
      </c>
      <c r="BH1069" s="140">
        <f>IF(O1069="sníž. přenesená",K1069,0)</f>
        <v>0</v>
      </c>
      <c r="BI1069" s="140">
        <f>IF(O1069="nulová",K1069,0)</f>
        <v>0</v>
      </c>
      <c r="BJ1069" s="17" t="s">
        <v>82</v>
      </c>
      <c r="BK1069" s="140">
        <f>ROUND(P1069*H1069,2)</f>
        <v>0</v>
      </c>
      <c r="BL1069" s="17" t="s">
        <v>185</v>
      </c>
      <c r="BM1069" s="139" t="s">
        <v>2085</v>
      </c>
    </row>
    <row r="1070" spans="2:65" s="1" customFormat="1" ht="21.75" customHeight="1">
      <c r="B1070" s="32"/>
      <c r="C1070" s="126" t="s">
        <v>2086</v>
      </c>
      <c r="D1070" s="126" t="s">
        <v>157</v>
      </c>
      <c r="E1070" s="127" t="s">
        <v>2087</v>
      </c>
      <c r="F1070" s="128" t="s">
        <v>2088</v>
      </c>
      <c r="G1070" s="129" t="s">
        <v>386</v>
      </c>
      <c r="H1070" s="130">
        <v>12</v>
      </c>
      <c r="I1070" s="131"/>
      <c r="J1070" s="131"/>
      <c r="K1070" s="132">
        <f>ROUND(P1070*H1070,2)</f>
        <v>0</v>
      </c>
      <c r="L1070" s="133"/>
      <c r="M1070" s="32"/>
      <c r="N1070" s="134" t="s">
        <v>20</v>
      </c>
      <c r="O1070" s="135" t="s">
        <v>43</v>
      </c>
      <c r="P1070" s="136">
        <f>I1070+J1070</f>
        <v>0</v>
      </c>
      <c r="Q1070" s="136">
        <f>ROUND(I1070*H1070,2)</f>
        <v>0</v>
      </c>
      <c r="R1070" s="136">
        <f>ROUND(J1070*H1070,2)</f>
        <v>0</v>
      </c>
      <c r="T1070" s="137">
        <f>S1070*H1070</f>
        <v>0</v>
      </c>
      <c r="U1070" s="137">
        <v>0</v>
      </c>
      <c r="V1070" s="137">
        <f>U1070*H1070</f>
        <v>0</v>
      </c>
      <c r="W1070" s="137">
        <v>0</v>
      </c>
      <c r="X1070" s="137">
        <f>W1070*H1070</f>
        <v>0</v>
      </c>
      <c r="Y1070" s="138" t="s">
        <v>20</v>
      </c>
      <c r="AR1070" s="139" t="s">
        <v>185</v>
      </c>
      <c r="AT1070" s="139" t="s">
        <v>157</v>
      </c>
      <c r="AU1070" s="139" t="s">
        <v>84</v>
      </c>
      <c r="AY1070" s="17" t="s">
        <v>155</v>
      </c>
      <c r="BE1070" s="140">
        <f>IF(O1070="základní",K1070,0)</f>
        <v>0</v>
      </c>
      <c r="BF1070" s="140">
        <f>IF(O1070="snížená",K1070,0)</f>
        <v>0</v>
      </c>
      <c r="BG1070" s="140">
        <f>IF(O1070="zákl. přenesená",K1070,0)</f>
        <v>0</v>
      </c>
      <c r="BH1070" s="140">
        <f>IF(O1070="sníž. přenesená",K1070,0)</f>
        <v>0</v>
      </c>
      <c r="BI1070" s="140">
        <f>IF(O1070="nulová",K1070,0)</f>
        <v>0</v>
      </c>
      <c r="BJ1070" s="17" t="s">
        <v>82</v>
      </c>
      <c r="BK1070" s="140">
        <f>ROUND(P1070*H1070,2)</f>
        <v>0</v>
      </c>
      <c r="BL1070" s="17" t="s">
        <v>185</v>
      </c>
      <c r="BM1070" s="139" t="s">
        <v>2089</v>
      </c>
    </row>
    <row r="1071" spans="2:65" s="1" customFormat="1">
      <c r="B1071" s="32"/>
      <c r="D1071" s="141" t="s">
        <v>162</v>
      </c>
      <c r="F1071" s="142" t="s">
        <v>2090</v>
      </c>
      <c r="I1071" s="143"/>
      <c r="J1071" s="143"/>
      <c r="M1071" s="32"/>
      <c r="N1071" s="144"/>
      <c r="Y1071" s="53"/>
      <c r="AT1071" s="17" t="s">
        <v>162</v>
      </c>
      <c r="AU1071" s="17" t="s">
        <v>84</v>
      </c>
    </row>
    <row r="1072" spans="2:65" s="1" customFormat="1" ht="16.5" customHeight="1">
      <c r="B1072" s="32"/>
      <c r="C1072" s="161" t="s">
        <v>2091</v>
      </c>
      <c r="D1072" s="161" t="s">
        <v>180</v>
      </c>
      <c r="E1072" s="162" t="s">
        <v>2070</v>
      </c>
      <c r="F1072" s="163" t="s">
        <v>2071</v>
      </c>
      <c r="G1072" s="164" t="s">
        <v>386</v>
      </c>
      <c r="H1072" s="165">
        <v>12</v>
      </c>
      <c r="I1072" s="166"/>
      <c r="J1072" s="167"/>
      <c r="K1072" s="168">
        <f>ROUND(P1072*H1072,2)</f>
        <v>0</v>
      </c>
      <c r="L1072" s="167"/>
      <c r="M1072" s="169"/>
      <c r="N1072" s="170" t="s">
        <v>20</v>
      </c>
      <c r="O1072" s="135" t="s">
        <v>43</v>
      </c>
      <c r="P1072" s="136">
        <f>I1072+J1072</f>
        <v>0</v>
      </c>
      <c r="Q1072" s="136">
        <f>ROUND(I1072*H1072,2)</f>
        <v>0</v>
      </c>
      <c r="R1072" s="136">
        <f>ROUND(J1072*H1072,2)</f>
        <v>0</v>
      </c>
      <c r="T1072" s="137">
        <f>S1072*H1072</f>
        <v>0</v>
      </c>
      <c r="U1072" s="137">
        <v>4.1999999999999997E-3</v>
      </c>
      <c r="V1072" s="137">
        <f>U1072*H1072</f>
        <v>5.04E-2</v>
      </c>
      <c r="W1072" s="137">
        <v>0</v>
      </c>
      <c r="X1072" s="137">
        <f>W1072*H1072</f>
        <v>0</v>
      </c>
      <c r="Y1072" s="138" t="s">
        <v>20</v>
      </c>
      <c r="AR1072" s="139" t="s">
        <v>184</v>
      </c>
      <c r="AT1072" s="139" t="s">
        <v>180</v>
      </c>
      <c r="AU1072" s="139" t="s">
        <v>84</v>
      </c>
      <c r="AY1072" s="17" t="s">
        <v>155</v>
      </c>
      <c r="BE1072" s="140">
        <f>IF(O1072="základní",K1072,0)</f>
        <v>0</v>
      </c>
      <c r="BF1072" s="140">
        <f>IF(O1072="snížená",K1072,0)</f>
        <v>0</v>
      </c>
      <c r="BG1072" s="140">
        <f>IF(O1072="zákl. přenesená",K1072,0)</f>
        <v>0</v>
      </c>
      <c r="BH1072" s="140">
        <f>IF(O1072="sníž. přenesená",K1072,0)</f>
        <v>0</v>
      </c>
      <c r="BI1072" s="140">
        <f>IF(O1072="nulová",K1072,0)</f>
        <v>0</v>
      </c>
      <c r="BJ1072" s="17" t="s">
        <v>82</v>
      </c>
      <c r="BK1072" s="140">
        <f>ROUND(P1072*H1072,2)</f>
        <v>0</v>
      </c>
      <c r="BL1072" s="17" t="s">
        <v>185</v>
      </c>
      <c r="BM1072" s="139" t="s">
        <v>2092</v>
      </c>
    </row>
    <row r="1073" spans="2:65" s="1" customFormat="1" ht="24.2" customHeight="1">
      <c r="B1073" s="32"/>
      <c r="C1073" s="126" t="s">
        <v>2093</v>
      </c>
      <c r="D1073" s="126" t="s">
        <v>157</v>
      </c>
      <c r="E1073" s="127" t="s">
        <v>2094</v>
      </c>
      <c r="F1073" s="128" t="s">
        <v>2095</v>
      </c>
      <c r="G1073" s="129" t="s">
        <v>386</v>
      </c>
      <c r="H1073" s="130">
        <v>10</v>
      </c>
      <c r="I1073" s="131"/>
      <c r="J1073" s="131"/>
      <c r="K1073" s="132">
        <f>ROUND(P1073*H1073,2)</f>
        <v>0</v>
      </c>
      <c r="L1073" s="133"/>
      <c r="M1073" s="32"/>
      <c r="N1073" s="134" t="s">
        <v>20</v>
      </c>
      <c r="O1073" s="135" t="s">
        <v>43</v>
      </c>
      <c r="P1073" s="136">
        <f>I1073+J1073</f>
        <v>0</v>
      </c>
      <c r="Q1073" s="136">
        <f>ROUND(I1073*H1073,2)</f>
        <v>0</v>
      </c>
      <c r="R1073" s="136">
        <f>ROUND(J1073*H1073,2)</f>
        <v>0</v>
      </c>
      <c r="T1073" s="137">
        <f>S1073*H1073</f>
        <v>0</v>
      </c>
      <c r="U1073" s="137">
        <v>0</v>
      </c>
      <c r="V1073" s="137">
        <f>U1073*H1073</f>
        <v>0</v>
      </c>
      <c r="W1073" s="137">
        <v>0</v>
      </c>
      <c r="X1073" s="137">
        <f>W1073*H1073</f>
        <v>0</v>
      </c>
      <c r="Y1073" s="138" t="s">
        <v>20</v>
      </c>
      <c r="AR1073" s="139" t="s">
        <v>185</v>
      </c>
      <c r="AT1073" s="139" t="s">
        <v>157</v>
      </c>
      <c r="AU1073" s="139" t="s">
        <v>84</v>
      </c>
      <c r="AY1073" s="17" t="s">
        <v>155</v>
      </c>
      <c r="BE1073" s="140">
        <f>IF(O1073="základní",K1073,0)</f>
        <v>0</v>
      </c>
      <c r="BF1073" s="140">
        <f>IF(O1073="snížená",K1073,0)</f>
        <v>0</v>
      </c>
      <c r="BG1073" s="140">
        <f>IF(O1073="zákl. přenesená",K1073,0)</f>
        <v>0</v>
      </c>
      <c r="BH1073" s="140">
        <f>IF(O1073="sníž. přenesená",K1073,0)</f>
        <v>0</v>
      </c>
      <c r="BI1073" s="140">
        <f>IF(O1073="nulová",K1073,0)</f>
        <v>0</v>
      </c>
      <c r="BJ1073" s="17" t="s">
        <v>82</v>
      </c>
      <c r="BK1073" s="140">
        <f>ROUND(P1073*H1073,2)</f>
        <v>0</v>
      </c>
      <c r="BL1073" s="17" t="s">
        <v>185</v>
      </c>
      <c r="BM1073" s="139" t="s">
        <v>2096</v>
      </c>
    </row>
    <row r="1074" spans="2:65" s="1" customFormat="1">
      <c r="B1074" s="32"/>
      <c r="D1074" s="141" t="s">
        <v>162</v>
      </c>
      <c r="F1074" s="142" t="s">
        <v>2097</v>
      </c>
      <c r="I1074" s="143"/>
      <c r="J1074" s="143"/>
      <c r="M1074" s="32"/>
      <c r="N1074" s="144"/>
      <c r="Y1074" s="53"/>
      <c r="AT1074" s="17" t="s">
        <v>162</v>
      </c>
      <c r="AU1074" s="17" t="s">
        <v>84</v>
      </c>
    </row>
    <row r="1075" spans="2:65" s="1" customFormat="1" ht="21.75" customHeight="1">
      <c r="B1075" s="32"/>
      <c r="C1075" s="161" t="s">
        <v>2098</v>
      </c>
      <c r="D1075" s="161" t="s">
        <v>180</v>
      </c>
      <c r="E1075" s="162" t="s">
        <v>2099</v>
      </c>
      <c r="F1075" s="163" t="s">
        <v>2100</v>
      </c>
      <c r="G1075" s="164" t="s">
        <v>386</v>
      </c>
      <c r="H1075" s="165">
        <v>10</v>
      </c>
      <c r="I1075" s="166"/>
      <c r="J1075" s="167"/>
      <c r="K1075" s="168">
        <f>ROUND(P1075*H1075,2)</f>
        <v>0</v>
      </c>
      <c r="L1075" s="167"/>
      <c r="M1075" s="169"/>
      <c r="N1075" s="170" t="s">
        <v>20</v>
      </c>
      <c r="O1075" s="135" t="s">
        <v>43</v>
      </c>
      <c r="P1075" s="136">
        <f>I1075+J1075</f>
        <v>0</v>
      </c>
      <c r="Q1075" s="136">
        <f>ROUND(I1075*H1075,2)</f>
        <v>0</v>
      </c>
      <c r="R1075" s="136">
        <f>ROUND(J1075*H1075,2)</f>
        <v>0</v>
      </c>
      <c r="T1075" s="137">
        <f>S1075*H1075</f>
        <v>0</v>
      </c>
      <c r="U1075" s="137">
        <v>2.2000000000000001E-3</v>
      </c>
      <c r="V1075" s="137">
        <f>U1075*H1075</f>
        <v>2.2000000000000002E-2</v>
      </c>
      <c r="W1075" s="137">
        <v>0</v>
      </c>
      <c r="X1075" s="137">
        <f>W1075*H1075</f>
        <v>0</v>
      </c>
      <c r="Y1075" s="138" t="s">
        <v>20</v>
      </c>
      <c r="AR1075" s="139" t="s">
        <v>184</v>
      </c>
      <c r="AT1075" s="139" t="s">
        <v>180</v>
      </c>
      <c r="AU1075" s="139" t="s">
        <v>84</v>
      </c>
      <c r="AY1075" s="17" t="s">
        <v>155</v>
      </c>
      <c r="BE1075" s="140">
        <f>IF(O1075="základní",K1075,0)</f>
        <v>0</v>
      </c>
      <c r="BF1075" s="140">
        <f>IF(O1075="snížená",K1075,0)</f>
        <v>0</v>
      </c>
      <c r="BG1075" s="140">
        <f>IF(O1075="zákl. přenesená",K1075,0)</f>
        <v>0</v>
      </c>
      <c r="BH1075" s="140">
        <f>IF(O1075="sníž. přenesená",K1075,0)</f>
        <v>0</v>
      </c>
      <c r="BI1075" s="140">
        <f>IF(O1075="nulová",K1075,0)</f>
        <v>0</v>
      </c>
      <c r="BJ1075" s="17" t="s">
        <v>82</v>
      </c>
      <c r="BK1075" s="140">
        <f>ROUND(P1075*H1075,2)</f>
        <v>0</v>
      </c>
      <c r="BL1075" s="17" t="s">
        <v>185</v>
      </c>
      <c r="BM1075" s="139" t="s">
        <v>2101</v>
      </c>
    </row>
    <row r="1076" spans="2:65" s="1" customFormat="1" ht="24.2" customHeight="1">
      <c r="B1076" s="32"/>
      <c r="C1076" s="126" t="s">
        <v>2102</v>
      </c>
      <c r="D1076" s="126" t="s">
        <v>157</v>
      </c>
      <c r="E1076" s="127" t="s">
        <v>2103</v>
      </c>
      <c r="F1076" s="128" t="s">
        <v>2104</v>
      </c>
      <c r="G1076" s="129" t="s">
        <v>386</v>
      </c>
      <c r="H1076" s="130">
        <v>12</v>
      </c>
      <c r="I1076" s="131"/>
      <c r="J1076" s="131"/>
      <c r="K1076" s="132">
        <f>ROUND(P1076*H1076,2)</f>
        <v>0</v>
      </c>
      <c r="L1076" s="133"/>
      <c r="M1076" s="32"/>
      <c r="N1076" s="134" t="s">
        <v>20</v>
      </c>
      <c r="O1076" s="135" t="s">
        <v>43</v>
      </c>
      <c r="P1076" s="136">
        <f>I1076+J1076</f>
        <v>0</v>
      </c>
      <c r="Q1076" s="136">
        <f>ROUND(I1076*H1076,2)</f>
        <v>0</v>
      </c>
      <c r="R1076" s="136">
        <f>ROUND(J1076*H1076,2)</f>
        <v>0</v>
      </c>
      <c r="T1076" s="137">
        <f>S1076*H1076</f>
        <v>0</v>
      </c>
      <c r="U1076" s="137">
        <v>0</v>
      </c>
      <c r="V1076" s="137">
        <f>U1076*H1076</f>
        <v>0</v>
      </c>
      <c r="W1076" s="137">
        <v>0</v>
      </c>
      <c r="X1076" s="137">
        <f>W1076*H1076</f>
        <v>0</v>
      </c>
      <c r="Y1076" s="138" t="s">
        <v>20</v>
      </c>
      <c r="AR1076" s="139" t="s">
        <v>185</v>
      </c>
      <c r="AT1076" s="139" t="s">
        <v>157</v>
      </c>
      <c r="AU1076" s="139" t="s">
        <v>84</v>
      </c>
      <c r="AY1076" s="17" t="s">
        <v>155</v>
      </c>
      <c r="BE1076" s="140">
        <f>IF(O1076="základní",K1076,0)</f>
        <v>0</v>
      </c>
      <c r="BF1076" s="140">
        <f>IF(O1076="snížená",K1076,0)</f>
        <v>0</v>
      </c>
      <c r="BG1076" s="140">
        <f>IF(O1076="zákl. přenesená",K1076,0)</f>
        <v>0</v>
      </c>
      <c r="BH1076" s="140">
        <f>IF(O1076="sníž. přenesená",K1076,0)</f>
        <v>0</v>
      </c>
      <c r="BI1076" s="140">
        <f>IF(O1076="nulová",K1076,0)</f>
        <v>0</v>
      </c>
      <c r="BJ1076" s="17" t="s">
        <v>82</v>
      </c>
      <c r="BK1076" s="140">
        <f>ROUND(P1076*H1076,2)</f>
        <v>0</v>
      </c>
      <c r="BL1076" s="17" t="s">
        <v>185</v>
      </c>
      <c r="BM1076" s="139" t="s">
        <v>2105</v>
      </c>
    </row>
    <row r="1077" spans="2:65" s="1" customFormat="1">
      <c r="B1077" s="32"/>
      <c r="D1077" s="141" t="s">
        <v>162</v>
      </c>
      <c r="F1077" s="142" t="s">
        <v>2106</v>
      </c>
      <c r="I1077" s="143"/>
      <c r="J1077" s="143"/>
      <c r="M1077" s="32"/>
      <c r="N1077" s="144"/>
      <c r="Y1077" s="53"/>
      <c r="AT1077" s="17" t="s">
        <v>162</v>
      </c>
      <c r="AU1077" s="17" t="s">
        <v>84</v>
      </c>
    </row>
    <row r="1078" spans="2:65" s="1" customFormat="1" ht="16.5" customHeight="1">
      <c r="B1078" s="32"/>
      <c r="C1078" s="161" t="s">
        <v>2107</v>
      </c>
      <c r="D1078" s="161" t="s">
        <v>180</v>
      </c>
      <c r="E1078" s="162" t="s">
        <v>2108</v>
      </c>
      <c r="F1078" s="163" t="s">
        <v>2109</v>
      </c>
      <c r="G1078" s="164" t="s">
        <v>386</v>
      </c>
      <c r="H1078" s="165">
        <v>12</v>
      </c>
      <c r="I1078" s="166"/>
      <c r="J1078" s="167"/>
      <c r="K1078" s="168">
        <f>ROUND(P1078*H1078,2)</f>
        <v>0</v>
      </c>
      <c r="L1078" s="167"/>
      <c r="M1078" s="169"/>
      <c r="N1078" s="170" t="s">
        <v>20</v>
      </c>
      <c r="O1078" s="135" t="s">
        <v>43</v>
      </c>
      <c r="P1078" s="136">
        <f>I1078+J1078</f>
        <v>0</v>
      </c>
      <c r="Q1078" s="136">
        <f>ROUND(I1078*H1078,2)</f>
        <v>0</v>
      </c>
      <c r="R1078" s="136">
        <f>ROUND(J1078*H1078,2)</f>
        <v>0</v>
      </c>
      <c r="T1078" s="137">
        <f>S1078*H1078</f>
        <v>0</v>
      </c>
      <c r="U1078" s="137">
        <v>2.0999999999999999E-3</v>
      </c>
      <c r="V1078" s="137">
        <f>U1078*H1078</f>
        <v>2.52E-2</v>
      </c>
      <c r="W1078" s="137">
        <v>0</v>
      </c>
      <c r="X1078" s="137">
        <f>W1078*H1078</f>
        <v>0</v>
      </c>
      <c r="Y1078" s="138" t="s">
        <v>20</v>
      </c>
      <c r="AR1078" s="139" t="s">
        <v>184</v>
      </c>
      <c r="AT1078" s="139" t="s">
        <v>180</v>
      </c>
      <c r="AU1078" s="139" t="s">
        <v>84</v>
      </c>
      <c r="AY1078" s="17" t="s">
        <v>155</v>
      </c>
      <c r="BE1078" s="140">
        <f>IF(O1078="základní",K1078,0)</f>
        <v>0</v>
      </c>
      <c r="BF1078" s="140">
        <f>IF(O1078="snížená",K1078,0)</f>
        <v>0</v>
      </c>
      <c r="BG1078" s="140">
        <f>IF(O1078="zákl. přenesená",K1078,0)</f>
        <v>0</v>
      </c>
      <c r="BH1078" s="140">
        <f>IF(O1078="sníž. přenesená",K1078,0)</f>
        <v>0</v>
      </c>
      <c r="BI1078" s="140">
        <f>IF(O1078="nulová",K1078,0)</f>
        <v>0</v>
      </c>
      <c r="BJ1078" s="17" t="s">
        <v>82</v>
      </c>
      <c r="BK1078" s="140">
        <f>ROUND(P1078*H1078,2)</f>
        <v>0</v>
      </c>
      <c r="BL1078" s="17" t="s">
        <v>185</v>
      </c>
      <c r="BM1078" s="139" t="s">
        <v>2110</v>
      </c>
    </row>
    <row r="1079" spans="2:65" s="1" customFormat="1" ht="24.2" customHeight="1">
      <c r="B1079" s="32"/>
      <c r="C1079" s="126" t="s">
        <v>2111</v>
      </c>
      <c r="D1079" s="126" t="s">
        <v>157</v>
      </c>
      <c r="E1079" s="127" t="s">
        <v>2112</v>
      </c>
      <c r="F1079" s="128" t="s">
        <v>2113</v>
      </c>
      <c r="G1079" s="129" t="s">
        <v>386</v>
      </c>
      <c r="H1079" s="130">
        <v>22</v>
      </c>
      <c r="I1079" s="131"/>
      <c r="J1079" s="131"/>
      <c r="K1079" s="132">
        <f>ROUND(P1079*H1079,2)</f>
        <v>0</v>
      </c>
      <c r="L1079" s="133"/>
      <c r="M1079" s="32"/>
      <c r="N1079" s="134" t="s">
        <v>20</v>
      </c>
      <c r="O1079" s="135" t="s">
        <v>43</v>
      </c>
      <c r="P1079" s="136">
        <f>I1079+J1079</f>
        <v>0</v>
      </c>
      <c r="Q1079" s="136">
        <f>ROUND(I1079*H1079,2)</f>
        <v>0</v>
      </c>
      <c r="R1079" s="136">
        <f>ROUND(J1079*H1079,2)</f>
        <v>0</v>
      </c>
      <c r="T1079" s="137">
        <f>S1079*H1079</f>
        <v>0</v>
      </c>
      <c r="U1079" s="137">
        <v>0</v>
      </c>
      <c r="V1079" s="137">
        <f>U1079*H1079</f>
        <v>0</v>
      </c>
      <c r="W1079" s="137">
        <v>0</v>
      </c>
      <c r="X1079" s="137">
        <f>W1079*H1079</f>
        <v>0</v>
      </c>
      <c r="Y1079" s="138" t="s">
        <v>20</v>
      </c>
      <c r="AR1079" s="139" t="s">
        <v>185</v>
      </c>
      <c r="AT1079" s="139" t="s">
        <v>157</v>
      </c>
      <c r="AU1079" s="139" t="s">
        <v>84</v>
      </c>
      <c r="AY1079" s="17" t="s">
        <v>155</v>
      </c>
      <c r="BE1079" s="140">
        <f>IF(O1079="základní",K1079,0)</f>
        <v>0</v>
      </c>
      <c r="BF1079" s="140">
        <f>IF(O1079="snížená",K1079,0)</f>
        <v>0</v>
      </c>
      <c r="BG1079" s="140">
        <f>IF(O1079="zákl. přenesená",K1079,0)</f>
        <v>0</v>
      </c>
      <c r="BH1079" s="140">
        <f>IF(O1079="sníž. přenesená",K1079,0)</f>
        <v>0</v>
      </c>
      <c r="BI1079" s="140">
        <f>IF(O1079="nulová",K1079,0)</f>
        <v>0</v>
      </c>
      <c r="BJ1079" s="17" t="s">
        <v>82</v>
      </c>
      <c r="BK1079" s="140">
        <f>ROUND(P1079*H1079,2)</f>
        <v>0</v>
      </c>
      <c r="BL1079" s="17" t="s">
        <v>185</v>
      </c>
      <c r="BM1079" s="139" t="s">
        <v>2114</v>
      </c>
    </row>
    <row r="1080" spans="2:65" s="1" customFormat="1">
      <c r="B1080" s="32"/>
      <c r="D1080" s="141" t="s">
        <v>162</v>
      </c>
      <c r="F1080" s="142" t="s">
        <v>2115</v>
      </c>
      <c r="I1080" s="143"/>
      <c r="J1080" s="143"/>
      <c r="M1080" s="32"/>
      <c r="N1080" s="144"/>
      <c r="Y1080" s="53"/>
      <c r="AT1080" s="17" t="s">
        <v>162</v>
      </c>
      <c r="AU1080" s="17" t="s">
        <v>84</v>
      </c>
    </row>
    <row r="1081" spans="2:65" s="12" customFormat="1">
      <c r="B1081" s="145"/>
      <c r="D1081" s="146" t="s">
        <v>164</v>
      </c>
      <c r="E1081" s="147" t="s">
        <v>20</v>
      </c>
      <c r="F1081" s="148" t="s">
        <v>2116</v>
      </c>
      <c r="H1081" s="149">
        <v>22</v>
      </c>
      <c r="I1081" s="150"/>
      <c r="J1081" s="150"/>
      <c r="M1081" s="145"/>
      <c r="N1081" s="151"/>
      <c r="Y1081" s="152"/>
      <c r="AT1081" s="147" t="s">
        <v>164</v>
      </c>
      <c r="AU1081" s="147" t="s">
        <v>84</v>
      </c>
      <c r="AV1081" s="12" t="s">
        <v>84</v>
      </c>
      <c r="AW1081" s="12" t="s">
        <v>5</v>
      </c>
      <c r="AX1081" s="12" t="s">
        <v>82</v>
      </c>
      <c r="AY1081" s="147" t="s">
        <v>155</v>
      </c>
    </row>
    <row r="1082" spans="2:65" s="1" customFormat="1" ht="16.5" customHeight="1">
      <c r="B1082" s="32"/>
      <c r="C1082" s="161" t="s">
        <v>2117</v>
      </c>
      <c r="D1082" s="161" t="s">
        <v>180</v>
      </c>
      <c r="E1082" s="162" t="s">
        <v>2118</v>
      </c>
      <c r="F1082" s="163" t="s">
        <v>2119</v>
      </c>
      <c r="G1082" s="164" t="s">
        <v>386</v>
      </c>
      <c r="H1082" s="165">
        <v>3</v>
      </c>
      <c r="I1082" s="166"/>
      <c r="J1082" s="167"/>
      <c r="K1082" s="168">
        <f>ROUND(P1082*H1082,2)</f>
        <v>0</v>
      </c>
      <c r="L1082" s="167"/>
      <c r="M1082" s="169"/>
      <c r="N1082" s="170" t="s">
        <v>20</v>
      </c>
      <c r="O1082" s="135" t="s">
        <v>43</v>
      </c>
      <c r="P1082" s="136">
        <f>I1082+J1082</f>
        <v>0</v>
      </c>
      <c r="Q1082" s="136">
        <f>ROUND(I1082*H1082,2)</f>
        <v>0</v>
      </c>
      <c r="R1082" s="136">
        <f>ROUND(J1082*H1082,2)</f>
        <v>0</v>
      </c>
      <c r="T1082" s="137">
        <f>S1082*H1082</f>
        <v>0</v>
      </c>
      <c r="U1082" s="137">
        <v>1E-3</v>
      </c>
      <c r="V1082" s="137">
        <f>U1082*H1082</f>
        <v>3.0000000000000001E-3</v>
      </c>
      <c r="W1082" s="137">
        <v>0</v>
      </c>
      <c r="X1082" s="137">
        <f>W1082*H1082</f>
        <v>0</v>
      </c>
      <c r="Y1082" s="138" t="s">
        <v>20</v>
      </c>
      <c r="AR1082" s="139" t="s">
        <v>184</v>
      </c>
      <c r="AT1082" s="139" t="s">
        <v>180</v>
      </c>
      <c r="AU1082" s="139" t="s">
        <v>84</v>
      </c>
      <c r="AY1082" s="17" t="s">
        <v>155</v>
      </c>
      <c r="BE1082" s="140">
        <f>IF(O1082="základní",K1082,0)</f>
        <v>0</v>
      </c>
      <c r="BF1082" s="140">
        <f>IF(O1082="snížená",K1082,0)</f>
        <v>0</v>
      </c>
      <c r="BG1082" s="140">
        <f>IF(O1082="zákl. přenesená",K1082,0)</f>
        <v>0</v>
      </c>
      <c r="BH1082" s="140">
        <f>IF(O1082="sníž. přenesená",K1082,0)</f>
        <v>0</v>
      </c>
      <c r="BI1082" s="140">
        <f>IF(O1082="nulová",K1082,0)</f>
        <v>0</v>
      </c>
      <c r="BJ1082" s="17" t="s">
        <v>82</v>
      </c>
      <c r="BK1082" s="140">
        <f>ROUND(P1082*H1082,2)</f>
        <v>0</v>
      </c>
      <c r="BL1082" s="17" t="s">
        <v>185</v>
      </c>
      <c r="BM1082" s="139" t="s">
        <v>2120</v>
      </c>
    </row>
    <row r="1083" spans="2:65" s="1" customFormat="1" ht="16.5" customHeight="1">
      <c r="B1083" s="32"/>
      <c r="C1083" s="161" t="s">
        <v>2121</v>
      </c>
      <c r="D1083" s="161" t="s">
        <v>180</v>
      </c>
      <c r="E1083" s="162" t="s">
        <v>2122</v>
      </c>
      <c r="F1083" s="163" t="s">
        <v>2123</v>
      </c>
      <c r="G1083" s="164" t="s">
        <v>386</v>
      </c>
      <c r="H1083" s="165">
        <v>19</v>
      </c>
      <c r="I1083" s="166"/>
      <c r="J1083" s="167"/>
      <c r="K1083" s="168">
        <f>ROUND(P1083*H1083,2)</f>
        <v>0</v>
      </c>
      <c r="L1083" s="167"/>
      <c r="M1083" s="169"/>
      <c r="N1083" s="170" t="s">
        <v>20</v>
      </c>
      <c r="O1083" s="135" t="s">
        <v>43</v>
      </c>
      <c r="P1083" s="136">
        <f>I1083+J1083</f>
        <v>0</v>
      </c>
      <c r="Q1083" s="136">
        <f>ROUND(I1083*H1083,2)</f>
        <v>0</v>
      </c>
      <c r="R1083" s="136">
        <f>ROUND(J1083*H1083,2)</f>
        <v>0</v>
      </c>
      <c r="T1083" s="137">
        <f>S1083*H1083</f>
        <v>0</v>
      </c>
      <c r="U1083" s="137">
        <v>1.2999999999999999E-3</v>
      </c>
      <c r="V1083" s="137">
        <f>U1083*H1083</f>
        <v>2.47E-2</v>
      </c>
      <c r="W1083" s="137">
        <v>0</v>
      </c>
      <c r="X1083" s="137">
        <f>W1083*H1083</f>
        <v>0</v>
      </c>
      <c r="Y1083" s="138" t="s">
        <v>20</v>
      </c>
      <c r="AR1083" s="139" t="s">
        <v>184</v>
      </c>
      <c r="AT1083" s="139" t="s">
        <v>180</v>
      </c>
      <c r="AU1083" s="139" t="s">
        <v>84</v>
      </c>
      <c r="AY1083" s="17" t="s">
        <v>155</v>
      </c>
      <c r="BE1083" s="140">
        <f>IF(O1083="základní",K1083,0)</f>
        <v>0</v>
      </c>
      <c r="BF1083" s="140">
        <f>IF(O1083="snížená",K1083,0)</f>
        <v>0</v>
      </c>
      <c r="BG1083" s="140">
        <f>IF(O1083="zákl. přenesená",K1083,0)</f>
        <v>0</v>
      </c>
      <c r="BH1083" s="140">
        <f>IF(O1083="sníž. přenesená",K1083,0)</f>
        <v>0</v>
      </c>
      <c r="BI1083" s="140">
        <f>IF(O1083="nulová",K1083,0)</f>
        <v>0</v>
      </c>
      <c r="BJ1083" s="17" t="s">
        <v>82</v>
      </c>
      <c r="BK1083" s="140">
        <f>ROUND(P1083*H1083,2)</f>
        <v>0</v>
      </c>
      <c r="BL1083" s="17" t="s">
        <v>185</v>
      </c>
      <c r="BM1083" s="139" t="s">
        <v>2124</v>
      </c>
    </row>
    <row r="1084" spans="2:65" s="1" customFormat="1" ht="24.2" customHeight="1">
      <c r="B1084" s="32"/>
      <c r="C1084" s="126" t="s">
        <v>2125</v>
      </c>
      <c r="D1084" s="126" t="s">
        <v>157</v>
      </c>
      <c r="E1084" s="127" t="s">
        <v>2126</v>
      </c>
      <c r="F1084" s="128" t="s">
        <v>2127</v>
      </c>
      <c r="G1084" s="129" t="s">
        <v>183</v>
      </c>
      <c r="H1084" s="130">
        <v>14</v>
      </c>
      <c r="I1084" s="131"/>
      <c r="J1084" s="131"/>
      <c r="K1084" s="132">
        <f>ROUND(P1084*H1084,2)</f>
        <v>0</v>
      </c>
      <c r="L1084" s="133"/>
      <c r="M1084" s="32"/>
      <c r="N1084" s="134" t="s">
        <v>20</v>
      </c>
      <c r="O1084" s="135" t="s">
        <v>43</v>
      </c>
      <c r="P1084" s="136">
        <f>I1084+J1084</f>
        <v>0</v>
      </c>
      <c r="Q1084" s="136">
        <f>ROUND(I1084*H1084,2)</f>
        <v>0</v>
      </c>
      <c r="R1084" s="136">
        <f>ROUND(J1084*H1084,2)</f>
        <v>0</v>
      </c>
      <c r="T1084" s="137">
        <f>S1084*H1084</f>
        <v>0</v>
      </c>
      <c r="U1084" s="137">
        <v>0</v>
      </c>
      <c r="V1084" s="137">
        <f>U1084*H1084</f>
        <v>0</v>
      </c>
      <c r="W1084" s="137">
        <v>0</v>
      </c>
      <c r="X1084" s="137">
        <f>W1084*H1084</f>
        <v>0</v>
      </c>
      <c r="Y1084" s="138" t="s">
        <v>20</v>
      </c>
      <c r="AR1084" s="139" t="s">
        <v>185</v>
      </c>
      <c r="AT1084" s="139" t="s">
        <v>157</v>
      </c>
      <c r="AU1084" s="139" t="s">
        <v>84</v>
      </c>
      <c r="AY1084" s="17" t="s">
        <v>155</v>
      </c>
      <c r="BE1084" s="140">
        <f>IF(O1084="základní",K1084,0)</f>
        <v>0</v>
      </c>
      <c r="BF1084" s="140">
        <f>IF(O1084="snížená",K1084,0)</f>
        <v>0</v>
      </c>
      <c r="BG1084" s="140">
        <f>IF(O1084="zákl. přenesená",K1084,0)</f>
        <v>0</v>
      </c>
      <c r="BH1084" s="140">
        <f>IF(O1084="sníž. přenesená",K1084,0)</f>
        <v>0</v>
      </c>
      <c r="BI1084" s="140">
        <f>IF(O1084="nulová",K1084,0)</f>
        <v>0</v>
      </c>
      <c r="BJ1084" s="17" t="s">
        <v>82</v>
      </c>
      <c r="BK1084" s="140">
        <f>ROUND(P1084*H1084,2)</f>
        <v>0</v>
      </c>
      <c r="BL1084" s="17" t="s">
        <v>185</v>
      </c>
      <c r="BM1084" s="139" t="s">
        <v>2128</v>
      </c>
    </row>
    <row r="1085" spans="2:65" s="1" customFormat="1">
      <c r="B1085" s="32"/>
      <c r="D1085" s="141" t="s">
        <v>162</v>
      </c>
      <c r="F1085" s="142" t="s">
        <v>2129</v>
      </c>
      <c r="I1085" s="143"/>
      <c r="J1085" s="143"/>
      <c r="M1085" s="32"/>
      <c r="N1085" s="144"/>
      <c r="Y1085" s="53"/>
      <c r="AT1085" s="17" t="s">
        <v>162</v>
      </c>
      <c r="AU1085" s="17" t="s">
        <v>84</v>
      </c>
    </row>
    <row r="1086" spans="2:65" s="1" customFormat="1" ht="16.5" customHeight="1">
      <c r="B1086" s="32"/>
      <c r="C1086" s="161" t="s">
        <v>2130</v>
      </c>
      <c r="D1086" s="161" t="s">
        <v>180</v>
      </c>
      <c r="E1086" s="162" t="s">
        <v>2131</v>
      </c>
      <c r="F1086" s="163" t="s">
        <v>2132</v>
      </c>
      <c r="G1086" s="164" t="s">
        <v>386</v>
      </c>
      <c r="H1086" s="165">
        <v>14</v>
      </c>
      <c r="I1086" s="166"/>
      <c r="J1086" s="167"/>
      <c r="K1086" s="168">
        <f>ROUND(P1086*H1086,2)</f>
        <v>0</v>
      </c>
      <c r="L1086" s="167"/>
      <c r="M1086" s="169"/>
      <c r="N1086" s="170" t="s">
        <v>20</v>
      </c>
      <c r="O1086" s="135" t="s">
        <v>43</v>
      </c>
      <c r="P1086" s="136">
        <f>I1086+J1086</f>
        <v>0</v>
      </c>
      <c r="Q1086" s="136">
        <f>ROUND(I1086*H1086,2)</f>
        <v>0</v>
      </c>
      <c r="R1086" s="136">
        <f>ROUND(J1086*H1086,2)</f>
        <v>0</v>
      </c>
      <c r="T1086" s="137">
        <f>S1086*H1086</f>
        <v>0</v>
      </c>
      <c r="U1086" s="137">
        <v>1.8000000000000001E-4</v>
      </c>
      <c r="V1086" s="137">
        <f>U1086*H1086</f>
        <v>2.5200000000000001E-3</v>
      </c>
      <c r="W1086" s="137">
        <v>0</v>
      </c>
      <c r="X1086" s="137">
        <f>W1086*H1086</f>
        <v>0</v>
      </c>
      <c r="Y1086" s="138" t="s">
        <v>20</v>
      </c>
      <c r="AR1086" s="139" t="s">
        <v>184</v>
      </c>
      <c r="AT1086" s="139" t="s">
        <v>180</v>
      </c>
      <c r="AU1086" s="139" t="s">
        <v>84</v>
      </c>
      <c r="AY1086" s="17" t="s">
        <v>155</v>
      </c>
      <c r="BE1086" s="140">
        <f>IF(O1086="základní",K1086,0)</f>
        <v>0</v>
      </c>
      <c r="BF1086" s="140">
        <f>IF(O1086="snížená",K1086,0)</f>
        <v>0</v>
      </c>
      <c r="BG1086" s="140">
        <f>IF(O1086="zákl. přenesená",K1086,0)</f>
        <v>0</v>
      </c>
      <c r="BH1086" s="140">
        <f>IF(O1086="sníž. přenesená",K1086,0)</f>
        <v>0</v>
      </c>
      <c r="BI1086" s="140">
        <f>IF(O1086="nulová",K1086,0)</f>
        <v>0</v>
      </c>
      <c r="BJ1086" s="17" t="s">
        <v>82</v>
      </c>
      <c r="BK1086" s="140">
        <f>ROUND(P1086*H1086,2)</f>
        <v>0</v>
      </c>
      <c r="BL1086" s="17" t="s">
        <v>185</v>
      </c>
      <c r="BM1086" s="139" t="s">
        <v>2133</v>
      </c>
    </row>
    <row r="1087" spans="2:65" s="1" customFormat="1" ht="16.5" customHeight="1">
      <c r="B1087" s="32"/>
      <c r="C1087" s="126" t="s">
        <v>2134</v>
      </c>
      <c r="D1087" s="126" t="s">
        <v>157</v>
      </c>
      <c r="E1087" s="127" t="s">
        <v>2135</v>
      </c>
      <c r="F1087" s="128" t="s">
        <v>2136</v>
      </c>
      <c r="G1087" s="129" t="s">
        <v>559</v>
      </c>
      <c r="H1087" s="130">
        <v>8</v>
      </c>
      <c r="I1087" s="131"/>
      <c r="J1087" s="131"/>
      <c r="K1087" s="132">
        <f>ROUND(P1087*H1087,2)</f>
        <v>0</v>
      </c>
      <c r="L1087" s="133"/>
      <c r="M1087" s="32"/>
      <c r="N1087" s="134" t="s">
        <v>20</v>
      </c>
      <c r="O1087" s="135" t="s">
        <v>43</v>
      </c>
      <c r="P1087" s="136">
        <f>I1087+J1087</f>
        <v>0</v>
      </c>
      <c r="Q1087" s="136">
        <f>ROUND(I1087*H1087,2)</f>
        <v>0</v>
      </c>
      <c r="R1087" s="136">
        <f>ROUND(J1087*H1087,2)</f>
        <v>0</v>
      </c>
      <c r="T1087" s="137">
        <f>S1087*H1087</f>
        <v>0</v>
      </c>
      <c r="U1087" s="137">
        <v>0</v>
      </c>
      <c r="V1087" s="137">
        <f>U1087*H1087</f>
        <v>0</v>
      </c>
      <c r="W1087" s="137">
        <v>0</v>
      </c>
      <c r="X1087" s="137">
        <f>W1087*H1087</f>
        <v>0</v>
      </c>
      <c r="Y1087" s="138" t="s">
        <v>20</v>
      </c>
      <c r="AR1087" s="139" t="s">
        <v>185</v>
      </c>
      <c r="AT1087" s="139" t="s">
        <v>157</v>
      </c>
      <c r="AU1087" s="139" t="s">
        <v>84</v>
      </c>
      <c r="AY1087" s="17" t="s">
        <v>155</v>
      </c>
      <c r="BE1087" s="140">
        <f>IF(O1087="základní",K1087,0)</f>
        <v>0</v>
      </c>
      <c r="BF1087" s="140">
        <f>IF(O1087="snížená",K1087,0)</f>
        <v>0</v>
      </c>
      <c r="BG1087" s="140">
        <f>IF(O1087="zákl. přenesená",K1087,0)</f>
        <v>0</v>
      </c>
      <c r="BH1087" s="140">
        <f>IF(O1087="sníž. přenesená",K1087,0)</f>
        <v>0</v>
      </c>
      <c r="BI1087" s="140">
        <f>IF(O1087="nulová",K1087,0)</f>
        <v>0</v>
      </c>
      <c r="BJ1087" s="17" t="s">
        <v>82</v>
      </c>
      <c r="BK1087" s="140">
        <f>ROUND(P1087*H1087,2)</f>
        <v>0</v>
      </c>
      <c r="BL1087" s="17" t="s">
        <v>185</v>
      </c>
      <c r="BM1087" s="139" t="s">
        <v>2137</v>
      </c>
    </row>
    <row r="1088" spans="2:65" s="1" customFormat="1">
      <c r="B1088" s="32"/>
      <c r="D1088" s="141" t="s">
        <v>162</v>
      </c>
      <c r="F1088" s="142" t="s">
        <v>2138</v>
      </c>
      <c r="I1088" s="143"/>
      <c r="J1088" s="143"/>
      <c r="M1088" s="32"/>
      <c r="N1088" s="144"/>
      <c r="Y1088" s="53"/>
      <c r="AT1088" s="17" t="s">
        <v>162</v>
      </c>
      <c r="AU1088" s="17" t="s">
        <v>84</v>
      </c>
    </row>
    <row r="1089" spans="2:65" s="1" customFormat="1" ht="19.5">
      <c r="B1089" s="32"/>
      <c r="D1089" s="146" t="s">
        <v>177</v>
      </c>
      <c r="F1089" s="160" t="s">
        <v>2139</v>
      </c>
      <c r="I1089" s="143"/>
      <c r="J1089" s="143"/>
      <c r="M1089" s="32"/>
      <c r="N1089" s="144"/>
      <c r="Y1089" s="53"/>
      <c r="AT1089" s="17" t="s">
        <v>177</v>
      </c>
      <c r="AU1089" s="17" t="s">
        <v>84</v>
      </c>
    </row>
    <row r="1090" spans="2:65" s="1" customFormat="1" ht="16.5" customHeight="1">
      <c r="B1090" s="32"/>
      <c r="C1090" s="126" t="s">
        <v>2140</v>
      </c>
      <c r="D1090" s="126" t="s">
        <v>157</v>
      </c>
      <c r="E1090" s="127" t="s">
        <v>2141</v>
      </c>
      <c r="F1090" s="128" t="s">
        <v>2142</v>
      </c>
      <c r="G1090" s="129" t="s">
        <v>183</v>
      </c>
      <c r="H1090" s="130">
        <v>80</v>
      </c>
      <c r="I1090" s="131"/>
      <c r="J1090" s="131"/>
      <c r="K1090" s="132">
        <f>ROUND(P1090*H1090,2)</f>
        <v>0</v>
      </c>
      <c r="L1090" s="133"/>
      <c r="M1090" s="32"/>
      <c r="N1090" s="134" t="s">
        <v>20</v>
      </c>
      <c r="O1090" s="135" t="s">
        <v>43</v>
      </c>
      <c r="P1090" s="136">
        <f>I1090+J1090</f>
        <v>0</v>
      </c>
      <c r="Q1090" s="136">
        <f>ROUND(I1090*H1090,2)</f>
        <v>0</v>
      </c>
      <c r="R1090" s="136">
        <f>ROUND(J1090*H1090,2)</f>
        <v>0</v>
      </c>
      <c r="T1090" s="137">
        <f>S1090*H1090</f>
        <v>0</v>
      </c>
      <c r="U1090" s="137">
        <v>0</v>
      </c>
      <c r="V1090" s="137">
        <f>U1090*H1090</f>
        <v>0</v>
      </c>
      <c r="W1090" s="137">
        <v>0</v>
      </c>
      <c r="X1090" s="137">
        <f>W1090*H1090</f>
        <v>0</v>
      </c>
      <c r="Y1090" s="138" t="s">
        <v>20</v>
      </c>
      <c r="AR1090" s="139" t="s">
        <v>185</v>
      </c>
      <c r="AT1090" s="139" t="s">
        <v>157</v>
      </c>
      <c r="AU1090" s="139" t="s">
        <v>84</v>
      </c>
      <c r="AY1090" s="17" t="s">
        <v>155</v>
      </c>
      <c r="BE1090" s="140">
        <f>IF(O1090="základní",K1090,0)</f>
        <v>0</v>
      </c>
      <c r="BF1090" s="140">
        <f>IF(O1090="snížená",K1090,0)</f>
        <v>0</v>
      </c>
      <c r="BG1090" s="140">
        <f>IF(O1090="zákl. přenesená",K1090,0)</f>
        <v>0</v>
      </c>
      <c r="BH1090" s="140">
        <f>IF(O1090="sníž. přenesená",K1090,0)</f>
        <v>0</v>
      </c>
      <c r="BI1090" s="140">
        <f>IF(O1090="nulová",K1090,0)</f>
        <v>0</v>
      </c>
      <c r="BJ1090" s="17" t="s">
        <v>82</v>
      </c>
      <c r="BK1090" s="140">
        <f>ROUND(P1090*H1090,2)</f>
        <v>0</v>
      </c>
      <c r="BL1090" s="17" t="s">
        <v>185</v>
      </c>
      <c r="BM1090" s="139" t="s">
        <v>2143</v>
      </c>
    </row>
    <row r="1091" spans="2:65" s="1" customFormat="1">
      <c r="B1091" s="32"/>
      <c r="D1091" s="141" t="s">
        <v>162</v>
      </c>
      <c r="F1091" s="142" t="s">
        <v>2144</v>
      </c>
      <c r="I1091" s="143"/>
      <c r="J1091" s="143"/>
      <c r="M1091" s="32"/>
      <c r="N1091" s="144"/>
      <c r="Y1091" s="53"/>
      <c r="AT1091" s="17" t="s">
        <v>162</v>
      </c>
      <c r="AU1091" s="17" t="s">
        <v>84</v>
      </c>
    </row>
    <row r="1092" spans="2:65" s="1" customFormat="1" ht="16.5" customHeight="1">
      <c r="B1092" s="32"/>
      <c r="C1092" s="161" t="s">
        <v>2145</v>
      </c>
      <c r="D1092" s="161" t="s">
        <v>180</v>
      </c>
      <c r="E1092" s="162" t="s">
        <v>2146</v>
      </c>
      <c r="F1092" s="163" t="s">
        <v>2147</v>
      </c>
      <c r="G1092" s="164" t="s">
        <v>183</v>
      </c>
      <c r="H1092" s="165">
        <v>88</v>
      </c>
      <c r="I1092" s="166"/>
      <c r="J1092" s="167"/>
      <c r="K1092" s="168">
        <f>ROUND(P1092*H1092,2)</f>
        <v>0</v>
      </c>
      <c r="L1092" s="167"/>
      <c r="M1092" s="169"/>
      <c r="N1092" s="170" t="s">
        <v>20</v>
      </c>
      <c r="O1092" s="135" t="s">
        <v>43</v>
      </c>
      <c r="P1092" s="136">
        <f>I1092+J1092</f>
        <v>0</v>
      </c>
      <c r="Q1092" s="136">
        <f>ROUND(I1092*H1092,2)</f>
        <v>0</v>
      </c>
      <c r="R1092" s="136">
        <f>ROUND(J1092*H1092,2)</f>
        <v>0</v>
      </c>
      <c r="T1092" s="137">
        <f>S1092*H1092</f>
        <v>0</v>
      </c>
      <c r="U1092" s="137">
        <v>1E-3</v>
      </c>
      <c r="V1092" s="137">
        <f>U1092*H1092</f>
        <v>8.7999999999999995E-2</v>
      </c>
      <c r="W1092" s="137">
        <v>0</v>
      </c>
      <c r="X1092" s="137">
        <f>W1092*H1092</f>
        <v>0</v>
      </c>
      <c r="Y1092" s="138" t="s">
        <v>20</v>
      </c>
      <c r="AR1092" s="139" t="s">
        <v>184</v>
      </c>
      <c r="AT1092" s="139" t="s">
        <v>180</v>
      </c>
      <c r="AU1092" s="139" t="s">
        <v>84</v>
      </c>
      <c r="AY1092" s="17" t="s">
        <v>155</v>
      </c>
      <c r="BE1092" s="140">
        <f>IF(O1092="základní",K1092,0)</f>
        <v>0</v>
      </c>
      <c r="BF1092" s="140">
        <f>IF(O1092="snížená",K1092,0)</f>
        <v>0</v>
      </c>
      <c r="BG1092" s="140">
        <f>IF(O1092="zákl. přenesená",K1092,0)</f>
        <v>0</v>
      </c>
      <c r="BH1092" s="140">
        <f>IF(O1092="sníž. přenesená",K1092,0)</f>
        <v>0</v>
      </c>
      <c r="BI1092" s="140">
        <f>IF(O1092="nulová",K1092,0)</f>
        <v>0</v>
      </c>
      <c r="BJ1092" s="17" t="s">
        <v>82</v>
      </c>
      <c r="BK1092" s="140">
        <f>ROUND(P1092*H1092,2)</f>
        <v>0</v>
      </c>
      <c r="BL1092" s="17" t="s">
        <v>185</v>
      </c>
      <c r="BM1092" s="139" t="s">
        <v>2148</v>
      </c>
    </row>
    <row r="1093" spans="2:65" s="12" customFormat="1">
      <c r="B1093" s="145"/>
      <c r="D1093" s="146" t="s">
        <v>164</v>
      </c>
      <c r="F1093" s="148" t="s">
        <v>2149</v>
      </c>
      <c r="H1093" s="149">
        <v>88</v>
      </c>
      <c r="I1093" s="150"/>
      <c r="J1093" s="150"/>
      <c r="M1093" s="145"/>
      <c r="N1093" s="151"/>
      <c r="Y1093" s="152"/>
      <c r="AT1093" s="147" t="s">
        <v>164</v>
      </c>
      <c r="AU1093" s="147" t="s">
        <v>84</v>
      </c>
      <c r="AV1093" s="12" t="s">
        <v>84</v>
      </c>
      <c r="AW1093" s="12" t="s">
        <v>4</v>
      </c>
      <c r="AX1093" s="12" t="s">
        <v>82</v>
      </c>
      <c r="AY1093" s="147" t="s">
        <v>155</v>
      </c>
    </row>
    <row r="1094" spans="2:65" s="1" customFormat="1" ht="16.5" customHeight="1">
      <c r="B1094" s="32"/>
      <c r="C1094" s="126" t="s">
        <v>2150</v>
      </c>
      <c r="D1094" s="126" t="s">
        <v>157</v>
      </c>
      <c r="E1094" s="127" t="s">
        <v>2151</v>
      </c>
      <c r="F1094" s="128" t="s">
        <v>2152</v>
      </c>
      <c r="G1094" s="129" t="s">
        <v>386</v>
      </c>
      <c r="H1094" s="130">
        <v>6</v>
      </c>
      <c r="I1094" s="131"/>
      <c r="J1094" s="131"/>
      <c r="K1094" s="132">
        <f>ROUND(P1094*H1094,2)</f>
        <v>0</v>
      </c>
      <c r="L1094" s="133"/>
      <c r="M1094" s="32"/>
      <c r="N1094" s="134" t="s">
        <v>20</v>
      </c>
      <c r="O1094" s="135" t="s">
        <v>43</v>
      </c>
      <c r="P1094" s="136">
        <f>I1094+J1094</f>
        <v>0</v>
      </c>
      <c r="Q1094" s="136">
        <f>ROUND(I1094*H1094,2)</f>
        <v>0</v>
      </c>
      <c r="R1094" s="136">
        <f>ROUND(J1094*H1094,2)</f>
        <v>0</v>
      </c>
      <c r="T1094" s="137">
        <f>S1094*H1094</f>
        <v>0</v>
      </c>
      <c r="U1094" s="137">
        <v>0</v>
      </c>
      <c r="V1094" s="137">
        <f>U1094*H1094</f>
        <v>0</v>
      </c>
      <c r="W1094" s="137">
        <v>0</v>
      </c>
      <c r="X1094" s="137">
        <f>W1094*H1094</f>
        <v>0</v>
      </c>
      <c r="Y1094" s="138" t="s">
        <v>20</v>
      </c>
      <c r="AR1094" s="139" t="s">
        <v>185</v>
      </c>
      <c r="AT1094" s="139" t="s">
        <v>157</v>
      </c>
      <c r="AU1094" s="139" t="s">
        <v>84</v>
      </c>
      <c r="AY1094" s="17" t="s">
        <v>155</v>
      </c>
      <c r="BE1094" s="140">
        <f>IF(O1094="základní",K1094,0)</f>
        <v>0</v>
      </c>
      <c r="BF1094" s="140">
        <f>IF(O1094="snížená",K1094,0)</f>
        <v>0</v>
      </c>
      <c r="BG1094" s="140">
        <f>IF(O1094="zákl. přenesená",K1094,0)</f>
        <v>0</v>
      </c>
      <c r="BH1094" s="140">
        <f>IF(O1094="sníž. přenesená",K1094,0)</f>
        <v>0</v>
      </c>
      <c r="BI1094" s="140">
        <f>IF(O1094="nulová",K1094,0)</f>
        <v>0</v>
      </c>
      <c r="BJ1094" s="17" t="s">
        <v>82</v>
      </c>
      <c r="BK1094" s="140">
        <f>ROUND(P1094*H1094,2)</f>
        <v>0</v>
      </c>
      <c r="BL1094" s="17" t="s">
        <v>185</v>
      </c>
      <c r="BM1094" s="139" t="s">
        <v>2153</v>
      </c>
    </row>
    <row r="1095" spans="2:65" s="1" customFormat="1">
      <c r="B1095" s="32"/>
      <c r="D1095" s="141" t="s">
        <v>162</v>
      </c>
      <c r="F1095" s="142" t="s">
        <v>2154</v>
      </c>
      <c r="I1095" s="143"/>
      <c r="J1095" s="143"/>
      <c r="M1095" s="32"/>
      <c r="N1095" s="144"/>
      <c r="Y1095" s="53"/>
      <c r="AT1095" s="17" t="s">
        <v>162</v>
      </c>
      <c r="AU1095" s="17" t="s">
        <v>84</v>
      </c>
    </row>
    <row r="1096" spans="2:65" s="1" customFormat="1" ht="16.5" customHeight="1">
      <c r="B1096" s="32"/>
      <c r="C1096" s="161" t="s">
        <v>2155</v>
      </c>
      <c r="D1096" s="161" t="s">
        <v>180</v>
      </c>
      <c r="E1096" s="162" t="s">
        <v>2156</v>
      </c>
      <c r="F1096" s="163" t="s">
        <v>2157</v>
      </c>
      <c r="G1096" s="164" t="s">
        <v>386</v>
      </c>
      <c r="H1096" s="165">
        <v>6</v>
      </c>
      <c r="I1096" s="166"/>
      <c r="J1096" s="167"/>
      <c r="K1096" s="168">
        <f>ROUND(P1096*H1096,2)</f>
        <v>0</v>
      </c>
      <c r="L1096" s="167"/>
      <c r="M1096" s="169"/>
      <c r="N1096" s="170" t="s">
        <v>20</v>
      </c>
      <c r="O1096" s="135" t="s">
        <v>43</v>
      </c>
      <c r="P1096" s="136">
        <f>I1096+J1096</f>
        <v>0</v>
      </c>
      <c r="Q1096" s="136">
        <f>ROUND(I1096*H1096,2)</f>
        <v>0</v>
      </c>
      <c r="R1096" s="136">
        <f>ROUND(J1096*H1096,2)</f>
        <v>0</v>
      </c>
      <c r="T1096" s="137">
        <f>S1096*H1096</f>
        <v>0</v>
      </c>
      <c r="U1096" s="137">
        <v>2.3000000000000001E-4</v>
      </c>
      <c r="V1096" s="137">
        <f>U1096*H1096</f>
        <v>1.3800000000000002E-3</v>
      </c>
      <c r="W1096" s="137">
        <v>0</v>
      </c>
      <c r="X1096" s="137">
        <f>W1096*H1096</f>
        <v>0</v>
      </c>
      <c r="Y1096" s="138" t="s">
        <v>20</v>
      </c>
      <c r="AR1096" s="139" t="s">
        <v>184</v>
      </c>
      <c r="AT1096" s="139" t="s">
        <v>180</v>
      </c>
      <c r="AU1096" s="139" t="s">
        <v>84</v>
      </c>
      <c r="AY1096" s="17" t="s">
        <v>155</v>
      </c>
      <c r="BE1096" s="140">
        <f>IF(O1096="základní",K1096,0)</f>
        <v>0</v>
      </c>
      <c r="BF1096" s="140">
        <f>IF(O1096="snížená",K1096,0)</f>
        <v>0</v>
      </c>
      <c r="BG1096" s="140">
        <f>IF(O1096="zákl. přenesená",K1096,0)</f>
        <v>0</v>
      </c>
      <c r="BH1096" s="140">
        <f>IF(O1096="sníž. přenesená",K1096,0)</f>
        <v>0</v>
      </c>
      <c r="BI1096" s="140">
        <f>IF(O1096="nulová",K1096,0)</f>
        <v>0</v>
      </c>
      <c r="BJ1096" s="17" t="s">
        <v>82</v>
      </c>
      <c r="BK1096" s="140">
        <f>ROUND(P1096*H1096,2)</f>
        <v>0</v>
      </c>
      <c r="BL1096" s="17" t="s">
        <v>185</v>
      </c>
      <c r="BM1096" s="139" t="s">
        <v>2158</v>
      </c>
    </row>
    <row r="1097" spans="2:65" s="1" customFormat="1" ht="16.5" customHeight="1">
      <c r="B1097" s="32"/>
      <c r="C1097" s="126" t="s">
        <v>2159</v>
      </c>
      <c r="D1097" s="126" t="s">
        <v>157</v>
      </c>
      <c r="E1097" s="127" t="s">
        <v>2160</v>
      </c>
      <c r="F1097" s="128" t="s">
        <v>2161</v>
      </c>
      <c r="G1097" s="129" t="s">
        <v>386</v>
      </c>
      <c r="H1097" s="130">
        <v>4</v>
      </c>
      <c r="I1097" s="131"/>
      <c r="J1097" s="131"/>
      <c r="K1097" s="132">
        <f>ROUND(P1097*H1097,2)</f>
        <v>0</v>
      </c>
      <c r="L1097" s="133"/>
      <c r="M1097" s="32"/>
      <c r="N1097" s="134" t="s">
        <v>20</v>
      </c>
      <c r="O1097" s="135" t="s">
        <v>43</v>
      </c>
      <c r="P1097" s="136">
        <f>I1097+J1097</f>
        <v>0</v>
      </c>
      <c r="Q1097" s="136">
        <f>ROUND(I1097*H1097,2)</f>
        <v>0</v>
      </c>
      <c r="R1097" s="136">
        <f>ROUND(J1097*H1097,2)</f>
        <v>0</v>
      </c>
      <c r="T1097" s="137">
        <f>S1097*H1097</f>
        <v>0</v>
      </c>
      <c r="U1097" s="137">
        <v>0</v>
      </c>
      <c r="V1097" s="137">
        <f>U1097*H1097</f>
        <v>0</v>
      </c>
      <c r="W1097" s="137">
        <v>0</v>
      </c>
      <c r="X1097" s="137">
        <f>W1097*H1097</f>
        <v>0</v>
      </c>
      <c r="Y1097" s="138" t="s">
        <v>20</v>
      </c>
      <c r="AR1097" s="139" t="s">
        <v>185</v>
      </c>
      <c r="AT1097" s="139" t="s">
        <v>157</v>
      </c>
      <c r="AU1097" s="139" t="s">
        <v>84</v>
      </c>
      <c r="AY1097" s="17" t="s">
        <v>155</v>
      </c>
      <c r="BE1097" s="140">
        <f>IF(O1097="základní",K1097,0)</f>
        <v>0</v>
      </c>
      <c r="BF1097" s="140">
        <f>IF(O1097="snížená",K1097,0)</f>
        <v>0</v>
      </c>
      <c r="BG1097" s="140">
        <f>IF(O1097="zákl. přenesená",K1097,0)</f>
        <v>0</v>
      </c>
      <c r="BH1097" s="140">
        <f>IF(O1097="sníž. přenesená",K1097,0)</f>
        <v>0</v>
      </c>
      <c r="BI1097" s="140">
        <f>IF(O1097="nulová",K1097,0)</f>
        <v>0</v>
      </c>
      <c r="BJ1097" s="17" t="s">
        <v>82</v>
      </c>
      <c r="BK1097" s="140">
        <f>ROUND(P1097*H1097,2)</f>
        <v>0</v>
      </c>
      <c r="BL1097" s="17" t="s">
        <v>185</v>
      </c>
      <c r="BM1097" s="139" t="s">
        <v>2162</v>
      </c>
    </row>
    <row r="1098" spans="2:65" s="1" customFormat="1">
      <c r="B1098" s="32"/>
      <c r="D1098" s="141" t="s">
        <v>162</v>
      </c>
      <c r="F1098" s="142" t="s">
        <v>2163</v>
      </c>
      <c r="I1098" s="143"/>
      <c r="J1098" s="143"/>
      <c r="M1098" s="32"/>
      <c r="N1098" s="144"/>
      <c r="Y1098" s="53"/>
      <c r="AT1098" s="17" t="s">
        <v>162</v>
      </c>
      <c r="AU1098" s="17" t="s">
        <v>84</v>
      </c>
    </row>
    <row r="1099" spans="2:65" s="1" customFormat="1" ht="16.5" customHeight="1">
      <c r="B1099" s="32"/>
      <c r="C1099" s="161" t="s">
        <v>2164</v>
      </c>
      <c r="D1099" s="161" t="s">
        <v>180</v>
      </c>
      <c r="E1099" s="162" t="s">
        <v>2165</v>
      </c>
      <c r="F1099" s="163" t="s">
        <v>2166</v>
      </c>
      <c r="G1099" s="164" t="s">
        <v>386</v>
      </c>
      <c r="H1099" s="165">
        <v>4</v>
      </c>
      <c r="I1099" s="166"/>
      <c r="J1099" s="167"/>
      <c r="K1099" s="168">
        <f>ROUND(P1099*H1099,2)</f>
        <v>0</v>
      </c>
      <c r="L1099" s="167"/>
      <c r="M1099" s="169"/>
      <c r="N1099" s="170" t="s">
        <v>20</v>
      </c>
      <c r="O1099" s="135" t="s">
        <v>43</v>
      </c>
      <c r="P1099" s="136">
        <f>I1099+J1099</f>
        <v>0</v>
      </c>
      <c r="Q1099" s="136">
        <f>ROUND(I1099*H1099,2)</f>
        <v>0</v>
      </c>
      <c r="R1099" s="136">
        <f>ROUND(J1099*H1099,2)</f>
        <v>0</v>
      </c>
      <c r="T1099" s="137">
        <f>S1099*H1099</f>
        <v>0</v>
      </c>
      <c r="U1099" s="137">
        <v>3.0000000000000001E-3</v>
      </c>
      <c r="V1099" s="137">
        <f>U1099*H1099</f>
        <v>1.2E-2</v>
      </c>
      <c r="W1099" s="137">
        <v>0</v>
      </c>
      <c r="X1099" s="137">
        <f>W1099*H1099</f>
        <v>0</v>
      </c>
      <c r="Y1099" s="138" t="s">
        <v>20</v>
      </c>
      <c r="AR1099" s="139" t="s">
        <v>184</v>
      </c>
      <c r="AT1099" s="139" t="s">
        <v>180</v>
      </c>
      <c r="AU1099" s="139" t="s">
        <v>84</v>
      </c>
      <c r="AY1099" s="17" t="s">
        <v>155</v>
      </c>
      <c r="BE1099" s="140">
        <f>IF(O1099="základní",K1099,0)</f>
        <v>0</v>
      </c>
      <c r="BF1099" s="140">
        <f>IF(O1099="snížená",K1099,0)</f>
        <v>0</v>
      </c>
      <c r="BG1099" s="140">
        <f>IF(O1099="zákl. přenesená",K1099,0)</f>
        <v>0</v>
      </c>
      <c r="BH1099" s="140">
        <f>IF(O1099="sníž. přenesená",K1099,0)</f>
        <v>0</v>
      </c>
      <c r="BI1099" s="140">
        <f>IF(O1099="nulová",K1099,0)</f>
        <v>0</v>
      </c>
      <c r="BJ1099" s="17" t="s">
        <v>82</v>
      </c>
      <c r="BK1099" s="140">
        <f>ROUND(P1099*H1099,2)</f>
        <v>0</v>
      </c>
      <c r="BL1099" s="17" t="s">
        <v>185</v>
      </c>
      <c r="BM1099" s="139" t="s">
        <v>2167</v>
      </c>
    </row>
    <row r="1100" spans="2:65" s="1" customFormat="1" ht="16.5" customHeight="1">
      <c r="B1100" s="32"/>
      <c r="C1100" s="126" t="s">
        <v>2168</v>
      </c>
      <c r="D1100" s="126" t="s">
        <v>157</v>
      </c>
      <c r="E1100" s="127" t="s">
        <v>2169</v>
      </c>
      <c r="F1100" s="128" t="s">
        <v>2170</v>
      </c>
      <c r="G1100" s="129" t="s">
        <v>386</v>
      </c>
      <c r="H1100" s="130">
        <v>6</v>
      </c>
      <c r="I1100" s="131"/>
      <c r="J1100" s="131"/>
      <c r="K1100" s="132">
        <f>ROUND(P1100*H1100,2)</f>
        <v>0</v>
      </c>
      <c r="L1100" s="133"/>
      <c r="M1100" s="32"/>
      <c r="N1100" s="134" t="s">
        <v>20</v>
      </c>
      <c r="O1100" s="135" t="s">
        <v>43</v>
      </c>
      <c r="P1100" s="136">
        <f>I1100+J1100</f>
        <v>0</v>
      </c>
      <c r="Q1100" s="136">
        <f>ROUND(I1100*H1100,2)</f>
        <v>0</v>
      </c>
      <c r="R1100" s="136">
        <f>ROUND(J1100*H1100,2)</f>
        <v>0</v>
      </c>
      <c r="T1100" s="137">
        <f>S1100*H1100</f>
        <v>0</v>
      </c>
      <c r="U1100" s="137">
        <v>0</v>
      </c>
      <c r="V1100" s="137">
        <f>U1100*H1100</f>
        <v>0</v>
      </c>
      <c r="W1100" s="137">
        <v>0</v>
      </c>
      <c r="X1100" s="137">
        <f>W1100*H1100</f>
        <v>0</v>
      </c>
      <c r="Y1100" s="138" t="s">
        <v>20</v>
      </c>
      <c r="AR1100" s="139" t="s">
        <v>185</v>
      </c>
      <c r="AT1100" s="139" t="s">
        <v>157</v>
      </c>
      <c r="AU1100" s="139" t="s">
        <v>84</v>
      </c>
      <c r="AY1100" s="17" t="s">
        <v>155</v>
      </c>
      <c r="BE1100" s="140">
        <f>IF(O1100="základní",K1100,0)</f>
        <v>0</v>
      </c>
      <c r="BF1100" s="140">
        <f>IF(O1100="snížená",K1100,0)</f>
        <v>0</v>
      </c>
      <c r="BG1100" s="140">
        <f>IF(O1100="zákl. přenesená",K1100,0)</f>
        <v>0</v>
      </c>
      <c r="BH1100" s="140">
        <f>IF(O1100="sníž. přenesená",K1100,0)</f>
        <v>0</v>
      </c>
      <c r="BI1100" s="140">
        <f>IF(O1100="nulová",K1100,0)</f>
        <v>0</v>
      </c>
      <c r="BJ1100" s="17" t="s">
        <v>82</v>
      </c>
      <c r="BK1100" s="140">
        <f>ROUND(P1100*H1100,2)</f>
        <v>0</v>
      </c>
      <c r="BL1100" s="17" t="s">
        <v>185</v>
      </c>
      <c r="BM1100" s="139" t="s">
        <v>2171</v>
      </c>
    </row>
    <row r="1101" spans="2:65" s="1" customFormat="1">
      <c r="B1101" s="32"/>
      <c r="D1101" s="141" t="s">
        <v>162</v>
      </c>
      <c r="F1101" s="142" t="s">
        <v>2172</v>
      </c>
      <c r="I1101" s="143"/>
      <c r="J1101" s="143"/>
      <c r="M1101" s="32"/>
      <c r="N1101" s="144"/>
      <c r="Y1101" s="53"/>
      <c r="AT1101" s="17" t="s">
        <v>162</v>
      </c>
      <c r="AU1101" s="17" t="s">
        <v>84</v>
      </c>
    </row>
    <row r="1102" spans="2:65" s="1" customFormat="1" ht="16.5" customHeight="1">
      <c r="B1102" s="32"/>
      <c r="C1102" s="161" t="s">
        <v>2173</v>
      </c>
      <c r="D1102" s="161" t="s">
        <v>180</v>
      </c>
      <c r="E1102" s="162" t="s">
        <v>2174</v>
      </c>
      <c r="F1102" s="163" t="s">
        <v>2175</v>
      </c>
      <c r="G1102" s="164" t="s">
        <v>386</v>
      </c>
      <c r="H1102" s="165">
        <v>6</v>
      </c>
      <c r="I1102" s="166"/>
      <c r="J1102" s="167"/>
      <c r="K1102" s="168">
        <f>ROUND(P1102*H1102,2)</f>
        <v>0</v>
      </c>
      <c r="L1102" s="167"/>
      <c r="M1102" s="169"/>
      <c r="N1102" s="170" t="s">
        <v>20</v>
      </c>
      <c r="O1102" s="135" t="s">
        <v>43</v>
      </c>
      <c r="P1102" s="136">
        <f>I1102+J1102</f>
        <v>0</v>
      </c>
      <c r="Q1102" s="136">
        <f>ROUND(I1102*H1102,2)</f>
        <v>0</v>
      </c>
      <c r="R1102" s="136">
        <f>ROUND(J1102*H1102,2)</f>
        <v>0</v>
      </c>
      <c r="T1102" s="137">
        <f>S1102*H1102</f>
        <v>0</v>
      </c>
      <c r="U1102" s="137">
        <v>2.9999999999999997E-4</v>
      </c>
      <c r="V1102" s="137">
        <f>U1102*H1102</f>
        <v>1.8E-3</v>
      </c>
      <c r="W1102" s="137">
        <v>0</v>
      </c>
      <c r="X1102" s="137">
        <f>W1102*H1102</f>
        <v>0</v>
      </c>
      <c r="Y1102" s="138" t="s">
        <v>20</v>
      </c>
      <c r="AR1102" s="139" t="s">
        <v>184</v>
      </c>
      <c r="AT1102" s="139" t="s">
        <v>180</v>
      </c>
      <c r="AU1102" s="139" t="s">
        <v>84</v>
      </c>
      <c r="AY1102" s="17" t="s">
        <v>155</v>
      </c>
      <c r="BE1102" s="140">
        <f>IF(O1102="základní",K1102,0)</f>
        <v>0</v>
      </c>
      <c r="BF1102" s="140">
        <f>IF(O1102="snížená",K1102,0)</f>
        <v>0</v>
      </c>
      <c r="BG1102" s="140">
        <f>IF(O1102="zákl. přenesená",K1102,0)</f>
        <v>0</v>
      </c>
      <c r="BH1102" s="140">
        <f>IF(O1102="sníž. přenesená",K1102,0)</f>
        <v>0</v>
      </c>
      <c r="BI1102" s="140">
        <f>IF(O1102="nulová",K1102,0)</f>
        <v>0</v>
      </c>
      <c r="BJ1102" s="17" t="s">
        <v>82</v>
      </c>
      <c r="BK1102" s="140">
        <f>ROUND(P1102*H1102,2)</f>
        <v>0</v>
      </c>
      <c r="BL1102" s="17" t="s">
        <v>185</v>
      </c>
      <c r="BM1102" s="139" t="s">
        <v>2176</v>
      </c>
    </row>
    <row r="1103" spans="2:65" s="1" customFormat="1" ht="16.5" customHeight="1">
      <c r="B1103" s="32"/>
      <c r="C1103" s="126" t="s">
        <v>2177</v>
      </c>
      <c r="D1103" s="126" t="s">
        <v>157</v>
      </c>
      <c r="E1103" s="127" t="s">
        <v>2178</v>
      </c>
      <c r="F1103" s="128" t="s">
        <v>2179</v>
      </c>
      <c r="G1103" s="129" t="s">
        <v>386</v>
      </c>
      <c r="H1103" s="130">
        <v>4</v>
      </c>
      <c r="I1103" s="131"/>
      <c r="J1103" s="131"/>
      <c r="K1103" s="132">
        <f>ROUND(P1103*H1103,2)</f>
        <v>0</v>
      </c>
      <c r="L1103" s="133"/>
      <c r="M1103" s="32"/>
      <c r="N1103" s="134" t="s">
        <v>20</v>
      </c>
      <c r="O1103" s="135" t="s">
        <v>43</v>
      </c>
      <c r="P1103" s="136">
        <f>I1103+J1103</f>
        <v>0</v>
      </c>
      <c r="Q1103" s="136">
        <f>ROUND(I1103*H1103,2)</f>
        <v>0</v>
      </c>
      <c r="R1103" s="136">
        <f>ROUND(J1103*H1103,2)</f>
        <v>0</v>
      </c>
      <c r="T1103" s="137">
        <f>S1103*H1103</f>
        <v>0</v>
      </c>
      <c r="U1103" s="137">
        <v>0</v>
      </c>
      <c r="V1103" s="137">
        <f>U1103*H1103</f>
        <v>0</v>
      </c>
      <c r="W1103" s="137">
        <v>0</v>
      </c>
      <c r="X1103" s="137">
        <f>W1103*H1103</f>
        <v>0</v>
      </c>
      <c r="Y1103" s="138" t="s">
        <v>20</v>
      </c>
      <c r="AR1103" s="139" t="s">
        <v>442</v>
      </c>
      <c r="AT1103" s="139" t="s">
        <v>157</v>
      </c>
      <c r="AU1103" s="139" t="s">
        <v>84</v>
      </c>
      <c r="AY1103" s="17" t="s">
        <v>155</v>
      </c>
      <c r="BE1103" s="140">
        <f>IF(O1103="základní",K1103,0)</f>
        <v>0</v>
      </c>
      <c r="BF1103" s="140">
        <f>IF(O1103="snížená",K1103,0)</f>
        <v>0</v>
      </c>
      <c r="BG1103" s="140">
        <f>IF(O1103="zákl. přenesená",K1103,0)</f>
        <v>0</v>
      </c>
      <c r="BH1103" s="140">
        <f>IF(O1103="sníž. přenesená",K1103,0)</f>
        <v>0</v>
      </c>
      <c r="BI1103" s="140">
        <f>IF(O1103="nulová",K1103,0)</f>
        <v>0</v>
      </c>
      <c r="BJ1103" s="17" t="s">
        <v>82</v>
      </c>
      <c r="BK1103" s="140">
        <f>ROUND(P1103*H1103,2)</f>
        <v>0</v>
      </c>
      <c r="BL1103" s="17" t="s">
        <v>442</v>
      </c>
      <c r="BM1103" s="139" t="s">
        <v>2180</v>
      </c>
    </row>
    <row r="1104" spans="2:65" s="1" customFormat="1">
      <c r="B1104" s="32"/>
      <c r="D1104" s="141" t="s">
        <v>162</v>
      </c>
      <c r="F1104" s="142" t="s">
        <v>2181</v>
      </c>
      <c r="I1104" s="143"/>
      <c r="J1104" s="143"/>
      <c r="M1104" s="32"/>
      <c r="N1104" s="144"/>
      <c r="Y1104" s="53"/>
      <c r="AT1104" s="17" t="s">
        <v>162</v>
      </c>
      <c r="AU1104" s="17" t="s">
        <v>84</v>
      </c>
    </row>
    <row r="1105" spans="2:65" s="1" customFormat="1" ht="16.5" customHeight="1">
      <c r="B1105" s="32"/>
      <c r="C1105" s="161" t="s">
        <v>2182</v>
      </c>
      <c r="D1105" s="161" t="s">
        <v>180</v>
      </c>
      <c r="E1105" s="162" t="s">
        <v>2183</v>
      </c>
      <c r="F1105" s="163" t="s">
        <v>2184</v>
      </c>
      <c r="G1105" s="164" t="s">
        <v>386</v>
      </c>
      <c r="H1105" s="165">
        <v>4</v>
      </c>
      <c r="I1105" s="166"/>
      <c r="J1105" s="167"/>
      <c r="K1105" s="168">
        <f>ROUND(P1105*H1105,2)</f>
        <v>0</v>
      </c>
      <c r="L1105" s="167"/>
      <c r="M1105" s="169"/>
      <c r="N1105" s="170" t="s">
        <v>20</v>
      </c>
      <c r="O1105" s="135" t="s">
        <v>43</v>
      </c>
      <c r="P1105" s="136">
        <f>I1105+J1105</f>
        <v>0</v>
      </c>
      <c r="Q1105" s="136">
        <f>ROUND(I1105*H1105,2)</f>
        <v>0</v>
      </c>
      <c r="R1105" s="136">
        <f>ROUND(J1105*H1105,2)</f>
        <v>0</v>
      </c>
      <c r="T1105" s="137">
        <f>S1105*H1105</f>
        <v>0</v>
      </c>
      <c r="U1105" s="137">
        <v>4.2999999999999999E-4</v>
      </c>
      <c r="V1105" s="137">
        <f>U1105*H1105</f>
        <v>1.72E-3</v>
      </c>
      <c r="W1105" s="137">
        <v>0</v>
      </c>
      <c r="X1105" s="137">
        <f>W1105*H1105</f>
        <v>0</v>
      </c>
      <c r="Y1105" s="138" t="s">
        <v>20</v>
      </c>
      <c r="AR1105" s="139" t="s">
        <v>868</v>
      </c>
      <c r="AT1105" s="139" t="s">
        <v>180</v>
      </c>
      <c r="AU1105" s="139" t="s">
        <v>84</v>
      </c>
      <c r="AY1105" s="17" t="s">
        <v>155</v>
      </c>
      <c r="BE1105" s="140">
        <f>IF(O1105="základní",K1105,0)</f>
        <v>0</v>
      </c>
      <c r="BF1105" s="140">
        <f>IF(O1105="snížená",K1105,0)</f>
        <v>0</v>
      </c>
      <c r="BG1105" s="140">
        <f>IF(O1105="zákl. přenesená",K1105,0)</f>
        <v>0</v>
      </c>
      <c r="BH1105" s="140">
        <f>IF(O1105="sníž. přenesená",K1105,0)</f>
        <v>0</v>
      </c>
      <c r="BI1105" s="140">
        <f>IF(O1105="nulová",K1105,0)</f>
        <v>0</v>
      </c>
      <c r="BJ1105" s="17" t="s">
        <v>82</v>
      </c>
      <c r="BK1105" s="140">
        <f>ROUND(P1105*H1105,2)</f>
        <v>0</v>
      </c>
      <c r="BL1105" s="17" t="s">
        <v>868</v>
      </c>
      <c r="BM1105" s="139" t="s">
        <v>2185</v>
      </c>
    </row>
    <row r="1106" spans="2:65" s="1" customFormat="1" ht="16.5" customHeight="1">
      <c r="B1106" s="32"/>
      <c r="C1106" s="126" t="s">
        <v>2186</v>
      </c>
      <c r="D1106" s="126" t="s">
        <v>157</v>
      </c>
      <c r="E1106" s="127" t="s">
        <v>2187</v>
      </c>
      <c r="F1106" s="128" t="s">
        <v>2188</v>
      </c>
      <c r="G1106" s="129" t="s">
        <v>386</v>
      </c>
      <c r="H1106" s="130">
        <v>2</v>
      </c>
      <c r="I1106" s="131"/>
      <c r="J1106" s="131"/>
      <c r="K1106" s="132">
        <f>ROUND(P1106*H1106,2)</f>
        <v>0</v>
      </c>
      <c r="L1106" s="133"/>
      <c r="M1106" s="32"/>
      <c r="N1106" s="134" t="s">
        <v>20</v>
      </c>
      <c r="O1106" s="135" t="s">
        <v>43</v>
      </c>
      <c r="P1106" s="136">
        <f>I1106+J1106</f>
        <v>0</v>
      </c>
      <c r="Q1106" s="136">
        <f>ROUND(I1106*H1106,2)</f>
        <v>0</v>
      </c>
      <c r="R1106" s="136">
        <f>ROUND(J1106*H1106,2)</f>
        <v>0</v>
      </c>
      <c r="T1106" s="137">
        <f>S1106*H1106</f>
        <v>0</v>
      </c>
      <c r="U1106" s="137">
        <v>0</v>
      </c>
      <c r="V1106" s="137">
        <f>U1106*H1106</f>
        <v>0</v>
      </c>
      <c r="W1106" s="137">
        <v>0</v>
      </c>
      <c r="X1106" s="137">
        <f>W1106*H1106</f>
        <v>0</v>
      </c>
      <c r="Y1106" s="138" t="s">
        <v>20</v>
      </c>
      <c r="AR1106" s="139" t="s">
        <v>442</v>
      </c>
      <c r="AT1106" s="139" t="s">
        <v>157</v>
      </c>
      <c r="AU1106" s="139" t="s">
        <v>84</v>
      </c>
      <c r="AY1106" s="17" t="s">
        <v>155</v>
      </c>
      <c r="BE1106" s="140">
        <f>IF(O1106="základní",K1106,0)</f>
        <v>0</v>
      </c>
      <c r="BF1106" s="140">
        <f>IF(O1106="snížená",K1106,0)</f>
        <v>0</v>
      </c>
      <c r="BG1106" s="140">
        <f>IF(O1106="zákl. přenesená",K1106,0)</f>
        <v>0</v>
      </c>
      <c r="BH1106" s="140">
        <f>IF(O1106="sníž. přenesená",K1106,0)</f>
        <v>0</v>
      </c>
      <c r="BI1106" s="140">
        <f>IF(O1106="nulová",K1106,0)</f>
        <v>0</v>
      </c>
      <c r="BJ1106" s="17" t="s">
        <v>82</v>
      </c>
      <c r="BK1106" s="140">
        <f>ROUND(P1106*H1106,2)</f>
        <v>0</v>
      </c>
      <c r="BL1106" s="17" t="s">
        <v>442</v>
      </c>
      <c r="BM1106" s="139" t="s">
        <v>2189</v>
      </c>
    </row>
    <row r="1107" spans="2:65" s="1" customFormat="1">
      <c r="B1107" s="32"/>
      <c r="D1107" s="141" t="s">
        <v>162</v>
      </c>
      <c r="F1107" s="142" t="s">
        <v>2190</v>
      </c>
      <c r="I1107" s="143"/>
      <c r="J1107" s="143"/>
      <c r="M1107" s="32"/>
      <c r="N1107" s="144"/>
      <c r="Y1107" s="53"/>
      <c r="AT1107" s="17" t="s">
        <v>162</v>
      </c>
      <c r="AU1107" s="17" t="s">
        <v>84</v>
      </c>
    </row>
    <row r="1108" spans="2:65" s="1" customFormat="1" ht="16.5" customHeight="1">
      <c r="B1108" s="32"/>
      <c r="C1108" s="161" t="s">
        <v>2191</v>
      </c>
      <c r="D1108" s="161" t="s">
        <v>180</v>
      </c>
      <c r="E1108" s="162" t="s">
        <v>2192</v>
      </c>
      <c r="F1108" s="163" t="s">
        <v>2193</v>
      </c>
      <c r="G1108" s="164" t="s">
        <v>386</v>
      </c>
      <c r="H1108" s="165">
        <v>2</v>
      </c>
      <c r="I1108" s="166"/>
      <c r="J1108" s="167"/>
      <c r="K1108" s="168">
        <f>ROUND(P1108*H1108,2)</f>
        <v>0</v>
      </c>
      <c r="L1108" s="167"/>
      <c r="M1108" s="169"/>
      <c r="N1108" s="170" t="s">
        <v>20</v>
      </c>
      <c r="O1108" s="135" t="s">
        <v>43</v>
      </c>
      <c r="P1108" s="136">
        <f>I1108+J1108</f>
        <v>0</v>
      </c>
      <c r="Q1108" s="136">
        <f>ROUND(I1108*H1108,2)</f>
        <v>0</v>
      </c>
      <c r="R1108" s="136">
        <f>ROUND(J1108*H1108,2)</f>
        <v>0</v>
      </c>
      <c r="T1108" s="137">
        <f>S1108*H1108</f>
        <v>0</v>
      </c>
      <c r="U1108" s="137">
        <v>1.4999999999999999E-4</v>
      </c>
      <c r="V1108" s="137">
        <f>U1108*H1108</f>
        <v>2.9999999999999997E-4</v>
      </c>
      <c r="W1108" s="137">
        <v>0</v>
      </c>
      <c r="X1108" s="137">
        <f>W1108*H1108</f>
        <v>0</v>
      </c>
      <c r="Y1108" s="138" t="s">
        <v>20</v>
      </c>
      <c r="AR1108" s="139" t="s">
        <v>868</v>
      </c>
      <c r="AT1108" s="139" t="s">
        <v>180</v>
      </c>
      <c r="AU1108" s="139" t="s">
        <v>84</v>
      </c>
      <c r="AY1108" s="17" t="s">
        <v>155</v>
      </c>
      <c r="BE1108" s="140">
        <f>IF(O1108="základní",K1108,0)</f>
        <v>0</v>
      </c>
      <c r="BF1108" s="140">
        <f>IF(O1108="snížená",K1108,0)</f>
        <v>0</v>
      </c>
      <c r="BG1108" s="140">
        <f>IF(O1108="zákl. přenesená",K1108,0)</f>
        <v>0</v>
      </c>
      <c r="BH1108" s="140">
        <f>IF(O1108="sníž. přenesená",K1108,0)</f>
        <v>0</v>
      </c>
      <c r="BI1108" s="140">
        <f>IF(O1108="nulová",K1108,0)</f>
        <v>0</v>
      </c>
      <c r="BJ1108" s="17" t="s">
        <v>82</v>
      </c>
      <c r="BK1108" s="140">
        <f>ROUND(P1108*H1108,2)</f>
        <v>0</v>
      </c>
      <c r="BL1108" s="17" t="s">
        <v>868</v>
      </c>
      <c r="BM1108" s="139" t="s">
        <v>2194</v>
      </c>
    </row>
    <row r="1109" spans="2:65" s="1" customFormat="1" ht="16.5" customHeight="1">
      <c r="B1109" s="32"/>
      <c r="C1109" s="126" t="s">
        <v>2195</v>
      </c>
      <c r="D1109" s="126" t="s">
        <v>157</v>
      </c>
      <c r="E1109" s="127" t="s">
        <v>2196</v>
      </c>
      <c r="F1109" s="128" t="s">
        <v>2197</v>
      </c>
      <c r="G1109" s="129" t="s">
        <v>386</v>
      </c>
      <c r="H1109" s="130">
        <v>4</v>
      </c>
      <c r="I1109" s="131"/>
      <c r="J1109" s="131"/>
      <c r="K1109" s="132">
        <f>ROUND(P1109*H1109,2)</f>
        <v>0</v>
      </c>
      <c r="L1109" s="133"/>
      <c r="M1109" s="32"/>
      <c r="N1109" s="134" t="s">
        <v>20</v>
      </c>
      <c r="O1109" s="135" t="s">
        <v>43</v>
      </c>
      <c r="P1109" s="136">
        <f>I1109+J1109</f>
        <v>0</v>
      </c>
      <c r="Q1109" s="136">
        <f>ROUND(I1109*H1109,2)</f>
        <v>0</v>
      </c>
      <c r="R1109" s="136">
        <f>ROUND(J1109*H1109,2)</f>
        <v>0</v>
      </c>
      <c r="T1109" s="137">
        <f>S1109*H1109</f>
        <v>0</v>
      </c>
      <c r="U1109" s="137">
        <v>0</v>
      </c>
      <c r="V1109" s="137">
        <f>U1109*H1109</f>
        <v>0</v>
      </c>
      <c r="W1109" s="137">
        <v>0</v>
      </c>
      <c r="X1109" s="137">
        <f>W1109*H1109</f>
        <v>0</v>
      </c>
      <c r="Y1109" s="138" t="s">
        <v>20</v>
      </c>
      <c r="AR1109" s="139" t="s">
        <v>185</v>
      </c>
      <c r="AT1109" s="139" t="s">
        <v>157</v>
      </c>
      <c r="AU1109" s="139" t="s">
        <v>84</v>
      </c>
      <c r="AY1109" s="17" t="s">
        <v>155</v>
      </c>
      <c r="BE1109" s="140">
        <f>IF(O1109="základní",K1109,0)</f>
        <v>0</v>
      </c>
      <c r="BF1109" s="140">
        <f>IF(O1109="snížená",K1109,0)</f>
        <v>0</v>
      </c>
      <c r="BG1109" s="140">
        <f>IF(O1109="zákl. přenesená",K1109,0)</f>
        <v>0</v>
      </c>
      <c r="BH1109" s="140">
        <f>IF(O1109="sníž. přenesená",K1109,0)</f>
        <v>0</v>
      </c>
      <c r="BI1109" s="140">
        <f>IF(O1109="nulová",K1109,0)</f>
        <v>0</v>
      </c>
      <c r="BJ1109" s="17" t="s">
        <v>82</v>
      </c>
      <c r="BK1109" s="140">
        <f>ROUND(P1109*H1109,2)</f>
        <v>0</v>
      </c>
      <c r="BL1109" s="17" t="s">
        <v>185</v>
      </c>
      <c r="BM1109" s="139" t="s">
        <v>2198</v>
      </c>
    </row>
    <row r="1110" spans="2:65" s="1" customFormat="1">
      <c r="B1110" s="32"/>
      <c r="D1110" s="141" t="s">
        <v>162</v>
      </c>
      <c r="F1110" s="142" t="s">
        <v>2199</v>
      </c>
      <c r="I1110" s="143"/>
      <c r="J1110" s="143"/>
      <c r="M1110" s="32"/>
      <c r="N1110" s="144"/>
      <c r="Y1110" s="53"/>
      <c r="AT1110" s="17" t="s">
        <v>162</v>
      </c>
      <c r="AU1110" s="17" t="s">
        <v>84</v>
      </c>
    </row>
    <row r="1111" spans="2:65" s="1" customFormat="1" ht="16.5" customHeight="1">
      <c r="B1111" s="32"/>
      <c r="C1111" s="161" t="s">
        <v>2200</v>
      </c>
      <c r="D1111" s="161" t="s">
        <v>180</v>
      </c>
      <c r="E1111" s="162" t="s">
        <v>2201</v>
      </c>
      <c r="F1111" s="163" t="s">
        <v>2202</v>
      </c>
      <c r="G1111" s="164" t="s">
        <v>386</v>
      </c>
      <c r="H1111" s="165">
        <v>4</v>
      </c>
      <c r="I1111" s="166"/>
      <c r="J1111" s="167"/>
      <c r="K1111" s="168">
        <f>ROUND(P1111*H1111,2)</f>
        <v>0</v>
      </c>
      <c r="L1111" s="167"/>
      <c r="M1111" s="169"/>
      <c r="N1111" s="170" t="s">
        <v>20</v>
      </c>
      <c r="O1111" s="135" t="s">
        <v>43</v>
      </c>
      <c r="P1111" s="136">
        <f>I1111+J1111</f>
        <v>0</v>
      </c>
      <c r="Q1111" s="136">
        <f>ROUND(I1111*H1111,2)</f>
        <v>0</v>
      </c>
      <c r="R1111" s="136">
        <f>ROUND(J1111*H1111,2)</f>
        <v>0</v>
      </c>
      <c r="T1111" s="137">
        <f>S1111*H1111</f>
        <v>0</v>
      </c>
      <c r="U1111" s="137">
        <v>4.1999999999999997E-3</v>
      </c>
      <c r="V1111" s="137">
        <f>U1111*H1111</f>
        <v>1.6799999999999999E-2</v>
      </c>
      <c r="W1111" s="137">
        <v>0</v>
      </c>
      <c r="X1111" s="137">
        <f>W1111*H1111</f>
        <v>0</v>
      </c>
      <c r="Y1111" s="138" t="s">
        <v>20</v>
      </c>
      <c r="AR1111" s="139" t="s">
        <v>184</v>
      </c>
      <c r="AT1111" s="139" t="s">
        <v>180</v>
      </c>
      <c r="AU1111" s="139" t="s">
        <v>84</v>
      </c>
      <c r="AY1111" s="17" t="s">
        <v>155</v>
      </c>
      <c r="BE1111" s="140">
        <f>IF(O1111="základní",K1111,0)</f>
        <v>0</v>
      </c>
      <c r="BF1111" s="140">
        <f>IF(O1111="snížená",K1111,0)</f>
        <v>0</v>
      </c>
      <c r="BG1111" s="140">
        <f>IF(O1111="zákl. přenesená",K1111,0)</f>
        <v>0</v>
      </c>
      <c r="BH1111" s="140">
        <f>IF(O1111="sníž. přenesená",K1111,0)</f>
        <v>0</v>
      </c>
      <c r="BI1111" s="140">
        <f>IF(O1111="nulová",K1111,0)</f>
        <v>0</v>
      </c>
      <c r="BJ1111" s="17" t="s">
        <v>82</v>
      </c>
      <c r="BK1111" s="140">
        <f>ROUND(P1111*H1111,2)</f>
        <v>0</v>
      </c>
      <c r="BL1111" s="17" t="s">
        <v>185</v>
      </c>
      <c r="BM1111" s="139" t="s">
        <v>2203</v>
      </c>
    </row>
    <row r="1112" spans="2:65" s="1" customFormat="1" ht="16.5" customHeight="1">
      <c r="B1112" s="32"/>
      <c r="C1112" s="126" t="s">
        <v>2204</v>
      </c>
      <c r="D1112" s="126" t="s">
        <v>157</v>
      </c>
      <c r="E1112" s="127" t="s">
        <v>2205</v>
      </c>
      <c r="F1112" s="128" t="s">
        <v>2206</v>
      </c>
      <c r="G1112" s="129" t="s">
        <v>386</v>
      </c>
      <c r="H1112" s="130">
        <v>4</v>
      </c>
      <c r="I1112" s="131"/>
      <c r="J1112" s="131"/>
      <c r="K1112" s="132">
        <f>ROUND(P1112*H1112,2)</f>
        <v>0</v>
      </c>
      <c r="L1112" s="133"/>
      <c r="M1112" s="32"/>
      <c r="N1112" s="134" t="s">
        <v>20</v>
      </c>
      <c r="O1112" s="135" t="s">
        <v>43</v>
      </c>
      <c r="P1112" s="136">
        <f>I1112+J1112</f>
        <v>0</v>
      </c>
      <c r="Q1112" s="136">
        <f>ROUND(I1112*H1112,2)</f>
        <v>0</v>
      </c>
      <c r="R1112" s="136">
        <f>ROUND(J1112*H1112,2)</f>
        <v>0</v>
      </c>
      <c r="T1112" s="137">
        <f>S1112*H1112</f>
        <v>0</v>
      </c>
      <c r="U1112" s="137">
        <v>0</v>
      </c>
      <c r="V1112" s="137">
        <f>U1112*H1112</f>
        <v>0</v>
      </c>
      <c r="W1112" s="137">
        <v>0</v>
      </c>
      <c r="X1112" s="137">
        <f>W1112*H1112</f>
        <v>0</v>
      </c>
      <c r="Y1112" s="138" t="s">
        <v>20</v>
      </c>
      <c r="AR1112" s="139" t="s">
        <v>185</v>
      </c>
      <c r="AT1112" s="139" t="s">
        <v>157</v>
      </c>
      <c r="AU1112" s="139" t="s">
        <v>84</v>
      </c>
      <c r="AY1112" s="17" t="s">
        <v>155</v>
      </c>
      <c r="BE1112" s="140">
        <f>IF(O1112="základní",K1112,0)</f>
        <v>0</v>
      </c>
      <c r="BF1112" s="140">
        <f>IF(O1112="snížená",K1112,0)</f>
        <v>0</v>
      </c>
      <c r="BG1112" s="140">
        <f>IF(O1112="zákl. přenesená",K1112,0)</f>
        <v>0</v>
      </c>
      <c r="BH1112" s="140">
        <f>IF(O1112="sníž. přenesená",K1112,0)</f>
        <v>0</v>
      </c>
      <c r="BI1112" s="140">
        <f>IF(O1112="nulová",K1112,0)</f>
        <v>0</v>
      </c>
      <c r="BJ1112" s="17" t="s">
        <v>82</v>
      </c>
      <c r="BK1112" s="140">
        <f>ROUND(P1112*H1112,2)</f>
        <v>0</v>
      </c>
      <c r="BL1112" s="17" t="s">
        <v>185</v>
      </c>
      <c r="BM1112" s="139" t="s">
        <v>2207</v>
      </c>
    </row>
    <row r="1113" spans="2:65" s="1" customFormat="1">
      <c r="B1113" s="32"/>
      <c r="D1113" s="141" t="s">
        <v>162</v>
      </c>
      <c r="F1113" s="142" t="s">
        <v>2208</v>
      </c>
      <c r="I1113" s="143"/>
      <c r="J1113" s="143"/>
      <c r="M1113" s="32"/>
      <c r="N1113" s="144"/>
      <c r="Y1113" s="53"/>
      <c r="AT1113" s="17" t="s">
        <v>162</v>
      </c>
      <c r="AU1113" s="17" t="s">
        <v>84</v>
      </c>
    </row>
    <row r="1114" spans="2:65" s="12" customFormat="1">
      <c r="B1114" s="145"/>
      <c r="D1114" s="146" t="s">
        <v>164</v>
      </c>
      <c r="E1114" s="147" t="s">
        <v>20</v>
      </c>
      <c r="F1114" s="148" t="s">
        <v>161</v>
      </c>
      <c r="H1114" s="149">
        <v>4</v>
      </c>
      <c r="I1114" s="150"/>
      <c r="J1114" s="150"/>
      <c r="M1114" s="145"/>
      <c r="N1114" s="151"/>
      <c r="Y1114" s="152"/>
      <c r="AT1114" s="147" t="s">
        <v>164</v>
      </c>
      <c r="AU1114" s="147" t="s">
        <v>84</v>
      </c>
      <c r="AV1114" s="12" t="s">
        <v>84</v>
      </c>
      <c r="AW1114" s="12" t="s">
        <v>5</v>
      </c>
      <c r="AX1114" s="12" t="s">
        <v>82</v>
      </c>
      <c r="AY1114" s="147" t="s">
        <v>155</v>
      </c>
    </row>
    <row r="1115" spans="2:65" s="1" customFormat="1" ht="16.5" customHeight="1">
      <c r="B1115" s="32"/>
      <c r="C1115" s="161" t="s">
        <v>2209</v>
      </c>
      <c r="D1115" s="161" t="s">
        <v>180</v>
      </c>
      <c r="E1115" s="162" t="s">
        <v>2210</v>
      </c>
      <c r="F1115" s="163" t="s">
        <v>2211</v>
      </c>
      <c r="G1115" s="164" t="s">
        <v>386</v>
      </c>
      <c r="H1115" s="165">
        <v>4</v>
      </c>
      <c r="I1115" s="166"/>
      <c r="J1115" s="167"/>
      <c r="K1115" s="168">
        <f>ROUND(P1115*H1115,2)</f>
        <v>0</v>
      </c>
      <c r="L1115" s="167"/>
      <c r="M1115" s="169"/>
      <c r="N1115" s="170" t="s">
        <v>20</v>
      </c>
      <c r="O1115" s="135" t="s">
        <v>43</v>
      </c>
      <c r="P1115" s="136">
        <f>I1115+J1115</f>
        <v>0</v>
      </c>
      <c r="Q1115" s="136">
        <f>ROUND(I1115*H1115,2)</f>
        <v>0</v>
      </c>
      <c r="R1115" s="136">
        <f>ROUND(J1115*H1115,2)</f>
        <v>0</v>
      </c>
      <c r="T1115" s="137">
        <f>S1115*H1115</f>
        <v>0</v>
      </c>
      <c r="U1115" s="137">
        <v>0</v>
      </c>
      <c r="V1115" s="137">
        <f>U1115*H1115</f>
        <v>0</v>
      </c>
      <c r="W1115" s="137">
        <v>0</v>
      </c>
      <c r="X1115" s="137">
        <f>W1115*H1115</f>
        <v>0</v>
      </c>
      <c r="Y1115" s="138" t="s">
        <v>20</v>
      </c>
      <c r="AR1115" s="139" t="s">
        <v>184</v>
      </c>
      <c r="AT1115" s="139" t="s">
        <v>180</v>
      </c>
      <c r="AU1115" s="139" t="s">
        <v>84</v>
      </c>
      <c r="AY1115" s="17" t="s">
        <v>155</v>
      </c>
      <c r="BE1115" s="140">
        <f>IF(O1115="základní",K1115,0)</f>
        <v>0</v>
      </c>
      <c r="BF1115" s="140">
        <f>IF(O1115="snížená",K1115,0)</f>
        <v>0</v>
      </c>
      <c r="BG1115" s="140">
        <f>IF(O1115="zákl. přenesená",K1115,0)</f>
        <v>0</v>
      </c>
      <c r="BH1115" s="140">
        <f>IF(O1115="sníž. přenesená",K1115,0)</f>
        <v>0</v>
      </c>
      <c r="BI1115" s="140">
        <f>IF(O1115="nulová",K1115,0)</f>
        <v>0</v>
      </c>
      <c r="BJ1115" s="17" t="s">
        <v>82</v>
      </c>
      <c r="BK1115" s="140">
        <f>ROUND(P1115*H1115,2)</f>
        <v>0</v>
      </c>
      <c r="BL1115" s="17" t="s">
        <v>185</v>
      </c>
      <c r="BM1115" s="139" t="s">
        <v>2212</v>
      </c>
    </row>
    <row r="1116" spans="2:65" s="1" customFormat="1" ht="16.5" customHeight="1">
      <c r="B1116" s="32"/>
      <c r="C1116" s="126" t="s">
        <v>2213</v>
      </c>
      <c r="D1116" s="126" t="s">
        <v>157</v>
      </c>
      <c r="E1116" s="127" t="s">
        <v>2214</v>
      </c>
      <c r="F1116" s="128" t="s">
        <v>2215</v>
      </c>
      <c r="G1116" s="129" t="s">
        <v>2216</v>
      </c>
      <c r="H1116" s="130">
        <v>1</v>
      </c>
      <c r="I1116" s="131"/>
      <c r="J1116" s="131"/>
      <c r="K1116" s="132">
        <f>ROUND(P1116*H1116,2)</f>
        <v>0</v>
      </c>
      <c r="L1116" s="133"/>
      <c r="M1116" s="32"/>
      <c r="N1116" s="134" t="s">
        <v>20</v>
      </c>
      <c r="O1116" s="135" t="s">
        <v>43</v>
      </c>
      <c r="P1116" s="136">
        <f>I1116+J1116</f>
        <v>0</v>
      </c>
      <c r="Q1116" s="136">
        <f>ROUND(I1116*H1116,2)</f>
        <v>0</v>
      </c>
      <c r="R1116" s="136">
        <f>ROUND(J1116*H1116,2)</f>
        <v>0</v>
      </c>
      <c r="T1116" s="137">
        <f>S1116*H1116</f>
        <v>0</v>
      </c>
      <c r="U1116" s="137">
        <v>0.15</v>
      </c>
      <c r="V1116" s="137">
        <f>U1116*H1116</f>
        <v>0.15</v>
      </c>
      <c r="W1116" s="137">
        <v>0</v>
      </c>
      <c r="X1116" s="137">
        <f>W1116*H1116</f>
        <v>0</v>
      </c>
      <c r="Y1116" s="138" t="s">
        <v>20</v>
      </c>
      <c r="AR1116" s="139" t="s">
        <v>185</v>
      </c>
      <c r="AT1116" s="139" t="s">
        <v>157</v>
      </c>
      <c r="AU1116" s="139" t="s">
        <v>84</v>
      </c>
      <c r="AY1116" s="17" t="s">
        <v>155</v>
      </c>
      <c r="BE1116" s="140">
        <f>IF(O1116="základní",K1116,0)</f>
        <v>0</v>
      </c>
      <c r="BF1116" s="140">
        <f>IF(O1116="snížená",K1116,0)</f>
        <v>0</v>
      </c>
      <c r="BG1116" s="140">
        <f>IF(O1116="zákl. přenesená",K1116,0)</f>
        <v>0</v>
      </c>
      <c r="BH1116" s="140">
        <f>IF(O1116="sníž. přenesená",K1116,0)</f>
        <v>0</v>
      </c>
      <c r="BI1116" s="140">
        <f>IF(O1116="nulová",K1116,0)</f>
        <v>0</v>
      </c>
      <c r="BJ1116" s="17" t="s">
        <v>82</v>
      </c>
      <c r="BK1116" s="140">
        <f>ROUND(P1116*H1116,2)</f>
        <v>0</v>
      </c>
      <c r="BL1116" s="17" t="s">
        <v>185</v>
      </c>
      <c r="BM1116" s="139" t="s">
        <v>2217</v>
      </c>
    </row>
    <row r="1117" spans="2:65" s="1" customFormat="1" ht="24.2" customHeight="1">
      <c r="B1117" s="32"/>
      <c r="C1117" s="126" t="s">
        <v>2218</v>
      </c>
      <c r="D1117" s="126" t="s">
        <v>157</v>
      </c>
      <c r="E1117" s="127" t="s">
        <v>2219</v>
      </c>
      <c r="F1117" s="128" t="s">
        <v>2220</v>
      </c>
      <c r="G1117" s="129" t="s">
        <v>207</v>
      </c>
      <c r="H1117" s="130">
        <v>0.92200000000000004</v>
      </c>
      <c r="I1117" s="131"/>
      <c r="J1117" s="131"/>
      <c r="K1117" s="132">
        <f>ROUND(P1117*H1117,2)</f>
        <v>0</v>
      </c>
      <c r="L1117" s="133"/>
      <c r="M1117" s="32"/>
      <c r="N1117" s="134" t="s">
        <v>20</v>
      </c>
      <c r="O1117" s="135" t="s">
        <v>43</v>
      </c>
      <c r="P1117" s="136">
        <f>I1117+J1117</f>
        <v>0</v>
      </c>
      <c r="Q1117" s="136">
        <f>ROUND(I1117*H1117,2)</f>
        <v>0</v>
      </c>
      <c r="R1117" s="136">
        <f>ROUND(J1117*H1117,2)</f>
        <v>0</v>
      </c>
      <c r="T1117" s="137">
        <f>S1117*H1117</f>
        <v>0</v>
      </c>
      <c r="U1117" s="137">
        <v>0</v>
      </c>
      <c r="V1117" s="137">
        <f>U1117*H1117</f>
        <v>0</v>
      </c>
      <c r="W1117" s="137">
        <v>0</v>
      </c>
      <c r="X1117" s="137">
        <f>W1117*H1117</f>
        <v>0</v>
      </c>
      <c r="Y1117" s="138" t="s">
        <v>20</v>
      </c>
      <c r="AR1117" s="139" t="s">
        <v>185</v>
      </c>
      <c r="AT1117" s="139" t="s">
        <v>157</v>
      </c>
      <c r="AU1117" s="139" t="s">
        <v>84</v>
      </c>
      <c r="AY1117" s="17" t="s">
        <v>155</v>
      </c>
      <c r="BE1117" s="140">
        <f>IF(O1117="základní",K1117,0)</f>
        <v>0</v>
      </c>
      <c r="BF1117" s="140">
        <f>IF(O1117="snížená",K1117,0)</f>
        <v>0</v>
      </c>
      <c r="BG1117" s="140">
        <f>IF(O1117="zákl. přenesená",K1117,0)</f>
        <v>0</v>
      </c>
      <c r="BH1117" s="140">
        <f>IF(O1117="sníž. přenesená",K1117,0)</f>
        <v>0</v>
      </c>
      <c r="BI1117" s="140">
        <f>IF(O1117="nulová",K1117,0)</f>
        <v>0</v>
      </c>
      <c r="BJ1117" s="17" t="s">
        <v>82</v>
      </c>
      <c r="BK1117" s="140">
        <f>ROUND(P1117*H1117,2)</f>
        <v>0</v>
      </c>
      <c r="BL1117" s="17" t="s">
        <v>185</v>
      </c>
      <c r="BM1117" s="139" t="s">
        <v>2221</v>
      </c>
    </row>
    <row r="1118" spans="2:65" s="1" customFormat="1">
      <c r="B1118" s="32"/>
      <c r="D1118" s="141" t="s">
        <v>162</v>
      </c>
      <c r="F1118" s="142" t="s">
        <v>2222</v>
      </c>
      <c r="I1118" s="143"/>
      <c r="J1118" s="143"/>
      <c r="M1118" s="32"/>
      <c r="N1118" s="144"/>
      <c r="Y1118" s="53"/>
      <c r="AT1118" s="17" t="s">
        <v>162</v>
      </c>
      <c r="AU1118" s="17" t="s">
        <v>84</v>
      </c>
    </row>
    <row r="1119" spans="2:65" s="11" customFormat="1" ht="22.9" customHeight="1">
      <c r="B1119" s="113"/>
      <c r="D1119" s="114" t="s">
        <v>73</v>
      </c>
      <c r="E1119" s="124" t="s">
        <v>2223</v>
      </c>
      <c r="F1119" s="124" t="s">
        <v>2224</v>
      </c>
      <c r="I1119" s="116"/>
      <c r="J1119" s="116"/>
      <c r="K1119" s="125">
        <f>BK1119</f>
        <v>0</v>
      </c>
      <c r="M1119" s="113"/>
      <c r="N1119" s="118"/>
      <c r="Q1119" s="119">
        <f>SUM(Q1120:Q1199)</f>
        <v>0</v>
      </c>
      <c r="R1119" s="119">
        <f>SUM(R1120:R1199)</f>
        <v>0</v>
      </c>
      <c r="T1119" s="120">
        <f>SUM(T1120:T1199)</f>
        <v>0</v>
      </c>
      <c r="V1119" s="120">
        <f>SUM(V1120:V1199)</f>
        <v>0.15867999999999999</v>
      </c>
      <c r="X1119" s="120">
        <f>SUM(X1120:X1199)</f>
        <v>0</v>
      </c>
      <c r="Y1119" s="121"/>
      <c r="AR1119" s="114" t="s">
        <v>84</v>
      </c>
      <c r="AT1119" s="122" t="s">
        <v>73</v>
      </c>
      <c r="AU1119" s="122" t="s">
        <v>82</v>
      </c>
      <c r="AY1119" s="114" t="s">
        <v>155</v>
      </c>
      <c r="BK1119" s="123">
        <f>SUM(BK1120:BK1199)</f>
        <v>0</v>
      </c>
    </row>
    <row r="1120" spans="2:65" s="1" customFormat="1" ht="24.2" customHeight="1">
      <c r="B1120" s="32"/>
      <c r="C1120" s="126" t="s">
        <v>2225</v>
      </c>
      <c r="D1120" s="126" t="s">
        <v>157</v>
      </c>
      <c r="E1120" s="127" t="s">
        <v>2226</v>
      </c>
      <c r="F1120" s="128" t="s">
        <v>2227</v>
      </c>
      <c r="G1120" s="129" t="s">
        <v>386</v>
      </c>
      <c r="H1120" s="130">
        <v>30</v>
      </c>
      <c r="I1120" s="131"/>
      <c r="J1120" s="131"/>
      <c r="K1120" s="132">
        <f>ROUND(P1120*H1120,2)</f>
        <v>0</v>
      </c>
      <c r="L1120" s="133"/>
      <c r="M1120" s="32"/>
      <c r="N1120" s="134" t="s">
        <v>20</v>
      </c>
      <c r="O1120" s="135" t="s">
        <v>43</v>
      </c>
      <c r="P1120" s="136">
        <f>I1120+J1120</f>
        <v>0</v>
      </c>
      <c r="Q1120" s="136">
        <f>ROUND(I1120*H1120,2)</f>
        <v>0</v>
      </c>
      <c r="R1120" s="136">
        <f>ROUND(J1120*H1120,2)</f>
        <v>0</v>
      </c>
      <c r="T1120" s="137">
        <f>S1120*H1120</f>
        <v>0</v>
      </c>
      <c r="U1120" s="137">
        <v>0</v>
      </c>
      <c r="V1120" s="137">
        <f>U1120*H1120</f>
        <v>0</v>
      </c>
      <c r="W1120" s="137">
        <v>0</v>
      </c>
      <c r="X1120" s="137">
        <f>W1120*H1120</f>
        <v>0</v>
      </c>
      <c r="Y1120" s="138" t="s">
        <v>20</v>
      </c>
      <c r="AR1120" s="139" t="s">
        <v>185</v>
      </c>
      <c r="AT1120" s="139" t="s">
        <v>157</v>
      </c>
      <c r="AU1120" s="139" t="s">
        <v>84</v>
      </c>
      <c r="AY1120" s="17" t="s">
        <v>155</v>
      </c>
      <c r="BE1120" s="140">
        <f>IF(O1120="základní",K1120,0)</f>
        <v>0</v>
      </c>
      <c r="BF1120" s="140">
        <f>IF(O1120="snížená",K1120,0)</f>
        <v>0</v>
      </c>
      <c r="BG1120" s="140">
        <f>IF(O1120="zákl. přenesená",K1120,0)</f>
        <v>0</v>
      </c>
      <c r="BH1120" s="140">
        <f>IF(O1120="sníž. přenesená",K1120,0)</f>
        <v>0</v>
      </c>
      <c r="BI1120" s="140">
        <f>IF(O1120="nulová",K1120,0)</f>
        <v>0</v>
      </c>
      <c r="BJ1120" s="17" t="s">
        <v>82</v>
      </c>
      <c r="BK1120" s="140">
        <f>ROUND(P1120*H1120,2)</f>
        <v>0</v>
      </c>
      <c r="BL1120" s="17" t="s">
        <v>185</v>
      </c>
      <c r="BM1120" s="139" t="s">
        <v>2228</v>
      </c>
    </row>
    <row r="1121" spans="2:65" s="1" customFormat="1">
      <c r="B1121" s="32"/>
      <c r="D1121" s="141" t="s">
        <v>162</v>
      </c>
      <c r="F1121" s="142" t="s">
        <v>2229</v>
      </c>
      <c r="I1121" s="143"/>
      <c r="J1121" s="143"/>
      <c r="M1121" s="32"/>
      <c r="N1121" s="144"/>
      <c r="Y1121" s="53"/>
      <c r="AT1121" s="17" t="s">
        <v>162</v>
      </c>
      <c r="AU1121" s="17" t="s">
        <v>84</v>
      </c>
    </row>
    <row r="1122" spans="2:65" s="1" customFormat="1" ht="16.5" customHeight="1">
      <c r="B1122" s="32"/>
      <c r="C1122" s="161" t="s">
        <v>2230</v>
      </c>
      <c r="D1122" s="161" t="s">
        <v>180</v>
      </c>
      <c r="E1122" s="162" t="s">
        <v>2231</v>
      </c>
      <c r="F1122" s="163" t="s">
        <v>2232</v>
      </c>
      <c r="G1122" s="164" t="s">
        <v>386</v>
      </c>
      <c r="H1122" s="165">
        <v>30</v>
      </c>
      <c r="I1122" s="166"/>
      <c r="J1122" s="167"/>
      <c r="K1122" s="168">
        <f>ROUND(P1122*H1122,2)</f>
        <v>0</v>
      </c>
      <c r="L1122" s="167"/>
      <c r="M1122" s="169"/>
      <c r="N1122" s="170" t="s">
        <v>20</v>
      </c>
      <c r="O1122" s="135" t="s">
        <v>43</v>
      </c>
      <c r="P1122" s="136">
        <f>I1122+J1122</f>
        <v>0</v>
      </c>
      <c r="Q1122" s="136">
        <f>ROUND(I1122*H1122,2)</f>
        <v>0</v>
      </c>
      <c r="R1122" s="136">
        <f>ROUND(J1122*H1122,2)</f>
        <v>0</v>
      </c>
      <c r="T1122" s="137">
        <f>S1122*H1122</f>
        <v>0</v>
      </c>
      <c r="U1122" s="137">
        <v>0</v>
      </c>
      <c r="V1122" s="137">
        <f>U1122*H1122</f>
        <v>0</v>
      </c>
      <c r="W1122" s="137">
        <v>0</v>
      </c>
      <c r="X1122" s="137">
        <f>W1122*H1122</f>
        <v>0</v>
      </c>
      <c r="Y1122" s="138" t="s">
        <v>20</v>
      </c>
      <c r="AR1122" s="139" t="s">
        <v>184</v>
      </c>
      <c r="AT1122" s="139" t="s">
        <v>180</v>
      </c>
      <c r="AU1122" s="139" t="s">
        <v>84</v>
      </c>
      <c r="AY1122" s="17" t="s">
        <v>155</v>
      </c>
      <c r="BE1122" s="140">
        <f>IF(O1122="základní",K1122,0)</f>
        <v>0</v>
      </c>
      <c r="BF1122" s="140">
        <f>IF(O1122="snížená",K1122,0)</f>
        <v>0</v>
      </c>
      <c r="BG1122" s="140">
        <f>IF(O1122="zákl. přenesená",K1122,0)</f>
        <v>0</v>
      </c>
      <c r="BH1122" s="140">
        <f>IF(O1122="sníž. přenesená",K1122,0)</f>
        <v>0</v>
      </c>
      <c r="BI1122" s="140">
        <f>IF(O1122="nulová",K1122,0)</f>
        <v>0</v>
      </c>
      <c r="BJ1122" s="17" t="s">
        <v>82</v>
      </c>
      <c r="BK1122" s="140">
        <f>ROUND(P1122*H1122,2)</f>
        <v>0</v>
      </c>
      <c r="BL1122" s="17" t="s">
        <v>185</v>
      </c>
      <c r="BM1122" s="139" t="s">
        <v>2233</v>
      </c>
    </row>
    <row r="1123" spans="2:65" s="1" customFormat="1" ht="24.2" customHeight="1">
      <c r="B1123" s="32"/>
      <c r="C1123" s="126" t="s">
        <v>2234</v>
      </c>
      <c r="D1123" s="126" t="s">
        <v>157</v>
      </c>
      <c r="E1123" s="127" t="s">
        <v>2235</v>
      </c>
      <c r="F1123" s="128" t="s">
        <v>2236</v>
      </c>
      <c r="G1123" s="129" t="s">
        <v>183</v>
      </c>
      <c r="H1123" s="130">
        <v>40</v>
      </c>
      <c r="I1123" s="131"/>
      <c r="J1123" s="131"/>
      <c r="K1123" s="132">
        <f>ROUND(P1123*H1123,2)</f>
        <v>0</v>
      </c>
      <c r="L1123" s="133"/>
      <c r="M1123" s="32"/>
      <c r="N1123" s="134" t="s">
        <v>20</v>
      </c>
      <c r="O1123" s="135" t="s">
        <v>43</v>
      </c>
      <c r="P1123" s="136">
        <f>I1123+J1123</f>
        <v>0</v>
      </c>
      <c r="Q1123" s="136">
        <f>ROUND(I1123*H1123,2)</f>
        <v>0</v>
      </c>
      <c r="R1123" s="136">
        <f>ROUND(J1123*H1123,2)</f>
        <v>0</v>
      </c>
      <c r="T1123" s="137">
        <f>S1123*H1123</f>
        <v>0</v>
      </c>
      <c r="U1123" s="137">
        <v>0</v>
      </c>
      <c r="V1123" s="137">
        <f>U1123*H1123</f>
        <v>0</v>
      </c>
      <c r="W1123" s="137">
        <v>0</v>
      </c>
      <c r="X1123" s="137">
        <f>W1123*H1123</f>
        <v>0</v>
      </c>
      <c r="Y1123" s="138" t="s">
        <v>20</v>
      </c>
      <c r="AR1123" s="139" t="s">
        <v>185</v>
      </c>
      <c r="AT1123" s="139" t="s">
        <v>157</v>
      </c>
      <c r="AU1123" s="139" t="s">
        <v>84</v>
      </c>
      <c r="AY1123" s="17" t="s">
        <v>155</v>
      </c>
      <c r="BE1123" s="140">
        <f>IF(O1123="základní",K1123,0)</f>
        <v>0</v>
      </c>
      <c r="BF1123" s="140">
        <f>IF(O1123="snížená",K1123,0)</f>
        <v>0</v>
      </c>
      <c r="BG1123" s="140">
        <f>IF(O1123="zákl. přenesená",K1123,0)</f>
        <v>0</v>
      </c>
      <c r="BH1123" s="140">
        <f>IF(O1123="sníž. přenesená",K1123,0)</f>
        <v>0</v>
      </c>
      <c r="BI1123" s="140">
        <f>IF(O1123="nulová",K1123,0)</f>
        <v>0</v>
      </c>
      <c r="BJ1123" s="17" t="s">
        <v>82</v>
      </c>
      <c r="BK1123" s="140">
        <f>ROUND(P1123*H1123,2)</f>
        <v>0</v>
      </c>
      <c r="BL1123" s="17" t="s">
        <v>185</v>
      </c>
      <c r="BM1123" s="139" t="s">
        <v>2237</v>
      </c>
    </row>
    <row r="1124" spans="2:65" s="1" customFormat="1">
      <c r="B1124" s="32"/>
      <c r="D1124" s="141" t="s">
        <v>162</v>
      </c>
      <c r="F1124" s="142" t="s">
        <v>2238</v>
      </c>
      <c r="I1124" s="143"/>
      <c r="J1124" s="143"/>
      <c r="M1124" s="32"/>
      <c r="N1124" s="144"/>
      <c r="Y1124" s="53"/>
      <c r="AT1124" s="17" t="s">
        <v>162</v>
      </c>
      <c r="AU1124" s="17" t="s">
        <v>84</v>
      </c>
    </row>
    <row r="1125" spans="2:65" s="1" customFormat="1" ht="24.2" customHeight="1">
      <c r="B1125" s="32"/>
      <c r="C1125" s="161" t="s">
        <v>2239</v>
      </c>
      <c r="D1125" s="161" t="s">
        <v>180</v>
      </c>
      <c r="E1125" s="162" t="s">
        <v>2240</v>
      </c>
      <c r="F1125" s="163" t="s">
        <v>2241</v>
      </c>
      <c r="G1125" s="164" t="s">
        <v>183</v>
      </c>
      <c r="H1125" s="165">
        <v>42</v>
      </c>
      <c r="I1125" s="166"/>
      <c r="J1125" s="167"/>
      <c r="K1125" s="168">
        <f>ROUND(P1125*H1125,2)</f>
        <v>0</v>
      </c>
      <c r="L1125" s="167"/>
      <c r="M1125" s="169"/>
      <c r="N1125" s="170" t="s">
        <v>20</v>
      </c>
      <c r="O1125" s="135" t="s">
        <v>43</v>
      </c>
      <c r="P1125" s="136">
        <f>I1125+J1125</f>
        <v>0</v>
      </c>
      <c r="Q1125" s="136">
        <f>ROUND(I1125*H1125,2)</f>
        <v>0</v>
      </c>
      <c r="R1125" s="136">
        <f>ROUND(J1125*H1125,2)</f>
        <v>0</v>
      </c>
      <c r="T1125" s="137">
        <f>S1125*H1125</f>
        <v>0</v>
      </c>
      <c r="U1125" s="137">
        <v>3.0000000000000001E-5</v>
      </c>
      <c r="V1125" s="137">
        <f>U1125*H1125</f>
        <v>1.2600000000000001E-3</v>
      </c>
      <c r="W1125" s="137">
        <v>0</v>
      </c>
      <c r="X1125" s="137">
        <f>W1125*H1125</f>
        <v>0</v>
      </c>
      <c r="Y1125" s="138" t="s">
        <v>20</v>
      </c>
      <c r="AR1125" s="139" t="s">
        <v>868</v>
      </c>
      <c r="AT1125" s="139" t="s">
        <v>180</v>
      </c>
      <c r="AU1125" s="139" t="s">
        <v>84</v>
      </c>
      <c r="AY1125" s="17" t="s">
        <v>155</v>
      </c>
      <c r="BE1125" s="140">
        <f>IF(O1125="základní",K1125,0)</f>
        <v>0</v>
      </c>
      <c r="BF1125" s="140">
        <f>IF(O1125="snížená",K1125,0)</f>
        <v>0</v>
      </c>
      <c r="BG1125" s="140">
        <f>IF(O1125="zákl. přenesená",K1125,0)</f>
        <v>0</v>
      </c>
      <c r="BH1125" s="140">
        <f>IF(O1125="sníž. přenesená",K1125,0)</f>
        <v>0</v>
      </c>
      <c r="BI1125" s="140">
        <f>IF(O1125="nulová",K1125,0)</f>
        <v>0</v>
      </c>
      <c r="BJ1125" s="17" t="s">
        <v>82</v>
      </c>
      <c r="BK1125" s="140">
        <f>ROUND(P1125*H1125,2)</f>
        <v>0</v>
      </c>
      <c r="BL1125" s="17" t="s">
        <v>868</v>
      </c>
      <c r="BM1125" s="139" t="s">
        <v>2242</v>
      </c>
    </row>
    <row r="1126" spans="2:65" s="12" customFormat="1">
      <c r="B1126" s="145"/>
      <c r="D1126" s="146" t="s">
        <v>164</v>
      </c>
      <c r="E1126" s="147" t="s">
        <v>20</v>
      </c>
      <c r="F1126" s="148" t="s">
        <v>372</v>
      </c>
      <c r="H1126" s="149">
        <v>40</v>
      </c>
      <c r="I1126" s="150"/>
      <c r="J1126" s="150"/>
      <c r="M1126" s="145"/>
      <c r="N1126" s="151"/>
      <c r="Y1126" s="152"/>
      <c r="AT1126" s="147" t="s">
        <v>164</v>
      </c>
      <c r="AU1126" s="147" t="s">
        <v>84</v>
      </c>
      <c r="AV1126" s="12" t="s">
        <v>84</v>
      </c>
      <c r="AW1126" s="12" t="s">
        <v>5</v>
      </c>
      <c r="AX1126" s="12" t="s">
        <v>82</v>
      </c>
      <c r="AY1126" s="147" t="s">
        <v>155</v>
      </c>
    </row>
    <row r="1127" spans="2:65" s="12" customFormat="1">
      <c r="B1127" s="145"/>
      <c r="D1127" s="146" t="s">
        <v>164</v>
      </c>
      <c r="F1127" s="148" t="s">
        <v>2243</v>
      </c>
      <c r="H1127" s="149">
        <v>42</v>
      </c>
      <c r="I1127" s="150"/>
      <c r="J1127" s="150"/>
      <c r="M1127" s="145"/>
      <c r="N1127" s="151"/>
      <c r="Y1127" s="152"/>
      <c r="AT1127" s="147" t="s">
        <v>164</v>
      </c>
      <c r="AU1127" s="147" t="s">
        <v>84</v>
      </c>
      <c r="AV1127" s="12" t="s">
        <v>84</v>
      </c>
      <c r="AW1127" s="12" t="s">
        <v>4</v>
      </c>
      <c r="AX1127" s="12" t="s">
        <v>82</v>
      </c>
      <c r="AY1127" s="147" t="s">
        <v>155</v>
      </c>
    </row>
    <row r="1128" spans="2:65" s="1" customFormat="1" ht="16.5" customHeight="1">
      <c r="B1128" s="32"/>
      <c r="C1128" s="126" t="s">
        <v>2244</v>
      </c>
      <c r="D1128" s="126" t="s">
        <v>157</v>
      </c>
      <c r="E1128" s="127" t="s">
        <v>2245</v>
      </c>
      <c r="F1128" s="128" t="s">
        <v>2246</v>
      </c>
      <c r="G1128" s="129" t="s">
        <v>386</v>
      </c>
      <c r="H1128" s="130">
        <v>3</v>
      </c>
      <c r="I1128" s="131"/>
      <c r="J1128" s="131"/>
      <c r="K1128" s="132">
        <f>ROUND(P1128*H1128,2)</f>
        <v>0</v>
      </c>
      <c r="L1128" s="133"/>
      <c r="M1128" s="32"/>
      <c r="N1128" s="134" t="s">
        <v>20</v>
      </c>
      <c r="O1128" s="135" t="s">
        <v>43</v>
      </c>
      <c r="P1128" s="136">
        <f>I1128+J1128</f>
        <v>0</v>
      </c>
      <c r="Q1128" s="136">
        <f>ROUND(I1128*H1128,2)</f>
        <v>0</v>
      </c>
      <c r="R1128" s="136">
        <f>ROUND(J1128*H1128,2)</f>
        <v>0</v>
      </c>
      <c r="T1128" s="137">
        <f>S1128*H1128</f>
        <v>0</v>
      </c>
      <c r="U1128" s="137">
        <v>0</v>
      </c>
      <c r="V1128" s="137">
        <f>U1128*H1128</f>
        <v>0</v>
      </c>
      <c r="W1128" s="137">
        <v>0</v>
      </c>
      <c r="X1128" s="137">
        <f>W1128*H1128</f>
        <v>0</v>
      </c>
      <c r="Y1128" s="138" t="s">
        <v>20</v>
      </c>
      <c r="AR1128" s="139" t="s">
        <v>185</v>
      </c>
      <c r="AT1128" s="139" t="s">
        <v>157</v>
      </c>
      <c r="AU1128" s="139" t="s">
        <v>84</v>
      </c>
      <c r="AY1128" s="17" t="s">
        <v>155</v>
      </c>
      <c r="BE1128" s="140">
        <f>IF(O1128="základní",K1128,0)</f>
        <v>0</v>
      </c>
      <c r="BF1128" s="140">
        <f>IF(O1128="snížená",K1128,0)</f>
        <v>0</v>
      </c>
      <c r="BG1128" s="140">
        <f>IF(O1128="zákl. přenesená",K1128,0)</f>
        <v>0</v>
      </c>
      <c r="BH1128" s="140">
        <f>IF(O1128="sníž. přenesená",K1128,0)</f>
        <v>0</v>
      </c>
      <c r="BI1128" s="140">
        <f>IF(O1128="nulová",K1128,0)</f>
        <v>0</v>
      </c>
      <c r="BJ1128" s="17" t="s">
        <v>82</v>
      </c>
      <c r="BK1128" s="140">
        <f>ROUND(P1128*H1128,2)</f>
        <v>0</v>
      </c>
      <c r="BL1128" s="17" t="s">
        <v>185</v>
      </c>
      <c r="BM1128" s="139" t="s">
        <v>2247</v>
      </c>
    </row>
    <row r="1129" spans="2:65" s="1" customFormat="1">
      <c r="B1129" s="32"/>
      <c r="D1129" s="141" t="s">
        <v>162</v>
      </c>
      <c r="F1129" s="142" t="s">
        <v>2248</v>
      </c>
      <c r="I1129" s="143"/>
      <c r="J1129" s="143"/>
      <c r="M1129" s="32"/>
      <c r="N1129" s="144"/>
      <c r="Y1129" s="53"/>
      <c r="AT1129" s="17" t="s">
        <v>162</v>
      </c>
      <c r="AU1129" s="17" t="s">
        <v>84</v>
      </c>
    </row>
    <row r="1130" spans="2:65" s="1" customFormat="1" ht="19.5">
      <c r="B1130" s="32"/>
      <c r="D1130" s="146" t="s">
        <v>177</v>
      </c>
      <c r="F1130" s="160" t="s">
        <v>2249</v>
      </c>
      <c r="I1130" s="143"/>
      <c r="J1130" s="143"/>
      <c r="M1130" s="32"/>
      <c r="N1130" s="144"/>
      <c r="Y1130" s="53"/>
      <c r="AT1130" s="17" t="s">
        <v>177</v>
      </c>
      <c r="AU1130" s="17" t="s">
        <v>84</v>
      </c>
    </row>
    <row r="1131" spans="2:65" s="1" customFormat="1" ht="24.2" customHeight="1">
      <c r="B1131" s="32"/>
      <c r="C1131" s="126" t="s">
        <v>2250</v>
      </c>
      <c r="D1131" s="126" t="s">
        <v>157</v>
      </c>
      <c r="E1131" s="127" t="s">
        <v>2251</v>
      </c>
      <c r="F1131" s="128" t="s">
        <v>2252</v>
      </c>
      <c r="G1131" s="129" t="s">
        <v>386</v>
      </c>
      <c r="H1131" s="130">
        <v>6</v>
      </c>
      <c r="I1131" s="131"/>
      <c r="J1131" s="131"/>
      <c r="K1131" s="132">
        <f>ROUND(P1131*H1131,2)</f>
        <v>0</v>
      </c>
      <c r="L1131" s="133"/>
      <c r="M1131" s="32"/>
      <c r="N1131" s="134" t="s">
        <v>20</v>
      </c>
      <c r="O1131" s="135" t="s">
        <v>43</v>
      </c>
      <c r="P1131" s="136">
        <f>I1131+J1131</f>
        <v>0</v>
      </c>
      <c r="Q1131" s="136">
        <f>ROUND(I1131*H1131,2)</f>
        <v>0</v>
      </c>
      <c r="R1131" s="136">
        <f>ROUND(J1131*H1131,2)</f>
        <v>0</v>
      </c>
      <c r="T1131" s="137">
        <f>S1131*H1131</f>
        <v>0</v>
      </c>
      <c r="U1131" s="137">
        <v>7.1199999999999996E-3</v>
      </c>
      <c r="V1131" s="137">
        <f>U1131*H1131</f>
        <v>4.2719999999999994E-2</v>
      </c>
      <c r="W1131" s="137">
        <v>0</v>
      </c>
      <c r="X1131" s="137">
        <f>W1131*H1131</f>
        <v>0</v>
      </c>
      <c r="Y1131" s="138" t="s">
        <v>20</v>
      </c>
      <c r="AR1131" s="139" t="s">
        <v>185</v>
      </c>
      <c r="AT1131" s="139" t="s">
        <v>157</v>
      </c>
      <c r="AU1131" s="139" t="s">
        <v>84</v>
      </c>
      <c r="AY1131" s="17" t="s">
        <v>155</v>
      </c>
      <c r="BE1131" s="140">
        <f>IF(O1131="základní",K1131,0)</f>
        <v>0</v>
      </c>
      <c r="BF1131" s="140">
        <f>IF(O1131="snížená",K1131,0)</f>
        <v>0</v>
      </c>
      <c r="BG1131" s="140">
        <f>IF(O1131="zákl. přenesená",K1131,0)</f>
        <v>0</v>
      </c>
      <c r="BH1131" s="140">
        <f>IF(O1131="sníž. přenesená",K1131,0)</f>
        <v>0</v>
      </c>
      <c r="BI1131" s="140">
        <f>IF(O1131="nulová",K1131,0)</f>
        <v>0</v>
      </c>
      <c r="BJ1131" s="17" t="s">
        <v>82</v>
      </c>
      <c r="BK1131" s="140">
        <f>ROUND(P1131*H1131,2)</f>
        <v>0</v>
      </c>
      <c r="BL1131" s="17" t="s">
        <v>185</v>
      </c>
      <c r="BM1131" s="139" t="s">
        <v>2253</v>
      </c>
    </row>
    <row r="1132" spans="2:65" s="1" customFormat="1">
      <c r="B1132" s="32"/>
      <c r="D1132" s="141" t="s">
        <v>162</v>
      </c>
      <c r="F1132" s="142" t="s">
        <v>2254</v>
      </c>
      <c r="I1132" s="143"/>
      <c r="J1132" s="143"/>
      <c r="M1132" s="32"/>
      <c r="N1132" s="144"/>
      <c r="Y1132" s="53"/>
      <c r="AT1132" s="17" t="s">
        <v>162</v>
      </c>
      <c r="AU1132" s="17" t="s">
        <v>84</v>
      </c>
    </row>
    <row r="1133" spans="2:65" s="1" customFormat="1" ht="16.5" customHeight="1">
      <c r="B1133" s="32"/>
      <c r="C1133" s="161" t="s">
        <v>2255</v>
      </c>
      <c r="D1133" s="161" t="s">
        <v>180</v>
      </c>
      <c r="E1133" s="162" t="s">
        <v>2256</v>
      </c>
      <c r="F1133" s="163" t="s">
        <v>2257</v>
      </c>
      <c r="G1133" s="164" t="s">
        <v>183</v>
      </c>
      <c r="H1133" s="165">
        <v>3</v>
      </c>
      <c r="I1133" s="166"/>
      <c r="J1133" s="167"/>
      <c r="K1133" s="168">
        <f>ROUND(P1133*H1133,2)</f>
        <v>0</v>
      </c>
      <c r="L1133" s="167"/>
      <c r="M1133" s="169"/>
      <c r="N1133" s="170" t="s">
        <v>20</v>
      </c>
      <c r="O1133" s="135" t="s">
        <v>43</v>
      </c>
      <c r="P1133" s="136">
        <f>I1133+J1133</f>
        <v>0</v>
      </c>
      <c r="Q1133" s="136">
        <f>ROUND(I1133*H1133,2)</f>
        <v>0</v>
      </c>
      <c r="R1133" s="136">
        <f>ROUND(J1133*H1133,2)</f>
        <v>0</v>
      </c>
      <c r="T1133" s="137">
        <f>S1133*H1133</f>
        <v>0</v>
      </c>
      <c r="U1133" s="137">
        <v>1.72E-3</v>
      </c>
      <c r="V1133" s="137">
        <f>U1133*H1133</f>
        <v>5.1599999999999997E-3</v>
      </c>
      <c r="W1133" s="137">
        <v>0</v>
      </c>
      <c r="X1133" s="137">
        <f>W1133*H1133</f>
        <v>0</v>
      </c>
      <c r="Y1133" s="138" t="s">
        <v>20</v>
      </c>
      <c r="AR1133" s="139" t="s">
        <v>184</v>
      </c>
      <c r="AT1133" s="139" t="s">
        <v>180</v>
      </c>
      <c r="AU1133" s="139" t="s">
        <v>84</v>
      </c>
      <c r="AY1133" s="17" t="s">
        <v>155</v>
      </c>
      <c r="BE1133" s="140">
        <f>IF(O1133="základní",K1133,0)</f>
        <v>0</v>
      </c>
      <c r="BF1133" s="140">
        <f>IF(O1133="snížená",K1133,0)</f>
        <v>0</v>
      </c>
      <c r="BG1133" s="140">
        <f>IF(O1133="zákl. přenesená",K1133,0)</f>
        <v>0</v>
      </c>
      <c r="BH1133" s="140">
        <f>IF(O1133="sníž. přenesená",K1133,0)</f>
        <v>0</v>
      </c>
      <c r="BI1133" s="140">
        <f>IF(O1133="nulová",K1133,0)</f>
        <v>0</v>
      </c>
      <c r="BJ1133" s="17" t="s">
        <v>82</v>
      </c>
      <c r="BK1133" s="140">
        <f>ROUND(P1133*H1133,2)</f>
        <v>0</v>
      </c>
      <c r="BL1133" s="17" t="s">
        <v>185</v>
      </c>
      <c r="BM1133" s="139" t="s">
        <v>2258</v>
      </c>
    </row>
    <row r="1134" spans="2:65" s="12" customFormat="1">
      <c r="B1134" s="145"/>
      <c r="D1134" s="146" t="s">
        <v>164</v>
      </c>
      <c r="F1134" s="148" t="s">
        <v>2259</v>
      </c>
      <c r="H1134" s="149">
        <v>3</v>
      </c>
      <c r="I1134" s="150"/>
      <c r="J1134" s="150"/>
      <c r="M1134" s="145"/>
      <c r="N1134" s="151"/>
      <c r="Y1134" s="152"/>
      <c r="AT1134" s="147" t="s">
        <v>164</v>
      </c>
      <c r="AU1134" s="147" t="s">
        <v>84</v>
      </c>
      <c r="AV1134" s="12" t="s">
        <v>84</v>
      </c>
      <c r="AW1134" s="12" t="s">
        <v>4</v>
      </c>
      <c r="AX1134" s="12" t="s">
        <v>82</v>
      </c>
      <c r="AY1134" s="147" t="s">
        <v>155</v>
      </c>
    </row>
    <row r="1135" spans="2:65" s="1" customFormat="1" ht="16.5" customHeight="1">
      <c r="B1135" s="32"/>
      <c r="C1135" s="126" t="s">
        <v>2260</v>
      </c>
      <c r="D1135" s="126" t="s">
        <v>157</v>
      </c>
      <c r="E1135" s="127" t="s">
        <v>2261</v>
      </c>
      <c r="F1135" s="128" t="s">
        <v>2262</v>
      </c>
      <c r="G1135" s="129" t="s">
        <v>183</v>
      </c>
      <c r="H1135" s="130">
        <v>330</v>
      </c>
      <c r="I1135" s="131"/>
      <c r="J1135" s="131"/>
      <c r="K1135" s="132">
        <f>ROUND(P1135*H1135,2)</f>
        <v>0</v>
      </c>
      <c r="L1135" s="133"/>
      <c r="M1135" s="32"/>
      <c r="N1135" s="134" t="s">
        <v>20</v>
      </c>
      <c r="O1135" s="135" t="s">
        <v>43</v>
      </c>
      <c r="P1135" s="136">
        <f>I1135+J1135</f>
        <v>0</v>
      </c>
      <c r="Q1135" s="136">
        <f>ROUND(I1135*H1135,2)</f>
        <v>0</v>
      </c>
      <c r="R1135" s="136">
        <f>ROUND(J1135*H1135,2)</f>
        <v>0</v>
      </c>
      <c r="T1135" s="137">
        <f>S1135*H1135</f>
        <v>0</v>
      </c>
      <c r="U1135" s="137">
        <v>0</v>
      </c>
      <c r="V1135" s="137">
        <f>U1135*H1135</f>
        <v>0</v>
      </c>
      <c r="W1135" s="137">
        <v>0</v>
      </c>
      <c r="X1135" s="137">
        <f>W1135*H1135</f>
        <v>0</v>
      </c>
      <c r="Y1135" s="138" t="s">
        <v>20</v>
      </c>
      <c r="AR1135" s="139" t="s">
        <v>185</v>
      </c>
      <c r="AT1135" s="139" t="s">
        <v>157</v>
      </c>
      <c r="AU1135" s="139" t="s">
        <v>84</v>
      </c>
      <c r="AY1135" s="17" t="s">
        <v>155</v>
      </c>
      <c r="BE1135" s="140">
        <f>IF(O1135="základní",K1135,0)</f>
        <v>0</v>
      </c>
      <c r="BF1135" s="140">
        <f>IF(O1135="snížená",K1135,0)</f>
        <v>0</v>
      </c>
      <c r="BG1135" s="140">
        <f>IF(O1135="zákl. přenesená",K1135,0)</f>
        <v>0</v>
      </c>
      <c r="BH1135" s="140">
        <f>IF(O1135="sníž. přenesená",K1135,0)</f>
        <v>0</v>
      </c>
      <c r="BI1135" s="140">
        <f>IF(O1135="nulová",K1135,0)</f>
        <v>0</v>
      </c>
      <c r="BJ1135" s="17" t="s">
        <v>82</v>
      </c>
      <c r="BK1135" s="140">
        <f>ROUND(P1135*H1135,2)</f>
        <v>0</v>
      </c>
      <c r="BL1135" s="17" t="s">
        <v>185</v>
      </c>
      <c r="BM1135" s="139" t="s">
        <v>2263</v>
      </c>
    </row>
    <row r="1136" spans="2:65" s="1" customFormat="1">
      <c r="B1136" s="32"/>
      <c r="D1136" s="141" t="s">
        <v>162</v>
      </c>
      <c r="F1136" s="142" t="s">
        <v>2264</v>
      </c>
      <c r="I1136" s="143"/>
      <c r="J1136" s="143"/>
      <c r="M1136" s="32"/>
      <c r="N1136" s="144"/>
      <c r="Y1136" s="53"/>
      <c r="AT1136" s="17" t="s">
        <v>162</v>
      </c>
      <c r="AU1136" s="17" t="s">
        <v>84</v>
      </c>
    </row>
    <row r="1137" spans="2:65" s="1" customFormat="1" ht="16.5" customHeight="1">
      <c r="B1137" s="32"/>
      <c r="C1137" s="161" t="s">
        <v>2265</v>
      </c>
      <c r="D1137" s="161" t="s">
        <v>180</v>
      </c>
      <c r="E1137" s="162" t="s">
        <v>2266</v>
      </c>
      <c r="F1137" s="163" t="s">
        <v>2267</v>
      </c>
      <c r="G1137" s="164" t="s">
        <v>183</v>
      </c>
      <c r="H1137" s="165">
        <v>396</v>
      </c>
      <c r="I1137" s="166"/>
      <c r="J1137" s="167"/>
      <c r="K1137" s="168">
        <f>ROUND(P1137*H1137,2)</f>
        <v>0</v>
      </c>
      <c r="L1137" s="167"/>
      <c r="M1137" s="169"/>
      <c r="N1137" s="170" t="s">
        <v>20</v>
      </c>
      <c r="O1137" s="135" t="s">
        <v>43</v>
      </c>
      <c r="P1137" s="136">
        <f>I1137+J1137</f>
        <v>0</v>
      </c>
      <c r="Q1137" s="136">
        <f>ROUND(I1137*H1137,2)</f>
        <v>0</v>
      </c>
      <c r="R1137" s="136">
        <f>ROUND(J1137*H1137,2)</f>
        <v>0</v>
      </c>
      <c r="T1137" s="137">
        <f>S1137*H1137</f>
        <v>0</v>
      </c>
      <c r="U1137" s="137">
        <v>4.0000000000000003E-5</v>
      </c>
      <c r="V1137" s="137">
        <f>U1137*H1137</f>
        <v>1.584E-2</v>
      </c>
      <c r="W1137" s="137">
        <v>0</v>
      </c>
      <c r="X1137" s="137">
        <f>W1137*H1137</f>
        <v>0</v>
      </c>
      <c r="Y1137" s="138" t="s">
        <v>20</v>
      </c>
      <c r="AR1137" s="139" t="s">
        <v>184</v>
      </c>
      <c r="AT1137" s="139" t="s">
        <v>180</v>
      </c>
      <c r="AU1137" s="139" t="s">
        <v>84</v>
      </c>
      <c r="AY1137" s="17" t="s">
        <v>155</v>
      </c>
      <c r="BE1137" s="140">
        <f>IF(O1137="základní",K1137,0)</f>
        <v>0</v>
      </c>
      <c r="BF1137" s="140">
        <f>IF(O1137="snížená",K1137,0)</f>
        <v>0</v>
      </c>
      <c r="BG1137" s="140">
        <f>IF(O1137="zákl. přenesená",K1137,0)</f>
        <v>0</v>
      </c>
      <c r="BH1137" s="140">
        <f>IF(O1137="sníž. přenesená",K1137,0)</f>
        <v>0</v>
      </c>
      <c r="BI1137" s="140">
        <f>IF(O1137="nulová",K1137,0)</f>
        <v>0</v>
      </c>
      <c r="BJ1137" s="17" t="s">
        <v>82</v>
      </c>
      <c r="BK1137" s="140">
        <f>ROUND(P1137*H1137,2)</f>
        <v>0</v>
      </c>
      <c r="BL1137" s="17" t="s">
        <v>185</v>
      </c>
      <c r="BM1137" s="139" t="s">
        <v>2268</v>
      </c>
    </row>
    <row r="1138" spans="2:65" s="12" customFormat="1">
      <c r="B1138" s="145"/>
      <c r="D1138" s="146" t="s">
        <v>164</v>
      </c>
      <c r="F1138" s="148" t="s">
        <v>2269</v>
      </c>
      <c r="H1138" s="149">
        <v>396</v>
      </c>
      <c r="I1138" s="150"/>
      <c r="J1138" s="150"/>
      <c r="M1138" s="145"/>
      <c r="N1138" s="151"/>
      <c r="Y1138" s="152"/>
      <c r="AT1138" s="147" t="s">
        <v>164</v>
      </c>
      <c r="AU1138" s="147" t="s">
        <v>84</v>
      </c>
      <c r="AV1138" s="12" t="s">
        <v>84</v>
      </c>
      <c r="AW1138" s="12" t="s">
        <v>4</v>
      </c>
      <c r="AX1138" s="12" t="s">
        <v>82</v>
      </c>
      <c r="AY1138" s="147" t="s">
        <v>155</v>
      </c>
    </row>
    <row r="1139" spans="2:65" s="1" customFormat="1" ht="16.5" customHeight="1">
      <c r="B1139" s="32"/>
      <c r="C1139" s="126" t="s">
        <v>2270</v>
      </c>
      <c r="D1139" s="126" t="s">
        <v>157</v>
      </c>
      <c r="E1139" s="127" t="s">
        <v>2271</v>
      </c>
      <c r="F1139" s="128" t="s">
        <v>2272</v>
      </c>
      <c r="G1139" s="129" t="s">
        <v>386</v>
      </c>
      <c r="H1139" s="130">
        <v>22</v>
      </c>
      <c r="I1139" s="131"/>
      <c r="J1139" s="131"/>
      <c r="K1139" s="132">
        <f>ROUND(P1139*H1139,2)</f>
        <v>0</v>
      </c>
      <c r="L1139" s="133"/>
      <c r="M1139" s="32"/>
      <c r="N1139" s="134" t="s">
        <v>20</v>
      </c>
      <c r="O1139" s="135" t="s">
        <v>43</v>
      </c>
      <c r="P1139" s="136">
        <f>I1139+J1139</f>
        <v>0</v>
      </c>
      <c r="Q1139" s="136">
        <f>ROUND(I1139*H1139,2)</f>
        <v>0</v>
      </c>
      <c r="R1139" s="136">
        <f>ROUND(J1139*H1139,2)</f>
        <v>0</v>
      </c>
      <c r="T1139" s="137">
        <f>S1139*H1139</f>
        <v>0</v>
      </c>
      <c r="U1139" s="137">
        <v>0</v>
      </c>
      <c r="V1139" s="137">
        <f>U1139*H1139</f>
        <v>0</v>
      </c>
      <c r="W1139" s="137">
        <v>0</v>
      </c>
      <c r="X1139" s="137">
        <f>W1139*H1139</f>
        <v>0</v>
      </c>
      <c r="Y1139" s="138" t="s">
        <v>20</v>
      </c>
      <c r="AR1139" s="139" t="s">
        <v>185</v>
      </c>
      <c r="AT1139" s="139" t="s">
        <v>157</v>
      </c>
      <c r="AU1139" s="139" t="s">
        <v>84</v>
      </c>
      <c r="AY1139" s="17" t="s">
        <v>155</v>
      </c>
      <c r="BE1139" s="140">
        <f>IF(O1139="základní",K1139,0)</f>
        <v>0</v>
      </c>
      <c r="BF1139" s="140">
        <f>IF(O1139="snížená",K1139,0)</f>
        <v>0</v>
      </c>
      <c r="BG1139" s="140">
        <f>IF(O1139="zákl. přenesená",K1139,0)</f>
        <v>0</v>
      </c>
      <c r="BH1139" s="140">
        <f>IF(O1139="sníž. přenesená",K1139,0)</f>
        <v>0</v>
      </c>
      <c r="BI1139" s="140">
        <f>IF(O1139="nulová",K1139,0)</f>
        <v>0</v>
      </c>
      <c r="BJ1139" s="17" t="s">
        <v>82</v>
      </c>
      <c r="BK1139" s="140">
        <f>ROUND(P1139*H1139,2)</f>
        <v>0</v>
      </c>
      <c r="BL1139" s="17" t="s">
        <v>185</v>
      </c>
      <c r="BM1139" s="139" t="s">
        <v>2273</v>
      </c>
    </row>
    <row r="1140" spans="2:65" s="1" customFormat="1">
      <c r="B1140" s="32"/>
      <c r="D1140" s="141" t="s">
        <v>162</v>
      </c>
      <c r="F1140" s="142" t="s">
        <v>2274</v>
      </c>
      <c r="I1140" s="143"/>
      <c r="J1140" s="143"/>
      <c r="M1140" s="32"/>
      <c r="N1140" s="144"/>
      <c r="Y1140" s="53"/>
      <c r="AT1140" s="17" t="s">
        <v>162</v>
      </c>
      <c r="AU1140" s="17" t="s">
        <v>84</v>
      </c>
    </row>
    <row r="1141" spans="2:65" s="1" customFormat="1" ht="16.5" customHeight="1">
      <c r="B1141" s="32"/>
      <c r="C1141" s="161" t="s">
        <v>2275</v>
      </c>
      <c r="D1141" s="161" t="s">
        <v>180</v>
      </c>
      <c r="E1141" s="162" t="s">
        <v>2276</v>
      </c>
      <c r="F1141" s="163" t="s">
        <v>2277</v>
      </c>
      <c r="G1141" s="164" t="s">
        <v>386</v>
      </c>
      <c r="H1141" s="165">
        <v>22</v>
      </c>
      <c r="I1141" s="166"/>
      <c r="J1141" s="167"/>
      <c r="K1141" s="168">
        <f>ROUND(P1141*H1141,2)</f>
        <v>0</v>
      </c>
      <c r="L1141" s="167"/>
      <c r="M1141" s="169"/>
      <c r="N1141" s="170" t="s">
        <v>20</v>
      </c>
      <c r="O1141" s="135" t="s">
        <v>43</v>
      </c>
      <c r="P1141" s="136">
        <f>I1141+J1141</f>
        <v>0</v>
      </c>
      <c r="Q1141" s="136">
        <f>ROUND(I1141*H1141,2)</f>
        <v>0</v>
      </c>
      <c r="R1141" s="136">
        <f>ROUND(J1141*H1141,2)</f>
        <v>0</v>
      </c>
      <c r="T1141" s="137">
        <f>S1141*H1141</f>
        <v>0</v>
      </c>
      <c r="U1141" s="137">
        <v>5.0000000000000002E-5</v>
      </c>
      <c r="V1141" s="137">
        <f>U1141*H1141</f>
        <v>1.1000000000000001E-3</v>
      </c>
      <c r="W1141" s="137">
        <v>0</v>
      </c>
      <c r="X1141" s="137">
        <f>W1141*H1141</f>
        <v>0</v>
      </c>
      <c r="Y1141" s="138" t="s">
        <v>20</v>
      </c>
      <c r="AR1141" s="139" t="s">
        <v>184</v>
      </c>
      <c r="AT1141" s="139" t="s">
        <v>180</v>
      </c>
      <c r="AU1141" s="139" t="s">
        <v>84</v>
      </c>
      <c r="AY1141" s="17" t="s">
        <v>155</v>
      </c>
      <c r="BE1141" s="140">
        <f>IF(O1141="základní",K1141,0)</f>
        <v>0</v>
      </c>
      <c r="BF1141" s="140">
        <f>IF(O1141="snížená",K1141,0)</f>
        <v>0</v>
      </c>
      <c r="BG1141" s="140">
        <f>IF(O1141="zákl. přenesená",K1141,0)</f>
        <v>0</v>
      </c>
      <c r="BH1141" s="140">
        <f>IF(O1141="sníž. přenesená",K1141,0)</f>
        <v>0</v>
      </c>
      <c r="BI1141" s="140">
        <f>IF(O1141="nulová",K1141,0)</f>
        <v>0</v>
      </c>
      <c r="BJ1141" s="17" t="s">
        <v>82</v>
      </c>
      <c r="BK1141" s="140">
        <f>ROUND(P1141*H1141,2)</f>
        <v>0</v>
      </c>
      <c r="BL1141" s="17" t="s">
        <v>185</v>
      </c>
      <c r="BM1141" s="139" t="s">
        <v>2278</v>
      </c>
    </row>
    <row r="1142" spans="2:65" s="1" customFormat="1" ht="16.5" customHeight="1">
      <c r="B1142" s="32"/>
      <c r="C1142" s="126" t="s">
        <v>2279</v>
      </c>
      <c r="D1142" s="126" t="s">
        <v>157</v>
      </c>
      <c r="E1142" s="127" t="s">
        <v>2271</v>
      </c>
      <c r="F1142" s="128" t="s">
        <v>2272</v>
      </c>
      <c r="G1142" s="129" t="s">
        <v>386</v>
      </c>
      <c r="H1142" s="130">
        <v>22</v>
      </c>
      <c r="I1142" s="131"/>
      <c r="J1142" s="131"/>
      <c r="K1142" s="132">
        <f>ROUND(P1142*H1142,2)</f>
        <v>0</v>
      </c>
      <c r="L1142" s="133"/>
      <c r="M1142" s="32"/>
      <c r="N1142" s="134" t="s">
        <v>20</v>
      </c>
      <c r="O1142" s="135" t="s">
        <v>43</v>
      </c>
      <c r="P1142" s="136">
        <f>I1142+J1142</f>
        <v>0</v>
      </c>
      <c r="Q1142" s="136">
        <f>ROUND(I1142*H1142,2)</f>
        <v>0</v>
      </c>
      <c r="R1142" s="136">
        <f>ROUND(J1142*H1142,2)</f>
        <v>0</v>
      </c>
      <c r="T1142" s="137">
        <f>S1142*H1142</f>
        <v>0</v>
      </c>
      <c r="U1142" s="137">
        <v>0</v>
      </c>
      <c r="V1142" s="137">
        <f>U1142*H1142</f>
        <v>0</v>
      </c>
      <c r="W1142" s="137">
        <v>0</v>
      </c>
      <c r="X1142" s="137">
        <f>W1142*H1142</f>
        <v>0</v>
      </c>
      <c r="Y1142" s="138" t="s">
        <v>20</v>
      </c>
      <c r="AR1142" s="139" t="s">
        <v>185</v>
      </c>
      <c r="AT1142" s="139" t="s">
        <v>157</v>
      </c>
      <c r="AU1142" s="139" t="s">
        <v>84</v>
      </c>
      <c r="AY1142" s="17" t="s">
        <v>155</v>
      </c>
      <c r="BE1142" s="140">
        <f>IF(O1142="základní",K1142,0)</f>
        <v>0</v>
      </c>
      <c r="BF1142" s="140">
        <f>IF(O1142="snížená",K1142,0)</f>
        <v>0</v>
      </c>
      <c r="BG1142" s="140">
        <f>IF(O1142="zákl. přenesená",K1142,0)</f>
        <v>0</v>
      </c>
      <c r="BH1142" s="140">
        <f>IF(O1142="sníž. přenesená",K1142,0)</f>
        <v>0</v>
      </c>
      <c r="BI1142" s="140">
        <f>IF(O1142="nulová",K1142,0)</f>
        <v>0</v>
      </c>
      <c r="BJ1142" s="17" t="s">
        <v>82</v>
      </c>
      <c r="BK1142" s="140">
        <f>ROUND(P1142*H1142,2)</f>
        <v>0</v>
      </c>
      <c r="BL1142" s="17" t="s">
        <v>185</v>
      </c>
      <c r="BM1142" s="139" t="s">
        <v>2280</v>
      </c>
    </row>
    <row r="1143" spans="2:65" s="1" customFormat="1">
      <c r="B1143" s="32"/>
      <c r="D1143" s="141" t="s">
        <v>162</v>
      </c>
      <c r="F1143" s="142" t="s">
        <v>2274</v>
      </c>
      <c r="I1143" s="143"/>
      <c r="J1143" s="143"/>
      <c r="M1143" s="32"/>
      <c r="N1143" s="144"/>
      <c r="Y1143" s="53"/>
      <c r="AT1143" s="17" t="s">
        <v>162</v>
      </c>
      <c r="AU1143" s="17" t="s">
        <v>84</v>
      </c>
    </row>
    <row r="1144" spans="2:65" s="1" customFormat="1" ht="29.25">
      <c r="B1144" s="32"/>
      <c r="D1144" s="146" t="s">
        <v>177</v>
      </c>
      <c r="F1144" s="160" t="s">
        <v>2281</v>
      </c>
      <c r="I1144" s="143"/>
      <c r="J1144" s="143"/>
      <c r="M1144" s="32"/>
      <c r="N1144" s="144"/>
      <c r="Y1144" s="53"/>
      <c r="AT1144" s="17" t="s">
        <v>177</v>
      </c>
      <c r="AU1144" s="17" t="s">
        <v>84</v>
      </c>
    </row>
    <row r="1145" spans="2:65" s="1" customFormat="1" ht="16.5" customHeight="1">
      <c r="B1145" s="32"/>
      <c r="C1145" s="161" t="s">
        <v>2282</v>
      </c>
      <c r="D1145" s="161" t="s">
        <v>180</v>
      </c>
      <c r="E1145" s="162" t="s">
        <v>2276</v>
      </c>
      <c r="F1145" s="163" t="s">
        <v>2277</v>
      </c>
      <c r="G1145" s="164" t="s">
        <v>386</v>
      </c>
      <c r="H1145" s="165">
        <v>22</v>
      </c>
      <c r="I1145" s="166"/>
      <c r="J1145" s="167"/>
      <c r="K1145" s="168">
        <f>ROUND(P1145*H1145,2)</f>
        <v>0</v>
      </c>
      <c r="L1145" s="167"/>
      <c r="M1145" s="169"/>
      <c r="N1145" s="170" t="s">
        <v>20</v>
      </c>
      <c r="O1145" s="135" t="s">
        <v>43</v>
      </c>
      <c r="P1145" s="136">
        <f>I1145+J1145</f>
        <v>0</v>
      </c>
      <c r="Q1145" s="136">
        <f>ROUND(I1145*H1145,2)</f>
        <v>0</v>
      </c>
      <c r="R1145" s="136">
        <f>ROUND(J1145*H1145,2)</f>
        <v>0</v>
      </c>
      <c r="T1145" s="137">
        <f>S1145*H1145</f>
        <v>0</v>
      </c>
      <c r="U1145" s="137">
        <v>5.0000000000000002E-5</v>
      </c>
      <c r="V1145" s="137">
        <f>U1145*H1145</f>
        <v>1.1000000000000001E-3</v>
      </c>
      <c r="W1145" s="137">
        <v>0</v>
      </c>
      <c r="X1145" s="137">
        <f>W1145*H1145</f>
        <v>0</v>
      </c>
      <c r="Y1145" s="138" t="s">
        <v>20</v>
      </c>
      <c r="AR1145" s="139" t="s">
        <v>184</v>
      </c>
      <c r="AT1145" s="139" t="s">
        <v>180</v>
      </c>
      <c r="AU1145" s="139" t="s">
        <v>84</v>
      </c>
      <c r="AY1145" s="17" t="s">
        <v>155</v>
      </c>
      <c r="BE1145" s="140">
        <f>IF(O1145="základní",K1145,0)</f>
        <v>0</v>
      </c>
      <c r="BF1145" s="140">
        <f>IF(O1145="snížená",K1145,0)</f>
        <v>0</v>
      </c>
      <c r="BG1145" s="140">
        <f>IF(O1145="zákl. přenesená",K1145,0)</f>
        <v>0</v>
      </c>
      <c r="BH1145" s="140">
        <f>IF(O1145="sníž. přenesená",K1145,0)</f>
        <v>0</v>
      </c>
      <c r="BI1145" s="140">
        <f>IF(O1145="nulová",K1145,0)</f>
        <v>0</v>
      </c>
      <c r="BJ1145" s="17" t="s">
        <v>82</v>
      </c>
      <c r="BK1145" s="140">
        <f>ROUND(P1145*H1145,2)</f>
        <v>0</v>
      </c>
      <c r="BL1145" s="17" t="s">
        <v>185</v>
      </c>
      <c r="BM1145" s="139" t="s">
        <v>2283</v>
      </c>
    </row>
    <row r="1146" spans="2:65" s="1" customFormat="1" ht="16.5" customHeight="1">
      <c r="B1146" s="32"/>
      <c r="C1146" s="126" t="s">
        <v>2284</v>
      </c>
      <c r="D1146" s="126" t="s">
        <v>157</v>
      </c>
      <c r="E1146" s="127" t="s">
        <v>2285</v>
      </c>
      <c r="F1146" s="128" t="s">
        <v>2286</v>
      </c>
      <c r="G1146" s="129" t="s">
        <v>386</v>
      </c>
      <c r="H1146" s="130">
        <v>4</v>
      </c>
      <c r="I1146" s="131"/>
      <c r="J1146" s="131"/>
      <c r="K1146" s="132">
        <f>ROUND(P1146*H1146,2)</f>
        <v>0</v>
      </c>
      <c r="L1146" s="133"/>
      <c r="M1146" s="32"/>
      <c r="N1146" s="134" t="s">
        <v>20</v>
      </c>
      <c r="O1146" s="135" t="s">
        <v>43</v>
      </c>
      <c r="P1146" s="136">
        <f>I1146+J1146</f>
        <v>0</v>
      </c>
      <c r="Q1146" s="136">
        <f>ROUND(I1146*H1146,2)</f>
        <v>0</v>
      </c>
      <c r="R1146" s="136">
        <f>ROUND(J1146*H1146,2)</f>
        <v>0</v>
      </c>
      <c r="T1146" s="137">
        <f>S1146*H1146</f>
        <v>0</v>
      </c>
      <c r="U1146" s="137">
        <v>0</v>
      </c>
      <c r="V1146" s="137">
        <f>U1146*H1146</f>
        <v>0</v>
      </c>
      <c r="W1146" s="137">
        <v>0</v>
      </c>
      <c r="X1146" s="137">
        <f>W1146*H1146</f>
        <v>0</v>
      </c>
      <c r="Y1146" s="138" t="s">
        <v>20</v>
      </c>
      <c r="AR1146" s="139" t="s">
        <v>185</v>
      </c>
      <c r="AT1146" s="139" t="s">
        <v>157</v>
      </c>
      <c r="AU1146" s="139" t="s">
        <v>84</v>
      </c>
      <c r="AY1146" s="17" t="s">
        <v>155</v>
      </c>
      <c r="BE1146" s="140">
        <f>IF(O1146="základní",K1146,0)</f>
        <v>0</v>
      </c>
      <c r="BF1146" s="140">
        <f>IF(O1146="snížená",K1146,0)</f>
        <v>0</v>
      </c>
      <c r="BG1146" s="140">
        <f>IF(O1146="zákl. přenesená",K1146,0)</f>
        <v>0</v>
      </c>
      <c r="BH1146" s="140">
        <f>IF(O1146="sníž. přenesená",K1146,0)</f>
        <v>0</v>
      </c>
      <c r="BI1146" s="140">
        <f>IF(O1146="nulová",K1146,0)</f>
        <v>0</v>
      </c>
      <c r="BJ1146" s="17" t="s">
        <v>82</v>
      </c>
      <c r="BK1146" s="140">
        <f>ROUND(P1146*H1146,2)</f>
        <v>0</v>
      </c>
      <c r="BL1146" s="17" t="s">
        <v>185</v>
      </c>
      <c r="BM1146" s="139" t="s">
        <v>2287</v>
      </c>
    </row>
    <row r="1147" spans="2:65" s="1" customFormat="1">
      <c r="B1147" s="32"/>
      <c r="D1147" s="141" t="s">
        <v>162</v>
      </c>
      <c r="F1147" s="142" t="s">
        <v>2288</v>
      </c>
      <c r="I1147" s="143"/>
      <c r="J1147" s="143"/>
      <c r="M1147" s="32"/>
      <c r="N1147" s="144"/>
      <c r="Y1147" s="53"/>
      <c r="AT1147" s="17" t="s">
        <v>162</v>
      </c>
      <c r="AU1147" s="17" t="s">
        <v>84</v>
      </c>
    </row>
    <row r="1148" spans="2:65" s="1" customFormat="1" ht="16.5" customHeight="1">
      <c r="B1148" s="32"/>
      <c r="C1148" s="161" t="s">
        <v>2289</v>
      </c>
      <c r="D1148" s="161" t="s">
        <v>180</v>
      </c>
      <c r="E1148" s="162" t="s">
        <v>2290</v>
      </c>
      <c r="F1148" s="163" t="s">
        <v>2291</v>
      </c>
      <c r="G1148" s="164" t="s">
        <v>386</v>
      </c>
      <c r="H1148" s="165">
        <v>4</v>
      </c>
      <c r="I1148" s="166"/>
      <c r="J1148" s="167"/>
      <c r="K1148" s="168">
        <f>ROUND(P1148*H1148,2)</f>
        <v>0</v>
      </c>
      <c r="L1148" s="167"/>
      <c r="M1148" s="169"/>
      <c r="N1148" s="170" t="s">
        <v>20</v>
      </c>
      <c r="O1148" s="135" t="s">
        <v>43</v>
      </c>
      <c r="P1148" s="136">
        <f>I1148+J1148</f>
        <v>0</v>
      </c>
      <c r="Q1148" s="136">
        <f>ROUND(I1148*H1148,2)</f>
        <v>0</v>
      </c>
      <c r="R1148" s="136">
        <f>ROUND(J1148*H1148,2)</f>
        <v>0</v>
      </c>
      <c r="T1148" s="137">
        <f>S1148*H1148</f>
        <v>0</v>
      </c>
      <c r="U1148" s="137">
        <v>6.0999999999999997E-4</v>
      </c>
      <c r="V1148" s="137">
        <f>U1148*H1148</f>
        <v>2.4399999999999999E-3</v>
      </c>
      <c r="W1148" s="137">
        <v>0</v>
      </c>
      <c r="X1148" s="137">
        <f>W1148*H1148</f>
        <v>0</v>
      </c>
      <c r="Y1148" s="138" t="s">
        <v>20</v>
      </c>
      <c r="AR1148" s="139" t="s">
        <v>184</v>
      </c>
      <c r="AT1148" s="139" t="s">
        <v>180</v>
      </c>
      <c r="AU1148" s="139" t="s">
        <v>84</v>
      </c>
      <c r="AY1148" s="17" t="s">
        <v>155</v>
      </c>
      <c r="BE1148" s="140">
        <f>IF(O1148="základní",K1148,0)</f>
        <v>0</v>
      </c>
      <c r="BF1148" s="140">
        <f>IF(O1148="snížená",K1148,0)</f>
        <v>0</v>
      </c>
      <c r="BG1148" s="140">
        <f>IF(O1148="zákl. přenesená",K1148,0)</f>
        <v>0</v>
      </c>
      <c r="BH1148" s="140">
        <f>IF(O1148="sníž. přenesená",K1148,0)</f>
        <v>0</v>
      </c>
      <c r="BI1148" s="140">
        <f>IF(O1148="nulová",K1148,0)</f>
        <v>0</v>
      </c>
      <c r="BJ1148" s="17" t="s">
        <v>82</v>
      </c>
      <c r="BK1148" s="140">
        <f>ROUND(P1148*H1148,2)</f>
        <v>0</v>
      </c>
      <c r="BL1148" s="17" t="s">
        <v>185</v>
      </c>
      <c r="BM1148" s="139" t="s">
        <v>2292</v>
      </c>
    </row>
    <row r="1149" spans="2:65" s="1" customFormat="1" ht="16.5" customHeight="1">
      <c r="B1149" s="32"/>
      <c r="C1149" s="126" t="s">
        <v>2293</v>
      </c>
      <c r="D1149" s="126" t="s">
        <v>157</v>
      </c>
      <c r="E1149" s="127" t="s">
        <v>2294</v>
      </c>
      <c r="F1149" s="128" t="s">
        <v>2295</v>
      </c>
      <c r="G1149" s="129" t="s">
        <v>386</v>
      </c>
      <c r="H1149" s="130">
        <v>2</v>
      </c>
      <c r="I1149" s="131"/>
      <c r="J1149" s="131"/>
      <c r="K1149" s="132">
        <f>ROUND(P1149*H1149,2)</f>
        <v>0</v>
      </c>
      <c r="L1149" s="133"/>
      <c r="M1149" s="32"/>
      <c r="N1149" s="134" t="s">
        <v>20</v>
      </c>
      <c r="O1149" s="135" t="s">
        <v>43</v>
      </c>
      <c r="P1149" s="136">
        <f>I1149+J1149</f>
        <v>0</v>
      </c>
      <c r="Q1149" s="136">
        <f>ROUND(I1149*H1149,2)</f>
        <v>0</v>
      </c>
      <c r="R1149" s="136">
        <f>ROUND(J1149*H1149,2)</f>
        <v>0</v>
      </c>
      <c r="T1149" s="137">
        <f>S1149*H1149</f>
        <v>0</v>
      </c>
      <c r="U1149" s="137">
        <v>0</v>
      </c>
      <c r="V1149" s="137">
        <f>U1149*H1149</f>
        <v>0</v>
      </c>
      <c r="W1149" s="137">
        <v>0</v>
      </c>
      <c r="X1149" s="137">
        <f>W1149*H1149</f>
        <v>0</v>
      </c>
      <c r="Y1149" s="138" t="s">
        <v>20</v>
      </c>
      <c r="AR1149" s="139" t="s">
        <v>185</v>
      </c>
      <c r="AT1149" s="139" t="s">
        <v>157</v>
      </c>
      <c r="AU1149" s="139" t="s">
        <v>84</v>
      </c>
      <c r="AY1149" s="17" t="s">
        <v>155</v>
      </c>
      <c r="BE1149" s="140">
        <f>IF(O1149="základní",K1149,0)</f>
        <v>0</v>
      </c>
      <c r="BF1149" s="140">
        <f>IF(O1149="snížená",K1149,0)</f>
        <v>0</v>
      </c>
      <c r="BG1149" s="140">
        <f>IF(O1149="zákl. přenesená",K1149,0)</f>
        <v>0</v>
      </c>
      <c r="BH1149" s="140">
        <f>IF(O1149="sníž. přenesená",K1149,0)</f>
        <v>0</v>
      </c>
      <c r="BI1149" s="140">
        <f>IF(O1149="nulová",K1149,0)</f>
        <v>0</v>
      </c>
      <c r="BJ1149" s="17" t="s">
        <v>82</v>
      </c>
      <c r="BK1149" s="140">
        <f>ROUND(P1149*H1149,2)</f>
        <v>0</v>
      </c>
      <c r="BL1149" s="17" t="s">
        <v>185</v>
      </c>
      <c r="BM1149" s="139" t="s">
        <v>2296</v>
      </c>
    </row>
    <row r="1150" spans="2:65" s="1" customFormat="1">
      <c r="B1150" s="32"/>
      <c r="D1150" s="141" t="s">
        <v>162</v>
      </c>
      <c r="F1150" s="142" t="s">
        <v>2297</v>
      </c>
      <c r="I1150" s="143"/>
      <c r="J1150" s="143"/>
      <c r="M1150" s="32"/>
      <c r="N1150" s="144"/>
      <c r="Y1150" s="53"/>
      <c r="AT1150" s="17" t="s">
        <v>162</v>
      </c>
      <c r="AU1150" s="17" t="s">
        <v>84</v>
      </c>
    </row>
    <row r="1151" spans="2:65" s="1" customFormat="1" ht="16.5" customHeight="1">
      <c r="B1151" s="32"/>
      <c r="C1151" s="161" t="s">
        <v>2298</v>
      </c>
      <c r="D1151" s="161" t="s">
        <v>180</v>
      </c>
      <c r="E1151" s="162" t="s">
        <v>2299</v>
      </c>
      <c r="F1151" s="163" t="s">
        <v>2300</v>
      </c>
      <c r="G1151" s="164" t="s">
        <v>386</v>
      </c>
      <c r="H1151" s="165">
        <v>2</v>
      </c>
      <c r="I1151" s="166"/>
      <c r="J1151" s="167"/>
      <c r="K1151" s="168">
        <f>ROUND(P1151*H1151,2)</f>
        <v>0</v>
      </c>
      <c r="L1151" s="167"/>
      <c r="M1151" s="169"/>
      <c r="N1151" s="170" t="s">
        <v>20</v>
      </c>
      <c r="O1151" s="135" t="s">
        <v>43</v>
      </c>
      <c r="P1151" s="136">
        <f>I1151+J1151</f>
        <v>0</v>
      </c>
      <c r="Q1151" s="136">
        <f>ROUND(I1151*H1151,2)</f>
        <v>0</v>
      </c>
      <c r="R1151" s="136">
        <f>ROUND(J1151*H1151,2)</f>
        <v>0</v>
      </c>
      <c r="T1151" s="137">
        <f>S1151*H1151</f>
        <v>0</v>
      </c>
      <c r="U1151" s="137">
        <v>1.9000000000000001E-4</v>
      </c>
      <c r="V1151" s="137">
        <f>U1151*H1151</f>
        <v>3.8000000000000002E-4</v>
      </c>
      <c r="W1151" s="137">
        <v>0</v>
      </c>
      <c r="X1151" s="137">
        <f>W1151*H1151</f>
        <v>0</v>
      </c>
      <c r="Y1151" s="138" t="s">
        <v>20</v>
      </c>
      <c r="AR1151" s="139" t="s">
        <v>184</v>
      </c>
      <c r="AT1151" s="139" t="s">
        <v>180</v>
      </c>
      <c r="AU1151" s="139" t="s">
        <v>84</v>
      </c>
      <c r="AY1151" s="17" t="s">
        <v>155</v>
      </c>
      <c r="BE1151" s="140">
        <f>IF(O1151="základní",K1151,0)</f>
        <v>0</v>
      </c>
      <c r="BF1151" s="140">
        <f>IF(O1151="snížená",K1151,0)</f>
        <v>0</v>
      </c>
      <c r="BG1151" s="140">
        <f>IF(O1151="zákl. přenesená",K1151,0)</f>
        <v>0</v>
      </c>
      <c r="BH1151" s="140">
        <f>IF(O1151="sníž. přenesená",K1151,0)</f>
        <v>0</v>
      </c>
      <c r="BI1151" s="140">
        <f>IF(O1151="nulová",K1151,0)</f>
        <v>0</v>
      </c>
      <c r="BJ1151" s="17" t="s">
        <v>82</v>
      </c>
      <c r="BK1151" s="140">
        <f>ROUND(P1151*H1151,2)</f>
        <v>0</v>
      </c>
      <c r="BL1151" s="17" t="s">
        <v>185</v>
      </c>
      <c r="BM1151" s="139" t="s">
        <v>2301</v>
      </c>
    </row>
    <row r="1152" spans="2:65" s="1" customFormat="1" ht="16.5" customHeight="1">
      <c r="B1152" s="32"/>
      <c r="C1152" s="126" t="s">
        <v>2302</v>
      </c>
      <c r="D1152" s="126" t="s">
        <v>157</v>
      </c>
      <c r="E1152" s="127" t="s">
        <v>2303</v>
      </c>
      <c r="F1152" s="128" t="s">
        <v>2304</v>
      </c>
      <c r="G1152" s="129" t="s">
        <v>386</v>
      </c>
      <c r="H1152" s="130">
        <v>3</v>
      </c>
      <c r="I1152" s="131"/>
      <c r="J1152" s="131"/>
      <c r="K1152" s="132">
        <f>ROUND(P1152*H1152,2)</f>
        <v>0</v>
      </c>
      <c r="L1152" s="133"/>
      <c r="M1152" s="32"/>
      <c r="N1152" s="134" t="s">
        <v>20</v>
      </c>
      <c r="O1152" s="135" t="s">
        <v>43</v>
      </c>
      <c r="P1152" s="136">
        <f>I1152+J1152</f>
        <v>0</v>
      </c>
      <c r="Q1152" s="136">
        <f>ROUND(I1152*H1152,2)</f>
        <v>0</v>
      </c>
      <c r="R1152" s="136">
        <f>ROUND(J1152*H1152,2)</f>
        <v>0</v>
      </c>
      <c r="T1152" s="137">
        <f>S1152*H1152</f>
        <v>0</v>
      </c>
      <c r="U1152" s="137">
        <v>0</v>
      </c>
      <c r="V1152" s="137">
        <f>U1152*H1152</f>
        <v>0</v>
      </c>
      <c r="W1152" s="137">
        <v>0</v>
      </c>
      <c r="X1152" s="137">
        <f>W1152*H1152</f>
        <v>0</v>
      </c>
      <c r="Y1152" s="138" t="s">
        <v>20</v>
      </c>
      <c r="AR1152" s="139" t="s">
        <v>185</v>
      </c>
      <c r="AT1152" s="139" t="s">
        <v>157</v>
      </c>
      <c r="AU1152" s="139" t="s">
        <v>84</v>
      </c>
      <c r="AY1152" s="17" t="s">
        <v>155</v>
      </c>
      <c r="BE1152" s="140">
        <f>IF(O1152="základní",K1152,0)</f>
        <v>0</v>
      </c>
      <c r="BF1152" s="140">
        <f>IF(O1152="snížená",K1152,0)</f>
        <v>0</v>
      </c>
      <c r="BG1152" s="140">
        <f>IF(O1152="zákl. přenesená",K1152,0)</f>
        <v>0</v>
      </c>
      <c r="BH1152" s="140">
        <f>IF(O1152="sníž. přenesená",K1152,0)</f>
        <v>0</v>
      </c>
      <c r="BI1152" s="140">
        <f>IF(O1152="nulová",K1152,0)</f>
        <v>0</v>
      </c>
      <c r="BJ1152" s="17" t="s">
        <v>82</v>
      </c>
      <c r="BK1152" s="140">
        <f>ROUND(P1152*H1152,2)</f>
        <v>0</v>
      </c>
      <c r="BL1152" s="17" t="s">
        <v>185</v>
      </c>
      <c r="BM1152" s="139" t="s">
        <v>2305</v>
      </c>
    </row>
    <row r="1153" spans="2:65" s="1" customFormat="1">
      <c r="B1153" s="32"/>
      <c r="D1153" s="141" t="s">
        <v>162</v>
      </c>
      <c r="F1153" s="142" t="s">
        <v>2306</v>
      </c>
      <c r="I1153" s="143"/>
      <c r="J1153" s="143"/>
      <c r="M1153" s="32"/>
      <c r="N1153" s="144"/>
      <c r="Y1153" s="53"/>
      <c r="AT1153" s="17" t="s">
        <v>162</v>
      </c>
      <c r="AU1153" s="17" t="s">
        <v>84</v>
      </c>
    </row>
    <row r="1154" spans="2:65" s="1" customFormat="1" ht="16.5" customHeight="1">
      <c r="B1154" s="32"/>
      <c r="C1154" s="161" t="s">
        <v>2307</v>
      </c>
      <c r="D1154" s="161" t="s">
        <v>180</v>
      </c>
      <c r="E1154" s="162" t="s">
        <v>2308</v>
      </c>
      <c r="F1154" s="163" t="s">
        <v>2309</v>
      </c>
      <c r="G1154" s="164" t="s">
        <v>386</v>
      </c>
      <c r="H1154" s="165">
        <v>3</v>
      </c>
      <c r="I1154" s="166"/>
      <c r="J1154" s="167"/>
      <c r="K1154" s="168">
        <f>ROUND(P1154*H1154,2)</f>
        <v>0</v>
      </c>
      <c r="L1154" s="167"/>
      <c r="M1154" s="169"/>
      <c r="N1154" s="170" t="s">
        <v>20</v>
      </c>
      <c r="O1154" s="135" t="s">
        <v>43</v>
      </c>
      <c r="P1154" s="136">
        <f>I1154+J1154</f>
        <v>0</v>
      </c>
      <c r="Q1154" s="136">
        <f>ROUND(I1154*H1154,2)</f>
        <v>0</v>
      </c>
      <c r="R1154" s="136">
        <f>ROUND(J1154*H1154,2)</f>
        <v>0</v>
      </c>
      <c r="T1154" s="137">
        <f>S1154*H1154</f>
        <v>0</v>
      </c>
      <c r="U1154" s="137">
        <v>2.0000000000000001E-4</v>
      </c>
      <c r="V1154" s="137">
        <f>U1154*H1154</f>
        <v>6.0000000000000006E-4</v>
      </c>
      <c r="W1154" s="137">
        <v>0</v>
      </c>
      <c r="X1154" s="137">
        <f>W1154*H1154</f>
        <v>0</v>
      </c>
      <c r="Y1154" s="138" t="s">
        <v>20</v>
      </c>
      <c r="AR1154" s="139" t="s">
        <v>184</v>
      </c>
      <c r="AT1154" s="139" t="s">
        <v>180</v>
      </c>
      <c r="AU1154" s="139" t="s">
        <v>84</v>
      </c>
      <c r="AY1154" s="17" t="s">
        <v>155</v>
      </c>
      <c r="BE1154" s="140">
        <f>IF(O1154="základní",K1154,0)</f>
        <v>0</v>
      </c>
      <c r="BF1154" s="140">
        <f>IF(O1154="snížená",K1154,0)</f>
        <v>0</v>
      </c>
      <c r="BG1154" s="140">
        <f>IF(O1154="zákl. přenesená",K1154,0)</f>
        <v>0</v>
      </c>
      <c r="BH1154" s="140">
        <f>IF(O1154="sníž. přenesená",K1154,0)</f>
        <v>0</v>
      </c>
      <c r="BI1154" s="140">
        <f>IF(O1154="nulová",K1154,0)</f>
        <v>0</v>
      </c>
      <c r="BJ1154" s="17" t="s">
        <v>82</v>
      </c>
      <c r="BK1154" s="140">
        <f>ROUND(P1154*H1154,2)</f>
        <v>0</v>
      </c>
      <c r="BL1154" s="17" t="s">
        <v>185</v>
      </c>
      <c r="BM1154" s="139" t="s">
        <v>2310</v>
      </c>
    </row>
    <row r="1155" spans="2:65" s="1" customFormat="1" ht="16.5" customHeight="1">
      <c r="B1155" s="32"/>
      <c r="C1155" s="126" t="s">
        <v>2311</v>
      </c>
      <c r="D1155" s="126" t="s">
        <v>157</v>
      </c>
      <c r="E1155" s="127" t="s">
        <v>2312</v>
      </c>
      <c r="F1155" s="128" t="s">
        <v>2313</v>
      </c>
      <c r="G1155" s="129" t="s">
        <v>386</v>
      </c>
      <c r="H1155" s="130">
        <v>3</v>
      </c>
      <c r="I1155" s="131"/>
      <c r="J1155" s="131"/>
      <c r="K1155" s="132">
        <f>ROUND(P1155*H1155,2)</f>
        <v>0</v>
      </c>
      <c r="L1155" s="133"/>
      <c r="M1155" s="32"/>
      <c r="N1155" s="134" t="s">
        <v>20</v>
      </c>
      <c r="O1155" s="135" t="s">
        <v>43</v>
      </c>
      <c r="P1155" s="136">
        <f>I1155+J1155</f>
        <v>0</v>
      </c>
      <c r="Q1155" s="136">
        <f>ROUND(I1155*H1155,2)</f>
        <v>0</v>
      </c>
      <c r="R1155" s="136">
        <f>ROUND(J1155*H1155,2)</f>
        <v>0</v>
      </c>
      <c r="T1155" s="137">
        <f>S1155*H1155</f>
        <v>0</v>
      </c>
      <c r="U1155" s="137">
        <v>0</v>
      </c>
      <c r="V1155" s="137">
        <f>U1155*H1155</f>
        <v>0</v>
      </c>
      <c r="W1155" s="137">
        <v>0</v>
      </c>
      <c r="X1155" s="137">
        <f>W1155*H1155</f>
        <v>0</v>
      </c>
      <c r="Y1155" s="138" t="s">
        <v>20</v>
      </c>
      <c r="AR1155" s="139" t="s">
        <v>185</v>
      </c>
      <c r="AT1155" s="139" t="s">
        <v>157</v>
      </c>
      <c r="AU1155" s="139" t="s">
        <v>84</v>
      </c>
      <c r="AY1155" s="17" t="s">
        <v>155</v>
      </c>
      <c r="BE1155" s="140">
        <f>IF(O1155="základní",K1155,0)</f>
        <v>0</v>
      </c>
      <c r="BF1155" s="140">
        <f>IF(O1155="snížená",K1155,0)</f>
        <v>0</v>
      </c>
      <c r="BG1155" s="140">
        <f>IF(O1155="zákl. přenesená",K1155,0)</f>
        <v>0</v>
      </c>
      <c r="BH1155" s="140">
        <f>IF(O1155="sníž. přenesená",K1155,0)</f>
        <v>0</v>
      </c>
      <c r="BI1155" s="140">
        <f>IF(O1155="nulová",K1155,0)</f>
        <v>0</v>
      </c>
      <c r="BJ1155" s="17" t="s">
        <v>82</v>
      </c>
      <c r="BK1155" s="140">
        <f>ROUND(P1155*H1155,2)</f>
        <v>0</v>
      </c>
      <c r="BL1155" s="17" t="s">
        <v>185</v>
      </c>
      <c r="BM1155" s="139" t="s">
        <v>2314</v>
      </c>
    </row>
    <row r="1156" spans="2:65" s="1" customFormat="1">
      <c r="B1156" s="32"/>
      <c r="D1156" s="141" t="s">
        <v>162</v>
      </c>
      <c r="F1156" s="142" t="s">
        <v>2315</v>
      </c>
      <c r="I1156" s="143"/>
      <c r="J1156" s="143"/>
      <c r="M1156" s="32"/>
      <c r="N1156" s="144"/>
      <c r="Y1156" s="53"/>
      <c r="AT1156" s="17" t="s">
        <v>162</v>
      </c>
      <c r="AU1156" s="17" t="s">
        <v>84</v>
      </c>
    </row>
    <row r="1157" spans="2:65" s="1" customFormat="1" ht="16.5" customHeight="1">
      <c r="B1157" s="32"/>
      <c r="C1157" s="161" t="s">
        <v>2316</v>
      </c>
      <c r="D1157" s="161" t="s">
        <v>180</v>
      </c>
      <c r="E1157" s="162" t="s">
        <v>2317</v>
      </c>
      <c r="F1157" s="163" t="s">
        <v>2318</v>
      </c>
      <c r="G1157" s="164" t="s">
        <v>386</v>
      </c>
      <c r="H1157" s="165">
        <v>3</v>
      </c>
      <c r="I1157" s="166"/>
      <c r="J1157" s="167"/>
      <c r="K1157" s="168">
        <f>ROUND(P1157*H1157,2)</f>
        <v>0</v>
      </c>
      <c r="L1157" s="167"/>
      <c r="M1157" s="169"/>
      <c r="N1157" s="170" t="s">
        <v>20</v>
      </c>
      <c r="O1157" s="135" t="s">
        <v>43</v>
      </c>
      <c r="P1157" s="136">
        <f>I1157+J1157</f>
        <v>0</v>
      </c>
      <c r="Q1157" s="136">
        <f>ROUND(I1157*H1157,2)</f>
        <v>0</v>
      </c>
      <c r="R1157" s="136">
        <f>ROUND(J1157*H1157,2)</f>
        <v>0</v>
      </c>
      <c r="T1157" s="137">
        <f>S1157*H1157</f>
        <v>0</v>
      </c>
      <c r="U1157" s="137">
        <v>8.0000000000000004E-4</v>
      </c>
      <c r="V1157" s="137">
        <f>U1157*H1157</f>
        <v>2.4000000000000002E-3</v>
      </c>
      <c r="W1157" s="137">
        <v>0</v>
      </c>
      <c r="X1157" s="137">
        <f>W1157*H1157</f>
        <v>0</v>
      </c>
      <c r="Y1157" s="138" t="s">
        <v>20</v>
      </c>
      <c r="AR1157" s="139" t="s">
        <v>184</v>
      </c>
      <c r="AT1157" s="139" t="s">
        <v>180</v>
      </c>
      <c r="AU1157" s="139" t="s">
        <v>84</v>
      </c>
      <c r="AY1157" s="17" t="s">
        <v>155</v>
      </c>
      <c r="BE1157" s="140">
        <f>IF(O1157="základní",K1157,0)</f>
        <v>0</v>
      </c>
      <c r="BF1157" s="140">
        <f>IF(O1157="snížená",K1157,0)</f>
        <v>0</v>
      </c>
      <c r="BG1157" s="140">
        <f>IF(O1157="zákl. přenesená",K1157,0)</f>
        <v>0</v>
      </c>
      <c r="BH1157" s="140">
        <f>IF(O1157="sníž. přenesená",K1157,0)</f>
        <v>0</v>
      </c>
      <c r="BI1157" s="140">
        <f>IF(O1157="nulová",K1157,0)</f>
        <v>0</v>
      </c>
      <c r="BJ1157" s="17" t="s">
        <v>82</v>
      </c>
      <c r="BK1157" s="140">
        <f>ROUND(P1157*H1157,2)</f>
        <v>0</v>
      </c>
      <c r="BL1157" s="17" t="s">
        <v>185</v>
      </c>
      <c r="BM1157" s="139" t="s">
        <v>2319</v>
      </c>
    </row>
    <row r="1158" spans="2:65" s="1" customFormat="1" ht="16.5" customHeight="1">
      <c r="B1158" s="32"/>
      <c r="C1158" s="126" t="s">
        <v>2320</v>
      </c>
      <c r="D1158" s="126" t="s">
        <v>157</v>
      </c>
      <c r="E1158" s="127" t="s">
        <v>2321</v>
      </c>
      <c r="F1158" s="128" t="s">
        <v>2322</v>
      </c>
      <c r="G1158" s="129" t="s">
        <v>386</v>
      </c>
      <c r="H1158" s="130">
        <v>2</v>
      </c>
      <c r="I1158" s="131"/>
      <c r="J1158" s="131"/>
      <c r="K1158" s="132">
        <f>ROUND(P1158*H1158,2)</f>
        <v>0</v>
      </c>
      <c r="L1158" s="133"/>
      <c r="M1158" s="32"/>
      <c r="N1158" s="134" t="s">
        <v>20</v>
      </c>
      <c r="O1158" s="135" t="s">
        <v>43</v>
      </c>
      <c r="P1158" s="136">
        <f>I1158+J1158</f>
        <v>0</v>
      </c>
      <c r="Q1158" s="136">
        <f>ROUND(I1158*H1158,2)</f>
        <v>0</v>
      </c>
      <c r="R1158" s="136">
        <f>ROUND(J1158*H1158,2)</f>
        <v>0</v>
      </c>
      <c r="T1158" s="137">
        <f>S1158*H1158</f>
        <v>0</v>
      </c>
      <c r="U1158" s="137">
        <v>0</v>
      </c>
      <c r="V1158" s="137">
        <f>U1158*H1158</f>
        <v>0</v>
      </c>
      <c r="W1158" s="137">
        <v>0</v>
      </c>
      <c r="X1158" s="137">
        <f>W1158*H1158</f>
        <v>0</v>
      </c>
      <c r="Y1158" s="138" t="s">
        <v>20</v>
      </c>
      <c r="AR1158" s="139" t="s">
        <v>185</v>
      </c>
      <c r="AT1158" s="139" t="s">
        <v>157</v>
      </c>
      <c r="AU1158" s="139" t="s">
        <v>84</v>
      </c>
      <c r="AY1158" s="17" t="s">
        <v>155</v>
      </c>
      <c r="BE1158" s="140">
        <f>IF(O1158="základní",K1158,0)</f>
        <v>0</v>
      </c>
      <c r="BF1158" s="140">
        <f>IF(O1158="snížená",K1158,0)</f>
        <v>0</v>
      </c>
      <c r="BG1158" s="140">
        <f>IF(O1158="zákl. přenesená",K1158,0)</f>
        <v>0</v>
      </c>
      <c r="BH1158" s="140">
        <f>IF(O1158="sníž. přenesená",K1158,0)</f>
        <v>0</v>
      </c>
      <c r="BI1158" s="140">
        <f>IF(O1158="nulová",K1158,0)</f>
        <v>0</v>
      </c>
      <c r="BJ1158" s="17" t="s">
        <v>82</v>
      </c>
      <c r="BK1158" s="140">
        <f>ROUND(P1158*H1158,2)</f>
        <v>0</v>
      </c>
      <c r="BL1158" s="17" t="s">
        <v>185</v>
      </c>
      <c r="BM1158" s="139" t="s">
        <v>2323</v>
      </c>
    </row>
    <row r="1159" spans="2:65" s="1" customFormat="1">
      <c r="B1159" s="32"/>
      <c r="D1159" s="141" t="s">
        <v>162</v>
      </c>
      <c r="F1159" s="142" t="s">
        <v>2324</v>
      </c>
      <c r="I1159" s="143"/>
      <c r="J1159" s="143"/>
      <c r="M1159" s="32"/>
      <c r="N1159" s="144"/>
      <c r="Y1159" s="53"/>
      <c r="AT1159" s="17" t="s">
        <v>162</v>
      </c>
      <c r="AU1159" s="17" t="s">
        <v>84</v>
      </c>
    </row>
    <row r="1160" spans="2:65" s="1" customFormat="1" ht="16.5" customHeight="1">
      <c r="B1160" s="32"/>
      <c r="C1160" s="161" t="s">
        <v>2325</v>
      </c>
      <c r="D1160" s="161" t="s">
        <v>180</v>
      </c>
      <c r="E1160" s="162" t="s">
        <v>2326</v>
      </c>
      <c r="F1160" s="163" t="s">
        <v>2327</v>
      </c>
      <c r="G1160" s="164" t="s">
        <v>386</v>
      </c>
      <c r="H1160" s="165">
        <v>2</v>
      </c>
      <c r="I1160" s="166"/>
      <c r="J1160" s="167"/>
      <c r="K1160" s="168">
        <f>ROUND(P1160*H1160,2)</f>
        <v>0</v>
      </c>
      <c r="L1160" s="167"/>
      <c r="M1160" s="169"/>
      <c r="N1160" s="170" t="s">
        <v>20</v>
      </c>
      <c r="O1160" s="135" t="s">
        <v>43</v>
      </c>
      <c r="P1160" s="136">
        <f>I1160+J1160</f>
        <v>0</v>
      </c>
      <c r="Q1160" s="136">
        <f>ROUND(I1160*H1160,2)</f>
        <v>0</v>
      </c>
      <c r="R1160" s="136">
        <f>ROUND(J1160*H1160,2)</f>
        <v>0</v>
      </c>
      <c r="T1160" s="137">
        <f>S1160*H1160</f>
        <v>0</v>
      </c>
      <c r="U1160" s="137">
        <v>6.8999999999999997E-4</v>
      </c>
      <c r="V1160" s="137">
        <f>U1160*H1160</f>
        <v>1.3799999999999999E-3</v>
      </c>
      <c r="W1160" s="137">
        <v>0</v>
      </c>
      <c r="X1160" s="137">
        <f>W1160*H1160</f>
        <v>0</v>
      </c>
      <c r="Y1160" s="138" t="s">
        <v>20</v>
      </c>
      <c r="AR1160" s="139" t="s">
        <v>184</v>
      </c>
      <c r="AT1160" s="139" t="s">
        <v>180</v>
      </c>
      <c r="AU1160" s="139" t="s">
        <v>84</v>
      </c>
      <c r="AY1160" s="17" t="s">
        <v>155</v>
      </c>
      <c r="BE1160" s="140">
        <f>IF(O1160="základní",K1160,0)</f>
        <v>0</v>
      </c>
      <c r="BF1160" s="140">
        <f>IF(O1160="snížená",K1160,0)</f>
        <v>0</v>
      </c>
      <c r="BG1160" s="140">
        <f>IF(O1160="zákl. přenesená",K1160,0)</f>
        <v>0</v>
      </c>
      <c r="BH1160" s="140">
        <f>IF(O1160="sníž. přenesená",K1160,0)</f>
        <v>0</v>
      </c>
      <c r="BI1160" s="140">
        <f>IF(O1160="nulová",K1160,0)</f>
        <v>0</v>
      </c>
      <c r="BJ1160" s="17" t="s">
        <v>82</v>
      </c>
      <c r="BK1160" s="140">
        <f>ROUND(P1160*H1160,2)</f>
        <v>0</v>
      </c>
      <c r="BL1160" s="17" t="s">
        <v>185</v>
      </c>
      <c r="BM1160" s="139" t="s">
        <v>2328</v>
      </c>
    </row>
    <row r="1161" spans="2:65" s="1" customFormat="1" ht="16.5" customHeight="1">
      <c r="B1161" s="32"/>
      <c r="C1161" s="126" t="s">
        <v>2329</v>
      </c>
      <c r="D1161" s="126" t="s">
        <v>157</v>
      </c>
      <c r="E1161" s="127" t="s">
        <v>2330</v>
      </c>
      <c r="F1161" s="128" t="s">
        <v>2331</v>
      </c>
      <c r="G1161" s="129" t="s">
        <v>386</v>
      </c>
      <c r="H1161" s="130">
        <v>1</v>
      </c>
      <c r="I1161" s="131"/>
      <c r="J1161" s="131"/>
      <c r="K1161" s="132">
        <f>ROUND(P1161*H1161,2)</f>
        <v>0</v>
      </c>
      <c r="L1161" s="133"/>
      <c r="M1161" s="32"/>
      <c r="N1161" s="134" t="s">
        <v>20</v>
      </c>
      <c r="O1161" s="135" t="s">
        <v>43</v>
      </c>
      <c r="P1161" s="136">
        <f>I1161+J1161</f>
        <v>0</v>
      </c>
      <c r="Q1161" s="136">
        <f>ROUND(I1161*H1161,2)</f>
        <v>0</v>
      </c>
      <c r="R1161" s="136">
        <f>ROUND(J1161*H1161,2)</f>
        <v>0</v>
      </c>
      <c r="T1161" s="137">
        <f>S1161*H1161</f>
        <v>0</v>
      </c>
      <c r="U1161" s="137">
        <v>0</v>
      </c>
      <c r="V1161" s="137">
        <f>U1161*H1161</f>
        <v>0</v>
      </c>
      <c r="W1161" s="137">
        <v>0</v>
      </c>
      <c r="X1161" s="137">
        <f>W1161*H1161</f>
        <v>0</v>
      </c>
      <c r="Y1161" s="138" t="s">
        <v>20</v>
      </c>
      <c r="AR1161" s="139" t="s">
        <v>185</v>
      </c>
      <c r="AT1161" s="139" t="s">
        <v>157</v>
      </c>
      <c r="AU1161" s="139" t="s">
        <v>84</v>
      </c>
      <c r="AY1161" s="17" t="s">
        <v>155</v>
      </c>
      <c r="BE1161" s="140">
        <f>IF(O1161="základní",K1161,0)</f>
        <v>0</v>
      </c>
      <c r="BF1161" s="140">
        <f>IF(O1161="snížená",K1161,0)</f>
        <v>0</v>
      </c>
      <c r="BG1161" s="140">
        <f>IF(O1161="zákl. přenesená",K1161,0)</f>
        <v>0</v>
      </c>
      <c r="BH1161" s="140">
        <f>IF(O1161="sníž. přenesená",K1161,0)</f>
        <v>0</v>
      </c>
      <c r="BI1161" s="140">
        <f>IF(O1161="nulová",K1161,0)</f>
        <v>0</v>
      </c>
      <c r="BJ1161" s="17" t="s">
        <v>82</v>
      </c>
      <c r="BK1161" s="140">
        <f>ROUND(P1161*H1161,2)</f>
        <v>0</v>
      </c>
      <c r="BL1161" s="17" t="s">
        <v>185</v>
      </c>
      <c r="BM1161" s="139" t="s">
        <v>2332</v>
      </c>
    </row>
    <row r="1162" spans="2:65" s="1" customFormat="1">
      <c r="B1162" s="32"/>
      <c r="D1162" s="141" t="s">
        <v>162</v>
      </c>
      <c r="F1162" s="142" t="s">
        <v>2333</v>
      </c>
      <c r="I1162" s="143"/>
      <c r="J1162" s="143"/>
      <c r="M1162" s="32"/>
      <c r="N1162" s="144"/>
      <c r="Y1162" s="53"/>
      <c r="AT1162" s="17" t="s">
        <v>162</v>
      </c>
      <c r="AU1162" s="17" t="s">
        <v>84</v>
      </c>
    </row>
    <row r="1163" spans="2:65" s="1" customFormat="1" ht="16.5" customHeight="1">
      <c r="B1163" s="32"/>
      <c r="C1163" s="161" t="s">
        <v>2334</v>
      </c>
      <c r="D1163" s="161" t="s">
        <v>180</v>
      </c>
      <c r="E1163" s="162" t="s">
        <v>2335</v>
      </c>
      <c r="F1163" s="163" t="s">
        <v>2336</v>
      </c>
      <c r="G1163" s="164" t="s">
        <v>386</v>
      </c>
      <c r="H1163" s="165">
        <v>1</v>
      </c>
      <c r="I1163" s="166"/>
      <c r="J1163" s="167"/>
      <c r="K1163" s="168">
        <f>ROUND(P1163*H1163,2)</f>
        <v>0</v>
      </c>
      <c r="L1163" s="167"/>
      <c r="M1163" s="169"/>
      <c r="N1163" s="170" t="s">
        <v>20</v>
      </c>
      <c r="O1163" s="135" t="s">
        <v>43</v>
      </c>
      <c r="P1163" s="136">
        <f>I1163+J1163</f>
        <v>0</v>
      </c>
      <c r="Q1163" s="136">
        <f>ROUND(I1163*H1163,2)</f>
        <v>0</v>
      </c>
      <c r="R1163" s="136">
        <f>ROUND(J1163*H1163,2)</f>
        <v>0</v>
      </c>
      <c r="T1163" s="137">
        <f>S1163*H1163</f>
        <v>0</v>
      </c>
      <c r="U1163" s="137">
        <v>2.2000000000000001E-4</v>
      </c>
      <c r="V1163" s="137">
        <f>U1163*H1163</f>
        <v>2.2000000000000001E-4</v>
      </c>
      <c r="W1163" s="137">
        <v>0</v>
      </c>
      <c r="X1163" s="137">
        <f>W1163*H1163</f>
        <v>0</v>
      </c>
      <c r="Y1163" s="138" t="s">
        <v>20</v>
      </c>
      <c r="AR1163" s="139" t="s">
        <v>184</v>
      </c>
      <c r="AT1163" s="139" t="s">
        <v>180</v>
      </c>
      <c r="AU1163" s="139" t="s">
        <v>84</v>
      </c>
      <c r="AY1163" s="17" t="s">
        <v>155</v>
      </c>
      <c r="BE1163" s="140">
        <f>IF(O1163="základní",K1163,0)</f>
        <v>0</v>
      </c>
      <c r="BF1163" s="140">
        <f>IF(O1163="snížená",K1163,0)</f>
        <v>0</v>
      </c>
      <c r="BG1163" s="140">
        <f>IF(O1163="zákl. přenesená",K1163,0)</f>
        <v>0</v>
      </c>
      <c r="BH1163" s="140">
        <f>IF(O1163="sníž. přenesená",K1163,0)</f>
        <v>0</v>
      </c>
      <c r="BI1163" s="140">
        <f>IF(O1163="nulová",K1163,0)</f>
        <v>0</v>
      </c>
      <c r="BJ1163" s="17" t="s">
        <v>82</v>
      </c>
      <c r="BK1163" s="140">
        <f>ROUND(P1163*H1163,2)</f>
        <v>0</v>
      </c>
      <c r="BL1163" s="17" t="s">
        <v>185</v>
      </c>
      <c r="BM1163" s="139" t="s">
        <v>2337</v>
      </c>
    </row>
    <row r="1164" spans="2:65" s="1" customFormat="1" ht="16.5" customHeight="1">
      <c r="B1164" s="32"/>
      <c r="C1164" s="126" t="s">
        <v>2338</v>
      </c>
      <c r="D1164" s="126" t="s">
        <v>157</v>
      </c>
      <c r="E1164" s="127" t="s">
        <v>2339</v>
      </c>
      <c r="F1164" s="128" t="s">
        <v>2340</v>
      </c>
      <c r="G1164" s="129" t="s">
        <v>386</v>
      </c>
      <c r="H1164" s="130">
        <v>1</v>
      </c>
      <c r="I1164" s="131"/>
      <c r="J1164" s="131"/>
      <c r="K1164" s="132">
        <f>ROUND(P1164*H1164,2)</f>
        <v>0</v>
      </c>
      <c r="L1164" s="133"/>
      <c r="M1164" s="32"/>
      <c r="N1164" s="134" t="s">
        <v>20</v>
      </c>
      <c r="O1164" s="135" t="s">
        <v>43</v>
      </c>
      <c r="P1164" s="136">
        <f>I1164+J1164</f>
        <v>0</v>
      </c>
      <c r="Q1164" s="136">
        <f>ROUND(I1164*H1164,2)</f>
        <v>0</v>
      </c>
      <c r="R1164" s="136">
        <f>ROUND(J1164*H1164,2)</f>
        <v>0</v>
      </c>
      <c r="T1164" s="137">
        <f>S1164*H1164</f>
        <v>0</v>
      </c>
      <c r="U1164" s="137">
        <v>0</v>
      </c>
      <c r="V1164" s="137">
        <f>U1164*H1164</f>
        <v>0</v>
      </c>
      <c r="W1164" s="137">
        <v>0</v>
      </c>
      <c r="X1164" s="137">
        <f>W1164*H1164</f>
        <v>0</v>
      </c>
      <c r="Y1164" s="138" t="s">
        <v>20</v>
      </c>
      <c r="AR1164" s="139" t="s">
        <v>185</v>
      </c>
      <c r="AT1164" s="139" t="s">
        <v>157</v>
      </c>
      <c r="AU1164" s="139" t="s">
        <v>84</v>
      </c>
      <c r="AY1164" s="17" t="s">
        <v>155</v>
      </c>
      <c r="BE1164" s="140">
        <f>IF(O1164="základní",K1164,0)</f>
        <v>0</v>
      </c>
      <c r="BF1164" s="140">
        <f>IF(O1164="snížená",K1164,0)</f>
        <v>0</v>
      </c>
      <c r="BG1164" s="140">
        <f>IF(O1164="zákl. přenesená",K1164,0)</f>
        <v>0</v>
      </c>
      <c r="BH1164" s="140">
        <f>IF(O1164="sníž. přenesená",K1164,0)</f>
        <v>0</v>
      </c>
      <c r="BI1164" s="140">
        <f>IF(O1164="nulová",K1164,0)</f>
        <v>0</v>
      </c>
      <c r="BJ1164" s="17" t="s">
        <v>82</v>
      </c>
      <c r="BK1164" s="140">
        <f>ROUND(P1164*H1164,2)</f>
        <v>0</v>
      </c>
      <c r="BL1164" s="17" t="s">
        <v>185</v>
      </c>
      <c r="BM1164" s="139" t="s">
        <v>2341</v>
      </c>
    </row>
    <row r="1165" spans="2:65" s="1" customFormat="1">
      <c r="B1165" s="32"/>
      <c r="D1165" s="141" t="s">
        <v>162</v>
      </c>
      <c r="F1165" s="142" t="s">
        <v>2342</v>
      </c>
      <c r="I1165" s="143"/>
      <c r="J1165" s="143"/>
      <c r="M1165" s="32"/>
      <c r="N1165" s="144"/>
      <c r="Y1165" s="53"/>
      <c r="AT1165" s="17" t="s">
        <v>162</v>
      </c>
      <c r="AU1165" s="17" t="s">
        <v>84</v>
      </c>
    </row>
    <row r="1166" spans="2:65" s="1" customFormat="1" ht="16.5" customHeight="1">
      <c r="B1166" s="32"/>
      <c r="C1166" s="161" t="s">
        <v>2343</v>
      </c>
      <c r="D1166" s="161" t="s">
        <v>180</v>
      </c>
      <c r="E1166" s="162" t="s">
        <v>2344</v>
      </c>
      <c r="F1166" s="163" t="s">
        <v>2345</v>
      </c>
      <c r="G1166" s="164" t="s">
        <v>386</v>
      </c>
      <c r="H1166" s="165">
        <v>1</v>
      </c>
      <c r="I1166" s="166"/>
      <c r="J1166" s="167"/>
      <c r="K1166" s="168">
        <f>ROUND(P1166*H1166,2)</f>
        <v>0</v>
      </c>
      <c r="L1166" s="167"/>
      <c r="M1166" s="169"/>
      <c r="N1166" s="170" t="s">
        <v>20</v>
      </c>
      <c r="O1166" s="135" t="s">
        <v>43</v>
      </c>
      <c r="P1166" s="136">
        <f>I1166+J1166</f>
        <v>0</v>
      </c>
      <c r="Q1166" s="136">
        <f>ROUND(I1166*H1166,2)</f>
        <v>0</v>
      </c>
      <c r="R1166" s="136">
        <f>ROUND(J1166*H1166,2)</f>
        <v>0</v>
      </c>
      <c r="T1166" s="137">
        <f>S1166*H1166</f>
        <v>0</v>
      </c>
      <c r="U1166" s="137">
        <v>8.0000000000000004E-4</v>
      </c>
      <c r="V1166" s="137">
        <f>U1166*H1166</f>
        <v>8.0000000000000004E-4</v>
      </c>
      <c r="W1166" s="137">
        <v>0</v>
      </c>
      <c r="X1166" s="137">
        <f>W1166*H1166</f>
        <v>0</v>
      </c>
      <c r="Y1166" s="138" t="s">
        <v>20</v>
      </c>
      <c r="AR1166" s="139" t="s">
        <v>184</v>
      </c>
      <c r="AT1166" s="139" t="s">
        <v>180</v>
      </c>
      <c r="AU1166" s="139" t="s">
        <v>84</v>
      </c>
      <c r="AY1166" s="17" t="s">
        <v>155</v>
      </c>
      <c r="BE1166" s="140">
        <f>IF(O1166="základní",K1166,0)</f>
        <v>0</v>
      </c>
      <c r="BF1166" s="140">
        <f>IF(O1166="snížená",K1166,0)</f>
        <v>0</v>
      </c>
      <c r="BG1166" s="140">
        <f>IF(O1166="zákl. přenesená",K1166,0)</f>
        <v>0</v>
      </c>
      <c r="BH1166" s="140">
        <f>IF(O1166="sníž. přenesená",K1166,0)</f>
        <v>0</v>
      </c>
      <c r="BI1166" s="140">
        <f>IF(O1166="nulová",K1166,0)</f>
        <v>0</v>
      </c>
      <c r="BJ1166" s="17" t="s">
        <v>82</v>
      </c>
      <c r="BK1166" s="140">
        <f>ROUND(P1166*H1166,2)</f>
        <v>0</v>
      </c>
      <c r="BL1166" s="17" t="s">
        <v>185</v>
      </c>
      <c r="BM1166" s="139" t="s">
        <v>2346</v>
      </c>
    </row>
    <row r="1167" spans="2:65" s="1" customFormat="1" ht="16.5" customHeight="1">
      <c r="B1167" s="32"/>
      <c r="C1167" s="126" t="s">
        <v>2347</v>
      </c>
      <c r="D1167" s="126" t="s">
        <v>157</v>
      </c>
      <c r="E1167" s="127" t="s">
        <v>2348</v>
      </c>
      <c r="F1167" s="128" t="s">
        <v>2349</v>
      </c>
      <c r="G1167" s="129" t="s">
        <v>386</v>
      </c>
      <c r="H1167" s="130">
        <v>1</v>
      </c>
      <c r="I1167" s="131"/>
      <c r="J1167" s="131"/>
      <c r="K1167" s="132">
        <f>ROUND(P1167*H1167,2)</f>
        <v>0</v>
      </c>
      <c r="L1167" s="133"/>
      <c r="M1167" s="32"/>
      <c r="N1167" s="134" t="s">
        <v>20</v>
      </c>
      <c r="O1167" s="135" t="s">
        <v>43</v>
      </c>
      <c r="P1167" s="136">
        <f>I1167+J1167</f>
        <v>0</v>
      </c>
      <c r="Q1167" s="136">
        <f>ROUND(I1167*H1167,2)</f>
        <v>0</v>
      </c>
      <c r="R1167" s="136">
        <f>ROUND(J1167*H1167,2)</f>
        <v>0</v>
      </c>
      <c r="T1167" s="137">
        <f>S1167*H1167</f>
        <v>0</v>
      </c>
      <c r="U1167" s="137">
        <v>0</v>
      </c>
      <c r="V1167" s="137">
        <f>U1167*H1167</f>
        <v>0</v>
      </c>
      <c r="W1167" s="137">
        <v>0</v>
      </c>
      <c r="X1167" s="137">
        <f>W1167*H1167</f>
        <v>0</v>
      </c>
      <c r="Y1167" s="138" t="s">
        <v>20</v>
      </c>
      <c r="AR1167" s="139" t="s">
        <v>185</v>
      </c>
      <c r="AT1167" s="139" t="s">
        <v>157</v>
      </c>
      <c r="AU1167" s="139" t="s">
        <v>84</v>
      </c>
      <c r="AY1167" s="17" t="s">
        <v>155</v>
      </c>
      <c r="BE1167" s="140">
        <f>IF(O1167="základní",K1167,0)</f>
        <v>0</v>
      </c>
      <c r="BF1167" s="140">
        <f>IF(O1167="snížená",K1167,0)</f>
        <v>0</v>
      </c>
      <c r="BG1167" s="140">
        <f>IF(O1167="zákl. přenesená",K1167,0)</f>
        <v>0</v>
      </c>
      <c r="BH1167" s="140">
        <f>IF(O1167="sníž. přenesená",K1167,0)</f>
        <v>0</v>
      </c>
      <c r="BI1167" s="140">
        <f>IF(O1167="nulová",K1167,0)</f>
        <v>0</v>
      </c>
      <c r="BJ1167" s="17" t="s">
        <v>82</v>
      </c>
      <c r="BK1167" s="140">
        <f>ROUND(P1167*H1167,2)</f>
        <v>0</v>
      </c>
      <c r="BL1167" s="17" t="s">
        <v>185</v>
      </c>
      <c r="BM1167" s="139" t="s">
        <v>2350</v>
      </c>
    </row>
    <row r="1168" spans="2:65" s="1" customFormat="1">
      <c r="B1168" s="32"/>
      <c r="D1168" s="141" t="s">
        <v>162</v>
      </c>
      <c r="F1168" s="142" t="s">
        <v>2351</v>
      </c>
      <c r="I1168" s="143"/>
      <c r="J1168" s="143"/>
      <c r="M1168" s="32"/>
      <c r="N1168" s="144"/>
      <c r="Y1168" s="53"/>
      <c r="AT1168" s="17" t="s">
        <v>162</v>
      </c>
      <c r="AU1168" s="17" t="s">
        <v>84</v>
      </c>
    </row>
    <row r="1169" spans="2:65" s="1" customFormat="1" ht="16.5" customHeight="1">
      <c r="B1169" s="32"/>
      <c r="C1169" s="161" t="s">
        <v>2352</v>
      </c>
      <c r="D1169" s="161" t="s">
        <v>180</v>
      </c>
      <c r="E1169" s="162" t="s">
        <v>2353</v>
      </c>
      <c r="F1169" s="163" t="s">
        <v>2354</v>
      </c>
      <c r="G1169" s="164" t="s">
        <v>386</v>
      </c>
      <c r="H1169" s="165">
        <v>1</v>
      </c>
      <c r="I1169" s="166"/>
      <c r="J1169" s="167"/>
      <c r="K1169" s="168">
        <f>ROUND(P1169*H1169,2)</f>
        <v>0</v>
      </c>
      <c r="L1169" s="167"/>
      <c r="M1169" s="169"/>
      <c r="N1169" s="170" t="s">
        <v>20</v>
      </c>
      <c r="O1169" s="135" t="s">
        <v>43</v>
      </c>
      <c r="P1169" s="136">
        <f>I1169+J1169</f>
        <v>0</v>
      </c>
      <c r="Q1169" s="136">
        <f>ROUND(I1169*H1169,2)</f>
        <v>0</v>
      </c>
      <c r="R1169" s="136">
        <f>ROUND(J1169*H1169,2)</f>
        <v>0</v>
      </c>
      <c r="T1169" s="137">
        <f>S1169*H1169</f>
        <v>0</v>
      </c>
      <c r="U1169" s="137">
        <v>7.0000000000000007E-2</v>
      </c>
      <c r="V1169" s="137">
        <f>U1169*H1169</f>
        <v>7.0000000000000007E-2</v>
      </c>
      <c r="W1169" s="137">
        <v>0</v>
      </c>
      <c r="X1169" s="137">
        <f>W1169*H1169</f>
        <v>0</v>
      </c>
      <c r="Y1169" s="138" t="s">
        <v>20</v>
      </c>
      <c r="AR1169" s="139" t="s">
        <v>184</v>
      </c>
      <c r="AT1169" s="139" t="s">
        <v>180</v>
      </c>
      <c r="AU1169" s="139" t="s">
        <v>84</v>
      </c>
      <c r="AY1169" s="17" t="s">
        <v>155</v>
      </c>
      <c r="BE1169" s="140">
        <f>IF(O1169="základní",K1169,0)</f>
        <v>0</v>
      </c>
      <c r="BF1169" s="140">
        <f>IF(O1169="snížená",K1169,0)</f>
        <v>0</v>
      </c>
      <c r="BG1169" s="140">
        <f>IF(O1169="zákl. přenesená",K1169,0)</f>
        <v>0</v>
      </c>
      <c r="BH1169" s="140">
        <f>IF(O1169="sníž. přenesená",K1169,0)</f>
        <v>0</v>
      </c>
      <c r="BI1169" s="140">
        <f>IF(O1169="nulová",K1169,0)</f>
        <v>0</v>
      </c>
      <c r="BJ1169" s="17" t="s">
        <v>82</v>
      </c>
      <c r="BK1169" s="140">
        <f>ROUND(P1169*H1169,2)</f>
        <v>0</v>
      </c>
      <c r="BL1169" s="17" t="s">
        <v>185</v>
      </c>
      <c r="BM1169" s="139" t="s">
        <v>2355</v>
      </c>
    </row>
    <row r="1170" spans="2:65" s="1" customFormat="1" ht="16.5" customHeight="1">
      <c r="B1170" s="32"/>
      <c r="C1170" s="126" t="s">
        <v>2356</v>
      </c>
      <c r="D1170" s="126" t="s">
        <v>157</v>
      </c>
      <c r="E1170" s="127" t="s">
        <v>2357</v>
      </c>
      <c r="F1170" s="128" t="s">
        <v>2358</v>
      </c>
      <c r="G1170" s="129" t="s">
        <v>386</v>
      </c>
      <c r="H1170" s="130">
        <v>2</v>
      </c>
      <c r="I1170" s="131"/>
      <c r="J1170" s="131"/>
      <c r="K1170" s="132">
        <f>ROUND(P1170*H1170,2)</f>
        <v>0</v>
      </c>
      <c r="L1170" s="133"/>
      <c r="M1170" s="32"/>
      <c r="N1170" s="134" t="s">
        <v>20</v>
      </c>
      <c r="O1170" s="135" t="s">
        <v>43</v>
      </c>
      <c r="P1170" s="136">
        <f>I1170+J1170</f>
        <v>0</v>
      </c>
      <c r="Q1170" s="136">
        <f>ROUND(I1170*H1170,2)</f>
        <v>0</v>
      </c>
      <c r="R1170" s="136">
        <f>ROUND(J1170*H1170,2)</f>
        <v>0</v>
      </c>
      <c r="T1170" s="137">
        <f>S1170*H1170</f>
        <v>0</v>
      </c>
      <c r="U1170" s="137">
        <v>0</v>
      </c>
      <c r="V1170" s="137">
        <f>U1170*H1170</f>
        <v>0</v>
      </c>
      <c r="W1170" s="137">
        <v>0</v>
      </c>
      <c r="X1170" s="137">
        <f>W1170*H1170</f>
        <v>0</v>
      </c>
      <c r="Y1170" s="138" t="s">
        <v>20</v>
      </c>
      <c r="AR1170" s="139" t="s">
        <v>185</v>
      </c>
      <c r="AT1170" s="139" t="s">
        <v>157</v>
      </c>
      <c r="AU1170" s="139" t="s">
        <v>84</v>
      </c>
      <c r="AY1170" s="17" t="s">
        <v>155</v>
      </c>
      <c r="BE1170" s="140">
        <f>IF(O1170="základní",K1170,0)</f>
        <v>0</v>
      </c>
      <c r="BF1170" s="140">
        <f>IF(O1170="snížená",K1170,0)</f>
        <v>0</v>
      </c>
      <c r="BG1170" s="140">
        <f>IF(O1170="zákl. přenesená",K1170,0)</f>
        <v>0</v>
      </c>
      <c r="BH1170" s="140">
        <f>IF(O1170="sníž. přenesená",K1170,0)</f>
        <v>0</v>
      </c>
      <c r="BI1170" s="140">
        <f>IF(O1170="nulová",K1170,0)</f>
        <v>0</v>
      </c>
      <c r="BJ1170" s="17" t="s">
        <v>82</v>
      </c>
      <c r="BK1170" s="140">
        <f>ROUND(P1170*H1170,2)</f>
        <v>0</v>
      </c>
      <c r="BL1170" s="17" t="s">
        <v>185</v>
      </c>
      <c r="BM1170" s="139" t="s">
        <v>2359</v>
      </c>
    </row>
    <row r="1171" spans="2:65" s="1" customFormat="1">
      <c r="B1171" s="32"/>
      <c r="D1171" s="141" t="s">
        <v>162</v>
      </c>
      <c r="F1171" s="142" t="s">
        <v>2360</v>
      </c>
      <c r="I1171" s="143"/>
      <c r="J1171" s="143"/>
      <c r="M1171" s="32"/>
      <c r="N1171" s="144"/>
      <c r="Y1171" s="53"/>
      <c r="AT1171" s="17" t="s">
        <v>162</v>
      </c>
      <c r="AU1171" s="17" t="s">
        <v>84</v>
      </c>
    </row>
    <row r="1172" spans="2:65" s="1" customFormat="1" ht="16.5" customHeight="1">
      <c r="B1172" s="32"/>
      <c r="C1172" s="161" t="s">
        <v>2361</v>
      </c>
      <c r="D1172" s="161" t="s">
        <v>180</v>
      </c>
      <c r="E1172" s="162" t="s">
        <v>2362</v>
      </c>
      <c r="F1172" s="163" t="s">
        <v>2363</v>
      </c>
      <c r="G1172" s="164" t="s">
        <v>386</v>
      </c>
      <c r="H1172" s="165">
        <v>2</v>
      </c>
      <c r="I1172" s="166"/>
      <c r="J1172" s="167"/>
      <c r="K1172" s="168">
        <f>ROUND(P1172*H1172,2)</f>
        <v>0</v>
      </c>
      <c r="L1172" s="167"/>
      <c r="M1172" s="169"/>
      <c r="N1172" s="170" t="s">
        <v>20</v>
      </c>
      <c r="O1172" s="135" t="s">
        <v>43</v>
      </c>
      <c r="P1172" s="136">
        <f>I1172+J1172</f>
        <v>0</v>
      </c>
      <c r="Q1172" s="136">
        <f>ROUND(I1172*H1172,2)</f>
        <v>0</v>
      </c>
      <c r="R1172" s="136">
        <f>ROUND(J1172*H1172,2)</f>
        <v>0</v>
      </c>
      <c r="T1172" s="137">
        <f>S1172*H1172</f>
        <v>0</v>
      </c>
      <c r="U1172" s="137">
        <v>3.5999999999999999E-3</v>
      </c>
      <c r="V1172" s="137">
        <f>U1172*H1172</f>
        <v>7.1999999999999998E-3</v>
      </c>
      <c r="W1172" s="137">
        <v>0</v>
      </c>
      <c r="X1172" s="137">
        <f>W1172*H1172</f>
        <v>0</v>
      </c>
      <c r="Y1172" s="138" t="s">
        <v>20</v>
      </c>
      <c r="AR1172" s="139" t="s">
        <v>184</v>
      </c>
      <c r="AT1172" s="139" t="s">
        <v>180</v>
      </c>
      <c r="AU1172" s="139" t="s">
        <v>84</v>
      </c>
      <c r="AY1172" s="17" t="s">
        <v>155</v>
      </c>
      <c r="BE1172" s="140">
        <f>IF(O1172="základní",K1172,0)</f>
        <v>0</v>
      </c>
      <c r="BF1172" s="140">
        <f>IF(O1172="snížená",K1172,0)</f>
        <v>0</v>
      </c>
      <c r="BG1172" s="140">
        <f>IF(O1172="zákl. přenesená",K1172,0)</f>
        <v>0</v>
      </c>
      <c r="BH1172" s="140">
        <f>IF(O1172="sníž. přenesená",K1172,0)</f>
        <v>0</v>
      </c>
      <c r="BI1172" s="140">
        <f>IF(O1172="nulová",K1172,0)</f>
        <v>0</v>
      </c>
      <c r="BJ1172" s="17" t="s">
        <v>82</v>
      </c>
      <c r="BK1172" s="140">
        <f>ROUND(P1172*H1172,2)</f>
        <v>0</v>
      </c>
      <c r="BL1172" s="17" t="s">
        <v>185</v>
      </c>
      <c r="BM1172" s="139" t="s">
        <v>2364</v>
      </c>
    </row>
    <row r="1173" spans="2:65" s="1" customFormat="1" ht="16.5" customHeight="1">
      <c r="B1173" s="32"/>
      <c r="C1173" s="126" t="s">
        <v>2365</v>
      </c>
      <c r="D1173" s="126" t="s">
        <v>157</v>
      </c>
      <c r="E1173" s="127" t="s">
        <v>2366</v>
      </c>
      <c r="F1173" s="128" t="s">
        <v>2367</v>
      </c>
      <c r="G1173" s="129" t="s">
        <v>386</v>
      </c>
      <c r="H1173" s="130">
        <v>1</v>
      </c>
      <c r="I1173" s="131"/>
      <c r="J1173" s="131"/>
      <c r="K1173" s="132">
        <f>ROUND(P1173*H1173,2)</f>
        <v>0</v>
      </c>
      <c r="L1173" s="133"/>
      <c r="M1173" s="32"/>
      <c r="N1173" s="134" t="s">
        <v>20</v>
      </c>
      <c r="O1173" s="135" t="s">
        <v>43</v>
      </c>
      <c r="P1173" s="136">
        <f>I1173+J1173</f>
        <v>0</v>
      </c>
      <c r="Q1173" s="136">
        <f>ROUND(I1173*H1173,2)</f>
        <v>0</v>
      </c>
      <c r="R1173" s="136">
        <f>ROUND(J1173*H1173,2)</f>
        <v>0</v>
      </c>
      <c r="T1173" s="137">
        <f>S1173*H1173</f>
        <v>0</v>
      </c>
      <c r="U1173" s="137">
        <v>0</v>
      </c>
      <c r="V1173" s="137">
        <f>U1173*H1173</f>
        <v>0</v>
      </c>
      <c r="W1173" s="137">
        <v>0</v>
      </c>
      <c r="X1173" s="137">
        <f>W1173*H1173</f>
        <v>0</v>
      </c>
      <c r="Y1173" s="138" t="s">
        <v>20</v>
      </c>
      <c r="AR1173" s="139" t="s">
        <v>185</v>
      </c>
      <c r="AT1173" s="139" t="s">
        <v>157</v>
      </c>
      <c r="AU1173" s="139" t="s">
        <v>84</v>
      </c>
      <c r="AY1173" s="17" t="s">
        <v>155</v>
      </c>
      <c r="BE1173" s="140">
        <f>IF(O1173="základní",K1173,0)</f>
        <v>0</v>
      </c>
      <c r="BF1173" s="140">
        <f>IF(O1173="snížená",K1173,0)</f>
        <v>0</v>
      </c>
      <c r="BG1173" s="140">
        <f>IF(O1173="zákl. přenesená",K1173,0)</f>
        <v>0</v>
      </c>
      <c r="BH1173" s="140">
        <f>IF(O1173="sníž. přenesená",K1173,0)</f>
        <v>0</v>
      </c>
      <c r="BI1173" s="140">
        <f>IF(O1173="nulová",K1173,0)</f>
        <v>0</v>
      </c>
      <c r="BJ1173" s="17" t="s">
        <v>82</v>
      </c>
      <c r="BK1173" s="140">
        <f>ROUND(P1173*H1173,2)</f>
        <v>0</v>
      </c>
      <c r="BL1173" s="17" t="s">
        <v>185</v>
      </c>
      <c r="BM1173" s="139" t="s">
        <v>2368</v>
      </c>
    </row>
    <row r="1174" spans="2:65" s="1" customFormat="1">
      <c r="B1174" s="32"/>
      <c r="D1174" s="141" t="s">
        <v>162</v>
      </c>
      <c r="F1174" s="142" t="s">
        <v>2369</v>
      </c>
      <c r="I1174" s="143"/>
      <c r="J1174" s="143"/>
      <c r="M1174" s="32"/>
      <c r="N1174" s="144"/>
      <c r="Y1174" s="53"/>
      <c r="AT1174" s="17" t="s">
        <v>162</v>
      </c>
      <c r="AU1174" s="17" t="s">
        <v>84</v>
      </c>
    </row>
    <row r="1175" spans="2:65" s="1" customFormat="1" ht="16.5" customHeight="1">
      <c r="B1175" s="32"/>
      <c r="C1175" s="161" t="s">
        <v>2370</v>
      </c>
      <c r="D1175" s="161" t="s">
        <v>180</v>
      </c>
      <c r="E1175" s="162" t="s">
        <v>2371</v>
      </c>
      <c r="F1175" s="163" t="s">
        <v>2372</v>
      </c>
      <c r="G1175" s="164" t="s">
        <v>386</v>
      </c>
      <c r="H1175" s="165">
        <v>1</v>
      </c>
      <c r="I1175" s="166"/>
      <c r="J1175" s="167"/>
      <c r="K1175" s="168">
        <f>ROUND(P1175*H1175,2)</f>
        <v>0</v>
      </c>
      <c r="L1175" s="167"/>
      <c r="M1175" s="169"/>
      <c r="N1175" s="170" t="s">
        <v>20</v>
      </c>
      <c r="O1175" s="135" t="s">
        <v>43</v>
      </c>
      <c r="P1175" s="136">
        <f>I1175+J1175</f>
        <v>0</v>
      </c>
      <c r="Q1175" s="136">
        <f>ROUND(I1175*H1175,2)</f>
        <v>0</v>
      </c>
      <c r="R1175" s="136">
        <f>ROUND(J1175*H1175,2)</f>
        <v>0</v>
      </c>
      <c r="T1175" s="137">
        <f>S1175*H1175</f>
        <v>0</v>
      </c>
      <c r="U1175" s="137">
        <v>2E-3</v>
      </c>
      <c r="V1175" s="137">
        <f>U1175*H1175</f>
        <v>2E-3</v>
      </c>
      <c r="W1175" s="137">
        <v>0</v>
      </c>
      <c r="X1175" s="137">
        <f>W1175*H1175</f>
        <v>0</v>
      </c>
      <c r="Y1175" s="138" t="s">
        <v>20</v>
      </c>
      <c r="AR1175" s="139" t="s">
        <v>184</v>
      </c>
      <c r="AT1175" s="139" t="s">
        <v>180</v>
      </c>
      <c r="AU1175" s="139" t="s">
        <v>84</v>
      </c>
      <c r="AY1175" s="17" t="s">
        <v>155</v>
      </c>
      <c r="BE1175" s="140">
        <f>IF(O1175="základní",K1175,0)</f>
        <v>0</v>
      </c>
      <c r="BF1175" s="140">
        <f>IF(O1175="snížená",K1175,0)</f>
        <v>0</v>
      </c>
      <c r="BG1175" s="140">
        <f>IF(O1175="zákl. přenesená",K1175,0)</f>
        <v>0</v>
      </c>
      <c r="BH1175" s="140">
        <f>IF(O1175="sníž. přenesená",K1175,0)</f>
        <v>0</v>
      </c>
      <c r="BI1175" s="140">
        <f>IF(O1175="nulová",K1175,0)</f>
        <v>0</v>
      </c>
      <c r="BJ1175" s="17" t="s">
        <v>82</v>
      </c>
      <c r="BK1175" s="140">
        <f>ROUND(P1175*H1175,2)</f>
        <v>0</v>
      </c>
      <c r="BL1175" s="17" t="s">
        <v>185</v>
      </c>
      <c r="BM1175" s="139" t="s">
        <v>2373</v>
      </c>
    </row>
    <row r="1176" spans="2:65" s="1" customFormat="1" ht="16.5" customHeight="1">
      <c r="B1176" s="32"/>
      <c r="C1176" s="126" t="s">
        <v>2374</v>
      </c>
      <c r="D1176" s="126" t="s">
        <v>157</v>
      </c>
      <c r="E1176" s="127" t="s">
        <v>2375</v>
      </c>
      <c r="F1176" s="128" t="s">
        <v>2376</v>
      </c>
      <c r="G1176" s="129" t="s">
        <v>386</v>
      </c>
      <c r="H1176" s="130">
        <v>11</v>
      </c>
      <c r="I1176" s="131"/>
      <c r="J1176" s="131"/>
      <c r="K1176" s="132">
        <f>ROUND(P1176*H1176,2)</f>
        <v>0</v>
      </c>
      <c r="L1176" s="133"/>
      <c r="M1176" s="32"/>
      <c r="N1176" s="134" t="s">
        <v>20</v>
      </c>
      <c r="O1176" s="135" t="s">
        <v>43</v>
      </c>
      <c r="P1176" s="136">
        <f>I1176+J1176</f>
        <v>0</v>
      </c>
      <c r="Q1176" s="136">
        <f>ROUND(I1176*H1176,2)</f>
        <v>0</v>
      </c>
      <c r="R1176" s="136">
        <f>ROUND(J1176*H1176,2)</f>
        <v>0</v>
      </c>
      <c r="T1176" s="137">
        <f>S1176*H1176</f>
        <v>0</v>
      </c>
      <c r="U1176" s="137">
        <v>0</v>
      </c>
      <c r="V1176" s="137">
        <f>U1176*H1176</f>
        <v>0</v>
      </c>
      <c r="W1176" s="137">
        <v>0</v>
      </c>
      <c r="X1176" s="137">
        <f>W1176*H1176</f>
        <v>0</v>
      </c>
      <c r="Y1176" s="138" t="s">
        <v>20</v>
      </c>
      <c r="AR1176" s="139" t="s">
        <v>185</v>
      </c>
      <c r="AT1176" s="139" t="s">
        <v>157</v>
      </c>
      <c r="AU1176" s="139" t="s">
        <v>84</v>
      </c>
      <c r="AY1176" s="17" t="s">
        <v>155</v>
      </c>
      <c r="BE1176" s="140">
        <f>IF(O1176="základní",K1176,0)</f>
        <v>0</v>
      </c>
      <c r="BF1176" s="140">
        <f>IF(O1176="snížená",K1176,0)</f>
        <v>0</v>
      </c>
      <c r="BG1176" s="140">
        <f>IF(O1176="zákl. přenesená",K1176,0)</f>
        <v>0</v>
      </c>
      <c r="BH1176" s="140">
        <f>IF(O1176="sníž. přenesená",K1176,0)</f>
        <v>0</v>
      </c>
      <c r="BI1176" s="140">
        <f>IF(O1176="nulová",K1176,0)</f>
        <v>0</v>
      </c>
      <c r="BJ1176" s="17" t="s">
        <v>82</v>
      </c>
      <c r="BK1176" s="140">
        <f>ROUND(P1176*H1176,2)</f>
        <v>0</v>
      </c>
      <c r="BL1176" s="17" t="s">
        <v>185</v>
      </c>
      <c r="BM1176" s="139" t="s">
        <v>2377</v>
      </c>
    </row>
    <row r="1177" spans="2:65" s="1" customFormat="1">
      <c r="B1177" s="32"/>
      <c r="D1177" s="141" t="s">
        <v>162</v>
      </c>
      <c r="F1177" s="142" t="s">
        <v>2378</v>
      </c>
      <c r="I1177" s="143"/>
      <c r="J1177" s="143"/>
      <c r="M1177" s="32"/>
      <c r="N1177" s="144"/>
      <c r="Y1177" s="53"/>
      <c r="AT1177" s="17" t="s">
        <v>162</v>
      </c>
      <c r="AU1177" s="17" t="s">
        <v>84</v>
      </c>
    </row>
    <row r="1178" spans="2:65" s="1" customFormat="1" ht="16.5" customHeight="1">
      <c r="B1178" s="32"/>
      <c r="C1178" s="161" t="s">
        <v>2379</v>
      </c>
      <c r="D1178" s="161" t="s">
        <v>180</v>
      </c>
      <c r="E1178" s="162" t="s">
        <v>2380</v>
      </c>
      <c r="F1178" s="163" t="s">
        <v>2381</v>
      </c>
      <c r="G1178" s="164" t="s">
        <v>386</v>
      </c>
      <c r="H1178" s="165">
        <v>11</v>
      </c>
      <c r="I1178" s="166"/>
      <c r="J1178" s="167"/>
      <c r="K1178" s="168">
        <f>ROUND(P1178*H1178,2)</f>
        <v>0</v>
      </c>
      <c r="L1178" s="167"/>
      <c r="M1178" s="169"/>
      <c r="N1178" s="170" t="s">
        <v>20</v>
      </c>
      <c r="O1178" s="135" t="s">
        <v>43</v>
      </c>
      <c r="P1178" s="136">
        <f>I1178+J1178</f>
        <v>0</v>
      </c>
      <c r="Q1178" s="136">
        <f>ROUND(I1178*H1178,2)</f>
        <v>0</v>
      </c>
      <c r="R1178" s="136">
        <f>ROUND(J1178*H1178,2)</f>
        <v>0</v>
      </c>
      <c r="T1178" s="137">
        <f>S1178*H1178</f>
        <v>0</v>
      </c>
      <c r="U1178" s="137">
        <v>1E-4</v>
      </c>
      <c r="V1178" s="137">
        <f>U1178*H1178</f>
        <v>1.1000000000000001E-3</v>
      </c>
      <c r="W1178" s="137">
        <v>0</v>
      </c>
      <c r="X1178" s="137">
        <f>W1178*H1178</f>
        <v>0</v>
      </c>
      <c r="Y1178" s="138" t="s">
        <v>20</v>
      </c>
      <c r="AR1178" s="139" t="s">
        <v>184</v>
      </c>
      <c r="AT1178" s="139" t="s">
        <v>180</v>
      </c>
      <c r="AU1178" s="139" t="s">
        <v>84</v>
      </c>
      <c r="AY1178" s="17" t="s">
        <v>155</v>
      </c>
      <c r="BE1178" s="140">
        <f>IF(O1178="základní",K1178,0)</f>
        <v>0</v>
      </c>
      <c r="BF1178" s="140">
        <f>IF(O1178="snížená",K1178,0)</f>
        <v>0</v>
      </c>
      <c r="BG1178" s="140">
        <f>IF(O1178="zákl. přenesená",K1178,0)</f>
        <v>0</v>
      </c>
      <c r="BH1178" s="140">
        <f>IF(O1178="sníž. přenesená",K1178,0)</f>
        <v>0</v>
      </c>
      <c r="BI1178" s="140">
        <f>IF(O1178="nulová",K1178,0)</f>
        <v>0</v>
      </c>
      <c r="BJ1178" s="17" t="s">
        <v>82</v>
      </c>
      <c r="BK1178" s="140">
        <f>ROUND(P1178*H1178,2)</f>
        <v>0</v>
      </c>
      <c r="BL1178" s="17" t="s">
        <v>185</v>
      </c>
      <c r="BM1178" s="139" t="s">
        <v>2382</v>
      </c>
    </row>
    <row r="1179" spans="2:65" s="1" customFormat="1" ht="16.5" customHeight="1">
      <c r="B1179" s="32"/>
      <c r="C1179" s="126" t="s">
        <v>2383</v>
      </c>
      <c r="D1179" s="126" t="s">
        <v>157</v>
      </c>
      <c r="E1179" s="127" t="s">
        <v>2375</v>
      </c>
      <c r="F1179" s="128" t="s">
        <v>2376</v>
      </c>
      <c r="G1179" s="129" t="s">
        <v>386</v>
      </c>
      <c r="H1179" s="130">
        <v>1</v>
      </c>
      <c r="I1179" s="131"/>
      <c r="J1179" s="131"/>
      <c r="K1179" s="132">
        <f>ROUND(P1179*H1179,2)</f>
        <v>0</v>
      </c>
      <c r="L1179" s="133"/>
      <c r="M1179" s="32"/>
      <c r="N1179" s="134" t="s">
        <v>20</v>
      </c>
      <c r="O1179" s="135" t="s">
        <v>43</v>
      </c>
      <c r="P1179" s="136">
        <f>I1179+J1179</f>
        <v>0</v>
      </c>
      <c r="Q1179" s="136">
        <f>ROUND(I1179*H1179,2)</f>
        <v>0</v>
      </c>
      <c r="R1179" s="136">
        <f>ROUND(J1179*H1179,2)</f>
        <v>0</v>
      </c>
      <c r="T1179" s="137">
        <f>S1179*H1179</f>
        <v>0</v>
      </c>
      <c r="U1179" s="137">
        <v>0</v>
      </c>
      <c r="V1179" s="137">
        <f>U1179*H1179</f>
        <v>0</v>
      </c>
      <c r="W1179" s="137">
        <v>0</v>
      </c>
      <c r="X1179" s="137">
        <f>W1179*H1179</f>
        <v>0</v>
      </c>
      <c r="Y1179" s="138" t="s">
        <v>20</v>
      </c>
      <c r="AR1179" s="139" t="s">
        <v>185</v>
      </c>
      <c r="AT1179" s="139" t="s">
        <v>157</v>
      </c>
      <c r="AU1179" s="139" t="s">
        <v>84</v>
      </c>
      <c r="AY1179" s="17" t="s">
        <v>155</v>
      </c>
      <c r="BE1179" s="140">
        <f>IF(O1179="základní",K1179,0)</f>
        <v>0</v>
      </c>
      <c r="BF1179" s="140">
        <f>IF(O1179="snížená",K1179,0)</f>
        <v>0</v>
      </c>
      <c r="BG1179" s="140">
        <f>IF(O1179="zákl. přenesená",K1179,0)</f>
        <v>0</v>
      </c>
      <c r="BH1179" s="140">
        <f>IF(O1179="sníž. přenesená",K1179,0)</f>
        <v>0</v>
      </c>
      <c r="BI1179" s="140">
        <f>IF(O1179="nulová",K1179,0)</f>
        <v>0</v>
      </c>
      <c r="BJ1179" s="17" t="s">
        <v>82</v>
      </c>
      <c r="BK1179" s="140">
        <f>ROUND(P1179*H1179,2)</f>
        <v>0</v>
      </c>
      <c r="BL1179" s="17" t="s">
        <v>185</v>
      </c>
      <c r="BM1179" s="139" t="s">
        <v>2384</v>
      </c>
    </row>
    <row r="1180" spans="2:65" s="1" customFormat="1">
      <c r="B1180" s="32"/>
      <c r="D1180" s="141" t="s">
        <v>162</v>
      </c>
      <c r="F1180" s="142" t="s">
        <v>2378</v>
      </c>
      <c r="I1180" s="143"/>
      <c r="J1180" s="143"/>
      <c r="M1180" s="32"/>
      <c r="N1180" s="144"/>
      <c r="Y1180" s="53"/>
      <c r="AT1180" s="17" t="s">
        <v>162</v>
      </c>
      <c r="AU1180" s="17" t="s">
        <v>84</v>
      </c>
    </row>
    <row r="1181" spans="2:65" s="1" customFormat="1" ht="16.5" customHeight="1">
      <c r="B1181" s="32"/>
      <c r="C1181" s="161" t="s">
        <v>2385</v>
      </c>
      <c r="D1181" s="161" t="s">
        <v>180</v>
      </c>
      <c r="E1181" s="162" t="s">
        <v>2386</v>
      </c>
      <c r="F1181" s="163" t="s">
        <v>2387</v>
      </c>
      <c r="G1181" s="164" t="s">
        <v>386</v>
      </c>
      <c r="H1181" s="165">
        <v>1</v>
      </c>
      <c r="I1181" s="166"/>
      <c r="J1181" s="167"/>
      <c r="K1181" s="168">
        <f>ROUND(P1181*H1181,2)</f>
        <v>0</v>
      </c>
      <c r="L1181" s="167"/>
      <c r="M1181" s="169"/>
      <c r="N1181" s="170" t="s">
        <v>20</v>
      </c>
      <c r="O1181" s="135" t="s">
        <v>43</v>
      </c>
      <c r="P1181" s="136">
        <f>I1181+J1181</f>
        <v>0</v>
      </c>
      <c r="Q1181" s="136">
        <f>ROUND(I1181*H1181,2)</f>
        <v>0</v>
      </c>
      <c r="R1181" s="136">
        <f>ROUND(J1181*H1181,2)</f>
        <v>0</v>
      </c>
      <c r="T1181" s="137">
        <f>S1181*H1181</f>
        <v>0</v>
      </c>
      <c r="U1181" s="137">
        <v>1E-4</v>
      </c>
      <c r="V1181" s="137">
        <f>U1181*H1181</f>
        <v>1E-4</v>
      </c>
      <c r="W1181" s="137">
        <v>0</v>
      </c>
      <c r="X1181" s="137">
        <f>W1181*H1181</f>
        <v>0</v>
      </c>
      <c r="Y1181" s="138" t="s">
        <v>20</v>
      </c>
      <c r="AR1181" s="139" t="s">
        <v>184</v>
      </c>
      <c r="AT1181" s="139" t="s">
        <v>180</v>
      </c>
      <c r="AU1181" s="139" t="s">
        <v>84</v>
      </c>
      <c r="AY1181" s="17" t="s">
        <v>155</v>
      </c>
      <c r="BE1181" s="140">
        <f>IF(O1181="základní",K1181,0)</f>
        <v>0</v>
      </c>
      <c r="BF1181" s="140">
        <f>IF(O1181="snížená",K1181,0)</f>
        <v>0</v>
      </c>
      <c r="BG1181" s="140">
        <f>IF(O1181="zákl. přenesená",K1181,0)</f>
        <v>0</v>
      </c>
      <c r="BH1181" s="140">
        <f>IF(O1181="sníž. přenesená",K1181,0)</f>
        <v>0</v>
      </c>
      <c r="BI1181" s="140">
        <f>IF(O1181="nulová",K1181,0)</f>
        <v>0</v>
      </c>
      <c r="BJ1181" s="17" t="s">
        <v>82</v>
      </c>
      <c r="BK1181" s="140">
        <f>ROUND(P1181*H1181,2)</f>
        <v>0</v>
      </c>
      <c r="BL1181" s="17" t="s">
        <v>185</v>
      </c>
      <c r="BM1181" s="139" t="s">
        <v>2388</v>
      </c>
    </row>
    <row r="1182" spans="2:65" s="1" customFormat="1" ht="24.2" customHeight="1">
      <c r="B1182" s="32"/>
      <c r="C1182" s="126" t="s">
        <v>2389</v>
      </c>
      <c r="D1182" s="126" t="s">
        <v>157</v>
      </c>
      <c r="E1182" s="127" t="s">
        <v>2390</v>
      </c>
      <c r="F1182" s="128" t="s">
        <v>2391</v>
      </c>
      <c r="G1182" s="129" t="s">
        <v>386</v>
      </c>
      <c r="H1182" s="130">
        <v>1</v>
      </c>
      <c r="I1182" s="131"/>
      <c r="J1182" s="131"/>
      <c r="K1182" s="132">
        <f>ROUND(P1182*H1182,2)</f>
        <v>0</v>
      </c>
      <c r="L1182" s="133"/>
      <c r="M1182" s="32"/>
      <c r="N1182" s="134" t="s">
        <v>20</v>
      </c>
      <c r="O1182" s="135" t="s">
        <v>43</v>
      </c>
      <c r="P1182" s="136">
        <f>I1182+J1182</f>
        <v>0</v>
      </c>
      <c r="Q1182" s="136">
        <f>ROUND(I1182*H1182,2)</f>
        <v>0</v>
      </c>
      <c r="R1182" s="136">
        <f>ROUND(J1182*H1182,2)</f>
        <v>0</v>
      </c>
      <c r="T1182" s="137">
        <f>S1182*H1182</f>
        <v>0</v>
      </c>
      <c r="U1182" s="137">
        <v>0</v>
      </c>
      <c r="V1182" s="137">
        <f>U1182*H1182</f>
        <v>0</v>
      </c>
      <c r="W1182" s="137">
        <v>0</v>
      </c>
      <c r="X1182" s="137">
        <f>W1182*H1182</f>
        <v>0</v>
      </c>
      <c r="Y1182" s="138" t="s">
        <v>20</v>
      </c>
      <c r="AR1182" s="139" t="s">
        <v>185</v>
      </c>
      <c r="AT1182" s="139" t="s">
        <v>157</v>
      </c>
      <c r="AU1182" s="139" t="s">
        <v>84</v>
      </c>
      <c r="AY1182" s="17" t="s">
        <v>155</v>
      </c>
      <c r="BE1182" s="140">
        <f>IF(O1182="základní",K1182,0)</f>
        <v>0</v>
      </c>
      <c r="BF1182" s="140">
        <f>IF(O1182="snížená",K1182,0)</f>
        <v>0</v>
      </c>
      <c r="BG1182" s="140">
        <f>IF(O1182="zákl. přenesená",K1182,0)</f>
        <v>0</v>
      </c>
      <c r="BH1182" s="140">
        <f>IF(O1182="sníž. přenesená",K1182,0)</f>
        <v>0</v>
      </c>
      <c r="BI1182" s="140">
        <f>IF(O1182="nulová",K1182,0)</f>
        <v>0</v>
      </c>
      <c r="BJ1182" s="17" t="s">
        <v>82</v>
      </c>
      <c r="BK1182" s="140">
        <f>ROUND(P1182*H1182,2)</f>
        <v>0</v>
      </c>
      <c r="BL1182" s="17" t="s">
        <v>185</v>
      </c>
      <c r="BM1182" s="139" t="s">
        <v>2392</v>
      </c>
    </row>
    <row r="1183" spans="2:65" s="1" customFormat="1">
      <c r="B1183" s="32"/>
      <c r="D1183" s="141" t="s">
        <v>162</v>
      </c>
      <c r="F1183" s="142" t="s">
        <v>2393</v>
      </c>
      <c r="I1183" s="143"/>
      <c r="J1183" s="143"/>
      <c r="M1183" s="32"/>
      <c r="N1183" s="144"/>
      <c r="Y1183" s="53"/>
      <c r="AT1183" s="17" t="s">
        <v>162</v>
      </c>
      <c r="AU1183" s="17" t="s">
        <v>84</v>
      </c>
    </row>
    <row r="1184" spans="2:65" s="1" customFormat="1" ht="16.5" customHeight="1">
      <c r="B1184" s="32"/>
      <c r="C1184" s="161" t="s">
        <v>2394</v>
      </c>
      <c r="D1184" s="161" t="s">
        <v>180</v>
      </c>
      <c r="E1184" s="162" t="s">
        <v>2395</v>
      </c>
      <c r="F1184" s="163" t="s">
        <v>2396</v>
      </c>
      <c r="G1184" s="164" t="s">
        <v>386</v>
      </c>
      <c r="H1184" s="165">
        <v>1</v>
      </c>
      <c r="I1184" s="166"/>
      <c r="J1184" s="167"/>
      <c r="K1184" s="168">
        <f>ROUND(P1184*H1184,2)</f>
        <v>0</v>
      </c>
      <c r="L1184" s="167"/>
      <c r="M1184" s="169"/>
      <c r="N1184" s="170" t="s">
        <v>20</v>
      </c>
      <c r="O1184" s="135" t="s">
        <v>43</v>
      </c>
      <c r="P1184" s="136">
        <f>I1184+J1184</f>
        <v>0</v>
      </c>
      <c r="Q1184" s="136">
        <f>ROUND(I1184*H1184,2)</f>
        <v>0</v>
      </c>
      <c r="R1184" s="136">
        <f>ROUND(J1184*H1184,2)</f>
        <v>0</v>
      </c>
      <c r="T1184" s="137">
        <f>S1184*H1184</f>
        <v>0</v>
      </c>
      <c r="U1184" s="137">
        <v>1E-3</v>
      </c>
      <c r="V1184" s="137">
        <f>U1184*H1184</f>
        <v>1E-3</v>
      </c>
      <c r="W1184" s="137">
        <v>0</v>
      </c>
      <c r="X1184" s="137">
        <f>W1184*H1184</f>
        <v>0</v>
      </c>
      <c r="Y1184" s="138" t="s">
        <v>20</v>
      </c>
      <c r="AR1184" s="139" t="s">
        <v>184</v>
      </c>
      <c r="AT1184" s="139" t="s">
        <v>180</v>
      </c>
      <c r="AU1184" s="139" t="s">
        <v>84</v>
      </c>
      <c r="AY1184" s="17" t="s">
        <v>155</v>
      </c>
      <c r="BE1184" s="140">
        <f>IF(O1184="základní",K1184,0)</f>
        <v>0</v>
      </c>
      <c r="BF1184" s="140">
        <f>IF(O1184="snížená",K1184,0)</f>
        <v>0</v>
      </c>
      <c r="BG1184" s="140">
        <f>IF(O1184="zákl. přenesená",K1184,0)</f>
        <v>0</v>
      </c>
      <c r="BH1184" s="140">
        <f>IF(O1184="sníž. přenesená",K1184,0)</f>
        <v>0</v>
      </c>
      <c r="BI1184" s="140">
        <f>IF(O1184="nulová",K1184,0)</f>
        <v>0</v>
      </c>
      <c r="BJ1184" s="17" t="s">
        <v>82</v>
      </c>
      <c r="BK1184" s="140">
        <f>ROUND(P1184*H1184,2)</f>
        <v>0</v>
      </c>
      <c r="BL1184" s="17" t="s">
        <v>185</v>
      </c>
      <c r="BM1184" s="139" t="s">
        <v>2397</v>
      </c>
    </row>
    <row r="1185" spans="2:65" s="1" customFormat="1" ht="24.2" customHeight="1">
      <c r="B1185" s="32"/>
      <c r="C1185" s="126" t="s">
        <v>2398</v>
      </c>
      <c r="D1185" s="126" t="s">
        <v>157</v>
      </c>
      <c r="E1185" s="127" t="s">
        <v>2399</v>
      </c>
      <c r="F1185" s="128" t="s">
        <v>2400</v>
      </c>
      <c r="G1185" s="129" t="s">
        <v>386</v>
      </c>
      <c r="H1185" s="130">
        <v>2</v>
      </c>
      <c r="I1185" s="131"/>
      <c r="J1185" s="131"/>
      <c r="K1185" s="132">
        <f>ROUND(P1185*H1185,2)</f>
        <v>0</v>
      </c>
      <c r="L1185" s="133"/>
      <c r="M1185" s="32"/>
      <c r="N1185" s="134" t="s">
        <v>20</v>
      </c>
      <c r="O1185" s="135" t="s">
        <v>43</v>
      </c>
      <c r="P1185" s="136">
        <f>I1185+J1185</f>
        <v>0</v>
      </c>
      <c r="Q1185" s="136">
        <f>ROUND(I1185*H1185,2)</f>
        <v>0</v>
      </c>
      <c r="R1185" s="136">
        <f>ROUND(J1185*H1185,2)</f>
        <v>0</v>
      </c>
      <c r="T1185" s="137">
        <f>S1185*H1185</f>
        <v>0</v>
      </c>
      <c r="U1185" s="137">
        <v>0</v>
      </c>
      <c r="V1185" s="137">
        <f>U1185*H1185</f>
        <v>0</v>
      </c>
      <c r="W1185" s="137">
        <v>0</v>
      </c>
      <c r="X1185" s="137">
        <f>W1185*H1185</f>
        <v>0</v>
      </c>
      <c r="Y1185" s="138" t="s">
        <v>20</v>
      </c>
      <c r="AR1185" s="139" t="s">
        <v>185</v>
      </c>
      <c r="AT1185" s="139" t="s">
        <v>157</v>
      </c>
      <c r="AU1185" s="139" t="s">
        <v>84</v>
      </c>
      <c r="AY1185" s="17" t="s">
        <v>155</v>
      </c>
      <c r="BE1185" s="140">
        <f>IF(O1185="základní",K1185,0)</f>
        <v>0</v>
      </c>
      <c r="BF1185" s="140">
        <f>IF(O1185="snížená",K1185,0)</f>
        <v>0</v>
      </c>
      <c r="BG1185" s="140">
        <f>IF(O1185="zákl. přenesená",K1185,0)</f>
        <v>0</v>
      </c>
      <c r="BH1185" s="140">
        <f>IF(O1185="sníž. přenesená",K1185,0)</f>
        <v>0</v>
      </c>
      <c r="BI1185" s="140">
        <f>IF(O1185="nulová",K1185,0)</f>
        <v>0</v>
      </c>
      <c r="BJ1185" s="17" t="s">
        <v>82</v>
      </c>
      <c r="BK1185" s="140">
        <f>ROUND(P1185*H1185,2)</f>
        <v>0</v>
      </c>
      <c r="BL1185" s="17" t="s">
        <v>185</v>
      </c>
      <c r="BM1185" s="139" t="s">
        <v>2401</v>
      </c>
    </row>
    <row r="1186" spans="2:65" s="1" customFormat="1">
      <c r="B1186" s="32"/>
      <c r="D1186" s="141" t="s">
        <v>162</v>
      </c>
      <c r="F1186" s="142" t="s">
        <v>2402</v>
      </c>
      <c r="I1186" s="143"/>
      <c r="J1186" s="143"/>
      <c r="M1186" s="32"/>
      <c r="N1186" s="144"/>
      <c r="Y1186" s="53"/>
      <c r="AT1186" s="17" t="s">
        <v>162</v>
      </c>
      <c r="AU1186" s="17" t="s">
        <v>84</v>
      </c>
    </row>
    <row r="1187" spans="2:65" s="1" customFormat="1" ht="16.5" customHeight="1">
      <c r="B1187" s="32"/>
      <c r="C1187" s="161" t="s">
        <v>2403</v>
      </c>
      <c r="D1187" s="161" t="s">
        <v>180</v>
      </c>
      <c r="E1187" s="162" t="s">
        <v>2404</v>
      </c>
      <c r="F1187" s="163" t="s">
        <v>2405</v>
      </c>
      <c r="G1187" s="164" t="s">
        <v>386</v>
      </c>
      <c r="H1187" s="165">
        <v>2</v>
      </c>
      <c r="I1187" s="166"/>
      <c r="J1187" s="167"/>
      <c r="K1187" s="168">
        <f>ROUND(P1187*H1187,2)</f>
        <v>0</v>
      </c>
      <c r="L1187" s="167"/>
      <c r="M1187" s="169"/>
      <c r="N1187" s="170" t="s">
        <v>20</v>
      </c>
      <c r="O1187" s="135" t="s">
        <v>43</v>
      </c>
      <c r="P1187" s="136">
        <f>I1187+J1187</f>
        <v>0</v>
      </c>
      <c r="Q1187" s="136">
        <f>ROUND(I1187*H1187,2)</f>
        <v>0</v>
      </c>
      <c r="R1187" s="136">
        <f>ROUND(J1187*H1187,2)</f>
        <v>0</v>
      </c>
      <c r="T1187" s="137">
        <f>S1187*H1187</f>
        <v>0</v>
      </c>
      <c r="U1187" s="137">
        <v>9.0000000000000006E-5</v>
      </c>
      <c r="V1187" s="137">
        <f>U1187*H1187</f>
        <v>1.8000000000000001E-4</v>
      </c>
      <c r="W1187" s="137">
        <v>0</v>
      </c>
      <c r="X1187" s="137">
        <f>W1187*H1187</f>
        <v>0</v>
      </c>
      <c r="Y1187" s="138" t="s">
        <v>20</v>
      </c>
      <c r="AR1187" s="139" t="s">
        <v>184</v>
      </c>
      <c r="AT1187" s="139" t="s">
        <v>180</v>
      </c>
      <c r="AU1187" s="139" t="s">
        <v>84</v>
      </c>
      <c r="AY1187" s="17" t="s">
        <v>155</v>
      </c>
      <c r="BE1187" s="140">
        <f>IF(O1187="základní",K1187,0)</f>
        <v>0</v>
      </c>
      <c r="BF1187" s="140">
        <f>IF(O1187="snížená",K1187,0)</f>
        <v>0</v>
      </c>
      <c r="BG1187" s="140">
        <f>IF(O1187="zákl. přenesená",K1187,0)</f>
        <v>0</v>
      </c>
      <c r="BH1187" s="140">
        <f>IF(O1187="sníž. přenesená",K1187,0)</f>
        <v>0</v>
      </c>
      <c r="BI1187" s="140">
        <f>IF(O1187="nulová",K1187,0)</f>
        <v>0</v>
      </c>
      <c r="BJ1187" s="17" t="s">
        <v>82</v>
      </c>
      <c r="BK1187" s="140">
        <f>ROUND(P1187*H1187,2)</f>
        <v>0</v>
      </c>
      <c r="BL1187" s="17" t="s">
        <v>185</v>
      </c>
      <c r="BM1187" s="139" t="s">
        <v>2406</v>
      </c>
    </row>
    <row r="1188" spans="2:65" s="1" customFormat="1" ht="24.2" customHeight="1">
      <c r="B1188" s="32"/>
      <c r="C1188" s="126" t="s">
        <v>2407</v>
      </c>
      <c r="D1188" s="126" t="s">
        <v>157</v>
      </c>
      <c r="E1188" s="127" t="s">
        <v>2399</v>
      </c>
      <c r="F1188" s="128" t="s">
        <v>2400</v>
      </c>
      <c r="G1188" s="129" t="s">
        <v>386</v>
      </c>
      <c r="H1188" s="130">
        <v>11</v>
      </c>
      <c r="I1188" s="131"/>
      <c r="J1188" s="131"/>
      <c r="K1188" s="132">
        <f>ROUND(P1188*H1188,2)</f>
        <v>0</v>
      </c>
      <c r="L1188" s="133"/>
      <c r="M1188" s="32"/>
      <c r="N1188" s="134" t="s">
        <v>20</v>
      </c>
      <c r="O1188" s="135" t="s">
        <v>43</v>
      </c>
      <c r="P1188" s="136">
        <f>I1188+J1188</f>
        <v>0</v>
      </c>
      <c r="Q1188" s="136">
        <f>ROUND(I1188*H1188,2)</f>
        <v>0</v>
      </c>
      <c r="R1188" s="136">
        <f>ROUND(J1188*H1188,2)</f>
        <v>0</v>
      </c>
      <c r="T1188" s="137">
        <f>S1188*H1188</f>
        <v>0</v>
      </c>
      <c r="U1188" s="137">
        <v>0</v>
      </c>
      <c r="V1188" s="137">
        <f>U1188*H1188</f>
        <v>0</v>
      </c>
      <c r="W1188" s="137">
        <v>0</v>
      </c>
      <c r="X1188" s="137">
        <f>W1188*H1188</f>
        <v>0</v>
      </c>
      <c r="Y1188" s="138" t="s">
        <v>20</v>
      </c>
      <c r="AR1188" s="139" t="s">
        <v>185</v>
      </c>
      <c r="AT1188" s="139" t="s">
        <v>157</v>
      </c>
      <c r="AU1188" s="139" t="s">
        <v>84</v>
      </c>
      <c r="AY1188" s="17" t="s">
        <v>155</v>
      </c>
      <c r="BE1188" s="140">
        <f>IF(O1188="základní",K1188,0)</f>
        <v>0</v>
      </c>
      <c r="BF1188" s="140">
        <f>IF(O1188="snížená",K1188,0)</f>
        <v>0</v>
      </c>
      <c r="BG1188" s="140">
        <f>IF(O1188="zákl. přenesená",K1188,0)</f>
        <v>0</v>
      </c>
      <c r="BH1188" s="140">
        <f>IF(O1188="sníž. přenesená",K1188,0)</f>
        <v>0</v>
      </c>
      <c r="BI1188" s="140">
        <f>IF(O1188="nulová",K1188,0)</f>
        <v>0</v>
      </c>
      <c r="BJ1188" s="17" t="s">
        <v>82</v>
      </c>
      <c r="BK1188" s="140">
        <f>ROUND(P1188*H1188,2)</f>
        <v>0</v>
      </c>
      <c r="BL1188" s="17" t="s">
        <v>185</v>
      </c>
      <c r="BM1188" s="139" t="s">
        <v>2408</v>
      </c>
    </row>
    <row r="1189" spans="2:65" s="1" customFormat="1">
      <c r="B1189" s="32"/>
      <c r="D1189" s="141" t="s">
        <v>162</v>
      </c>
      <c r="F1189" s="142" t="s">
        <v>2402</v>
      </c>
      <c r="I1189" s="143"/>
      <c r="J1189" s="143"/>
      <c r="M1189" s="32"/>
      <c r="N1189" s="144"/>
      <c r="Y1189" s="53"/>
      <c r="AT1189" s="17" t="s">
        <v>162</v>
      </c>
      <c r="AU1189" s="17" t="s">
        <v>84</v>
      </c>
    </row>
    <row r="1190" spans="2:65" s="1" customFormat="1" ht="16.5" customHeight="1">
      <c r="B1190" s="32"/>
      <c r="C1190" s="161" t="s">
        <v>2409</v>
      </c>
      <c r="D1190" s="161" t="s">
        <v>180</v>
      </c>
      <c r="E1190" s="162" t="s">
        <v>2410</v>
      </c>
      <c r="F1190" s="163" t="s">
        <v>2411</v>
      </c>
      <c r="G1190" s="164" t="s">
        <v>386</v>
      </c>
      <c r="H1190" s="165">
        <v>11</v>
      </c>
      <c r="I1190" s="166"/>
      <c r="J1190" s="167"/>
      <c r="K1190" s="168">
        <f>ROUND(P1190*H1190,2)</f>
        <v>0</v>
      </c>
      <c r="L1190" s="167"/>
      <c r="M1190" s="169"/>
      <c r="N1190" s="170" t="s">
        <v>20</v>
      </c>
      <c r="O1190" s="135" t="s">
        <v>43</v>
      </c>
      <c r="P1190" s="136">
        <f>I1190+J1190</f>
        <v>0</v>
      </c>
      <c r="Q1190" s="136">
        <f>ROUND(I1190*H1190,2)</f>
        <v>0</v>
      </c>
      <c r="R1190" s="136">
        <f>ROUND(J1190*H1190,2)</f>
        <v>0</v>
      </c>
      <c r="T1190" s="137">
        <f>S1190*H1190</f>
        <v>0</v>
      </c>
      <c r="U1190" s="137">
        <v>1E-4</v>
      </c>
      <c r="V1190" s="137">
        <f>U1190*H1190</f>
        <v>1.1000000000000001E-3</v>
      </c>
      <c r="W1190" s="137">
        <v>0</v>
      </c>
      <c r="X1190" s="137">
        <f>W1190*H1190</f>
        <v>0</v>
      </c>
      <c r="Y1190" s="138" t="s">
        <v>20</v>
      </c>
      <c r="AR1190" s="139" t="s">
        <v>184</v>
      </c>
      <c r="AT1190" s="139" t="s">
        <v>180</v>
      </c>
      <c r="AU1190" s="139" t="s">
        <v>84</v>
      </c>
      <c r="AY1190" s="17" t="s">
        <v>155</v>
      </c>
      <c r="BE1190" s="140">
        <f>IF(O1190="základní",K1190,0)</f>
        <v>0</v>
      </c>
      <c r="BF1190" s="140">
        <f>IF(O1190="snížená",K1190,0)</f>
        <v>0</v>
      </c>
      <c r="BG1190" s="140">
        <f>IF(O1190="zákl. přenesená",K1190,0)</f>
        <v>0</v>
      </c>
      <c r="BH1190" s="140">
        <f>IF(O1190="sníž. přenesená",K1190,0)</f>
        <v>0</v>
      </c>
      <c r="BI1190" s="140">
        <f>IF(O1190="nulová",K1190,0)</f>
        <v>0</v>
      </c>
      <c r="BJ1190" s="17" t="s">
        <v>82</v>
      </c>
      <c r="BK1190" s="140">
        <f>ROUND(P1190*H1190,2)</f>
        <v>0</v>
      </c>
      <c r="BL1190" s="17" t="s">
        <v>185</v>
      </c>
      <c r="BM1190" s="139" t="s">
        <v>2412</v>
      </c>
    </row>
    <row r="1191" spans="2:65" s="1" customFormat="1" ht="16.5" customHeight="1">
      <c r="B1191" s="32"/>
      <c r="C1191" s="126" t="s">
        <v>2413</v>
      </c>
      <c r="D1191" s="126" t="s">
        <v>157</v>
      </c>
      <c r="E1191" s="127" t="s">
        <v>2414</v>
      </c>
      <c r="F1191" s="128" t="s">
        <v>2415</v>
      </c>
      <c r="G1191" s="129" t="s">
        <v>386</v>
      </c>
      <c r="H1191" s="130">
        <v>1</v>
      </c>
      <c r="I1191" s="131"/>
      <c r="J1191" s="131"/>
      <c r="K1191" s="132">
        <f>ROUND(P1191*H1191,2)</f>
        <v>0</v>
      </c>
      <c r="L1191" s="133"/>
      <c r="M1191" s="32"/>
      <c r="N1191" s="134" t="s">
        <v>20</v>
      </c>
      <c r="O1191" s="135" t="s">
        <v>43</v>
      </c>
      <c r="P1191" s="136">
        <f>I1191+J1191</f>
        <v>0</v>
      </c>
      <c r="Q1191" s="136">
        <f>ROUND(I1191*H1191,2)</f>
        <v>0</v>
      </c>
      <c r="R1191" s="136">
        <f>ROUND(J1191*H1191,2)</f>
        <v>0</v>
      </c>
      <c r="T1191" s="137">
        <f>S1191*H1191</f>
        <v>0</v>
      </c>
      <c r="U1191" s="137">
        <v>0</v>
      </c>
      <c r="V1191" s="137">
        <f>U1191*H1191</f>
        <v>0</v>
      </c>
      <c r="W1191" s="137">
        <v>0</v>
      </c>
      <c r="X1191" s="137">
        <f>W1191*H1191</f>
        <v>0</v>
      </c>
      <c r="Y1191" s="138" t="s">
        <v>20</v>
      </c>
      <c r="AR1191" s="139" t="s">
        <v>185</v>
      </c>
      <c r="AT1191" s="139" t="s">
        <v>157</v>
      </c>
      <c r="AU1191" s="139" t="s">
        <v>84</v>
      </c>
      <c r="AY1191" s="17" t="s">
        <v>155</v>
      </c>
      <c r="BE1191" s="140">
        <f>IF(O1191="základní",K1191,0)</f>
        <v>0</v>
      </c>
      <c r="BF1191" s="140">
        <f>IF(O1191="snížená",K1191,0)</f>
        <v>0</v>
      </c>
      <c r="BG1191" s="140">
        <f>IF(O1191="zákl. přenesená",K1191,0)</f>
        <v>0</v>
      </c>
      <c r="BH1191" s="140">
        <f>IF(O1191="sníž. přenesená",K1191,0)</f>
        <v>0</v>
      </c>
      <c r="BI1191" s="140">
        <f>IF(O1191="nulová",K1191,0)</f>
        <v>0</v>
      </c>
      <c r="BJ1191" s="17" t="s">
        <v>82</v>
      </c>
      <c r="BK1191" s="140">
        <f>ROUND(P1191*H1191,2)</f>
        <v>0</v>
      </c>
      <c r="BL1191" s="17" t="s">
        <v>185</v>
      </c>
      <c r="BM1191" s="139" t="s">
        <v>2416</v>
      </c>
    </row>
    <row r="1192" spans="2:65" s="1" customFormat="1">
      <c r="B1192" s="32"/>
      <c r="D1192" s="141" t="s">
        <v>162</v>
      </c>
      <c r="F1192" s="142" t="s">
        <v>2417</v>
      </c>
      <c r="I1192" s="143"/>
      <c r="J1192" s="143"/>
      <c r="M1192" s="32"/>
      <c r="N1192" s="144"/>
      <c r="Y1192" s="53"/>
      <c r="AT1192" s="17" t="s">
        <v>162</v>
      </c>
      <c r="AU1192" s="17" t="s">
        <v>84</v>
      </c>
    </row>
    <row r="1193" spans="2:65" s="1" customFormat="1" ht="16.5" customHeight="1">
      <c r="B1193" s="32"/>
      <c r="C1193" s="161" t="s">
        <v>2418</v>
      </c>
      <c r="D1193" s="161" t="s">
        <v>180</v>
      </c>
      <c r="E1193" s="162" t="s">
        <v>2419</v>
      </c>
      <c r="F1193" s="163" t="s">
        <v>2420</v>
      </c>
      <c r="G1193" s="164" t="s">
        <v>386</v>
      </c>
      <c r="H1193" s="165">
        <v>10</v>
      </c>
      <c r="I1193" s="166"/>
      <c r="J1193" s="167"/>
      <c r="K1193" s="168">
        <f>ROUND(P1193*H1193,2)</f>
        <v>0</v>
      </c>
      <c r="L1193" s="167"/>
      <c r="M1193" s="169"/>
      <c r="N1193" s="170" t="s">
        <v>20</v>
      </c>
      <c r="O1193" s="135" t="s">
        <v>43</v>
      </c>
      <c r="P1193" s="136">
        <f>I1193+J1193</f>
        <v>0</v>
      </c>
      <c r="Q1193" s="136">
        <f>ROUND(I1193*H1193,2)</f>
        <v>0</v>
      </c>
      <c r="R1193" s="136">
        <f>ROUND(J1193*H1193,2)</f>
        <v>0</v>
      </c>
      <c r="T1193" s="137">
        <f>S1193*H1193</f>
        <v>0</v>
      </c>
      <c r="U1193" s="137">
        <v>6.0000000000000002E-5</v>
      </c>
      <c r="V1193" s="137">
        <f>U1193*H1193</f>
        <v>6.0000000000000006E-4</v>
      </c>
      <c r="W1193" s="137">
        <v>0</v>
      </c>
      <c r="X1193" s="137">
        <f>W1193*H1193</f>
        <v>0</v>
      </c>
      <c r="Y1193" s="138" t="s">
        <v>20</v>
      </c>
      <c r="AR1193" s="139" t="s">
        <v>184</v>
      </c>
      <c r="AT1193" s="139" t="s">
        <v>180</v>
      </c>
      <c r="AU1193" s="139" t="s">
        <v>84</v>
      </c>
      <c r="AY1193" s="17" t="s">
        <v>155</v>
      </c>
      <c r="BE1193" s="140">
        <f>IF(O1193="základní",K1193,0)</f>
        <v>0</v>
      </c>
      <c r="BF1193" s="140">
        <f>IF(O1193="snížená",K1193,0)</f>
        <v>0</v>
      </c>
      <c r="BG1193" s="140">
        <f>IF(O1193="zákl. přenesená",K1193,0)</f>
        <v>0</v>
      </c>
      <c r="BH1193" s="140">
        <f>IF(O1193="sníž. přenesená",K1193,0)</f>
        <v>0</v>
      </c>
      <c r="BI1193" s="140">
        <f>IF(O1193="nulová",K1193,0)</f>
        <v>0</v>
      </c>
      <c r="BJ1193" s="17" t="s">
        <v>82</v>
      </c>
      <c r="BK1193" s="140">
        <f>ROUND(P1193*H1193,2)</f>
        <v>0</v>
      </c>
      <c r="BL1193" s="17" t="s">
        <v>185</v>
      </c>
      <c r="BM1193" s="139" t="s">
        <v>2421</v>
      </c>
    </row>
    <row r="1194" spans="2:65" s="1" customFormat="1" ht="24.2" customHeight="1">
      <c r="B1194" s="32"/>
      <c r="C1194" s="126" t="s">
        <v>2422</v>
      </c>
      <c r="D1194" s="126" t="s">
        <v>157</v>
      </c>
      <c r="E1194" s="127" t="s">
        <v>2423</v>
      </c>
      <c r="F1194" s="128" t="s">
        <v>2424</v>
      </c>
      <c r="G1194" s="129" t="s">
        <v>207</v>
      </c>
      <c r="H1194" s="130">
        <v>0.157</v>
      </c>
      <c r="I1194" s="131"/>
      <c r="J1194" s="131"/>
      <c r="K1194" s="132">
        <f>ROUND(P1194*H1194,2)</f>
        <v>0</v>
      </c>
      <c r="L1194" s="133"/>
      <c r="M1194" s="32"/>
      <c r="N1194" s="134" t="s">
        <v>20</v>
      </c>
      <c r="O1194" s="135" t="s">
        <v>43</v>
      </c>
      <c r="P1194" s="136">
        <f>I1194+J1194</f>
        <v>0</v>
      </c>
      <c r="Q1194" s="136">
        <f>ROUND(I1194*H1194,2)</f>
        <v>0</v>
      </c>
      <c r="R1194" s="136">
        <f>ROUND(J1194*H1194,2)</f>
        <v>0</v>
      </c>
      <c r="T1194" s="137">
        <f>S1194*H1194</f>
        <v>0</v>
      </c>
      <c r="U1194" s="137">
        <v>0</v>
      </c>
      <c r="V1194" s="137">
        <f>U1194*H1194</f>
        <v>0</v>
      </c>
      <c r="W1194" s="137">
        <v>0</v>
      </c>
      <c r="X1194" s="137">
        <f>W1194*H1194</f>
        <v>0</v>
      </c>
      <c r="Y1194" s="138" t="s">
        <v>20</v>
      </c>
      <c r="AR1194" s="139" t="s">
        <v>185</v>
      </c>
      <c r="AT1194" s="139" t="s">
        <v>157</v>
      </c>
      <c r="AU1194" s="139" t="s">
        <v>84</v>
      </c>
      <c r="AY1194" s="17" t="s">
        <v>155</v>
      </c>
      <c r="BE1194" s="140">
        <f>IF(O1194="základní",K1194,0)</f>
        <v>0</v>
      </c>
      <c r="BF1194" s="140">
        <f>IF(O1194="snížená",K1194,0)</f>
        <v>0</v>
      </c>
      <c r="BG1194" s="140">
        <f>IF(O1194="zákl. přenesená",K1194,0)</f>
        <v>0</v>
      </c>
      <c r="BH1194" s="140">
        <f>IF(O1194="sníž. přenesená",K1194,0)</f>
        <v>0</v>
      </c>
      <c r="BI1194" s="140">
        <f>IF(O1194="nulová",K1194,0)</f>
        <v>0</v>
      </c>
      <c r="BJ1194" s="17" t="s">
        <v>82</v>
      </c>
      <c r="BK1194" s="140">
        <f>ROUND(P1194*H1194,2)</f>
        <v>0</v>
      </c>
      <c r="BL1194" s="17" t="s">
        <v>185</v>
      </c>
      <c r="BM1194" s="139" t="s">
        <v>2425</v>
      </c>
    </row>
    <row r="1195" spans="2:65" s="1" customFormat="1">
      <c r="B1195" s="32"/>
      <c r="D1195" s="141" t="s">
        <v>162</v>
      </c>
      <c r="F1195" s="142" t="s">
        <v>2426</v>
      </c>
      <c r="I1195" s="143"/>
      <c r="J1195" s="143"/>
      <c r="M1195" s="32"/>
      <c r="N1195" s="144"/>
      <c r="Y1195" s="53"/>
      <c r="AT1195" s="17" t="s">
        <v>162</v>
      </c>
      <c r="AU1195" s="17" t="s">
        <v>84</v>
      </c>
    </row>
    <row r="1196" spans="2:65" s="1" customFormat="1" ht="16.5" customHeight="1">
      <c r="B1196" s="32"/>
      <c r="C1196" s="126" t="s">
        <v>2427</v>
      </c>
      <c r="D1196" s="126" t="s">
        <v>157</v>
      </c>
      <c r="E1196" s="127" t="s">
        <v>2428</v>
      </c>
      <c r="F1196" s="128" t="s">
        <v>2429</v>
      </c>
      <c r="G1196" s="129" t="s">
        <v>2430</v>
      </c>
      <c r="H1196" s="130">
        <v>10</v>
      </c>
      <c r="I1196" s="131"/>
      <c r="J1196" s="131"/>
      <c r="K1196" s="132">
        <f>ROUND(P1196*H1196,2)</f>
        <v>0</v>
      </c>
      <c r="L1196" s="133"/>
      <c r="M1196" s="32"/>
      <c r="N1196" s="134" t="s">
        <v>20</v>
      </c>
      <c r="O1196" s="135" t="s">
        <v>43</v>
      </c>
      <c r="P1196" s="136">
        <f>I1196+J1196</f>
        <v>0</v>
      </c>
      <c r="Q1196" s="136">
        <f>ROUND(I1196*H1196,2)</f>
        <v>0</v>
      </c>
      <c r="R1196" s="136">
        <f>ROUND(J1196*H1196,2)</f>
        <v>0</v>
      </c>
      <c r="T1196" s="137">
        <f>S1196*H1196</f>
        <v>0</v>
      </c>
      <c r="U1196" s="137">
        <v>0</v>
      </c>
      <c r="V1196" s="137">
        <f>U1196*H1196</f>
        <v>0</v>
      </c>
      <c r="W1196" s="137">
        <v>0</v>
      </c>
      <c r="X1196" s="137">
        <f>W1196*H1196</f>
        <v>0</v>
      </c>
      <c r="Y1196" s="138" t="s">
        <v>20</v>
      </c>
      <c r="AR1196" s="139" t="s">
        <v>185</v>
      </c>
      <c r="AT1196" s="139" t="s">
        <v>157</v>
      </c>
      <c r="AU1196" s="139" t="s">
        <v>84</v>
      </c>
      <c r="AY1196" s="17" t="s">
        <v>155</v>
      </c>
      <c r="BE1196" s="140">
        <f>IF(O1196="základní",K1196,0)</f>
        <v>0</v>
      </c>
      <c r="BF1196" s="140">
        <f>IF(O1196="snížená",K1196,0)</f>
        <v>0</v>
      </c>
      <c r="BG1196" s="140">
        <f>IF(O1196="zákl. přenesená",K1196,0)</f>
        <v>0</v>
      </c>
      <c r="BH1196" s="140">
        <f>IF(O1196="sníž. přenesená",K1196,0)</f>
        <v>0</v>
      </c>
      <c r="BI1196" s="140">
        <f>IF(O1196="nulová",K1196,0)</f>
        <v>0</v>
      </c>
      <c r="BJ1196" s="17" t="s">
        <v>82</v>
      </c>
      <c r="BK1196" s="140">
        <f>ROUND(P1196*H1196,2)</f>
        <v>0</v>
      </c>
      <c r="BL1196" s="17" t="s">
        <v>185</v>
      </c>
      <c r="BM1196" s="139" t="s">
        <v>2431</v>
      </c>
    </row>
    <row r="1197" spans="2:65" s="1" customFormat="1">
      <c r="B1197" s="32"/>
      <c r="D1197" s="141" t="s">
        <v>162</v>
      </c>
      <c r="F1197" s="142" t="s">
        <v>2432</v>
      </c>
      <c r="I1197" s="143"/>
      <c r="J1197" s="143"/>
      <c r="M1197" s="32"/>
      <c r="N1197" s="144"/>
      <c r="Y1197" s="53"/>
      <c r="AT1197" s="17" t="s">
        <v>162</v>
      </c>
      <c r="AU1197" s="17" t="s">
        <v>84</v>
      </c>
    </row>
    <row r="1198" spans="2:65" s="1" customFormat="1" ht="16.5" customHeight="1">
      <c r="B1198" s="32"/>
      <c r="C1198" s="126" t="s">
        <v>2433</v>
      </c>
      <c r="D1198" s="126" t="s">
        <v>157</v>
      </c>
      <c r="E1198" s="127" t="s">
        <v>2434</v>
      </c>
      <c r="F1198" s="128" t="s">
        <v>2435</v>
      </c>
      <c r="G1198" s="129" t="s">
        <v>2430</v>
      </c>
      <c r="H1198" s="130">
        <v>15</v>
      </c>
      <c r="I1198" s="131"/>
      <c r="J1198" s="131"/>
      <c r="K1198" s="132">
        <f>ROUND(P1198*H1198,2)</f>
        <v>0</v>
      </c>
      <c r="L1198" s="133"/>
      <c r="M1198" s="32"/>
      <c r="N1198" s="134" t="s">
        <v>20</v>
      </c>
      <c r="O1198" s="135" t="s">
        <v>43</v>
      </c>
      <c r="P1198" s="136">
        <f>I1198+J1198</f>
        <v>0</v>
      </c>
      <c r="Q1198" s="136">
        <f>ROUND(I1198*H1198,2)</f>
        <v>0</v>
      </c>
      <c r="R1198" s="136">
        <f>ROUND(J1198*H1198,2)</f>
        <v>0</v>
      </c>
      <c r="T1198" s="137">
        <f>S1198*H1198</f>
        <v>0</v>
      </c>
      <c r="U1198" s="137">
        <v>0</v>
      </c>
      <c r="V1198" s="137">
        <f>U1198*H1198</f>
        <v>0</v>
      </c>
      <c r="W1198" s="137">
        <v>0</v>
      </c>
      <c r="X1198" s="137">
        <f>W1198*H1198</f>
        <v>0</v>
      </c>
      <c r="Y1198" s="138" t="s">
        <v>20</v>
      </c>
      <c r="AR1198" s="139" t="s">
        <v>185</v>
      </c>
      <c r="AT1198" s="139" t="s">
        <v>157</v>
      </c>
      <c r="AU1198" s="139" t="s">
        <v>84</v>
      </c>
      <c r="AY1198" s="17" t="s">
        <v>155</v>
      </c>
      <c r="BE1198" s="140">
        <f>IF(O1198="základní",K1198,0)</f>
        <v>0</v>
      </c>
      <c r="BF1198" s="140">
        <f>IF(O1198="snížená",K1198,0)</f>
        <v>0</v>
      </c>
      <c r="BG1198" s="140">
        <f>IF(O1198="zákl. přenesená",K1198,0)</f>
        <v>0</v>
      </c>
      <c r="BH1198" s="140">
        <f>IF(O1198="sníž. přenesená",K1198,0)</f>
        <v>0</v>
      </c>
      <c r="BI1198" s="140">
        <f>IF(O1198="nulová",K1198,0)</f>
        <v>0</v>
      </c>
      <c r="BJ1198" s="17" t="s">
        <v>82</v>
      </c>
      <c r="BK1198" s="140">
        <f>ROUND(P1198*H1198,2)</f>
        <v>0</v>
      </c>
      <c r="BL1198" s="17" t="s">
        <v>185</v>
      </c>
      <c r="BM1198" s="139" t="s">
        <v>2436</v>
      </c>
    </row>
    <row r="1199" spans="2:65" s="1" customFormat="1">
      <c r="B1199" s="32"/>
      <c r="D1199" s="141" t="s">
        <v>162</v>
      </c>
      <c r="F1199" s="142" t="s">
        <v>2437</v>
      </c>
      <c r="I1199" s="143"/>
      <c r="J1199" s="143"/>
      <c r="M1199" s="32"/>
      <c r="N1199" s="144"/>
      <c r="Y1199" s="53"/>
      <c r="AT1199" s="17" t="s">
        <v>162</v>
      </c>
      <c r="AU1199" s="17" t="s">
        <v>84</v>
      </c>
    </row>
    <row r="1200" spans="2:65" s="11" customFormat="1" ht="22.9" customHeight="1">
      <c r="B1200" s="113"/>
      <c r="D1200" s="114" t="s">
        <v>73</v>
      </c>
      <c r="E1200" s="124" t="s">
        <v>2438</v>
      </c>
      <c r="F1200" s="124" t="s">
        <v>2439</v>
      </c>
      <c r="I1200" s="116"/>
      <c r="J1200" s="116"/>
      <c r="K1200" s="125">
        <f>BK1200</f>
        <v>0</v>
      </c>
      <c r="M1200" s="113"/>
      <c r="N1200" s="118"/>
      <c r="Q1200" s="119">
        <f>SUM(Q1201:Q1233)</f>
        <v>0</v>
      </c>
      <c r="R1200" s="119">
        <f>SUM(R1201:R1233)</f>
        <v>0</v>
      </c>
      <c r="T1200" s="120">
        <f>SUM(T1201:T1233)</f>
        <v>0</v>
      </c>
      <c r="V1200" s="120">
        <f>SUM(V1201:V1233)</f>
        <v>0.32727999999999996</v>
      </c>
      <c r="X1200" s="120">
        <f>SUM(X1201:X1233)</f>
        <v>0</v>
      </c>
      <c r="Y1200" s="121"/>
      <c r="AR1200" s="114" t="s">
        <v>84</v>
      </c>
      <c r="AT1200" s="122" t="s">
        <v>73</v>
      </c>
      <c r="AU1200" s="122" t="s">
        <v>82</v>
      </c>
      <c r="AY1200" s="114" t="s">
        <v>155</v>
      </c>
      <c r="BK1200" s="123">
        <f>SUM(BK1201:BK1233)</f>
        <v>0</v>
      </c>
    </row>
    <row r="1201" spans="2:65" s="1" customFormat="1" ht="16.5" customHeight="1">
      <c r="B1201" s="32"/>
      <c r="C1201" s="126" t="s">
        <v>2440</v>
      </c>
      <c r="D1201" s="126" t="s">
        <v>157</v>
      </c>
      <c r="E1201" s="127" t="s">
        <v>2441</v>
      </c>
      <c r="F1201" s="128" t="s">
        <v>2442</v>
      </c>
      <c r="G1201" s="129" t="s">
        <v>386</v>
      </c>
      <c r="H1201" s="130">
        <v>2</v>
      </c>
      <c r="I1201" s="131"/>
      <c r="J1201" s="131"/>
      <c r="K1201" s="132">
        <f>ROUND(P1201*H1201,2)</f>
        <v>0</v>
      </c>
      <c r="L1201" s="133"/>
      <c r="M1201" s="32"/>
      <c r="N1201" s="134" t="s">
        <v>20</v>
      </c>
      <c r="O1201" s="135" t="s">
        <v>43</v>
      </c>
      <c r="P1201" s="136">
        <f>I1201+J1201</f>
        <v>0</v>
      </c>
      <c r="Q1201" s="136">
        <f>ROUND(I1201*H1201,2)</f>
        <v>0</v>
      </c>
      <c r="R1201" s="136">
        <f>ROUND(J1201*H1201,2)</f>
        <v>0</v>
      </c>
      <c r="T1201" s="137">
        <f>S1201*H1201</f>
        <v>0</v>
      </c>
      <c r="U1201" s="137">
        <v>0</v>
      </c>
      <c r="V1201" s="137">
        <f>U1201*H1201</f>
        <v>0</v>
      </c>
      <c r="W1201" s="137">
        <v>0</v>
      </c>
      <c r="X1201" s="137">
        <f>W1201*H1201</f>
        <v>0</v>
      </c>
      <c r="Y1201" s="138" t="s">
        <v>20</v>
      </c>
      <c r="AR1201" s="139" t="s">
        <v>185</v>
      </c>
      <c r="AT1201" s="139" t="s">
        <v>157</v>
      </c>
      <c r="AU1201" s="139" t="s">
        <v>84</v>
      </c>
      <c r="AY1201" s="17" t="s">
        <v>155</v>
      </c>
      <c r="BE1201" s="140">
        <f>IF(O1201="základní",K1201,0)</f>
        <v>0</v>
      </c>
      <c r="BF1201" s="140">
        <f>IF(O1201="snížená",K1201,0)</f>
        <v>0</v>
      </c>
      <c r="BG1201" s="140">
        <f>IF(O1201="zákl. přenesená",K1201,0)</f>
        <v>0</v>
      </c>
      <c r="BH1201" s="140">
        <f>IF(O1201="sníž. přenesená",K1201,0)</f>
        <v>0</v>
      </c>
      <c r="BI1201" s="140">
        <f>IF(O1201="nulová",K1201,0)</f>
        <v>0</v>
      </c>
      <c r="BJ1201" s="17" t="s">
        <v>82</v>
      </c>
      <c r="BK1201" s="140">
        <f>ROUND(P1201*H1201,2)</f>
        <v>0</v>
      </c>
      <c r="BL1201" s="17" t="s">
        <v>185</v>
      </c>
      <c r="BM1201" s="139" t="s">
        <v>2443</v>
      </c>
    </row>
    <row r="1202" spans="2:65" s="1" customFormat="1">
      <c r="B1202" s="32"/>
      <c r="D1202" s="141" t="s">
        <v>162</v>
      </c>
      <c r="F1202" s="142" t="s">
        <v>2444</v>
      </c>
      <c r="I1202" s="143"/>
      <c r="J1202" s="143"/>
      <c r="M1202" s="32"/>
      <c r="N1202" s="144"/>
      <c r="Y1202" s="53"/>
      <c r="AT1202" s="17" t="s">
        <v>162</v>
      </c>
      <c r="AU1202" s="17" t="s">
        <v>84</v>
      </c>
    </row>
    <row r="1203" spans="2:65" s="1" customFormat="1" ht="16.5" customHeight="1">
      <c r="B1203" s="32"/>
      <c r="C1203" s="161" t="s">
        <v>2445</v>
      </c>
      <c r="D1203" s="161" t="s">
        <v>180</v>
      </c>
      <c r="E1203" s="162" t="s">
        <v>2446</v>
      </c>
      <c r="F1203" s="163" t="s">
        <v>2447</v>
      </c>
      <c r="G1203" s="164" t="s">
        <v>386</v>
      </c>
      <c r="H1203" s="165">
        <v>2</v>
      </c>
      <c r="I1203" s="166"/>
      <c r="J1203" s="167"/>
      <c r="K1203" s="168">
        <f>ROUND(P1203*H1203,2)</f>
        <v>0</v>
      </c>
      <c r="L1203" s="167"/>
      <c r="M1203" s="169"/>
      <c r="N1203" s="170" t="s">
        <v>20</v>
      </c>
      <c r="O1203" s="135" t="s">
        <v>43</v>
      </c>
      <c r="P1203" s="136">
        <f>I1203+J1203</f>
        <v>0</v>
      </c>
      <c r="Q1203" s="136">
        <f>ROUND(I1203*H1203,2)</f>
        <v>0</v>
      </c>
      <c r="R1203" s="136">
        <f>ROUND(J1203*H1203,2)</f>
        <v>0</v>
      </c>
      <c r="T1203" s="137">
        <f>S1203*H1203</f>
        <v>0</v>
      </c>
      <c r="U1203" s="137">
        <v>0.05</v>
      </c>
      <c r="V1203" s="137">
        <f>U1203*H1203</f>
        <v>0.1</v>
      </c>
      <c r="W1203" s="137">
        <v>0</v>
      </c>
      <c r="X1203" s="137">
        <f>W1203*H1203</f>
        <v>0</v>
      </c>
      <c r="Y1203" s="138" t="s">
        <v>20</v>
      </c>
      <c r="AR1203" s="139" t="s">
        <v>184</v>
      </c>
      <c r="AT1203" s="139" t="s">
        <v>180</v>
      </c>
      <c r="AU1203" s="139" t="s">
        <v>84</v>
      </c>
      <c r="AY1203" s="17" t="s">
        <v>155</v>
      </c>
      <c r="BE1203" s="140">
        <f>IF(O1203="základní",K1203,0)</f>
        <v>0</v>
      </c>
      <c r="BF1203" s="140">
        <f>IF(O1203="snížená",K1203,0)</f>
        <v>0</v>
      </c>
      <c r="BG1203" s="140">
        <f>IF(O1203="zákl. přenesená",K1203,0)</f>
        <v>0</v>
      </c>
      <c r="BH1203" s="140">
        <f>IF(O1203="sníž. přenesená",K1203,0)</f>
        <v>0</v>
      </c>
      <c r="BI1203" s="140">
        <f>IF(O1203="nulová",K1203,0)</f>
        <v>0</v>
      </c>
      <c r="BJ1203" s="17" t="s">
        <v>82</v>
      </c>
      <c r="BK1203" s="140">
        <f>ROUND(P1203*H1203,2)</f>
        <v>0</v>
      </c>
      <c r="BL1203" s="17" t="s">
        <v>185</v>
      </c>
      <c r="BM1203" s="139" t="s">
        <v>2448</v>
      </c>
    </row>
    <row r="1204" spans="2:65" s="1" customFormat="1" ht="16.5" customHeight="1">
      <c r="B1204" s="32"/>
      <c r="C1204" s="126" t="s">
        <v>2449</v>
      </c>
      <c r="D1204" s="126" t="s">
        <v>157</v>
      </c>
      <c r="E1204" s="127" t="s">
        <v>2450</v>
      </c>
      <c r="F1204" s="128" t="s">
        <v>2451</v>
      </c>
      <c r="G1204" s="129" t="s">
        <v>386</v>
      </c>
      <c r="H1204" s="130">
        <v>2</v>
      </c>
      <c r="I1204" s="131"/>
      <c r="J1204" s="131"/>
      <c r="K1204" s="132">
        <f>ROUND(P1204*H1204,2)</f>
        <v>0</v>
      </c>
      <c r="L1204" s="133"/>
      <c r="M1204" s="32"/>
      <c r="N1204" s="134" t="s">
        <v>20</v>
      </c>
      <c r="O1204" s="135" t="s">
        <v>43</v>
      </c>
      <c r="P1204" s="136">
        <f>I1204+J1204</f>
        <v>0</v>
      </c>
      <c r="Q1204" s="136">
        <f>ROUND(I1204*H1204,2)</f>
        <v>0</v>
      </c>
      <c r="R1204" s="136">
        <f>ROUND(J1204*H1204,2)</f>
        <v>0</v>
      </c>
      <c r="T1204" s="137">
        <f>S1204*H1204</f>
        <v>0</v>
      </c>
      <c r="U1204" s="137">
        <v>0</v>
      </c>
      <c r="V1204" s="137">
        <f>U1204*H1204</f>
        <v>0</v>
      </c>
      <c r="W1204" s="137">
        <v>0</v>
      </c>
      <c r="X1204" s="137">
        <f>W1204*H1204</f>
        <v>0</v>
      </c>
      <c r="Y1204" s="138" t="s">
        <v>20</v>
      </c>
      <c r="AR1204" s="139" t="s">
        <v>185</v>
      </c>
      <c r="AT1204" s="139" t="s">
        <v>157</v>
      </c>
      <c r="AU1204" s="139" t="s">
        <v>84</v>
      </c>
      <c r="AY1204" s="17" t="s">
        <v>155</v>
      </c>
      <c r="BE1204" s="140">
        <f>IF(O1204="základní",K1204,0)</f>
        <v>0</v>
      </c>
      <c r="BF1204" s="140">
        <f>IF(O1204="snížená",K1204,0)</f>
        <v>0</v>
      </c>
      <c r="BG1204" s="140">
        <f>IF(O1204="zákl. přenesená",K1204,0)</f>
        <v>0</v>
      </c>
      <c r="BH1204" s="140">
        <f>IF(O1204="sníž. přenesená",K1204,0)</f>
        <v>0</v>
      </c>
      <c r="BI1204" s="140">
        <f>IF(O1204="nulová",K1204,0)</f>
        <v>0</v>
      </c>
      <c r="BJ1204" s="17" t="s">
        <v>82</v>
      </c>
      <c r="BK1204" s="140">
        <f>ROUND(P1204*H1204,2)</f>
        <v>0</v>
      </c>
      <c r="BL1204" s="17" t="s">
        <v>185</v>
      </c>
      <c r="BM1204" s="139" t="s">
        <v>2452</v>
      </c>
    </row>
    <row r="1205" spans="2:65" s="1" customFormat="1">
      <c r="B1205" s="32"/>
      <c r="D1205" s="141" t="s">
        <v>162</v>
      </c>
      <c r="F1205" s="142" t="s">
        <v>2453</v>
      </c>
      <c r="I1205" s="143"/>
      <c r="J1205" s="143"/>
      <c r="M1205" s="32"/>
      <c r="N1205" s="144"/>
      <c r="Y1205" s="53"/>
      <c r="AT1205" s="17" t="s">
        <v>162</v>
      </c>
      <c r="AU1205" s="17" t="s">
        <v>84</v>
      </c>
    </row>
    <row r="1206" spans="2:65" s="1" customFormat="1" ht="16.5" customHeight="1">
      <c r="B1206" s="32"/>
      <c r="C1206" s="161" t="s">
        <v>2454</v>
      </c>
      <c r="D1206" s="161" t="s">
        <v>180</v>
      </c>
      <c r="E1206" s="162" t="s">
        <v>2455</v>
      </c>
      <c r="F1206" s="163" t="s">
        <v>2456</v>
      </c>
      <c r="G1206" s="164" t="s">
        <v>386</v>
      </c>
      <c r="H1206" s="165">
        <v>2</v>
      </c>
      <c r="I1206" s="166"/>
      <c r="J1206" s="167"/>
      <c r="K1206" s="168">
        <f>ROUND(P1206*H1206,2)</f>
        <v>0</v>
      </c>
      <c r="L1206" s="167"/>
      <c r="M1206" s="169"/>
      <c r="N1206" s="170" t="s">
        <v>20</v>
      </c>
      <c r="O1206" s="135" t="s">
        <v>43</v>
      </c>
      <c r="P1206" s="136">
        <f>I1206+J1206</f>
        <v>0</v>
      </c>
      <c r="Q1206" s="136">
        <f>ROUND(I1206*H1206,2)</f>
        <v>0</v>
      </c>
      <c r="R1206" s="136">
        <f>ROUND(J1206*H1206,2)</f>
        <v>0</v>
      </c>
      <c r="T1206" s="137">
        <f>S1206*H1206</f>
        <v>0</v>
      </c>
      <c r="U1206" s="137">
        <v>3.5999999999999999E-3</v>
      </c>
      <c r="V1206" s="137">
        <f>U1206*H1206</f>
        <v>7.1999999999999998E-3</v>
      </c>
      <c r="W1206" s="137">
        <v>0</v>
      </c>
      <c r="X1206" s="137">
        <f>W1206*H1206</f>
        <v>0</v>
      </c>
      <c r="Y1206" s="138" t="s">
        <v>20</v>
      </c>
      <c r="AR1206" s="139" t="s">
        <v>184</v>
      </c>
      <c r="AT1206" s="139" t="s">
        <v>180</v>
      </c>
      <c r="AU1206" s="139" t="s">
        <v>84</v>
      </c>
      <c r="AY1206" s="17" t="s">
        <v>155</v>
      </c>
      <c r="BE1206" s="140">
        <f>IF(O1206="základní",K1206,0)</f>
        <v>0</v>
      </c>
      <c r="BF1206" s="140">
        <f>IF(O1206="snížená",K1206,0)</f>
        <v>0</v>
      </c>
      <c r="BG1206" s="140">
        <f>IF(O1206="zákl. přenesená",K1206,0)</f>
        <v>0</v>
      </c>
      <c r="BH1206" s="140">
        <f>IF(O1206="sníž. přenesená",K1206,0)</f>
        <v>0</v>
      </c>
      <c r="BI1206" s="140">
        <f>IF(O1206="nulová",K1206,0)</f>
        <v>0</v>
      </c>
      <c r="BJ1206" s="17" t="s">
        <v>82</v>
      </c>
      <c r="BK1206" s="140">
        <f>ROUND(P1206*H1206,2)</f>
        <v>0</v>
      </c>
      <c r="BL1206" s="17" t="s">
        <v>185</v>
      </c>
      <c r="BM1206" s="139" t="s">
        <v>2457</v>
      </c>
    </row>
    <row r="1207" spans="2:65" s="1" customFormat="1" ht="21.75" customHeight="1">
      <c r="B1207" s="32"/>
      <c r="C1207" s="126" t="s">
        <v>2458</v>
      </c>
      <c r="D1207" s="126" t="s">
        <v>157</v>
      </c>
      <c r="E1207" s="127" t="s">
        <v>2459</v>
      </c>
      <c r="F1207" s="128" t="s">
        <v>2460</v>
      </c>
      <c r="G1207" s="129" t="s">
        <v>386</v>
      </c>
      <c r="H1207" s="130">
        <v>2</v>
      </c>
      <c r="I1207" s="131"/>
      <c r="J1207" s="131"/>
      <c r="K1207" s="132">
        <f>ROUND(P1207*H1207,2)</f>
        <v>0</v>
      </c>
      <c r="L1207" s="133"/>
      <c r="M1207" s="32"/>
      <c r="N1207" s="134" t="s">
        <v>20</v>
      </c>
      <c r="O1207" s="135" t="s">
        <v>43</v>
      </c>
      <c r="P1207" s="136">
        <f>I1207+J1207</f>
        <v>0</v>
      </c>
      <c r="Q1207" s="136">
        <f>ROUND(I1207*H1207,2)</f>
        <v>0</v>
      </c>
      <c r="R1207" s="136">
        <f>ROUND(J1207*H1207,2)</f>
        <v>0</v>
      </c>
      <c r="T1207" s="137">
        <f>S1207*H1207</f>
        <v>0</v>
      </c>
      <c r="U1207" s="137">
        <v>0</v>
      </c>
      <c r="V1207" s="137">
        <f>U1207*H1207</f>
        <v>0</v>
      </c>
      <c r="W1207" s="137">
        <v>0</v>
      </c>
      <c r="X1207" s="137">
        <f>W1207*H1207</f>
        <v>0</v>
      </c>
      <c r="Y1207" s="138" t="s">
        <v>20</v>
      </c>
      <c r="AR1207" s="139" t="s">
        <v>185</v>
      </c>
      <c r="AT1207" s="139" t="s">
        <v>157</v>
      </c>
      <c r="AU1207" s="139" t="s">
        <v>84</v>
      </c>
      <c r="AY1207" s="17" t="s">
        <v>155</v>
      </c>
      <c r="BE1207" s="140">
        <f>IF(O1207="základní",K1207,0)</f>
        <v>0</v>
      </c>
      <c r="BF1207" s="140">
        <f>IF(O1207="snížená",K1207,0)</f>
        <v>0</v>
      </c>
      <c r="BG1207" s="140">
        <f>IF(O1207="zákl. přenesená",K1207,0)</f>
        <v>0</v>
      </c>
      <c r="BH1207" s="140">
        <f>IF(O1207="sníž. přenesená",K1207,0)</f>
        <v>0</v>
      </c>
      <c r="BI1207" s="140">
        <f>IF(O1207="nulová",K1207,0)</f>
        <v>0</v>
      </c>
      <c r="BJ1207" s="17" t="s">
        <v>82</v>
      </c>
      <c r="BK1207" s="140">
        <f>ROUND(P1207*H1207,2)</f>
        <v>0</v>
      </c>
      <c r="BL1207" s="17" t="s">
        <v>185</v>
      </c>
      <c r="BM1207" s="139" t="s">
        <v>2461</v>
      </c>
    </row>
    <row r="1208" spans="2:65" s="1" customFormat="1">
      <c r="B1208" s="32"/>
      <c r="D1208" s="141" t="s">
        <v>162</v>
      </c>
      <c r="F1208" s="142" t="s">
        <v>2462</v>
      </c>
      <c r="I1208" s="143"/>
      <c r="J1208" s="143"/>
      <c r="M1208" s="32"/>
      <c r="N1208" s="144"/>
      <c r="Y1208" s="53"/>
      <c r="AT1208" s="17" t="s">
        <v>162</v>
      </c>
      <c r="AU1208" s="17" t="s">
        <v>84</v>
      </c>
    </row>
    <row r="1209" spans="2:65" s="1" customFormat="1" ht="16.5" customHeight="1">
      <c r="B1209" s="32"/>
      <c r="C1209" s="161" t="s">
        <v>2463</v>
      </c>
      <c r="D1209" s="161" t="s">
        <v>180</v>
      </c>
      <c r="E1209" s="162" t="s">
        <v>2464</v>
      </c>
      <c r="F1209" s="163" t="s">
        <v>2465</v>
      </c>
      <c r="G1209" s="164" t="s">
        <v>386</v>
      </c>
      <c r="H1209" s="165">
        <v>2</v>
      </c>
      <c r="I1209" s="166"/>
      <c r="J1209" s="167"/>
      <c r="K1209" s="168">
        <f>ROUND(P1209*H1209,2)</f>
        <v>0</v>
      </c>
      <c r="L1209" s="167"/>
      <c r="M1209" s="169"/>
      <c r="N1209" s="170" t="s">
        <v>20</v>
      </c>
      <c r="O1209" s="135" t="s">
        <v>43</v>
      </c>
      <c r="P1209" s="136">
        <f>I1209+J1209</f>
        <v>0</v>
      </c>
      <c r="Q1209" s="136">
        <f>ROUND(I1209*H1209,2)</f>
        <v>0</v>
      </c>
      <c r="R1209" s="136">
        <f>ROUND(J1209*H1209,2)</f>
        <v>0</v>
      </c>
      <c r="T1209" s="137">
        <f>S1209*H1209</f>
        <v>0</v>
      </c>
      <c r="U1209" s="137">
        <v>5.1499999999999997E-2</v>
      </c>
      <c r="V1209" s="137">
        <f>U1209*H1209</f>
        <v>0.10299999999999999</v>
      </c>
      <c r="W1209" s="137">
        <v>0</v>
      </c>
      <c r="X1209" s="137">
        <f>W1209*H1209</f>
        <v>0</v>
      </c>
      <c r="Y1209" s="138" t="s">
        <v>20</v>
      </c>
      <c r="AR1209" s="139" t="s">
        <v>184</v>
      </c>
      <c r="AT1209" s="139" t="s">
        <v>180</v>
      </c>
      <c r="AU1209" s="139" t="s">
        <v>84</v>
      </c>
      <c r="AY1209" s="17" t="s">
        <v>155</v>
      </c>
      <c r="BE1209" s="140">
        <f>IF(O1209="základní",K1209,0)</f>
        <v>0</v>
      </c>
      <c r="BF1209" s="140">
        <f>IF(O1209="snížená",K1209,0)</f>
        <v>0</v>
      </c>
      <c r="BG1209" s="140">
        <f>IF(O1209="zákl. přenesená",K1209,0)</f>
        <v>0</v>
      </c>
      <c r="BH1209" s="140">
        <f>IF(O1209="sníž. přenesená",K1209,0)</f>
        <v>0</v>
      </c>
      <c r="BI1209" s="140">
        <f>IF(O1209="nulová",K1209,0)</f>
        <v>0</v>
      </c>
      <c r="BJ1209" s="17" t="s">
        <v>82</v>
      </c>
      <c r="BK1209" s="140">
        <f>ROUND(P1209*H1209,2)</f>
        <v>0</v>
      </c>
      <c r="BL1209" s="17" t="s">
        <v>185</v>
      </c>
      <c r="BM1209" s="139" t="s">
        <v>2466</v>
      </c>
    </row>
    <row r="1210" spans="2:65" s="1" customFormat="1" ht="16.5" customHeight="1">
      <c r="B1210" s="32"/>
      <c r="C1210" s="126" t="s">
        <v>2467</v>
      </c>
      <c r="D1210" s="126" t="s">
        <v>157</v>
      </c>
      <c r="E1210" s="127" t="s">
        <v>2468</v>
      </c>
      <c r="F1210" s="128" t="s">
        <v>2469</v>
      </c>
      <c r="G1210" s="129" t="s">
        <v>386</v>
      </c>
      <c r="H1210" s="130">
        <v>2</v>
      </c>
      <c r="I1210" s="131"/>
      <c r="J1210" s="131"/>
      <c r="K1210" s="132">
        <f>ROUND(P1210*H1210,2)</f>
        <v>0</v>
      </c>
      <c r="L1210" s="133"/>
      <c r="M1210" s="32"/>
      <c r="N1210" s="134" t="s">
        <v>20</v>
      </c>
      <c r="O1210" s="135" t="s">
        <v>43</v>
      </c>
      <c r="P1210" s="136">
        <f>I1210+J1210</f>
        <v>0</v>
      </c>
      <c r="Q1210" s="136">
        <f>ROUND(I1210*H1210,2)</f>
        <v>0</v>
      </c>
      <c r="R1210" s="136">
        <f>ROUND(J1210*H1210,2)</f>
        <v>0</v>
      </c>
      <c r="T1210" s="137">
        <f>S1210*H1210</f>
        <v>0</v>
      </c>
      <c r="U1210" s="137">
        <v>0</v>
      </c>
      <c r="V1210" s="137">
        <f>U1210*H1210</f>
        <v>0</v>
      </c>
      <c r="W1210" s="137">
        <v>0</v>
      </c>
      <c r="X1210" s="137">
        <f>W1210*H1210</f>
        <v>0</v>
      </c>
      <c r="Y1210" s="138" t="s">
        <v>20</v>
      </c>
      <c r="AR1210" s="139" t="s">
        <v>185</v>
      </c>
      <c r="AT1210" s="139" t="s">
        <v>157</v>
      </c>
      <c r="AU1210" s="139" t="s">
        <v>84</v>
      </c>
      <c r="AY1210" s="17" t="s">
        <v>155</v>
      </c>
      <c r="BE1210" s="140">
        <f>IF(O1210="základní",K1210,0)</f>
        <v>0</v>
      </c>
      <c r="BF1210" s="140">
        <f>IF(O1210="snížená",K1210,0)</f>
        <v>0</v>
      </c>
      <c r="BG1210" s="140">
        <f>IF(O1210="zákl. přenesená",K1210,0)</f>
        <v>0</v>
      </c>
      <c r="BH1210" s="140">
        <f>IF(O1210="sníž. přenesená",K1210,0)</f>
        <v>0</v>
      </c>
      <c r="BI1210" s="140">
        <f>IF(O1210="nulová",K1210,0)</f>
        <v>0</v>
      </c>
      <c r="BJ1210" s="17" t="s">
        <v>82</v>
      </c>
      <c r="BK1210" s="140">
        <f>ROUND(P1210*H1210,2)</f>
        <v>0</v>
      </c>
      <c r="BL1210" s="17" t="s">
        <v>185</v>
      </c>
      <c r="BM1210" s="139" t="s">
        <v>2470</v>
      </c>
    </row>
    <row r="1211" spans="2:65" s="1" customFormat="1">
      <c r="B1211" s="32"/>
      <c r="D1211" s="141" t="s">
        <v>162</v>
      </c>
      <c r="F1211" s="142" t="s">
        <v>2471</v>
      </c>
      <c r="I1211" s="143"/>
      <c r="J1211" s="143"/>
      <c r="M1211" s="32"/>
      <c r="N1211" s="144"/>
      <c r="Y1211" s="53"/>
      <c r="AT1211" s="17" t="s">
        <v>162</v>
      </c>
      <c r="AU1211" s="17" t="s">
        <v>84</v>
      </c>
    </row>
    <row r="1212" spans="2:65" s="1" customFormat="1" ht="24.2" customHeight="1">
      <c r="B1212" s="32"/>
      <c r="C1212" s="126" t="s">
        <v>2472</v>
      </c>
      <c r="D1212" s="126" t="s">
        <v>157</v>
      </c>
      <c r="E1212" s="127" t="s">
        <v>2473</v>
      </c>
      <c r="F1212" s="128" t="s">
        <v>2474</v>
      </c>
      <c r="G1212" s="129" t="s">
        <v>183</v>
      </c>
      <c r="H1212" s="130">
        <v>14</v>
      </c>
      <c r="I1212" s="131"/>
      <c r="J1212" s="131"/>
      <c r="K1212" s="132">
        <f>ROUND(P1212*H1212,2)</f>
        <v>0</v>
      </c>
      <c r="L1212" s="133"/>
      <c r="M1212" s="32"/>
      <c r="N1212" s="134" t="s">
        <v>20</v>
      </c>
      <c r="O1212" s="135" t="s">
        <v>43</v>
      </c>
      <c r="P1212" s="136">
        <f>I1212+J1212</f>
        <v>0</v>
      </c>
      <c r="Q1212" s="136">
        <f>ROUND(I1212*H1212,2)</f>
        <v>0</v>
      </c>
      <c r="R1212" s="136">
        <f>ROUND(J1212*H1212,2)</f>
        <v>0</v>
      </c>
      <c r="T1212" s="137">
        <f>S1212*H1212</f>
        <v>0</v>
      </c>
      <c r="U1212" s="137">
        <v>3.4499999999999999E-3</v>
      </c>
      <c r="V1212" s="137">
        <f>U1212*H1212</f>
        <v>4.8299999999999996E-2</v>
      </c>
      <c r="W1212" s="137">
        <v>0</v>
      </c>
      <c r="X1212" s="137">
        <f>W1212*H1212</f>
        <v>0</v>
      </c>
      <c r="Y1212" s="138" t="s">
        <v>20</v>
      </c>
      <c r="AR1212" s="139" t="s">
        <v>185</v>
      </c>
      <c r="AT1212" s="139" t="s">
        <v>157</v>
      </c>
      <c r="AU1212" s="139" t="s">
        <v>84</v>
      </c>
      <c r="AY1212" s="17" t="s">
        <v>155</v>
      </c>
      <c r="BE1212" s="140">
        <f>IF(O1212="základní",K1212,0)</f>
        <v>0</v>
      </c>
      <c r="BF1212" s="140">
        <f>IF(O1212="snížená",K1212,0)</f>
        <v>0</v>
      </c>
      <c r="BG1212" s="140">
        <f>IF(O1212="zákl. přenesená",K1212,0)</f>
        <v>0</v>
      </c>
      <c r="BH1212" s="140">
        <f>IF(O1212="sníž. přenesená",K1212,0)</f>
        <v>0</v>
      </c>
      <c r="BI1212" s="140">
        <f>IF(O1212="nulová",K1212,0)</f>
        <v>0</v>
      </c>
      <c r="BJ1212" s="17" t="s">
        <v>82</v>
      </c>
      <c r="BK1212" s="140">
        <f>ROUND(P1212*H1212,2)</f>
        <v>0</v>
      </c>
      <c r="BL1212" s="17" t="s">
        <v>185</v>
      </c>
      <c r="BM1212" s="139" t="s">
        <v>2475</v>
      </c>
    </row>
    <row r="1213" spans="2:65" s="1" customFormat="1">
      <c r="B1213" s="32"/>
      <c r="D1213" s="141" t="s">
        <v>162</v>
      </c>
      <c r="F1213" s="142" t="s">
        <v>2476</v>
      </c>
      <c r="I1213" s="143"/>
      <c r="J1213" s="143"/>
      <c r="M1213" s="32"/>
      <c r="N1213" s="144"/>
      <c r="Y1213" s="53"/>
      <c r="AT1213" s="17" t="s">
        <v>162</v>
      </c>
      <c r="AU1213" s="17" t="s">
        <v>84</v>
      </c>
    </row>
    <row r="1214" spans="2:65" s="12" customFormat="1">
      <c r="B1214" s="145"/>
      <c r="D1214" s="146" t="s">
        <v>164</v>
      </c>
      <c r="E1214" s="147" t="s">
        <v>20</v>
      </c>
      <c r="F1214" s="148" t="s">
        <v>2477</v>
      </c>
      <c r="H1214" s="149">
        <v>14</v>
      </c>
      <c r="I1214" s="150"/>
      <c r="J1214" s="150"/>
      <c r="M1214" s="145"/>
      <c r="N1214" s="151"/>
      <c r="Y1214" s="152"/>
      <c r="AT1214" s="147" t="s">
        <v>164</v>
      </c>
      <c r="AU1214" s="147" t="s">
        <v>84</v>
      </c>
      <c r="AV1214" s="12" t="s">
        <v>84</v>
      </c>
      <c r="AW1214" s="12" t="s">
        <v>5</v>
      </c>
      <c r="AX1214" s="12" t="s">
        <v>82</v>
      </c>
      <c r="AY1214" s="147" t="s">
        <v>155</v>
      </c>
    </row>
    <row r="1215" spans="2:65" s="1" customFormat="1" ht="24.2" customHeight="1">
      <c r="B1215" s="32"/>
      <c r="C1215" s="126" t="s">
        <v>2478</v>
      </c>
      <c r="D1215" s="126" t="s">
        <v>157</v>
      </c>
      <c r="E1215" s="127" t="s">
        <v>2479</v>
      </c>
      <c r="F1215" s="128" t="s">
        <v>2480</v>
      </c>
      <c r="G1215" s="129" t="s">
        <v>386</v>
      </c>
      <c r="H1215" s="130">
        <v>1</v>
      </c>
      <c r="I1215" s="131"/>
      <c r="J1215" s="131"/>
      <c r="K1215" s="132">
        <f>ROUND(P1215*H1215,2)</f>
        <v>0</v>
      </c>
      <c r="L1215" s="133"/>
      <c r="M1215" s="32"/>
      <c r="N1215" s="134" t="s">
        <v>20</v>
      </c>
      <c r="O1215" s="135" t="s">
        <v>43</v>
      </c>
      <c r="P1215" s="136">
        <f>I1215+J1215</f>
        <v>0</v>
      </c>
      <c r="Q1215" s="136">
        <f>ROUND(I1215*H1215,2)</f>
        <v>0</v>
      </c>
      <c r="R1215" s="136">
        <f>ROUND(J1215*H1215,2)</f>
        <v>0</v>
      </c>
      <c r="T1215" s="137">
        <f>S1215*H1215</f>
        <v>0</v>
      </c>
      <c r="U1215" s="137">
        <v>0</v>
      </c>
      <c r="V1215" s="137">
        <f>U1215*H1215</f>
        <v>0</v>
      </c>
      <c r="W1215" s="137">
        <v>0</v>
      </c>
      <c r="X1215" s="137">
        <f>W1215*H1215</f>
        <v>0</v>
      </c>
      <c r="Y1215" s="138" t="s">
        <v>20</v>
      </c>
      <c r="AR1215" s="139" t="s">
        <v>185</v>
      </c>
      <c r="AT1215" s="139" t="s">
        <v>157</v>
      </c>
      <c r="AU1215" s="139" t="s">
        <v>84</v>
      </c>
      <c r="AY1215" s="17" t="s">
        <v>155</v>
      </c>
      <c r="BE1215" s="140">
        <f>IF(O1215="základní",K1215,0)</f>
        <v>0</v>
      </c>
      <c r="BF1215" s="140">
        <f>IF(O1215="snížená",K1215,0)</f>
        <v>0</v>
      </c>
      <c r="BG1215" s="140">
        <f>IF(O1215="zákl. přenesená",K1215,0)</f>
        <v>0</v>
      </c>
      <c r="BH1215" s="140">
        <f>IF(O1215="sníž. přenesená",K1215,0)</f>
        <v>0</v>
      </c>
      <c r="BI1215" s="140">
        <f>IF(O1215="nulová",K1215,0)</f>
        <v>0</v>
      </c>
      <c r="BJ1215" s="17" t="s">
        <v>82</v>
      </c>
      <c r="BK1215" s="140">
        <f>ROUND(P1215*H1215,2)</f>
        <v>0</v>
      </c>
      <c r="BL1215" s="17" t="s">
        <v>185</v>
      </c>
      <c r="BM1215" s="139" t="s">
        <v>2481</v>
      </c>
    </row>
    <row r="1216" spans="2:65" s="1" customFormat="1">
      <c r="B1216" s="32"/>
      <c r="D1216" s="141" t="s">
        <v>162</v>
      </c>
      <c r="F1216" s="142" t="s">
        <v>2482</v>
      </c>
      <c r="I1216" s="143"/>
      <c r="J1216" s="143"/>
      <c r="M1216" s="32"/>
      <c r="N1216" s="144"/>
      <c r="Y1216" s="53"/>
      <c r="AT1216" s="17" t="s">
        <v>162</v>
      </c>
      <c r="AU1216" s="17" t="s">
        <v>84</v>
      </c>
    </row>
    <row r="1217" spans="2:65" s="1" customFormat="1" ht="16.5" customHeight="1">
      <c r="B1217" s="32"/>
      <c r="C1217" s="161" t="s">
        <v>2483</v>
      </c>
      <c r="D1217" s="161" t="s">
        <v>180</v>
      </c>
      <c r="E1217" s="162" t="s">
        <v>2484</v>
      </c>
      <c r="F1217" s="163" t="s">
        <v>2485</v>
      </c>
      <c r="G1217" s="164" t="s">
        <v>386</v>
      </c>
      <c r="H1217" s="165">
        <v>1</v>
      </c>
      <c r="I1217" s="166"/>
      <c r="J1217" s="167"/>
      <c r="K1217" s="168">
        <f>ROUND(P1217*H1217,2)</f>
        <v>0</v>
      </c>
      <c r="L1217" s="167"/>
      <c r="M1217" s="169"/>
      <c r="N1217" s="170" t="s">
        <v>20</v>
      </c>
      <c r="O1217" s="135" t="s">
        <v>43</v>
      </c>
      <c r="P1217" s="136">
        <f>I1217+J1217</f>
        <v>0</v>
      </c>
      <c r="Q1217" s="136">
        <f>ROUND(I1217*H1217,2)</f>
        <v>0</v>
      </c>
      <c r="R1217" s="136">
        <f>ROUND(J1217*H1217,2)</f>
        <v>0</v>
      </c>
      <c r="T1217" s="137">
        <f>S1217*H1217</f>
        <v>0</v>
      </c>
      <c r="U1217" s="137">
        <v>3.2000000000000002E-3</v>
      </c>
      <c r="V1217" s="137">
        <f>U1217*H1217</f>
        <v>3.2000000000000002E-3</v>
      </c>
      <c r="W1217" s="137">
        <v>0</v>
      </c>
      <c r="X1217" s="137">
        <f>W1217*H1217</f>
        <v>0</v>
      </c>
      <c r="Y1217" s="138" t="s">
        <v>20</v>
      </c>
      <c r="AR1217" s="139" t="s">
        <v>184</v>
      </c>
      <c r="AT1217" s="139" t="s">
        <v>180</v>
      </c>
      <c r="AU1217" s="139" t="s">
        <v>84</v>
      </c>
      <c r="AY1217" s="17" t="s">
        <v>155</v>
      </c>
      <c r="BE1217" s="140">
        <f>IF(O1217="základní",K1217,0)</f>
        <v>0</v>
      </c>
      <c r="BF1217" s="140">
        <f>IF(O1217="snížená",K1217,0)</f>
        <v>0</v>
      </c>
      <c r="BG1217" s="140">
        <f>IF(O1217="zákl. přenesená",K1217,0)</f>
        <v>0</v>
      </c>
      <c r="BH1217" s="140">
        <f>IF(O1217="sníž. přenesená",K1217,0)</f>
        <v>0</v>
      </c>
      <c r="BI1217" s="140">
        <f>IF(O1217="nulová",K1217,0)</f>
        <v>0</v>
      </c>
      <c r="BJ1217" s="17" t="s">
        <v>82</v>
      </c>
      <c r="BK1217" s="140">
        <f>ROUND(P1217*H1217,2)</f>
        <v>0</v>
      </c>
      <c r="BL1217" s="17" t="s">
        <v>185</v>
      </c>
      <c r="BM1217" s="139" t="s">
        <v>2486</v>
      </c>
    </row>
    <row r="1218" spans="2:65" s="1" customFormat="1" ht="24.2" customHeight="1">
      <c r="B1218" s="32"/>
      <c r="C1218" s="126" t="s">
        <v>2487</v>
      </c>
      <c r="D1218" s="126" t="s">
        <v>157</v>
      </c>
      <c r="E1218" s="127" t="s">
        <v>2488</v>
      </c>
      <c r="F1218" s="128" t="s">
        <v>2489</v>
      </c>
      <c r="G1218" s="129" t="s">
        <v>386</v>
      </c>
      <c r="H1218" s="130">
        <v>2</v>
      </c>
      <c r="I1218" s="131"/>
      <c r="J1218" s="131"/>
      <c r="K1218" s="132">
        <f>ROUND(P1218*H1218,2)</f>
        <v>0</v>
      </c>
      <c r="L1218" s="133"/>
      <c r="M1218" s="32"/>
      <c r="N1218" s="134" t="s">
        <v>20</v>
      </c>
      <c r="O1218" s="135" t="s">
        <v>43</v>
      </c>
      <c r="P1218" s="136">
        <f>I1218+J1218</f>
        <v>0</v>
      </c>
      <c r="Q1218" s="136">
        <f>ROUND(I1218*H1218,2)</f>
        <v>0</v>
      </c>
      <c r="R1218" s="136">
        <f>ROUND(J1218*H1218,2)</f>
        <v>0</v>
      </c>
      <c r="T1218" s="137">
        <f>S1218*H1218</f>
        <v>0</v>
      </c>
      <c r="U1218" s="137">
        <v>0</v>
      </c>
      <c r="V1218" s="137">
        <f>U1218*H1218</f>
        <v>0</v>
      </c>
      <c r="W1218" s="137">
        <v>0</v>
      </c>
      <c r="X1218" s="137">
        <f>W1218*H1218</f>
        <v>0</v>
      </c>
      <c r="Y1218" s="138" t="s">
        <v>20</v>
      </c>
      <c r="AR1218" s="139" t="s">
        <v>185</v>
      </c>
      <c r="AT1218" s="139" t="s">
        <v>157</v>
      </c>
      <c r="AU1218" s="139" t="s">
        <v>84</v>
      </c>
      <c r="AY1218" s="17" t="s">
        <v>155</v>
      </c>
      <c r="BE1218" s="140">
        <f>IF(O1218="základní",K1218,0)</f>
        <v>0</v>
      </c>
      <c r="BF1218" s="140">
        <f>IF(O1218="snížená",K1218,0)</f>
        <v>0</v>
      </c>
      <c r="BG1218" s="140">
        <f>IF(O1218="zákl. přenesená",K1218,0)</f>
        <v>0</v>
      </c>
      <c r="BH1218" s="140">
        <f>IF(O1218="sníž. přenesená",K1218,0)</f>
        <v>0</v>
      </c>
      <c r="BI1218" s="140">
        <f>IF(O1218="nulová",K1218,0)</f>
        <v>0</v>
      </c>
      <c r="BJ1218" s="17" t="s">
        <v>82</v>
      </c>
      <c r="BK1218" s="140">
        <f>ROUND(P1218*H1218,2)</f>
        <v>0</v>
      </c>
      <c r="BL1218" s="17" t="s">
        <v>185</v>
      </c>
      <c r="BM1218" s="139" t="s">
        <v>2490</v>
      </c>
    </row>
    <row r="1219" spans="2:65" s="1" customFormat="1">
      <c r="B1219" s="32"/>
      <c r="D1219" s="141" t="s">
        <v>162</v>
      </c>
      <c r="F1219" s="142" t="s">
        <v>2491</v>
      </c>
      <c r="I1219" s="143"/>
      <c r="J1219" s="143"/>
      <c r="M1219" s="32"/>
      <c r="N1219" s="144"/>
      <c r="Y1219" s="53"/>
      <c r="AT1219" s="17" t="s">
        <v>162</v>
      </c>
      <c r="AU1219" s="17" t="s">
        <v>84</v>
      </c>
    </row>
    <row r="1220" spans="2:65" s="1" customFormat="1" ht="16.5" customHeight="1">
      <c r="B1220" s="32"/>
      <c r="C1220" s="161" t="s">
        <v>2492</v>
      </c>
      <c r="D1220" s="161" t="s">
        <v>180</v>
      </c>
      <c r="E1220" s="162" t="s">
        <v>2493</v>
      </c>
      <c r="F1220" s="163" t="s">
        <v>2494</v>
      </c>
      <c r="G1220" s="164" t="s">
        <v>386</v>
      </c>
      <c r="H1220" s="165">
        <v>2</v>
      </c>
      <c r="I1220" s="166"/>
      <c r="J1220" s="167"/>
      <c r="K1220" s="168">
        <f>ROUND(P1220*H1220,2)</f>
        <v>0</v>
      </c>
      <c r="L1220" s="167"/>
      <c r="M1220" s="169"/>
      <c r="N1220" s="170" t="s">
        <v>20</v>
      </c>
      <c r="O1220" s="135" t="s">
        <v>43</v>
      </c>
      <c r="P1220" s="136">
        <f>I1220+J1220</f>
        <v>0</v>
      </c>
      <c r="Q1220" s="136">
        <f>ROUND(I1220*H1220,2)</f>
        <v>0</v>
      </c>
      <c r="R1220" s="136">
        <f>ROUND(J1220*H1220,2)</f>
        <v>0</v>
      </c>
      <c r="T1220" s="137">
        <f>S1220*H1220</f>
        <v>0</v>
      </c>
      <c r="U1220" s="137">
        <v>2.3E-3</v>
      </c>
      <c r="V1220" s="137">
        <f>U1220*H1220</f>
        <v>4.5999999999999999E-3</v>
      </c>
      <c r="W1220" s="137">
        <v>0</v>
      </c>
      <c r="X1220" s="137">
        <f>W1220*H1220</f>
        <v>0</v>
      </c>
      <c r="Y1220" s="138" t="s">
        <v>20</v>
      </c>
      <c r="AR1220" s="139" t="s">
        <v>184</v>
      </c>
      <c r="AT1220" s="139" t="s">
        <v>180</v>
      </c>
      <c r="AU1220" s="139" t="s">
        <v>84</v>
      </c>
      <c r="AY1220" s="17" t="s">
        <v>155</v>
      </c>
      <c r="BE1220" s="140">
        <f>IF(O1220="základní",K1220,0)</f>
        <v>0</v>
      </c>
      <c r="BF1220" s="140">
        <f>IF(O1220="snížená",K1220,0)</f>
        <v>0</v>
      </c>
      <c r="BG1220" s="140">
        <f>IF(O1220="zákl. přenesená",K1220,0)</f>
        <v>0</v>
      </c>
      <c r="BH1220" s="140">
        <f>IF(O1220="sníž. přenesená",K1220,0)</f>
        <v>0</v>
      </c>
      <c r="BI1220" s="140">
        <f>IF(O1220="nulová",K1220,0)</f>
        <v>0</v>
      </c>
      <c r="BJ1220" s="17" t="s">
        <v>82</v>
      </c>
      <c r="BK1220" s="140">
        <f>ROUND(P1220*H1220,2)</f>
        <v>0</v>
      </c>
      <c r="BL1220" s="17" t="s">
        <v>185</v>
      </c>
      <c r="BM1220" s="139" t="s">
        <v>2495</v>
      </c>
    </row>
    <row r="1221" spans="2:65" s="1" customFormat="1" ht="21.75" customHeight="1">
      <c r="B1221" s="32"/>
      <c r="C1221" s="126" t="s">
        <v>2496</v>
      </c>
      <c r="D1221" s="126" t="s">
        <v>157</v>
      </c>
      <c r="E1221" s="127" t="s">
        <v>2497</v>
      </c>
      <c r="F1221" s="128" t="s">
        <v>2498</v>
      </c>
      <c r="G1221" s="129" t="s">
        <v>183</v>
      </c>
      <c r="H1221" s="130">
        <v>14</v>
      </c>
      <c r="I1221" s="131"/>
      <c r="J1221" s="131"/>
      <c r="K1221" s="132">
        <f>ROUND(P1221*H1221,2)</f>
        <v>0</v>
      </c>
      <c r="L1221" s="133"/>
      <c r="M1221" s="32"/>
      <c r="N1221" s="134" t="s">
        <v>20</v>
      </c>
      <c r="O1221" s="135" t="s">
        <v>43</v>
      </c>
      <c r="P1221" s="136">
        <f>I1221+J1221</f>
        <v>0</v>
      </c>
      <c r="Q1221" s="136">
        <f>ROUND(I1221*H1221,2)</f>
        <v>0</v>
      </c>
      <c r="R1221" s="136">
        <f>ROUND(J1221*H1221,2)</f>
        <v>0</v>
      </c>
      <c r="T1221" s="137">
        <f>S1221*H1221</f>
        <v>0</v>
      </c>
      <c r="U1221" s="137">
        <v>2.7999999999999998E-4</v>
      </c>
      <c r="V1221" s="137">
        <f>U1221*H1221</f>
        <v>3.9199999999999999E-3</v>
      </c>
      <c r="W1221" s="137">
        <v>0</v>
      </c>
      <c r="X1221" s="137">
        <f>W1221*H1221</f>
        <v>0</v>
      </c>
      <c r="Y1221" s="138" t="s">
        <v>20</v>
      </c>
      <c r="AR1221" s="139" t="s">
        <v>185</v>
      </c>
      <c r="AT1221" s="139" t="s">
        <v>157</v>
      </c>
      <c r="AU1221" s="139" t="s">
        <v>84</v>
      </c>
      <c r="AY1221" s="17" t="s">
        <v>155</v>
      </c>
      <c r="BE1221" s="140">
        <f>IF(O1221="základní",K1221,0)</f>
        <v>0</v>
      </c>
      <c r="BF1221" s="140">
        <f>IF(O1221="snížená",K1221,0)</f>
        <v>0</v>
      </c>
      <c r="BG1221" s="140">
        <f>IF(O1221="zákl. přenesená",K1221,0)</f>
        <v>0</v>
      </c>
      <c r="BH1221" s="140">
        <f>IF(O1221="sníž. přenesená",K1221,0)</f>
        <v>0</v>
      </c>
      <c r="BI1221" s="140">
        <f>IF(O1221="nulová",K1221,0)</f>
        <v>0</v>
      </c>
      <c r="BJ1221" s="17" t="s">
        <v>82</v>
      </c>
      <c r="BK1221" s="140">
        <f>ROUND(P1221*H1221,2)</f>
        <v>0</v>
      </c>
      <c r="BL1221" s="17" t="s">
        <v>185</v>
      </c>
      <c r="BM1221" s="139" t="s">
        <v>2499</v>
      </c>
    </row>
    <row r="1222" spans="2:65" s="1" customFormat="1">
      <c r="B1222" s="32"/>
      <c r="D1222" s="141" t="s">
        <v>162</v>
      </c>
      <c r="F1222" s="142" t="s">
        <v>2500</v>
      </c>
      <c r="I1222" s="143"/>
      <c r="J1222" s="143"/>
      <c r="M1222" s="32"/>
      <c r="N1222" s="144"/>
      <c r="Y1222" s="53"/>
      <c r="AT1222" s="17" t="s">
        <v>162</v>
      </c>
      <c r="AU1222" s="17" t="s">
        <v>84</v>
      </c>
    </row>
    <row r="1223" spans="2:65" s="1" customFormat="1" ht="24.2" customHeight="1">
      <c r="B1223" s="32"/>
      <c r="C1223" s="126" t="s">
        <v>2501</v>
      </c>
      <c r="D1223" s="126" t="s">
        <v>157</v>
      </c>
      <c r="E1223" s="127" t="s">
        <v>2502</v>
      </c>
      <c r="F1223" s="128" t="s">
        <v>2503</v>
      </c>
      <c r="G1223" s="129" t="s">
        <v>386</v>
      </c>
      <c r="H1223" s="130">
        <v>1</v>
      </c>
      <c r="I1223" s="131"/>
      <c r="J1223" s="131"/>
      <c r="K1223" s="132">
        <f>ROUND(P1223*H1223,2)</f>
        <v>0</v>
      </c>
      <c r="L1223" s="133"/>
      <c r="M1223" s="32"/>
      <c r="N1223" s="134" t="s">
        <v>20</v>
      </c>
      <c r="O1223" s="135" t="s">
        <v>43</v>
      </c>
      <c r="P1223" s="136">
        <f>I1223+J1223</f>
        <v>0</v>
      </c>
      <c r="Q1223" s="136">
        <f>ROUND(I1223*H1223,2)</f>
        <v>0</v>
      </c>
      <c r="R1223" s="136">
        <f>ROUND(J1223*H1223,2)</f>
        <v>0</v>
      </c>
      <c r="T1223" s="137">
        <f>S1223*H1223</f>
        <v>0</v>
      </c>
      <c r="U1223" s="137">
        <v>1.64E-3</v>
      </c>
      <c r="V1223" s="137">
        <f>U1223*H1223</f>
        <v>1.64E-3</v>
      </c>
      <c r="W1223" s="137">
        <v>0</v>
      </c>
      <c r="X1223" s="137">
        <f>W1223*H1223</f>
        <v>0</v>
      </c>
      <c r="Y1223" s="138" t="s">
        <v>20</v>
      </c>
      <c r="AR1223" s="139" t="s">
        <v>185</v>
      </c>
      <c r="AT1223" s="139" t="s">
        <v>157</v>
      </c>
      <c r="AU1223" s="139" t="s">
        <v>84</v>
      </c>
      <c r="AY1223" s="17" t="s">
        <v>155</v>
      </c>
      <c r="BE1223" s="140">
        <f>IF(O1223="základní",K1223,0)</f>
        <v>0</v>
      </c>
      <c r="BF1223" s="140">
        <f>IF(O1223="snížená",K1223,0)</f>
        <v>0</v>
      </c>
      <c r="BG1223" s="140">
        <f>IF(O1223="zákl. přenesená",K1223,0)</f>
        <v>0</v>
      </c>
      <c r="BH1223" s="140">
        <f>IF(O1223="sníž. přenesená",K1223,0)</f>
        <v>0</v>
      </c>
      <c r="BI1223" s="140">
        <f>IF(O1223="nulová",K1223,0)</f>
        <v>0</v>
      </c>
      <c r="BJ1223" s="17" t="s">
        <v>82</v>
      </c>
      <c r="BK1223" s="140">
        <f>ROUND(P1223*H1223,2)</f>
        <v>0</v>
      </c>
      <c r="BL1223" s="17" t="s">
        <v>185</v>
      </c>
      <c r="BM1223" s="139" t="s">
        <v>2504</v>
      </c>
    </row>
    <row r="1224" spans="2:65" s="1" customFormat="1">
      <c r="B1224" s="32"/>
      <c r="D1224" s="141" t="s">
        <v>162</v>
      </c>
      <c r="F1224" s="142" t="s">
        <v>2505</v>
      </c>
      <c r="I1224" s="143"/>
      <c r="J1224" s="143"/>
      <c r="M1224" s="32"/>
      <c r="N1224" s="144"/>
      <c r="Y1224" s="53"/>
      <c r="AT1224" s="17" t="s">
        <v>162</v>
      </c>
      <c r="AU1224" s="17" t="s">
        <v>84</v>
      </c>
    </row>
    <row r="1225" spans="2:65" s="1" customFormat="1" ht="21.75" customHeight="1">
      <c r="B1225" s="32"/>
      <c r="C1225" s="126" t="s">
        <v>2506</v>
      </c>
      <c r="D1225" s="126" t="s">
        <v>157</v>
      </c>
      <c r="E1225" s="127" t="s">
        <v>2507</v>
      </c>
      <c r="F1225" s="128" t="s">
        <v>2508</v>
      </c>
      <c r="G1225" s="129" t="s">
        <v>183</v>
      </c>
      <c r="H1225" s="130">
        <v>10.5</v>
      </c>
      <c r="I1225" s="131"/>
      <c r="J1225" s="131"/>
      <c r="K1225" s="132">
        <f>ROUND(P1225*H1225,2)</f>
        <v>0</v>
      </c>
      <c r="L1225" s="133"/>
      <c r="M1225" s="32"/>
      <c r="N1225" s="134" t="s">
        <v>20</v>
      </c>
      <c r="O1225" s="135" t="s">
        <v>43</v>
      </c>
      <c r="P1225" s="136">
        <f>I1225+J1225</f>
        <v>0</v>
      </c>
      <c r="Q1225" s="136">
        <f>ROUND(I1225*H1225,2)</f>
        <v>0</v>
      </c>
      <c r="R1225" s="136">
        <f>ROUND(J1225*H1225,2)</f>
        <v>0</v>
      </c>
      <c r="T1225" s="137">
        <f>S1225*H1225</f>
        <v>0</v>
      </c>
      <c r="U1225" s="137">
        <v>0</v>
      </c>
      <c r="V1225" s="137">
        <f>U1225*H1225</f>
        <v>0</v>
      </c>
      <c r="W1225" s="137">
        <v>0</v>
      </c>
      <c r="X1225" s="137">
        <f>W1225*H1225</f>
        <v>0</v>
      </c>
      <c r="Y1225" s="138" t="s">
        <v>20</v>
      </c>
      <c r="AR1225" s="139" t="s">
        <v>185</v>
      </c>
      <c r="AT1225" s="139" t="s">
        <v>157</v>
      </c>
      <c r="AU1225" s="139" t="s">
        <v>84</v>
      </c>
      <c r="AY1225" s="17" t="s">
        <v>155</v>
      </c>
      <c r="BE1225" s="140">
        <f>IF(O1225="základní",K1225,0)</f>
        <v>0</v>
      </c>
      <c r="BF1225" s="140">
        <f>IF(O1225="snížená",K1225,0)</f>
        <v>0</v>
      </c>
      <c r="BG1225" s="140">
        <f>IF(O1225="zákl. přenesená",K1225,0)</f>
        <v>0</v>
      </c>
      <c r="BH1225" s="140">
        <f>IF(O1225="sníž. přenesená",K1225,0)</f>
        <v>0</v>
      </c>
      <c r="BI1225" s="140">
        <f>IF(O1225="nulová",K1225,0)</f>
        <v>0</v>
      </c>
      <c r="BJ1225" s="17" t="s">
        <v>82</v>
      </c>
      <c r="BK1225" s="140">
        <f>ROUND(P1225*H1225,2)</f>
        <v>0</v>
      </c>
      <c r="BL1225" s="17" t="s">
        <v>185</v>
      </c>
      <c r="BM1225" s="139" t="s">
        <v>2509</v>
      </c>
    </row>
    <row r="1226" spans="2:65" s="1" customFormat="1">
      <c r="B1226" s="32"/>
      <c r="D1226" s="141" t="s">
        <v>162</v>
      </c>
      <c r="F1226" s="142" t="s">
        <v>2510</v>
      </c>
      <c r="I1226" s="143"/>
      <c r="J1226" s="143"/>
      <c r="M1226" s="32"/>
      <c r="N1226" s="144"/>
      <c r="Y1226" s="53"/>
      <c r="AT1226" s="17" t="s">
        <v>162</v>
      </c>
      <c r="AU1226" s="17" t="s">
        <v>84</v>
      </c>
    </row>
    <row r="1227" spans="2:65" s="1" customFormat="1" ht="16.5" customHeight="1">
      <c r="B1227" s="32"/>
      <c r="C1227" s="161" t="s">
        <v>2511</v>
      </c>
      <c r="D1227" s="161" t="s">
        <v>180</v>
      </c>
      <c r="E1227" s="162" t="s">
        <v>2512</v>
      </c>
      <c r="F1227" s="163" t="s">
        <v>2513</v>
      </c>
      <c r="G1227" s="164" t="s">
        <v>183</v>
      </c>
      <c r="H1227" s="165">
        <v>12.6</v>
      </c>
      <c r="I1227" s="166"/>
      <c r="J1227" s="167"/>
      <c r="K1227" s="168">
        <f>ROUND(P1227*H1227,2)</f>
        <v>0</v>
      </c>
      <c r="L1227" s="167"/>
      <c r="M1227" s="169"/>
      <c r="N1227" s="170" t="s">
        <v>20</v>
      </c>
      <c r="O1227" s="135" t="s">
        <v>43</v>
      </c>
      <c r="P1227" s="136">
        <f>I1227+J1227</f>
        <v>0</v>
      </c>
      <c r="Q1227" s="136">
        <f>ROUND(I1227*H1227,2)</f>
        <v>0</v>
      </c>
      <c r="R1227" s="136">
        <f>ROUND(J1227*H1227,2)</f>
        <v>0</v>
      </c>
      <c r="T1227" s="137">
        <f>S1227*H1227</f>
        <v>0</v>
      </c>
      <c r="U1227" s="137">
        <v>4.1999999999999997E-3</v>
      </c>
      <c r="V1227" s="137">
        <f>U1227*H1227</f>
        <v>5.2919999999999995E-2</v>
      </c>
      <c r="W1227" s="137">
        <v>0</v>
      </c>
      <c r="X1227" s="137">
        <f>W1227*H1227</f>
        <v>0</v>
      </c>
      <c r="Y1227" s="138" t="s">
        <v>20</v>
      </c>
      <c r="AR1227" s="139" t="s">
        <v>184</v>
      </c>
      <c r="AT1227" s="139" t="s">
        <v>180</v>
      </c>
      <c r="AU1227" s="139" t="s">
        <v>84</v>
      </c>
      <c r="AY1227" s="17" t="s">
        <v>155</v>
      </c>
      <c r="BE1227" s="140">
        <f>IF(O1227="základní",K1227,0)</f>
        <v>0</v>
      </c>
      <c r="BF1227" s="140">
        <f>IF(O1227="snížená",K1227,0)</f>
        <v>0</v>
      </c>
      <c r="BG1227" s="140">
        <f>IF(O1227="zákl. přenesená",K1227,0)</f>
        <v>0</v>
      </c>
      <c r="BH1227" s="140">
        <f>IF(O1227="sníž. přenesená",K1227,0)</f>
        <v>0</v>
      </c>
      <c r="BI1227" s="140">
        <f>IF(O1227="nulová",K1227,0)</f>
        <v>0</v>
      </c>
      <c r="BJ1227" s="17" t="s">
        <v>82</v>
      </c>
      <c r="BK1227" s="140">
        <f>ROUND(P1227*H1227,2)</f>
        <v>0</v>
      </c>
      <c r="BL1227" s="17" t="s">
        <v>185</v>
      </c>
      <c r="BM1227" s="139" t="s">
        <v>2514</v>
      </c>
    </row>
    <row r="1228" spans="2:65" s="12" customFormat="1">
      <c r="B1228" s="145"/>
      <c r="D1228" s="146" t="s">
        <v>164</v>
      </c>
      <c r="F1228" s="148" t="s">
        <v>2515</v>
      </c>
      <c r="H1228" s="149">
        <v>12.6</v>
      </c>
      <c r="I1228" s="150"/>
      <c r="J1228" s="150"/>
      <c r="M1228" s="145"/>
      <c r="N1228" s="151"/>
      <c r="Y1228" s="152"/>
      <c r="AT1228" s="147" t="s">
        <v>164</v>
      </c>
      <c r="AU1228" s="147" t="s">
        <v>84</v>
      </c>
      <c r="AV1228" s="12" t="s">
        <v>84</v>
      </c>
      <c r="AW1228" s="12" t="s">
        <v>4</v>
      </c>
      <c r="AX1228" s="12" t="s">
        <v>82</v>
      </c>
      <c r="AY1228" s="147" t="s">
        <v>155</v>
      </c>
    </row>
    <row r="1229" spans="2:65" s="1" customFormat="1" ht="24.2" customHeight="1">
      <c r="B1229" s="32"/>
      <c r="C1229" s="126" t="s">
        <v>2516</v>
      </c>
      <c r="D1229" s="126" t="s">
        <v>157</v>
      </c>
      <c r="E1229" s="127" t="s">
        <v>2517</v>
      </c>
      <c r="F1229" s="128" t="s">
        <v>2518</v>
      </c>
      <c r="G1229" s="129" t="s">
        <v>386</v>
      </c>
      <c r="H1229" s="130">
        <v>1</v>
      </c>
      <c r="I1229" s="131"/>
      <c r="J1229" s="131"/>
      <c r="K1229" s="132">
        <f>ROUND(P1229*H1229,2)</f>
        <v>0</v>
      </c>
      <c r="L1229" s="133"/>
      <c r="M1229" s="32"/>
      <c r="N1229" s="134" t="s">
        <v>20</v>
      </c>
      <c r="O1229" s="135" t="s">
        <v>43</v>
      </c>
      <c r="P1229" s="136">
        <f>I1229+J1229</f>
        <v>0</v>
      </c>
      <c r="Q1229" s="136">
        <f>ROUND(I1229*H1229,2)</f>
        <v>0</v>
      </c>
      <c r="R1229" s="136">
        <f>ROUND(J1229*H1229,2)</f>
        <v>0</v>
      </c>
      <c r="T1229" s="137">
        <f>S1229*H1229</f>
        <v>0</v>
      </c>
      <c r="U1229" s="137">
        <v>0</v>
      </c>
      <c r="V1229" s="137">
        <f>U1229*H1229</f>
        <v>0</v>
      </c>
      <c r="W1229" s="137">
        <v>0</v>
      </c>
      <c r="X1229" s="137">
        <f>W1229*H1229</f>
        <v>0</v>
      </c>
      <c r="Y1229" s="138" t="s">
        <v>20</v>
      </c>
      <c r="AR1229" s="139" t="s">
        <v>185</v>
      </c>
      <c r="AT1229" s="139" t="s">
        <v>157</v>
      </c>
      <c r="AU1229" s="139" t="s">
        <v>84</v>
      </c>
      <c r="AY1229" s="17" t="s">
        <v>155</v>
      </c>
      <c r="BE1229" s="140">
        <f>IF(O1229="základní",K1229,0)</f>
        <v>0</v>
      </c>
      <c r="BF1229" s="140">
        <f>IF(O1229="snížená",K1229,0)</f>
        <v>0</v>
      </c>
      <c r="BG1229" s="140">
        <f>IF(O1229="zákl. přenesená",K1229,0)</f>
        <v>0</v>
      </c>
      <c r="BH1229" s="140">
        <f>IF(O1229="sníž. přenesená",K1229,0)</f>
        <v>0</v>
      </c>
      <c r="BI1229" s="140">
        <f>IF(O1229="nulová",K1229,0)</f>
        <v>0</v>
      </c>
      <c r="BJ1229" s="17" t="s">
        <v>82</v>
      </c>
      <c r="BK1229" s="140">
        <f>ROUND(P1229*H1229,2)</f>
        <v>0</v>
      </c>
      <c r="BL1229" s="17" t="s">
        <v>185</v>
      </c>
      <c r="BM1229" s="139" t="s">
        <v>2519</v>
      </c>
    </row>
    <row r="1230" spans="2:65" s="1" customFormat="1">
      <c r="B1230" s="32"/>
      <c r="D1230" s="141" t="s">
        <v>162</v>
      </c>
      <c r="F1230" s="142" t="s">
        <v>2520</v>
      </c>
      <c r="I1230" s="143"/>
      <c r="J1230" s="143"/>
      <c r="M1230" s="32"/>
      <c r="N1230" s="144"/>
      <c r="Y1230" s="53"/>
      <c r="AT1230" s="17" t="s">
        <v>162</v>
      </c>
      <c r="AU1230" s="17" t="s">
        <v>84</v>
      </c>
    </row>
    <row r="1231" spans="2:65" s="1" customFormat="1" ht="16.5" customHeight="1">
      <c r="B1231" s="32"/>
      <c r="C1231" s="161" t="s">
        <v>2521</v>
      </c>
      <c r="D1231" s="161" t="s">
        <v>180</v>
      </c>
      <c r="E1231" s="162" t="s">
        <v>2522</v>
      </c>
      <c r="F1231" s="163" t="s">
        <v>2523</v>
      </c>
      <c r="G1231" s="164" t="s">
        <v>386</v>
      </c>
      <c r="H1231" s="165">
        <v>1</v>
      </c>
      <c r="I1231" s="166"/>
      <c r="J1231" s="167"/>
      <c r="K1231" s="168">
        <f>ROUND(P1231*H1231,2)</f>
        <v>0</v>
      </c>
      <c r="L1231" s="167"/>
      <c r="M1231" s="169"/>
      <c r="N1231" s="170" t="s">
        <v>20</v>
      </c>
      <c r="O1231" s="135" t="s">
        <v>43</v>
      </c>
      <c r="P1231" s="136">
        <f>I1231+J1231</f>
        <v>0</v>
      </c>
      <c r="Q1231" s="136">
        <f>ROUND(I1231*H1231,2)</f>
        <v>0</v>
      </c>
      <c r="R1231" s="136">
        <f>ROUND(J1231*H1231,2)</f>
        <v>0</v>
      </c>
      <c r="T1231" s="137">
        <f>S1231*H1231</f>
        <v>0</v>
      </c>
      <c r="U1231" s="137">
        <v>2.5000000000000001E-3</v>
      </c>
      <c r="V1231" s="137">
        <f>U1231*H1231</f>
        <v>2.5000000000000001E-3</v>
      </c>
      <c r="W1231" s="137">
        <v>0</v>
      </c>
      <c r="X1231" s="137">
        <f>W1231*H1231</f>
        <v>0</v>
      </c>
      <c r="Y1231" s="138" t="s">
        <v>20</v>
      </c>
      <c r="AR1231" s="139" t="s">
        <v>184</v>
      </c>
      <c r="AT1231" s="139" t="s">
        <v>180</v>
      </c>
      <c r="AU1231" s="139" t="s">
        <v>84</v>
      </c>
      <c r="AY1231" s="17" t="s">
        <v>155</v>
      </c>
      <c r="BE1231" s="140">
        <f>IF(O1231="základní",K1231,0)</f>
        <v>0</v>
      </c>
      <c r="BF1231" s="140">
        <f>IF(O1231="snížená",K1231,0)</f>
        <v>0</v>
      </c>
      <c r="BG1231" s="140">
        <f>IF(O1231="zákl. přenesená",K1231,0)</f>
        <v>0</v>
      </c>
      <c r="BH1231" s="140">
        <f>IF(O1231="sníž. přenesená",K1231,0)</f>
        <v>0</v>
      </c>
      <c r="BI1231" s="140">
        <f>IF(O1231="nulová",K1231,0)</f>
        <v>0</v>
      </c>
      <c r="BJ1231" s="17" t="s">
        <v>82</v>
      </c>
      <c r="BK1231" s="140">
        <f>ROUND(P1231*H1231,2)</f>
        <v>0</v>
      </c>
      <c r="BL1231" s="17" t="s">
        <v>185</v>
      </c>
      <c r="BM1231" s="139" t="s">
        <v>2524</v>
      </c>
    </row>
    <row r="1232" spans="2:65" s="1" customFormat="1" ht="24.2" customHeight="1">
      <c r="B1232" s="32"/>
      <c r="C1232" s="126" t="s">
        <v>2525</v>
      </c>
      <c r="D1232" s="126" t="s">
        <v>157</v>
      </c>
      <c r="E1232" s="127" t="s">
        <v>2526</v>
      </c>
      <c r="F1232" s="128" t="s">
        <v>2527</v>
      </c>
      <c r="G1232" s="129" t="s">
        <v>207</v>
      </c>
      <c r="H1232" s="130">
        <v>0.32700000000000001</v>
      </c>
      <c r="I1232" s="131"/>
      <c r="J1232" s="131"/>
      <c r="K1232" s="132">
        <f>ROUND(P1232*H1232,2)</f>
        <v>0</v>
      </c>
      <c r="L1232" s="133"/>
      <c r="M1232" s="32"/>
      <c r="N1232" s="134" t="s">
        <v>20</v>
      </c>
      <c r="O1232" s="135" t="s">
        <v>43</v>
      </c>
      <c r="P1232" s="136">
        <f>I1232+J1232</f>
        <v>0</v>
      </c>
      <c r="Q1232" s="136">
        <f>ROUND(I1232*H1232,2)</f>
        <v>0</v>
      </c>
      <c r="R1232" s="136">
        <f>ROUND(J1232*H1232,2)</f>
        <v>0</v>
      </c>
      <c r="T1232" s="137">
        <f>S1232*H1232</f>
        <v>0</v>
      </c>
      <c r="U1232" s="137">
        <v>0</v>
      </c>
      <c r="V1232" s="137">
        <f>U1232*H1232</f>
        <v>0</v>
      </c>
      <c r="W1232" s="137">
        <v>0</v>
      </c>
      <c r="X1232" s="137">
        <f>W1232*H1232</f>
        <v>0</v>
      </c>
      <c r="Y1232" s="138" t="s">
        <v>20</v>
      </c>
      <c r="AR1232" s="139" t="s">
        <v>185</v>
      </c>
      <c r="AT1232" s="139" t="s">
        <v>157</v>
      </c>
      <c r="AU1232" s="139" t="s">
        <v>84</v>
      </c>
      <c r="AY1232" s="17" t="s">
        <v>155</v>
      </c>
      <c r="BE1232" s="140">
        <f>IF(O1232="základní",K1232,0)</f>
        <v>0</v>
      </c>
      <c r="BF1232" s="140">
        <f>IF(O1232="snížená",K1232,0)</f>
        <v>0</v>
      </c>
      <c r="BG1232" s="140">
        <f>IF(O1232="zákl. přenesená",K1232,0)</f>
        <v>0</v>
      </c>
      <c r="BH1232" s="140">
        <f>IF(O1232="sníž. přenesená",K1232,0)</f>
        <v>0</v>
      </c>
      <c r="BI1232" s="140">
        <f>IF(O1232="nulová",K1232,0)</f>
        <v>0</v>
      </c>
      <c r="BJ1232" s="17" t="s">
        <v>82</v>
      </c>
      <c r="BK1232" s="140">
        <f>ROUND(P1232*H1232,2)</f>
        <v>0</v>
      </c>
      <c r="BL1232" s="17" t="s">
        <v>185</v>
      </c>
      <c r="BM1232" s="139" t="s">
        <v>2528</v>
      </c>
    </row>
    <row r="1233" spans="2:65" s="1" customFormat="1">
      <c r="B1233" s="32"/>
      <c r="D1233" s="141" t="s">
        <v>162</v>
      </c>
      <c r="F1233" s="142" t="s">
        <v>2529</v>
      </c>
      <c r="I1233" s="143"/>
      <c r="J1233" s="143"/>
      <c r="M1233" s="32"/>
      <c r="N1233" s="144"/>
      <c r="Y1233" s="53"/>
      <c r="AT1233" s="17" t="s">
        <v>162</v>
      </c>
      <c r="AU1233" s="17" t="s">
        <v>84</v>
      </c>
    </row>
    <row r="1234" spans="2:65" s="11" customFormat="1" ht="22.9" customHeight="1">
      <c r="B1234" s="113"/>
      <c r="D1234" s="114" t="s">
        <v>73</v>
      </c>
      <c r="E1234" s="124" t="s">
        <v>2530</v>
      </c>
      <c r="F1234" s="124" t="s">
        <v>2531</v>
      </c>
      <c r="I1234" s="116"/>
      <c r="J1234" s="116"/>
      <c r="K1234" s="125">
        <f>BK1234</f>
        <v>0</v>
      </c>
      <c r="M1234" s="113"/>
      <c r="N1234" s="118"/>
      <c r="Q1234" s="119">
        <f>SUM(Q1235:Q1294)</f>
        <v>0</v>
      </c>
      <c r="R1234" s="119">
        <f>SUM(R1235:R1294)</f>
        <v>0</v>
      </c>
      <c r="T1234" s="120">
        <f>SUM(T1235:T1294)</f>
        <v>0</v>
      </c>
      <c r="V1234" s="120">
        <f>SUM(V1235:V1294)</f>
        <v>9.8672488000000023</v>
      </c>
      <c r="X1234" s="120">
        <f>SUM(X1235:X1294)</f>
        <v>0</v>
      </c>
      <c r="Y1234" s="121"/>
      <c r="AR1234" s="114" t="s">
        <v>84</v>
      </c>
      <c r="AT1234" s="122" t="s">
        <v>73</v>
      </c>
      <c r="AU1234" s="122" t="s">
        <v>82</v>
      </c>
      <c r="AY1234" s="114" t="s">
        <v>155</v>
      </c>
      <c r="BK1234" s="123">
        <f>SUM(BK1235:BK1294)</f>
        <v>0</v>
      </c>
    </row>
    <row r="1235" spans="2:65" s="1" customFormat="1" ht="33" customHeight="1">
      <c r="B1235" s="32"/>
      <c r="C1235" s="126" t="s">
        <v>2532</v>
      </c>
      <c r="D1235" s="126" t="s">
        <v>157</v>
      </c>
      <c r="E1235" s="127" t="s">
        <v>2533</v>
      </c>
      <c r="F1235" s="128" t="s">
        <v>2534</v>
      </c>
      <c r="G1235" s="129" t="s">
        <v>183</v>
      </c>
      <c r="H1235" s="130">
        <v>415.9</v>
      </c>
      <c r="I1235" s="131"/>
      <c r="J1235" s="131"/>
      <c r="K1235" s="132">
        <f>ROUND(P1235*H1235,2)</f>
        <v>0</v>
      </c>
      <c r="L1235" s="133"/>
      <c r="M1235" s="32"/>
      <c r="N1235" s="134" t="s">
        <v>20</v>
      </c>
      <c r="O1235" s="135" t="s">
        <v>43</v>
      </c>
      <c r="P1235" s="136">
        <f>I1235+J1235</f>
        <v>0</v>
      </c>
      <c r="Q1235" s="136">
        <f>ROUND(I1235*H1235,2)</f>
        <v>0</v>
      </c>
      <c r="R1235" s="136">
        <f>ROUND(J1235*H1235,2)</f>
        <v>0</v>
      </c>
      <c r="T1235" s="137">
        <f>S1235*H1235</f>
        <v>0</v>
      </c>
      <c r="U1235" s="137">
        <v>0</v>
      </c>
      <c r="V1235" s="137">
        <f>U1235*H1235</f>
        <v>0</v>
      </c>
      <c r="W1235" s="137">
        <v>0</v>
      </c>
      <c r="X1235" s="137">
        <f>W1235*H1235</f>
        <v>0</v>
      </c>
      <c r="Y1235" s="138" t="s">
        <v>20</v>
      </c>
      <c r="AR1235" s="139" t="s">
        <v>185</v>
      </c>
      <c r="AT1235" s="139" t="s">
        <v>157</v>
      </c>
      <c r="AU1235" s="139" t="s">
        <v>84</v>
      </c>
      <c r="AY1235" s="17" t="s">
        <v>155</v>
      </c>
      <c r="BE1235" s="140">
        <f>IF(O1235="základní",K1235,0)</f>
        <v>0</v>
      </c>
      <c r="BF1235" s="140">
        <f>IF(O1235="snížená",K1235,0)</f>
        <v>0</v>
      </c>
      <c r="BG1235" s="140">
        <f>IF(O1235="zákl. přenesená",K1235,0)</f>
        <v>0</v>
      </c>
      <c r="BH1235" s="140">
        <f>IF(O1235="sníž. přenesená",K1235,0)</f>
        <v>0</v>
      </c>
      <c r="BI1235" s="140">
        <f>IF(O1235="nulová",K1235,0)</f>
        <v>0</v>
      </c>
      <c r="BJ1235" s="17" t="s">
        <v>82</v>
      </c>
      <c r="BK1235" s="140">
        <f>ROUND(P1235*H1235,2)</f>
        <v>0</v>
      </c>
      <c r="BL1235" s="17" t="s">
        <v>185</v>
      </c>
      <c r="BM1235" s="139" t="s">
        <v>2535</v>
      </c>
    </row>
    <row r="1236" spans="2:65" s="1" customFormat="1">
      <c r="B1236" s="32"/>
      <c r="D1236" s="141" t="s">
        <v>162</v>
      </c>
      <c r="F1236" s="142" t="s">
        <v>2536</v>
      </c>
      <c r="I1236" s="143"/>
      <c r="J1236" s="143"/>
      <c r="M1236" s="32"/>
      <c r="N1236" s="144"/>
      <c r="Y1236" s="53"/>
      <c r="AT1236" s="17" t="s">
        <v>162</v>
      </c>
      <c r="AU1236" s="17" t="s">
        <v>84</v>
      </c>
    </row>
    <row r="1237" spans="2:65" s="12" customFormat="1">
      <c r="B1237" s="145"/>
      <c r="D1237" s="146" t="s">
        <v>164</v>
      </c>
      <c r="E1237" s="147" t="s">
        <v>20</v>
      </c>
      <c r="F1237" s="148" t="s">
        <v>2537</v>
      </c>
      <c r="H1237" s="149">
        <v>415.9</v>
      </c>
      <c r="I1237" s="150"/>
      <c r="J1237" s="150"/>
      <c r="M1237" s="145"/>
      <c r="N1237" s="151"/>
      <c r="Y1237" s="152"/>
      <c r="AT1237" s="147" t="s">
        <v>164</v>
      </c>
      <c r="AU1237" s="147" t="s">
        <v>84</v>
      </c>
      <c r="AV1237" s="12" t="s">
        <v>84</v>
      </c>
      <c r="AW1237" s="12" t="s">
        <v>5</v>
      </c>
      <c r="AX1237" s="12" t="s">
        <v>82</v>
      </c>
      <c r="AY1237" s="147" t="s">
        <v>155</v>
      </c>
    </row>
    <row r="1238" spans="2:65" s="1" customFormat="1" ht="16.5" customHeight="1">
      <c r="B1238" s="32"/>
      <c r="C1238" s="161" t="s">
        <v>2538</v>
      </c>
      <c r="D1238" s="161" t="s">
        <v>180</v>
      </c>
      <c r="E1238" s="162" t="s">
        <v>2539</v>
      </c>
      <c r="F1238" s="163" t="s">
        <v>2540</v>
      </c>
      <c r="G1238" s="164" t="s">
        <v>169</v>
      </c>
      <c r="H1238" s="165">
        <v>9.0419999999999998</v>
      </c>
      <c r="I1238" s="166"/>
      <c r="J1238" s="167"/>
      <c r="K1238" s="168">
        <f>ROUND(P1238*H1238,2)</f>
        <v>0</v>
      </c>
      <c r="L1238" s="167"/>
      <c r="M1238" s="169"/>
      <c r="N1238" s="170" t="s">
        <v>20</v>
      </c>
      <c r="O1238" s="135" t="s">
        <v>43</v>
      </c>
      <c r="P1238" s="136">
        <f>I1238+J1238</f>
        <v>0</v>
      </c>
      <c r="Q1238" s="136">
        <f>ROUND(I1238*H1238,2)</f>
        <v>0</v>
      </c>
      <c r="R1238" s="136">
        <f>ROUND(J1238*H1238,2)</f>
        <v>0</v>
      </c>
      <c r="T1238" s="137">
        <f>S1238*H1238</f>
        <v>0</v>
      </c>
      <c r="U1238" s="137">
        <v>0.55000000000000004</v>
      </c>
      <c r="V1238" s="137">
        <f>U1238*H1238</f>
        <v>4.9731000000000005</v>
      </c>
      <c r="W1238" s="137">
        <v>0</v>
      </c>
      <c r="X1238" s="137">
        <f>W1238*H1238</f>
        <v>0</v>
      </c>
      <c r="Y1238" s="138" t="s">
        <v>20</v>
      </c>
      <c r="AR1238" s="139" t="s">
        <v>184</v>
      </c>
      <c r="AT1238" s="139" t="s">
        <v>180</v>
      </c>
      <c r="AU1238" s="139" t="s">
        <v>84</v>
      </c>
      <c r="AY1238" s="17" t="s">
        <v>155</v>
      </c>
      <c r="BE1238" s="140">
        <f>IF(O1238="základní",K1238,0)</f>
        <v>0</v>
      </c>
      <c r="BF1238" s="140">
        <f>IF(O1238="snížená",K1238,0)</f>
        <v>0</v>
      </c>
      <c r="BG1238" s="140">
        <f>IF(O1238="zákl. přenesená",K1238,0)</f>
        <v>0</v>
      </c>
      <c r="BH1238" s="140">
        <f>IF(O1238="sníž. přenesená",K1238,0)</f>
        <v>0</v>
      </c>
      <c r="BI1238" s="140">
        <f>IF(O1238="nulová",K1238,0)</f>
        <v>0</v>
      </c>
      <c r="BJ1238" s="17" t="s">
        <v>82</v>
      </c>
      <c r="BK1238" s="140">
        <f>ROUND(P1238*H1238,2)</f>
        <v>0</v>
      </c>
      <c r="BL1238" s="17" t="s">
        <v>185</v>
      </c>
      <c r="BM1238" s="139" t="s">
        <v>2541</v>
      </c>
    </row>
    <row r="1239" spans="2:65" s="14" customFormat="1">
      <c r="B1239" s="171"/>
      <c r="D1239" s="146" t="s">
        <v>164</v>
      </c>
      <c r="E1239" s="172" t="s">
        <v>20</v>
      </c>
      <c r="F1239" s="173" t="s">
        <v>2542</v>
      </c>
      <c r="H1239" s="172" t="s">
        <v>20</v>
      </c>
      <c r="I1239" s="174"/>
      <c r="J1239" s="174"/>
      <c r="M1239" s="171"/>
      <c r="N1239" s="175"/>
      <c r="Y1239" s="176"/>
      <c r="AT1239" s="172" t="s">
        <v>164</v>
      </c>
      <c r="AU1239" s="172" t="s">
        <v>84</v>
      </c>
      <c r="AV1239" s="14" t="s">
        <v>82</v>
      </c>
      <c r="AW1239" s="14" t="s">
        <v>5</v>
      </c>
      <c r="AX1239" s="14" t="s">
        <v>74</v>
      </c>
      <c r="AY1239" s="172" t="s">
        <v>155</v>
      </c>
    </row>
    <row r="1240" spans="2:65" s="12" customFormat="1">
      <c r="B1240" s="145"/>
      <c r="D1240" s="146" t="s">
        <v>164</v>
      </c>
      <c r="E1240" s="147" t="s">
        <v>20</v>
      </c>
      <c r="F1240" s="148" t="s">
        <v>2543</v>
      </c>
      <c r="H1240" s="149">
        <v>4.4160000000000004</v>
      </c>
      <c r="I1240" s="150"/>
      <c r="J1240" s="150"/>
      <c r="M1240" s="145"/>
      <c r="N1240" s="151"/>
      <c r="Y1240" s="152"/>
      <c r="AT1240" s="147" t="s">
        <v>164</v>
      </c>
      <c r="AU1240" s="147" t="s">
        <v>84</v>
      </c>
      <c r="AV1240" s="12" t="s">
        <v>84</v>
      </c>
      <c r="AW1240" s="12" t="s">
        <v>5</v>
      </c>
      <c r="AX1240" s="12" t="s">
        <v>74</v>
      </c>
      <c r="AY1240" s="147" t="s">
        <v>155</v>
      </c>
    </row>
    <row r="1241" spans="2:65" s="14" customFormat="1">
      <c r="B1241" s="171"/>
      <c r="D1241" s="146" t="s">
        <v>164</v>
      </c>
      <c r="E1241" s="172" t="s">
        <v>20</v>
      </c>
      <c r="F1241" s="173" t="s">
        <v>2544</v>
      </c>
      <c r="H1241" s="172" t="s">
        <v>20</v>
      </c>
      <c r="I1241" s="174"/>
      <c r="J1241" s="174"/>
      <c r="M1241" s="171"/>
      <c r="N1241" s="175"/>
      <c r="Y1241" s="176"/>
      <c r="AT1241" s="172" t="s">
        <v>164</v>
      </c>
      <c r="AU1241" s="172" t="s">
        <v>84</v>
      </c>
      <c r="AV1241" s="14" t="s">
        <v>82</v>
      </c>
      <c r="AW1241" s="14" t="s">
        <v>4</v>
      </c>
      <c r="AX1241" s="14" t="s">
        <v>74</v>
      </c>
      <c r="AY1241" s="172" t="s">
        <v>155</v>
      </c>
    </row>
    <row r="1242" spans="2:65" s="12" customFormat="1">
      <c r="B1242" s="145"/>
      <c r="D1242" s="146" t="s">
        <v>164</v>
      </c>
      <c r="E1242" s="147" t="s">
        <v>20</v>
      </c>
      <c r="F1242" s="148" t="s">
        <v>2545</v>
      </c>
      <c r="H1242" s="149">
        <v>0.86799999999999999</v>
      </c>
      <c r="I1242" s="150"/>
      <c r="J1242" s="150"/>
      <c r="M1242" s="145"/>
      <c r="N1242" s="151"/>
      <c r="Y1242" s="152"/>
      <c r="AT1242" s="147" t="s">
        <v>164</v>
      </c>
      <c r="AU1242" s="147" t="s">
        <v>84</v>
      </c>
      <c r="AV1242" s="12" t="s">
        <v>84</v>
      </c>
      <c r="AW1242" s="12" t="s">
        <v>4</v>
      </c>
      <c r="AX1242" s="12" t="s">
        <v>74</v>
      </c>
      <c r="AY1242" s="147" t="s">
        <v>155</v>
      </c>
    </row>
    <row r="1243" spans="2:65" s="14" customFormat="1">
      <c r="B1243" s="171"/>
      <c r="D1243" s="146" t="s">
        <v>164</v>
      </c>
      <c r="E1243" s="172" t="s">
        <v>20</v>
      </c>
      <c r="F1243" s="173" t="s">
        <v>2546</v>
      </c>
      <c r="H1243" s="172" t="s">
        <v>20</v>
      </c>
      <c r="I1243" s="174"/>
      <c r="J1243" s="174"/>
      <c r="M1243" s="171"/>
      <c r="N1243" s="175"/>
      <c r="Y1243" s="176"/>
      <c r="AT1243" s="172" t="s">
        <v>164</v>
      </c>
      <c r="AU1243" s="172" t="s">
        <v>84</v>
      </c>
      <c r="AV1243" s="14" t="s">
        <v>82</v>
      </c>
      <c r="AW1243" s="14" t="s">
        <v>4</v>
      </c>
      <c r="AX1243" s="14" t="s">
        <v>74</v>
      </c>
      <c r="AY1243" s="172" t="s">
        <v>155</v>
      </c>
    </row>
    <row r="1244" spans="2:65" s="12" customFormat="1">
      <c r="B1244" s="145"/>
      <c r="D1244" s="146" t="s">
        <v>164</v>
      </c>
      <c r="E1244" s="147" t="s">
        <v>20</v>
      </c>
      <c r="F1244" s="148" t="s">
        <v>2547</v>
      </c>
      <c r="H1244" s="149">
        <v>1.56</v>
      </c>
      <c r="I1244" s="150"/>
      <c r="J1244" s="150"/>
      <c r="M1244" s="145"/>
      <c r="N1244" s="151"/>
      <c r="Y1244" s="152"/>
      <c r="AT1244" s="147" t="s">
        <v>164</v>
      </c>
      <c r="AU1244" s="147" t="s">
        <v>84</v>
      </c>
      <c r="AV1244" s="12" t="s">
        <v>84</v>
      </c>
      <c r="AW1244" s="12" t="s">
        <v>4</v>
      </c>
      <c r="AX1244" s="12" t="s">
        <v>74</v>
      </c>
      <c r="AY1244" s="147" t="s">
        <v>155</v>
      </c>
    </row>
    <row r="1245" spans="2:65" s="14" customFormat="1">
      <c r="B1245" s="171"/>
      <c r="D1245" s="146" t="s">
        <v>164</v>
      </c>
      <c r="E1245" s="172" t="s">
        <v>20</v>
      </c>
      <c r="F1245" s="173" t="s">
        <v>2548</v>
      </c>
      <c r="H1245" s="172" t="s">
        <v>20</v>
      </c>
      <c r="I1245" s="174"/>
      <c r="J1245" s="174"/>
      <c r="M1245" s="171"/>
      <c r="N1245" s="175"/>
      <c r="Y1245" s="176"/>
      <c r="AT1245" s="172" t="s">
        <v>164</v>
      </c>
      <c r="AU1245" s="172" t="s">
        <v>84</v>
      </c>
      <c r="AV1245" s="14" t="s">
        <v>82</v>
      </c>
      <c r="AW1245" s="14" t="s">
        <v>4</v>
      </c>
      <c r="AX1245" s="14" t="s">
        <v>74</v>
      </c>
      <c r="AY1245" s="172" t="s">
        <v>155</v>
      </c>
    </row>
    <row r="1246" spans="2:65" s="12" customFormat="1">
      <c r="B1246" s="145"/>
      <c r="D1246" s="146" t="s">
        <v>164</v>
      </c>
      <c r="E1246" s="147" t="s">
        <v>20</v>
      </c>
      <c r="F1246" s="148" t="s">
        <v>2549</v>
      </c>
      <c r="H1246" s="149">
        <v>1.0820000000000001</v>
      </c>
      <c r="I1246" s="150"/>
      <c r="J1246" s="150"/>
      <c r="M1246" s="145"/>
      <c r="N1246" s="151"/>
      <c r="Y1246" s="152"/>
      <c r="AT1246" s="147" t="s">
        <v>164</v>
      </c>
      <c r="AU1246" s="147" t="s">
        <v>84</v>
      </c>
      <c r="AV1246" s="12" t="s">
        <v>84</v>
      </c>
      <c r="AW1246" s="12" t="s">
        <v>4</v>
      </c>
      <c r="AX1246" s="12" t="s">
        <v>74</v>
      </c>
      <c r="AY1246" s="147" t="s">
        <v>155</v>
      </c>
    </row>
    <row r="1247" spans="2:65" s="14" customFormat="1">
      <c r="B1247" s="171"/>
      <c r="D1247" s="146" t="s">
        <v>164</v>
      </c>
      <c r="E1247" s="172" t="s">
        <v>20</v>
      </c>
      <c r="F1247" s="173" t="s">
        <v>2550</v>
      </c>
      <c r="H1247" s="172" t="s">
        <v>20</v>
      </c>
      <c r="I1247" s="174"/>
      <c r="J1247" s="174"/>
      <c r="M1247" s="171"/>
      <c r="N1247" s="175"/>
      <c r="Y1247" s="176"/>
      <c r="AT1247" s="172" t="s">
        <v>164</v>
      </c>
      <c r="AU1247" s="172" t="s">
        <v>84</v>
      </c>
      <c r="AV1247" s="14" t="s">
        <v>82</v>
      </c>
      <c r="AW1247" s="14" t="s">
        <v>4</v>
      </c>
      <c r="AX1247" s="14" t="s">
        <v>74</v>
      </c>
      <c r="AY1247" s="172" t="s">
        <v>155</v>
      </c>
    </row>
    <row r="1248" spans="2:65" s="12" customFormat="1">
      <c r="B1248" s="145"/>
      <c r="D1248" s="146" t="s">
        <v>164</v>
      </c>
      <c r="E1248" s="147" t="s">
        <v>20</v>
      </c>
      <c r="F1248" s="148" t="s">
        <v>2551</v>
      </c>
      <c r="H1248" s="149">
        <v>0.29399999999999998</v>
      </c>
      <c r="I1248" s="150"/>
      <c r="J1248" s="150"/>
      <c r="M1248" s="145"/>
      <c r="N1248" s="151"/>
      <c r="Y1248" s="152"/>
      <c r="AT1248" s="147" t="s">
        <v>164</v>
      </c>
      <c r="AU1248" s="147" t="s">
        <v>84</v>
      </c>
      <c r="AV1248" s="12" t="s">
        <v>84</v>
      </c>
      <c r="AW1248" s="12" t="s">
        <v>4</v>
      </c>
      <c r="AX1248" s="12" t="s">
        <v>74</v>
      </c>
      <c r="AY1248" s="147" t="s">
        <v>155</v>
      </c>
    </row>
    <row r="1249" spans="2:65" s="13" customFormat="1">
      <c r="B1249" s="153"/>
      <c r="D1249" s="146" t="s">
        <v>164</v>
      </c>
      <c r="E1249" s="154" t="s">
        <v>20</v>
      </c>
      <c r="F1249" s="155" t="s">
        <v>166</v>
      </c>
      <c r="H1249" s="156">
        <v>8.2200000000000006</v>
      </c>
      <c r="I1249" s="157"/>
      <c r="J1249" s="157"/>
      <c r="M1249" s="153"/>
      <c r="N1249" s="158"/>
      <c r="Y1249" s="159"/>
      <c r="AT1249" s="154" t="s">
        <v>164</v>
      </c>
      <c r="AU1249" s="154" t="s">
        <v>84</v>
      </c>
      <c r="AV1249" s="13" t="s">
        <v>161</v>
      </c>
      <c r="AW1249" s="13" t="s">
        <v>5</v>
      </c>
      <c r="AX1249" s="13" t="s">
        <v>82</v>
      </c>
      <c r="AY1249" s="154" t="s">
        <v>155</v>
      </c>
    </row>
    <row r="1250" spans="2:65" s="12" customFormat="1">
      <c r="B1250" s="145"/>
      <c r="D1250" s="146" t="s">
        <v>164</v>
      </c>
      <c r="F1250" s="148" t="s">
        <v>2552</v>
      </c>
      <c r="H1250" s="149">
        <v>9.0419999999999998</v>
      </c>
      <c r="I1250" s="150"/>
      <c r="J1250" s="150"/>
      <c r="M1250" s="145"/>
      <c r="N1250" s="151"/>
      <c r="Y1250" s="152"/>
      <c r="AT1250" s="147" t="s">
        <v>164</v>
      </c>
      <c r="AU1250" s="147" t="s">
        <v>84</v>
      </c>
      <c r="AV1250" s="12" t="s">
        <v>84</v>
      </c>
      <c r="AW1250" s="12" t="s">
        <v>4</v>
      </c>
      <c r="AX1250" s="12" t="s">
        <v>82</v>
      </c>
      <c r="AY1250" s="147" t="s">
        <v>155</v>
      </c>
    </row>
    <row r="1251" spans="2:65" s="1" customFormat="1" ht="16.5" customHeight="1">
      <c r="B1251" s="32"/>
      <c r="C1251" s="161" t="s">
        <v>2553</v>
      </c>
      <c r="D1251" s="161" t="s">
        <v>180</v>
      </c>
      <c r="E1251" s="162" t="s">
        <v>2554</v>
      </c>
      <c r="F1251" s="163" t="s">
        <v>2555</v>
      </c>
      <c r="G1251" s="164" t="s">
        <v>169</v>
      </c>
      <c r="H1251" s="165">
        <v>2.6709999999999998</v>
      </c>
      <c r="I1251" s="166"/>
      <c r="J1251" s="167"/>
      <c r="K1251" s="168">
        <f>ROUND(P1251*H1251,2)</f>
        <v>0</v>
      </c>
      <c r="L1251" s="167"/>
      <c r="M1251" s="169"/>
      <c r="N1251" s="170" t="s">
        <v>20</v>
      </c>
      <c r="O1251" s="135" t="s">
        <v>43</v>
      </c>
      <c r="P1251" s="136">
        <f>I1251+J1251</f>
        <v>0</v>
      </c>
      <c r="Q1251" s="136">
        <f>ROUND(I1251*H1251,2)</f>
        <v>0</v>
      </c>
      <c r="R1251" s="136">
        <f>ROUND(J1251*H1251,2)</f>
        <v>0</v>
      </c>
      <c r="T1251" s="137">
        <f>S1251*H1251</f>
        <v>0</v>
      </c>
      <c r="U1251" s="137">
        <v>0.55000000000000004</v>
      </c>
      <c r="V1251" s="137">
        <f>U1251*H1251</f>
        <v>1.46905</v>
      </c>
      <c r="W1251" s="137">
        <v>0</v>
      </c>
      <c r="X1251" s="137">
        <f>W1251*H1251</f>
        <v>0</v>
      </c>
      <c r="Y1251" s="138" t="s">
        <v>20</v>
      </c>
      <c r="AR1251" s="139" t="s">
        <v>184</v>
      </c>
      <c r="AT1251" s="139" t="s">
        <v>180</v>
      </c>
      <c r="AU1251" s="139" t="s">
        <v>84</v>
      </c>
      <c r="AY1251" s="17" t="s">
        <v>155</v>
      </c>
      <c r="BE1251" s="140">
        <f>IF(O1251="základní",K1251,0)</f>
        <v>0</v>
      </c>
      <c r="BF1251" s="140">
        <f>IF(O1251="snížená",K1251,0)</f>
        <v>0</v>
      </c>
      <c r="BG1251" s="140">
        <f>IF(O1251="zákl. přenesená",K1251,0)</f>
        <v>0</v>
      </c>
      <c r="BH1251" s="140">
        <f>IF(O1251="sníž. přenesená",K1251,0)</f>
        <v>0</v>
      </c>
      <c r="BI1251" s="140">
        <f>IF(O1251="nulová",K1251,0)</f>
        <v>0</v>
      </c>
      <c r="BJ1251" s="17" t="s">
        <v>82</v>
      </c>
      <c r="BK1251" s="140">
        <f>ROUND(P1251*H1251,2)</f>
        <v>0</v>
      </c>
      <c r="BL1251" s="17" t="s">
        <v>185</v>
      </c>
      <c r="BM1251" s="139" t="s">
        <v>2556</v>
      </c>
    </row>
    <row r="1252" spans="2:65" s="14" customFormat="1">
      <c r="B1252" s="171"/>
      <c r="D1252" s="146" t="s">
        <v>164</v>
      </c>
      <c r="E1252" s="172" t="s">
        <v>20</v>
      </c>
      <c r="F1252" s="173" t="s">
        <v>2546</v>
      </c>
      <c r="H1252" s="172" t="s">
        <v>20</v>
      </c>
      <c r="I1252" s="174"/>
      <c r="J1252" s="174"/>
      <c r="M1252" s="171"/>
      <c r="N1252" s="175"/>
      <c r="Y1252" s="176"/>
      <c r="AT1252" s="172" t="s">
        <v>164</v>
      </c>
      <c r="AU1252" s="172" t="s">
        <v>84</v>
      </c>
      <c r="AV1252" s="14" t="s">
        <v>82</v>
      </c>
      <c r="AW1252" s="14" t="s">
        <v>5</v>
      </c>
      <c r="AX1252" s="14" t="s">
        <v>74</v>
      </c>
      <c r="AY1252" s="172" t="s">
        <v>155</v>
      </c>
    </row>
    <row r="1253" spans="2:65" s="12" customFormat="1">
      <c r="B1253" s="145"/>
      <c r="D1253" s="146" t="s">
        <v>164</v>
      </c>
      <c r="E1253" s="147" t="s">
        <v>20</v>
      </c>
      <c r="F1253" s="148" t="s">
        <v>2547</v>
      </c>
      <c r="H1253" s="149">
        <v>1.56</v>
      </c>
      <c r="I1253" s="150"/>
      <c r="J1253" s="150"/>
      <c r="M1253" s="145"/>
      <c r="N1253" s="151"/>
      <c r="Y1253" s="152"/>
      <c r="AT1253" s="147" t="s">
        <v>164</v>
      </c>
      <c r="AU1253" s="147" t="s">
        <v>84</v>
      </c>
      <c r="AV1253" s="12" t="s">
        <v>84</v>
      </c>
      <c r="AW1253" s="12" t="s">
        <v>5</v>
      </c>
      <c r="AX1253" s="12" t="s">
        <v>74</v>
      </c>
      <c r="AY1253" s="147" t="s">
        <v>155</v>
      </c>
    </row>
    <row r="1254" spans="2:65" s="14" customFormat="1">
      <c r="B1254" s="171"/>
      <c r="D1254" s="146" t="s">
        <v>164</v>
      </c>
      <c r="E1254" s="172" t="s">
        <v>20</v>
      </c>
      <c r="F1254" s="173" t="s">
        <v>2544</v>
      </c>
      <c r="H1254" s="172" t="s">
        <v>20</v>
      </c>
      <c r="I1254" s="174"/>
      <c r="J1254" s="174"/>
      <c r="M1254" s="171"/>
      <c r="N1254" s="175"/>
      <c r="Y1254" s="176"/>
      <c r="AT1254" s="172" t="s">
        <v>164</v>
      </c>
      <c r="AU1254" s="172" t="s">
        <v>84</v>
      </c>
      <c r="AV1254" s="14" t="s">
        <v>82</v>
      </c>
      <c r="AW1254" s="14" t="s">
        <v>5</v>
      </c>
      <c r="AX1254" s="14" t="s">
        <v>74</v>
      </c>
      <c r="AY1254" s="172" t="s">
        <v>155</v>
      </c>
    </row>
    <row r="1255" spans="2:65" s="12" customFormat="1">
      <c r="B1255" s="145"/>
      <c r="D1255" s="146" t="s">
        <v>164</v>
      </c>
      <c r="E1255" s="147" t="s">
        <v>20</v>
      </c>
      <c r="F1255" s="148" t="s">
        <v>2545</v>
      </c>
      <c r="H1255" s="149">
        <v>0.86799999999999999</v>
      </c>
      <c r="I1255" s="150"/>
      <c r="J1255" s="150"/>
      <c r="M1255" s="145"/>
      <c r="N1255" s="151"/>
      <c r="Y1255" s="152"/>
      <c r="AT1255" s="147" t="s">
        <v>164</v>
      </c>
      <c r="AU1255" s="147" t="s">
        <v>84</v>
      </c>
      <c r="AV1255" s="12" t="s">
        <v>84</v>
      </c>
      <c r="AW1255" s="12" t="s">
        <v>5</v>
      </c>
      <c r="AX1255" s="12" t="s">
        <v>74</v>
      </c>
      <c r="AY1255" s="147" t="s">
        <v>155</v>
      </c>
    </row>
    <row r="1256" spans="2:65" s="13" customFormat="1">
      <c r="B1256" s="153"/>
      <c r="D1256" s="146" t="s">
        <v>164</v>
      </c>
      <c r="E1256" s="154" t="s">
        <v>20</v>
      </c>
      <c r="F1256" s="155" t="s">
        <v>166</v>
      </c>
      <c r="H1256" s="156">
        <v>2.4279999999999999</v>
      </c>
      <c r="I1256" s="157"/>
      <c r="J1256" s="157"/>
      <c r="M1256" s="153"/>
      <c r="N1256" s="158"/>
      <c r="Y1256" s="159"/>
      <c r="AT1256" s="154" t="s">
        <v>164</v>
      </c>
      <c r="AU1256" s="154" t="s">
        <v>84</v>
      </c>
      <c r="AV1256" s="13" t="s">
        <v>161</v>
      </c>
      <c r="AW1256" s="13" t="s">
        <v>5</v>
      </c>
      <c r="AX1256" s="13" t="s">
        <v>82</v>
      </c>
      <c r="AY1256" s="154" t="s">
        <v>155</v>
      </c>
    </row>
    <row r="1257" spans="2:65" s="12" customFormat="1">
      <c r="B1257" s="145"/>
      <c r="D1257" s="146" t="s">
        <v>164</v>
      </c>
      <c r="F1257" s="148" t="s">
        <v>2557</v>
      </c>
      <c r="H1257" s="149">
        <v>2.6709999999999998</v>
      </c>
      <c r="I1257" s="150"/>
      <c r="J1257" s="150"/>
      <c r="M1257" s="145"/>
      <c r="N1257" s="151"/>
      <c r="Y1257" s="152"/>
      <c r="AT1257" s="147" t="s">
        <v>164</v>
      </c>
      <c r="AU1257" s="147" t="s">
        <v>84</v>
      </c>
      <c r="AV1257" s="12" t="s">
        <v>84</v>
      </c>
      <c r="AW1257" s="12" t="s">
        <v>4</v>
      </c>
      <c r="AX1257" s="12" t="s">
        <v>82</v>
      </c>
      <c r="AY1257" s="147" t="s">
        <v>155</v>
      </c>
    </row>
    <row r="1258" spans="2:65" s="1" customFormat="1" ht="16.5" customHeight="1">
      <c r="B1258" s="32"/>
      <c r="C1258" s="161" t="s">
        <v>2558</v>
      </c>
      <c r="D1258" s="161" t="s">
        <v>180</v>
      </c>
      <c r="E1258" s="162" t="s">
        <v>2559</v>
      </c>
      <c r="F1258" s="163" t="s">
        <v>2560</v>
      </c>
      <c r="G1258" s="164" t="s">
        <v>169</v>
      </c>
      <c r="H1258" s="165">
        <v>1.3759999999999999</v>
      </c>
      <c r="I1258" s="166"/>
      <c r="J1258" s="167"/>
      <c r="K1258" s="168">
        <f>ROUND(P1258*H1258,2)</f>
        <v>0</v>
      </c>
      <c r="L1258" s="167"/>
      <c r="M1258" s="169"/>
      <c r="N1258" s="170" t="s">
        <v>20</v>
      </c>
      <c r="O1258" s="135" t="s">
        <v>43</v>
      </c>
      <c r="P1258" s="136">
        <f>I1258+J1258</f>
        <v>0</v>
      </c>
      <c r="Q1258" s="136">
        <f>ROUND(I1258*H1258,2)</f>
        <v>0</v>
      </c>
      <c r="R1258" s="136">
        <f>ROUND(J1258*H1258,2)</f>
        <v>0</v>
      </c>
      <c r="T1258" s="137">
        <f>S1258*H1258</f>
        <v>0</v>
      </c>
      <c r="U1258" s="137">
        <v>0.55000000000000004</v>
      </c>
      <c r="V1258" s="137">
        <f>U1258*H1258</f>
        <v>0.75680000000000003</v>
      </c>
      <c r="W1258" s="137">
        <v>0</v>
      </c>
      <c r="X1258" s="137">
        <f>W1258*H1258</f>
        <v>0</v>
      </c>
      <c r="Y1258" s="138" t="s">
        <v>20</v>
      </c>
      <c r="AR1258" s="139" t="s">
        <v>184</v>
      </c>
      <c r="AT1258" s="139" t="s">
        <v>180</v>
      </c>
      <c r="AU1258" s="139" t="s">
        <v>84</v>
      </c>
      <c r="AY1258" s="17" t="s">
        <v>155</v>
      </c>
      <c r="BE1258" s="140">
        <f>IF(O1258="základní",K1258,0)</f>
        <v>0</v>
      </c>
      <c r="BF1258" s="140">
        <f>IF(O1258="snížená",K1258,0)</f>
        <v>0</v>
      </c>
      <c r="BG1258" s="140">
        <f>IF(O1258="zákl. přenesená",K1258,0)</f>
        <v>0</v>
      </c>
      <c r="BH1258" s="140">
        <f>IF(O1258="sníž. přenesená",K1258,0)</f>
        <v>0</v>
      </c>
      <c r="BI1258" s="140">
        <f>IF(O1258="nulová",K1258,0)</f>
        <v>0</v>
      </c>
      <c r="BJ1258" s="17" t="s">
        <v>82</v>
      </c>
      <c r="BK1258" s="140">
        <f>ROUND(P1258*H1258,2)</f>
        <v>0</v>
      </c>
      <c r="BL1258" s="17" t="s">
        <v>185</v>
      </c>
      <c r="BM1258" s="139" t="s">
        <v>2561</v>
      </c>
    </row>
    <row r="1259" spans="2:65" s="14" customFormat="1">
      <c r="B1259" s="171"/>
      <c r="D1259" s="146" t="s">
        <v>164</v>
      </c>
      <c r="E1259" s="172" t="s">
        <v>20</v>
      </c>
      <c r="F1259" s="173" t="s">
        <v>2548</v>
      </c>
      <c r="H1259" s="172" t="s">
        <v>20</v>
      </c>
      <c r="I1259" s="174"/>
      <c r="J1259" s="174"/>
      <c r="M1259" s="171"/>
      <c r="N1259" s="175"/>
      <c r="Y1259" s="176"/>
      <c r="AT1259" s="172" t="s">
        <v>164</v>
      </c>
      <c r="AU1259" s="172" t="s">
        <v>84</v>
      </c>
      <c r="AV1259" s="14" t="s">
        <v>82</v>
      </c>
      <c r="AW1259" s="14" t="s">
        <v>5</v>
      </c>
      <c r="AX1259" s="14" t="s">
        <v>74</v>
      </c>
      <c r="AY1259" s="172" t="s">
        <v>155</v>
      </c>
    </row>
    <row r="1260" spans="2:65" s="12" customFormat="1">
      <c r="B1260" s="145"/>
      <c r="D1260" s="146" t="s">
        <v>164</v>
      </c>
      <c r="E1260" s="147" t="s">
        <v>20</v>
      </c>
      <c r="F1260" s="148" t="s">
        <v>2549</v>
      </c>
      <c r="H1260" s="149">
        <v>1.0820000000000001</v>
      </c>
      <c r="I1260" s="150"/>
      <c r="J1260" s="150"/>
      <c r="M1260" s="145"/>
      <c r="N1260" s="151"/>
      <c r="Y1260" s="152"/>
      <c r="AT1260" s="147" t="s">
        <v>164</v>
      </c>
      <c r="AU1260" s="147" t="s">
        <v>84</v>
      </c>
      <c r="AV1260" s="12" t="s">
        <v>84</v>
      </c>
      <c r="AW1260" s="12" t="s">
        <v>5</v>
      </c>
      <c r="AX1260" s="12" t="s">
        <v>74</v>
      </c>
      <c r="AY1260" s="147" t="s">
        <v>155</v>
      </c>
    </row>
    <row r="1261" spans="2:65" s="14" customFormat="1">
      <c r="B1261" s="171"/>
      <c r="D1261" s="146" t="s">
        <v>164</v>
      </c>
      <c r="E1261" s="172" t="s">
        <v>20</v>
      </c>
      <c r="F1261" s="173" t="s">
        <v>2550</v>
      </c>
      <c r="H1261" s="172" t="s">
        <v>20</v>
      </c>
      <c r="I1261" s="174"/>
      <c r="J1261" s="174"/>
      <c r="M1261" s="171"/>
      <c r="N1261" s="175"/>
      <c r="Y1261" s="176"/>
      <c r="AT1261" s="172" t="s">
        <v>164</v>
      </c>
      <c r="AU1261" s="172" t="s">
        <v>84</v>
      </c>
      <c r="AV1261" s="14" t="s">
        <v>82</v>
      </c>
      <c r="AW1261" s="14" t="s">
        <v>5</v>
      </c>
      <c r="AX1261" s="14" t="s">
        <v>74</v>
      </c>
      <c r="AY1261" s="172" t="s">
        <v>155</v>
      </c>
    </row>
    <row r="1262" spans="2:65" s="12" customFormat="1">
      <c r="B1262" s="145"/>
      <c r="D1262" s="146" t="s">
        <v>164</v>
      </c>
      <c r="E1262" s="147" t="s">
        <v>20</v>
      </c>
      <c r="F1262" s="148" t="s">
        <v>2551</v>
      </c>
      <c r="H1262" s="149">
        <v>0.29399999999999998</v>
      </c>
      <c r="I1262" s="150"/>
      <c r="J1262" s="150"/>
      <c r="M1262" s="145"/>
      <c r="N1262" s="151"/>
      <c r="Y1262" s="152"/>
      <c r="AT1262" s="147" t="s">
        <v>164</v>
      </c>
      <c r="AU1262" s="147" t="s">
        <v>84</v>
      </c>
      <c r="AV1262" s="12" t="s">
        <v>84</v>
      </c>
      <c r="AW1262" s="12" t="s">
        <v>5</v>
      </c>
      <c r="AX1262" s="12" t="s">
        <v>74</v>
      </c>
      <c r="AY1262" s="147" t="s">
        <v>155</v>
      </c>
    </row>
    <row r="1263" spans="2:65" s="13" customFormat="1">
      <c r="B1263" s="153"/>
      <c r="D1263" s="146" t="s">
        <v>164</v>
      </c>
      <c r="E1263" s="154" t="s">
        <v>20</v>
      </c>
      <c r="F1263" s="155" t="s">
        <v>166</v>
      </c>
      <c r="H1263" s="156">
        <v>1.3759999999999999</v>
      </c>
      <c r="I1263" s="157"/>
      <c r="J1263" s="157"/>
      <c r="M1263" s="153"/>
      <c r="N1263" s="158"/>
      <c r="Y1263" s="159"/>
      <c r="AT1263" s="154" t="s">
        <v>164</v>
      </c>
      <c r="AU1263" s="154" t="s">
        <v>84</v>
      </c>
      <c r="AV1263" s="13" t="s">
        <v>161</v>
      </c>
      <c r="AW1263" s="13" t="s">
        <v>5</v>
      </c>
      <c r="AX1263" s="13" t="s">
        <v>82</v>
      </c>
      <c r="AY1263" s="154" t="s">
        <v>155</v>
      </c>
    </row>
    <row r="1264" spans="2:65" s="1" customFormat="1" ht="33" customHeight="1">
      <c r="B1264" s="32"/>
      <c r="C1264" s="126" t="s">
        <v>2562</v>
      </c>
      <c r="D1264" s="126" t="s">
        <v>157</v>
      </c>
      <c r="E1264" s="127" t="s">
        <v>2563</v>
      </c>
      <c r="F1264" s="128" t="s">
        <v>2564</v>
      </c>
      <c r="G1264" s="129" t="s">
        <v>183</v>
      </c>
      <c r="H1264" s="130">
        <v>31</v>
      </c>
      <c r="I1264" s="131"/>
      <c r="J1264" s="131"/>
      <c r="K1264" s="132">
        <f>ROUND(P1264*H1264,2)</f>
        <v>0</v>
      </c>
      <c r="L1264" s="133"/>
      <c r="M1264" s="32"/>
      <c r="N1264" s="134" t="s">
        <v>20</v>
      </c>
      <c r="O1264" s="135" t="s">
        <v>43</v>
      </c>
      <c r="P1264" s="136">
        <f>I1264+J1264</f>
        <v>0</v>
      </c>
      <c r="Q1264" s="136">
        <f>ROUND(I1264*H1264,2)</f>
        <v>0</v>
      </c>
      <c r="R1264" s="136">
        <f>ROUND(J1264*H1264,2)</f>
        <v>0</v>
      </c>
      <c r="T1264" s="137">
        <f>S1264*H1264</f>
        <v>0</v>
      </c>
      <c r="U1264" s="137">
        <v>0</v>
      </c>
      <c r="V1264" s="137">
        <f>U1264*H1264</f>
        <v>0</v>
      </c>
      <c r="W1264" s="137">
        <v>0</v>
      </c>
      <c r="X1264" s="137">
        <f>W1264*H1264</f>
        <v>0</v>
      </c>
      <c r="Y1264" s="138" t="s">
        <v>20</v>
      </c>
      <c r="AR1264" s="139" t="s">
        <v>185</v>
      </c>
      <c r="AT1264" s="139" t="s">
        <v>157</v>
      </c>
      <c r="AU1264" s="139" t="s">
        <v>84</v>
      </c>
      <c r="AY1264" s="17" t="s">
        <v>155</v>
      </c>
      <c r="BE1264" s="140">
        <f>IF(O1264="základní",K1264,0)</f>
        <v>0</v>
      </c>
      <c r="BF1264" s="140">
        <f>IF(O1264="snížená",K1264,0)</f>
        <v>0</v>
      </c>
      <c r="BG1264" s="140">
        <f>IF(O1264="zákl. přenesená",K1264,0)</f>
        <v>0</v>
      </c>
      <c r="BH1264" s="140">
        <f>IF(O1264="sníž. přenesená",K1264,0)</f>
        <v>0</v>
      </c>
      <c r="BI1264" s="140">
        <f>IF(O1264="nulová",K1264,0)</f>
        <v>0</v>
      </c>
      <c r="BJ1264" s="17" t="s">
        <v>82</v>
      </c>
      <c r="BK1264" s="140">
        <f>ROUND(P1264*H1264,2)</f>
        <v>0</v>
      </c>
      <c r="BL1264" s="17" t="s">
        <v>185</v>
      </c>
      <c r="BM1264" s="139" t="s">
        <v>2565</v>
      </c>
    </row>
    <row r="1265" spans="2:65" s="1" customFormat="1">
      <c r="B1265" s="32"/>
      <c r="D1265" s="141" t="s">
        <v>162</v>
      </c>
      <c r="F1265" s="142" t="s">
        <v>2566</v>
      </c>
      <c r="I1265" s="143"/>
      <c r="J1265" s="143"/>
      <c r="M1265" s="32"/>
      <c r="N1265" s="144"/>
      <c r="Y1265" s="53"/>
      <c r="AT1265" s="17" t="s">
        <v>162</v>
      </c>
      <c r="AU1265" s="17" t="s">
        <v>84</v>
      </c>
    </row>
    <row r="1266" spans="2:65" s="12" customFormat="1">
      <c r="B1266" s="145"/>
      <c r="D1266" s="146" t="s">
        <v>164</v>
      </c>
      <c r="E1266" s="147" t="s">
        <v>20</v>
      </c>
      <c r="F1266" s="148" t="s">
        <v>2567</v>
      </c>
      <c r="H1266" s="149">
        <v>31</v>
      </c>
      <c r="I1266" s="150"/>
      <c r="J1266" s="150"/>
      <c r="M1266" s="145"/>
      <c r="N1266" s="151"/>
      <c r="Y1266" s="152"/>
      <c r="AT1266" s="147" t="s">
        <v>164</v>
      </c>
      <c r="AU1266" s="147" t="s">
        <v>84</v>
      </c>
      <c r="AV1266" s="12" t="s">
        <v>84</v>
      </c>
      <c r="AW1266" s="12" t="s">
        <v>5</v>
      </c>
      <c r="AX1266" s="12" t="s">
        <v>82</v>
      </c>
      <c r="AY1266" s="147" t="s">
        <v>155</v>
      </c>
    </row>
    <row r="1267" spans="2:65" s="1" customFormat="1" ht="16.5" customHeight="1">
      <c r="B1267" s="32"/>
      <c r="C1267" s="161" t="s">
        <v>2568</v>
      </c>
      <c r="D1267" s="161" t="s">
        <v>180</v>
      </c>
      <c r="E1267" s="162" t="s">
        <v>2569</v>
      </c>
      <c r="F1267" s="163" t="s">
        <v>2570</v>
      </c>
      <c r="G1267" s="164" t="s">
        <v>169</v>
      </c>
      <c r="H1267" s="165">
        <v>0.95499999999999996</v>
      </c>
      <c r="I1267" s="166"/>
      <c r="J1267" s="167"/>
      <c r="K1267" s="168">
        <f>ROUND(P1267*H1267,2)</f>
        <v>0</v>
      </c>
      <c r="L1267" s="167"/>
      <c r="M1267" s="169"/>
      <c r="N1267" s="170" t="s">
        <v>20</v>
      </c>
      <c r="O1267" s="135" t="s">
        <v>43</v>
      </c>
      <c r="P1267" s="136">
        <f>I1267+J1267</f>
        <v>0</v>
      </c>
      <c r="Q1267" s="136">
        <f>ROUND(I1267*H1267,2)</f>
        <v>0</v>
      </c>
      <c r="R1267" s="136">
        <f>ROUND(J1267*H1267,2)</f>
        <v>0</v>
      </c>
      <c r="T1267" s="137">
        <f>S1267*H1267</f>
        <v>0</v>
      </c>
      <c r="U1267" s="137">
        <v>0.55000000000000004</v>
      </c>
      <c r="V1267" s="137">
        <f>U1267*H1267</f>
        <v>0.52524999999999999</v>
      </c>
      <c r="W1267" s="137">
        <v>0</v>
      </c>
      <c r="X1267" s="137">
        <f>W1267*H1267</f>
        <v>0</v>
      </c>
      <c r="Y1267" s="138" t="s">
        <v>20</v>
      </c>
      <c r="AR1267" s="139" t="s">
        <v>184</v>
      </c>
      <c r="AT1267" s="139" t="s">
        <v>180</v>
      </c>
      <c r="AU1267" s="139" t="s">
        <v>84</v>
      </c>
      <c r="AY1267" s="17" t="s">
        <v>155</v>
      </c>
      <c r="BE1267" s="140">
        <f>IF(O1267="základní",K1267,0)</f>
        <v>0</v>
      </c>
      <c r="BF1267" s="140">
        <f>IF(O1267="snížená",K1267,0)</f>
        <v>0</v>
      </c>
      <c r="BG1267" s="140">
        <f>IF(O1267="zákl. přenesená",K1267,0)</f>
        <v>0</v>
      </c>
      <c r="BH1267" s="140">
        <f>IF(O1267="sníž. přenesená",K1267,0)</f>
        <v>0</v>
      </c>
      <c r="BI1267" s="140">
        <f>IF(O1267="nulová",K1267,0)</f>
        <v>0</v>
      </c>
      <c r="BJ1267" s="17" t="s">
        <v>82</v>
      </c>
      <c r="BK1267" s="140">
        <f>ROUND(P1267*H1267,2)</f>
        <v>0</v>
      </c>
      <c r="BL1267" s="17" t="s">
        <v>185</v>
      </c>
      <c r="BM1267" s="139" t="s">
        <v>2571</v>
      </c>
    </row>
    <row r="1268" spans="2:65" s="12" customFormat="1">
      <c r="B1268" s="145"/>
      <c r="D1268" s="146" t="s">
        <v>164</v>
      </c>
      <c r="E1268" s="147" t="s">
        <v>20</v>
      </c>
      <c r="F1268" s="148" t="s">
        <v>2572</v>
      </c>
      <c r="H1268" s="149">
        <v>0.95499999999999996</v>
      </c>
      <c r="I1268" s="150"/>
      <c r="J1268" s="150"/>
      <c r="M1268" s="145"/>
      <c r="N1268" s="151"/>
      <c r="Y1268" s="152"/>
      <c r="AT1268" s="147" t="s">
        <v>164</v>
      </c>
      <c r="AU1268" s="147" t="s">
        <v>84</v>
      </c>
      <c r="AV1268" s="12" t="s">
        <v>84</v>
      </c>
      <c r="AW1268" s="12" t="s">
        <v>5</v>
      </c>
      <c r="AX1268" s="12" t="s">
        <v>82</v>
      </c>
      <c r="AY1268" s="147" t="s">
        <v>155</v>
      </c>
    </row>
    <row r="1269" spans="2:65" s="1" customFormat="1" ht="16.5" customHeight="1">
      <c r="B1269" s="32"/>
      <c r="C1269" s="126" t="s">
        <v>2573</v>
      </c>
      <c r="D1269" s="126" t="s">
        <v>157</v>
      </c>
      <c r="E1269" s="127" t="s">
        <v>2574</v>
      </c>
      <c r="F1269" s="128" t="s">
        <v>2575</v>
      </c>
      <c r="G1269" s="129" t="s">
        <v>169</v>
      </c>
      <c r="H1269" s="130">
        <v>17.355</v>
      </c>
      <c r="I1269" s="131"/>
      <c r="J1269" s="131"/>
      <c r="K1269" s="132">
        <f>ROUND(P1269*H1269,2)</f>
        <v>0</v>
      </c>
      <c r="L1269" s="133"/>
      <c r="M1269" s="32"/>
      <c r="N1269" s="134" t="s">
        <v>20</v>
      </c>
      <c r="O1269" s="135" t="s">
        <v>43</v>
      </c>
      <c r="P1269" s="136">
        <f>I1269+J1269</f>
        <v>0</v>
      </c>
      <c r="Q1269" s="136">
        <f>ROUND(I1269*H1269,2)</f>
        <v>0</v>
      </c>
      <c r="R1269" s="136">
        <f>ROUND(J1269*H1269,2)</f>
        <v>0</v>
      </c>
      <c r="T1269" s="137">
        <f>S1269*H1269</f>
        <v>0</v>
      </c>
      <c r="U1269" s="137">
        <v>2.248E-2</v>
      </c>
      <c r="V1269" s="137">
        <f>U1269*H1269</f>
        <v>0.3901404</v>
      </c>
      <c r="W1269" s="137">
        <v>0</v>
      </c>
      <c r="X1269" s="137">
        <f>W1269*H1269</f>
        <v>0</v>
      </c>
      <c r="Y1269" s="138" t="s">
        <v>20</v>
      </c>
      <c r="AR1269" s="139" t="s">
        <v>185</v>
      </c>
      <c r="AT1269" s="139" t="s">
        <v>157</v>
      </c>
      <c r="AU1269" s="139" t="s">
        <v>84</v>
      </c>
      <c r="AY1269" s="17" t="s">
        <v>155</v>
      </c>
      <c r="BE1269" s="140">
        <f>IF(O1269="základní",K1269,0)</f>
        <v>0</v>
      </c>
      <c r="BF1269" s="140">
        <f>IF(O1269="snížená",K1269,0)</f>
        <v>0</v>
      </c>
      <c r="BG1269" s="140">
        <f>IF(O1269="zákl. přenesená",K1269,0)</f>
        <v>0</v>
      </c>
      <c r="BH1269" s="140">
        <f>IF(O1269="sníž. přenesená",K1269,0)</f>
        <v>0</v>
      </c>
      <c r="BI1269" s="140">
        <f>IF(O1269="nulová",K1269,0)</f>
        <v>0</v>
      </c>
      <c r="BJ1269" s="17" t="s">
        <v>82</v>
      </c>
      <c r="BK1269" s="140">
        <f>ROUND(P1269*H1269,2)</f>
        <v>0</v>
      </c>
      <c r="BL1269" s="17" t="s">
        <v>185</v>
      </c>
      <c r="BM1269" s="139" t="s">
        <v>2576</v>
      </c>
    </row>
    <row r="1270" spans="2:65" s="1" customFormat="1">
      <c r="B1270" s="32"/>
      <c r="D1270" s="141" t="s">
        <v>162</v>
      </c>
      <c r="F1270" s="142" t="s">
        <v>2577</v>
      </c>
      <c r="I1270" s="143"/>
      <c r="J1270" s="143"/>
      <c r="M1270" s="32"/>
      <c r="N1270" s="144"/>
      <c r="Y1270" s="53"/>
      <c r="AT1270" s="17" t="s">
        <v>162</v>
      </c>
      <c r="AU1270" s="17" t="s">
        <v>84</v>
      </c>
    </row>
    <row r="1271" spans="2:65" s="12" customFormat="1">
      <c r="B1271" s="145"/>
      <c r="D1271" s="146" t="s">
        <v>164</v>
      </c>
      <c r="E1271" s="147" t="s">
        <v>20</v>
      </c>
      <c r="F1271" s="148" t="s">
        <v>2578</v>
      </c>
      <c r="H1271" s="149">
        <v>17.183</v>
      </c>
      <c r="I1271" s="150"/>
      <c r="J1271" s="150"/>
      <c r="M1271" s="145"/>
      <c r="N1271" s="151"/>
      <c r="Y1271" s="152"/>
      <c r="AT1271" s="147" t="s">
        <v>164</v>
      </c>
      <c r="AU1271" s="147" t="s">
        <v>84</v>
      </c>
      <c r="AV1271" s="12" t="s">
        <v>84</v>
      </c>
      <c r="AW1271" s="12" t="s">
        <v>5</v>
      </c>
      <c r="AX1271" s="12" t="s">
        <v>82</v>
      </c>
      <c r="AY1271" s="147" t="s">
        <v>155</v>
      </c>
    </row>
    <row r="1272" spans="2:65" s="12" customFormat="1">
      <c r="B1272" s="145"/>
      <c r="D1272" s="146" t="s">
        <v>164</v>
      </c>
      <c r="F1272" s="148" t="s">
        <v>2579</v>
      </c>
      <c r="H1272" s="149">
        <v>17.355</v>
      </c>
      <c r="I1272" s="150"/>
      <c r="J1272" s="150"/>
      <c r="M1272" s="145"/>
      <c r="N1272" s="151"/>
      <c r="Y1272" s="152"/>
      <c r="AT1272" s="147" t="s">
        <v>164</v>
      </c>
      <c r="AU1272" s="147" t="s">
        <v>84</v>
      </c>
      <c r="AV1272" s="12" t="s">
        <v>84</v>
      </c>
      <c r="AW1272" s="12" t="s">
        <v>4</v>
      </c>
      <c r="AX1272" s="12" t="s">
        <v>82</v>
      </c>
      <c r="AY1272" s="147" t="s">
        <v>155</v>
      </c>
    </row>
    <row r="1273" spans="2:65" s="1" customFormat="1" ht="16.5" customHeight="1">
      <c r="B1273" s="32"/>
      <c r="C1273" s="126" t="s">
        <v>2580</v>
      </c>
      <c r="D1273" s="126" t="s">
        <v>157</v>
      </c>
      <c r="E1273" s="127" t="s">
        <v>2581</v>
      </c>
      <c r="F1273" s="128" t="s">
        <v>2582</v>
      </c>
      <c r="G1273" s="129" t="s">
        <v>183</v>
      </c>
      <c r="H1273" s="130">
        <v>101.8</v>
      </c>
      <c r="I1273" s="131"/>
      <c r="J1273" s="131"/>
      <c r="K1273" s="132">
        <f>ROUND(P1273*H1273,2)</f>
        <v>0</v>
      </c>
      <c r="L1273" s="133"/>
      <c r="M1273" s="32"/>
      <c r="N1273" s="134" t="s">
        <v>20</v>
      </c>
      <c r="O1273" s="135" t="s">
        <v>43</v>
      </c>
      <c r="P1273" s="136">
        <f>I1273+J1273</f>
        <v>0</v>
      </c>
      <c r="Q1273" s="136">
        <f>ROUND(I1273*H1273,2)</f>
        <v>0</v>
      </c>
      <c r="R1273" s="136">
        <f>ROUND(J1273*H1273,2)</f>
        <v>0</v>
      </c>
      <c r="T1273" s="137">
        <f>S1273*H1273</f>
        <v>0</v>
      </c>
      <c r="U1273" s="137">
        <v>0</v>
      </c>
      <c r="V1273" s="137">
        <f>U1273*H1273</f>
        <v>0</v>
      </c>
      <c r="W1273" s="137">
        <v>0</v>
      </c>
      <c r="X1273" s="137">
        <f>W1273*H1273</f>
        <v>0</v>
      </c>
      <c r="Y1273" s="138" t="s">
        <v>20</v>
      </c>
      <c r="AR1273" s="139" t="s">
        <v>185</v>
      </c>
      <c r="AT1273" s="139" t="s">
        <v>157</v>
      </c>
      <c r="AU1273" s="139" t="s">
        <v>84</v>
      </c>
      <c r="AY1273" s="17" t="s">
        <v>155</v>
      </c>
      <c r="BE1273" s="140">
        <f>IF(O1273="základní",K1273,0)</f>
        <v>0</v>
      </c>
      <c r="BF1273" s="140">
        <f>IF(O1273="snížená",K1273,0)</f>
        <v>0</v>
      </c>
      <c r="BG1273" s="140">
        <f>IF(O1273="zákl. přenesená",K1273,0)</f>
        <v>0</v>
      </c>
      <c r="BH1273" s="140">
        <f>IF(O1273="sníž. přenesená",K1273,0)</f>
        <v>0</v>
      </c>
      <c r="BI1273" s="140">
        <f>IF(O1273="nulová",K1273,0)</f>
        <v>0</v>
      </c>
      <c r="BJ1273" s="17" t="s">
        <v>82</v>
      </c>
      <c r="BK1273" s="140">
        <f>ROUND(P1273*H1273,2)</f>
        <v>0</v>
      </c>
      <c r="BL1273" s="17" t="s">
        <v>185</v>
      </c>
      <c r="BM1273" s="139" t="s">
        <v>2583</v>
      </c>
    </row>
    <row r="1274" spans="2:65" s="1" customFormat="1">
      <c r="B1274" s="32"/>
      <c r="D1274" s="141" t="s">
        <v>162</v>
      </c>
      <c r="F1274" s="142" t="s">
        <v>2584</v>
      </c>
      <c r="I1274" s="143"/>
      <c r="J1274" s="143"/>
      <c r="M1274" s="32"/>
      <c r="N1274" s="144"/>
      <c r="Y1274" s="53"/>
      <c r="AT1274" s="17" t="s">
        <v>162</v>
      </c>
      <c r="AU1274" s="17" t="s">
        <v>84</v>
      </c>
    </row>
    <row r="1275" spans="2:65" s="1" customFormat="1" ht="19.5">
      <c r="B1275" s="32"/>
      <c r="D1275" s="146" t="s">
        <v>177</v>
      </c>
      <c r="F1275" s="160" t="s">
        <v>2585</v>
      </c>
      <c r="I1275" s="143"/>
      <c r="J1275" s="143"/>
      <c r="M1275" s="32"/>
      <c r="N1275" s="144"/>
      <c r="Y1275" s="53"/>
      <c r="AT1275" s="17" t="s">
        <v>177</v>
      </c>
      <c r="AU1275" s="17" t="s">
        <v>84</v>
      </c>
    </row>
    <row r="1276" spans="2:65" s="12" customFormat="1">
      <c r="B1276" s="145"/>
      <c r="D1276" s="146" t="s">
        <v>164</v>
      </c>
      <c r="E1276" s="147" t="s">
        <v>20</v>
      </c>
      <c r="F1276" s="148" t="s">
        <v>2586</v>
      </c>
      <c r="H1276" s="149">
        <v>101.8</v>
      </c>
      <c r="I1276" s="150"/>
      <c r="J1276" s="150"/>
      <c r="M1276" s="145"/>
      <c r="N1276" s="151"/>
      <c r="Y1276" s="152"/>
      <c r="AT1276" s="147" t="s">
        <v>164</v>
      </c>
      <c r="AU1276" s="147" t="s">
        <v>84</v>
      </c>
      <c r="AV1276" s="12" t="s">
        <v>84</v>
      </c>
      <c r="AW1276" s="12" t="s">
        <v>5</v>
      </c>
      <c r="AX1276" s="12" t="s">
        <v>74</v>
      </c>
      <c r="AY1276" s="147" t="s">
        <v>155</v>
      </c>
    </row>
    <row r="1277" spans="2:65" s="13" customFormat="1">
      <c r="B1277" s="153"/>
      <c r="D1277" s="146" t="s">
        <v>164</v>
      </c>
      <c r="E1277" s="154" t="s">
        <v>20</v>
      </c>
      <c r="F1277" s="155" t="s">
        <v>166</v>
      </c>
      <c r="H1277" s="156">
        <v>101.8</v>
      </c>
      <c r="I1277" s="157"/>
      <c r="J1277" s="157"/>
      <c r="M1277" s="153"/>
      <c r="N1277" s="158"/>
      <c r="Y1277" s="159"/>
      <c r="AT1277" s="154" t="s">
        <v>164</v>
      </c>
      <c r="AU1277" s="154" t="s">
        <v>84</v>
      </c>
      <c r="AV1277" s="13" t="s">
        <v>161</v>
      </c>
      <c r="AW1277" s="13" t="s">
        <v>5</v>
      </c>
      <c r="AX1277" s="13" t="s">
        <v>82</v>
      </c>
      <c r="AY1277" s="154" t="s">
        <v>155</v>
      </c>
    </row>
    <row r="1278" spans="2:65" s="1" customFormat="1" ht="16.5" customHeight="1">
      <c r="B1278" s="32"/>
      <c r="C1278" s="161" t="s">
        <v>2587</v>
      </c>
      <c r="D1278" s="161" t="s">
        <v>180</v>
      </c>
      <c r="E1278" s="162" t="s">
        <v>2588</v>
      </c>
      <c r="F1278" s="163" t="s">
        <v>2589</v>
      </c>
      <c r="G1278" s="164" t="s">
        <v>183</v>
      </c>
      <c r="H1278" s="165">
        <v>105.872</v>
      </c>
      <c r="I1278" s="166"/>
      <c r="J1278" s="167"/>
      <c r="K1278" s="168">
        <f>ROUND(P1278*H1278,2)</f>
        <v>0</v>
      </c>
      <c r="L1278" s="167"/>
      <c r="M1278" s="169"/>
      <c r="N1278" s="170" t="s">
        <v>20</v>
      </c>
      <c r="O1278" s="135" t="s">
        <v>43</v>
      </c>
      <c r="P1278" s="136">
        <f>I1278+J1278</f>
        <v>0</v>
      </c>
      <c r="Q1278" s="136">
        <f>ROUND(I1278*H1278,2)</f>
        <v>0</v>
      </c>
      <c r="R1278" s="136">
        <f>ROUND(J1278*H1278,2)</f>
        <v>0</v>
      </c>
      <c r="T1278" s="137">
        <f>S1278*H1278</f>
        <v>0</v>
      </c>
      <c r="U1278" s="137">
        <v>2.0000000000000001E-4</v>
      </c>
      <c r="V1278" s="137">
        <f>U1278*H1278</f>
        <v>2.1174399999999999E-2</v>
      </c>
      <c r="W1278" s="137">
        <v>0</v>
      </c>
      <c r="X1278" s="137">
        <f>W1278*H1278</f>
        <v>0</v>
      </c>
      <c r="Y1278" s="138" t="s">
        <v>20</v>
      </c>
      <c r="AR1278" s="139" t="s">
        <v>184</v>
      </c>
      <c r="AT1278" s="139" t="s">
        <v>180</v>
      </c>
      <c r="AU1278" s="139" t="s">
        <v>84</v>
      </c>
      <c r="AY1278" s="17" t="s">
        <v>155</v>
      </c>
      <c r="BE1278" s="140">
        <f>IF(O1278="základní",K1278,0)</f>
        <v>0</v>
      </c>
      <c r="BF1278" s="140">
        <f>IF(O1278="snížená",K1278,0)</f>
        <v>0</v>
      </c>
      <c r="BG1278" s="140">
        <f>IF(O1278="zákl. přenesená",K1278,0)</f>
        <v>0</v>
      </c>
      <c r="BH1278" s="140">
        <f>IF(O1278="sníž. přenesená",K1278,0)</f>
        <v>0</v>
      </c>
      <c r="BI1278" s="140">
        <f>IF(O1278="nulová",K1278,0)</f>
        <v>0</v>
      </c>
      <c r="BJ1278" s="17" t="s">
        <v>82</v>
      </c>
      <c r="BK1278" s="140">
        <f>ROUND(P1278*H1278,2)</f>
        <v>0</v>
      </c>
      <c r="BL1278" s="17" t="s">
        <v>185</v>
      </c>
      <c r="BM1278" s="139" t="s">
        <v>2590</v>
      </c>
    </row>
    <row r="1279" spans="2:65" s="12" customFormat="1">
      <c r="B1279" s="145"/>
      <c r="D1279" s="146" t="s">
        <v>164</v>
      </c>
      <c r="F1279" s="148" t="s">
        <v>2591</v>
      </c>
      <c r="H1279" s="149">
        <v>105.872</v>
      </c>
      <c r="I1279" s="150"/>
      <c r="J1279" s="150"/>
      <c r="M1279" s="145"/>
      <c r="N1279" s="151"/>
      <c r="Y1279" s="152"/>
      <c r="AT1279" s="147" t="s">
        <v>164</v>
      </c>
      <c r="AU1279" s="147" t="s">
        <v>84</v>
      </c>
      <c r="AV1279" s="12" t="s">
        <v>84</v>
      </c>
      <c r="AW1279" s="12" t="s">
        <v>4</v>
      </c>
      <c r="AX1279" s="12" t="s">
        <v>82</v>
      </c>
      <c r="AY1279" s="147" t="s">
        <v>155</v>
      </c>
    </row>
    <row r="1280" spans="2:65" s="1" customFormat="1" ht="16.5" customHeight="1">
      <c r="B1280" s="32"/>
      <c r="C1280" s="126" t="s">
        <v>2592</v>
      </c>
      <c r="D1280" s="126" t="s">
        <v>157</v>
      </c>
      <c r="E1280" s="127" t="s">
        <v>2593</v>
      </c>
      <c r="F1280" s="128" t="s">
        <v>2594</v>
      </c>
      <c r="G1280" s="129" t="s">
        <v>183</v>
      </c>
      <c r="H1280" s="130">
        <v>264.2</v>
      </c>
      <c r="I1280" s="131"/>
      <c r="J1280" s="131"/>
      <c r="K1280" s="132">
        <f>ROUND(P1280*H1280,2)</f>
        <v>0</v>
      </c>
      <c r="L1280" s="133"/>
      <c r="M1280" s="32"/>
      <c r="N1280" s="134" t="s">
        <v>20</v>
      </c>
      <c r="O1280" s="135" t="s">
        <v>43</v>
      </c>
      <c r="P1280" s="136">
        <f>I1280+J1280</f>
        <v>0</v>
      </c>
      <c r="Q1280" s="136">
        <f>ROUND(I1280*H1280,2)</f>
        <v>0</v>
      </c>
      <c r="R1280" s="136">
        <f>ROUND(J1280*H1280,2)</f>
        <v>0</v>
      </c>
      <c r="T1280" s="137">
        <f>S1280*H1280</f>
        <v>0</v>
      </c>
      <c r="U1280" s="137">
        <v>2.0000000000000002E-5</v>
      </c>
      <c r="V1280" s="137">
        <f>U1280*H1280</f>
        <v>5.2840000000000005E-3</v>
      </c>
      <c r="W1280" s="137">
        <v>0</v>
      </c>
      <c r="X1280" s="137">
        <f>W1280*H1280</f>
        <v>0</v>
      </c>
      <c r="Y1280" s="138" t="s">
        <v>20</v>
      </c>
      <c r="AR1280" s="139" t="s">
        <v>185</v>
      </c>
      <c r="AT1280" s="139" t="s">
        <v>157</v>
      </c>
      <c r="AU1280" s="139" t="s">
        <v>84</v>
      </c>
      <c r="AY1280" s="17" t="s">
        <v>155</v>
      </c>
      <c r="BE1280" s="140">
        <f>IF(O1280="základní",K1280,0)</f>
        <v>0</v>
      </c>
      <c r="BF1280" s="140">
        <f>IF(O1280="snížená",K1280,0)</f>
        <v>0</v>
      </c>
      <c r="BG1280" s="140">
        <f>IF(O1280="zákl. přenesená",K1280,0)</f>
        <v>0</v>
      </c>
      <c r="BH1280" s="140">
        <f>IF(O1280="sníž. přenesená",K1280,0)</f>
        <v>0</v>
      </c>
      <c r="BI1280" s="140">
        <f>IF(O1280="nulová",K1280,0)</f>
        <v>0</v>
      </c>
      <c r="BJ1280" s="17" t="s">
        <v>82</v>
      </c>
      <c r="BK1280" s="140">
        <f>ROUND(P1280*H1280,2)</f>
        <v>0</v>
      </c>
      <c r="BL1280" s="17" t="s">
        <v>185</v>
      </c>
      <c r="BM1280" s="139" t="s">
        <v>2595</v>
      </c>
    </row>
    <row r="1281" spans="2:65" s="1" customFormat="1">
      <c r="B1281" s="32"/>
      <c r="D1281" s="141" t="s">
        <v>162</v>
      </c>
      <c r="F1281" s="142" t="s">
        <v>2596</v>
      </c>
      <c r="I1281" s="143"/>
      <c r="J1281" s="143"/>
      <c r="M1281" s="32"/>
      <c r="N1281" s="144"/>
      <c r="Y1281" s="53"/>
      <c r="AT1281" s="17" t="s">
        <v>162</v>
      </c>
      <c r="AU1281" s="17" t="s">
        <v>84</v>
      </c>
    </row>
    <row r="1282" spans="2:65" s="12" customFormat="1">
      <c r="B1282" s="145"/>
      <c r="D1282" s="146" t="s">
        <v>164</v>
      </c>
      <c r="E1282" s="147" t="s">
        <v>20</v>
      </c>
      <c r="F1282" s="148" t="s">
        <v>2597</v>
      </c>
      <c r="H1282" s="149">
        <v>264.2</v>
      </c>
      <c r="I1282" s="150"/>
      <c r="J1282" s="150"/>
      <c r="M1282" s="145"/>
      <c r="N1282" s="151"/>
      <c r="Y1282" s="152"/>
      <c r="AT1282" s="147" t="s">
        <v>164</v>
      </c>
      <c r="AU1282" s="147" t="s">
        <v>84</v>
      </c>
      <c r="AV1282" s="12" t="s">
        <v>84</v>
      </c>
      <c r="AW1282" s="12" t="s">
        <v>5</v>
      </c>
      <c r="AX1282" s="12" t="s">
        <v>74</v>
      </c>
      <c r="AY1282" s="147" t="s">
        <v>155</v>
      </c>
    </row>
    <row r="1283" spans="2:65" s="13" customFormat="1">
      <c r="B1283" s="153"/>
      <c r="D1283" s="146" t="s">
        <v>164</v>
      </c>
      <c r="E1283" s="154" t="s">
        <v>20</v>
      </c>
      <c r="F1283" s="155" t="s">
        <v>166</v>
      </c>
      <c r="H1283" s="156">
        <v>264.2</v>
      </c>
      <c r="I1283" s="157"/>
      <c r="J1283" s="157"/>
      <c r="M1283" s="153"/>
      <c r="N1283" s="158"/>
      <c r="Y1283" s="159"/>
      <c r="AT1283" s="154" t="s">
        <v>164</v>
      </c>
      <c r="AU1283" s="154" t="s">
        <v>84</v>
      </c>
      <c r="AV1283" s="13" t="s">
        <v>161</v>
      </c>
      <c r="AW1283" s="13" t="s">
        <v>5</v>
      </c>
      <c r="AX1283" s="13" t="s">
        <v>82</v>
      </c>
      <c r="AY1283" s="154" t="s">
        <v>155</v>
      </c>
    </row>
    <row r="1284" spans="2:65" s="1" customFormat="1" ht="16.5" customHeight="1">
      <c r="B1284" s="32"/>
      <c r="C1284" s="161" t="s">
        <v>2598</v>
      </c>
      <c r="D1284" s="161" t="s">
        <v>180</v>
      </c>
      <c r="E1284" s="162" t="s">
        <v>2599</v>
      </c>
      <c r="F1284" s="163" t="s">
        <v>2600</v>
      </c>
      <c r="G1284" s="164" t="s">
        <v>169</v>
      </c>
      <c r="H1284" s="165">
        <v>0.76700000000000002</v>
      </c>
      <c r="I1284" s="166"/>
      <c r="J1284" s="167"/>
      <c r="K1284" s="168">
        <f>ROUND(P1284*H1284,2)</f>
        <v>0</v>
      </c>
      <c r="L1284" s="167"/>
      <c r="M1284" s="169"/>
      <c r="N1284" s="170" t="s">
        <v>20</v>
      </c>
      <c r="O1284" s="135" t="s">
        <v>43</v>
      </c>
      <c r="P1284" s="136">
        <f>I1284+J1284</f>
        <v>0</v>
      </c>
      <c r="Q1284" s="136">
        <f>ROUND(I1284*H1284,2)</f>
        <v>0</v>
      </c>
      <c r="R1284" s="136">
        <f>ROUND(J1284*H1284,2)</f>
        <v>0</v>
      </c>
      <c r="T1284" s="137">
        <f>S1284*H1284</f>
        <v>0</v>
      </c>
      <c r="U1284" s="137">
        <v>0.55000000000000004</v>
      </c>
      <c r="V1284" s="137">
        <f>U1284*H1284</f>
        <v>0.42185000000000006</v>
      </c>
      <c r="W1284" s="137">
        <v>0</v>
      </c>
      <c r="X1284" s="137">
        <f>W1284*H1284</f>
        <v>0</v>
      </c>
      <c r="Y1284" s="138" t="s">
        <v>20</v>
      </c>
      <c r="AR1284" s="139" t="s">
        <v>184</v>
      </c>
      <c r="AT1284" s="139" t="s">
        <v>180</v>
      </c>
      <c r="AU1284" s="139" t="s">
        <v>84</v>
      </c>
      <c r="AY1284" s="17" t="s">
        <v>155</v>
      </c>
      <c r="BE1284" s="140">
        <f>IF(O1284="základní",K1284,0)</f>
        <v>0</v>
      </c>
      <c r="BF1284" s="140">
        <f>IF(O1284="snížená",K1284,0)</f>
        <v>0</v>
      </c>
      <c r="BG1284" s="140">
        <f>IF(O1284="zákl. přenesená",K1284,0)</f>
        <v>0</v>
      </c>
      <c r="BH1284" s="140">
        <f>IF(O1284="sníž. přenesená",K1284,0)</f>
        <v>0</v>
      </c>
      <c r="BI1284" s="140">
        <f>IF(O1284="nulová",K1284,0)</f>
        <v>0</v>
      </c>
      <c r="BJ1284" s="17" t="s">
        <v>82</v>
      </c>
      <c r="BK1284" s="140">
        <f>ROUND(P1284*H1284,2)</f>
        <v>0</v>
      </c>
      <c r="BL1284" s="17" t="s">
        <v>185</v>
      </c>
      <c r="BM1284" s="139" t="s">
        <v>2601</v>
      </c>
    </row>
    <row r="1285" spans="2:65" s="12" customFormat="1">
      <c r="B1285" s="145"/>
      <c r="D1285" s="146" t="s">
        <v>164</v>
      </c>
      <c r="E1285" s="147" t="s">
        <v>20</v>
      </c>
      <c r="F1285" s="148" t="s">
        <v>2602</v>
      </c>
      <c r="H1285" s="149">
        <v>0.69699999999999995</v>
      </c>
      <c r="I1285" s="150"/>
      <c r="J1285" s="150"/>
      <c r="M1285" s="145"/>
      <c r="N1285" s="151"/>
      <c r="Y1285" s="152"/>
      <c r="AT1285" s="147" t="s">
        <v>164</v>
      </c>
      <c r="AU1285" s="147" t="s">
        <v>84</v>
      </c>
      <c r="AV1285" s="12" t="s">
        <v>84</v>
      </c>
      <c r="AW1285" s="12" t="s">
        <v>5</v>
      </c>
      <c r="AX1285" s="12" t="s">
        <v>82</v>
      </c>
      <c r="AY1285" s="147" t="s">
        <v>155</v>
      </c>
    </row>
    <row r="1286" spans="2:65" s="12" customFormat="1">
      <c r="B1286" s="145"/>
      <c r="D1286" s="146" t="s">
        <v>164</v>
      </c>
      <c r="F1286" s="148" t="s">
        <v>2603</v>
      </c>
      <c r="H1286" s="149">
        <v>0.76700000000000002</v>
      </c>
      <c r="I1286" s="150"/>
      <c r="J1286" s="150"/>
      <c r="M1286" s="145"/>
      <c r="N1286" s="151"/>
      <c r="Y1286" s="152"/>
      <c r="AT1286" s="147" t="s">
        <v>164</v>
      </c>
      <c r="AU1286" s="147" t="s">
        <v>84</v>
      </c>
      <c r="AV1286" s="12" t="s">
        <v>84</v>
      </c>
      <c r="AW1286" s="12" t="s">
        <v>4</v>
      </c>
      <c r="AX1286" s="12" t="s">
        <v>82</v>
      </c>
      <c r="AY1286" s="147" t="s">
        <v>155</v>
      </c>
    </row>
    <row r="1287" spans="2:65" s="1" customFormat="1" ht="21.75" customHeight="1">
      <c r="B1287" s="32"/>
      <c r="C1287" s="126" t="s">
        <v>2604</v>
      </c>
      <c r="D1287" s="126" t="s">
        <v>157</v>
      </c>
      <c r="E1287" s="127" t="s">
        <v>2605</v>
      </c>
      <c r="F1287" s="128" t="s">
        <v>2606</v>
      </c>
      <c r="G1287" s="129" t="s">
        <v>160</v>
      </c>
      <c r="H1287" s="130">
        <v>898.13300000000004</v>
      </c>
      <c r="I1287" s="131"/>
      <c r="J1287" s="131"/>
      <c r="K1287" s="132">
        <f>ROUND(P1287*H1287,2)</f>
        <v>0</v>
      </c>
      <c r="L1287" s="133"/>
      <c r="M1287" s="32"/>
      <c r="N1287" s="134" t="s">
        <v>20</v>
      </c>
      <c r="O1287" s="135" t="s">
        <v>43</v>
      </c>
      <c r="P1287" s="136">
        <f>I1287+J1287</f>
        <v>0</v>
      </c>
      <c r="Q1287" s="136">
        <f>ROUND(I1287*H1287,2)</f>
        <v>0</v>
      </c>
      <c r="R1287" s="136">
        <f>ROUND(J1287*H1287,2)</f>
        <v>0</v>
      </c>
      <c r="T1287" s="137">
        <f>S1287*H1287</f>
        <v>0</v>
      </c>
      <c r="U1287" s="137">
        <v>0</v>
      </c>
      <c r="V1287" s="137">
        <f>U1287*H1287</f>
        <v>0</v>
      </c>
      <c r="W1287" s="137">
        <v>0</v>
      </c>
      <c r="X1287" s="137">
        <f>W1287*H1287</f>
        <v>0</v>
      </c>
      <c r="Y1287" s="138" t="s">
        <v>20</v>
      </c>
      <c r="AR1287" s="139" t="s">
        <v>185</v>
      </c>
      <c r="AT1287" s="139" t="s">
        <v>157</v>
      </c>
      <c r="AU1287" s="139" t="s">
        <v>84</v>
      </c>
      <c r="AY1287" s="17" t="s">
        <v>155</v>
      </c>
      <c r="BE1287" s="140">
        <f>IF(O1287="základní",K1287,0)</f>
        <v>0</v>
      </c>
      <c r="BF1287" s="140">
        <f>IF(O1287="snížená",K1287,0)</f>
        <v>0</v>
      </c>
      <c r="BG1287" s="140">
        <f>IF(O1287="zákl. přenesená",K1287,0)</f>
        <v>0</v>
      </c>
      <c r="BH1287" s="140">
        <f>IF(O1287="sníž. přenesená",K1287,0)</f>
        <v>0</v>
      </c>
      <c r="BI1287" s="140">
        <f>IF(O1287="nulová",K1287,0)</f>
        <v>0</v>
      </c>
      <c r="BJ1287" s="17" t="s">
        <v>82</v>
      </c>
      <c r="BK1287" s="140">
        <f>ROUND(P1287*H1287,2)</f>
        <v>0</v>
      </c>
      <c r="BL1287" s="17" t="s">
        <v>185</v>
      </c>
      <c r="BM1287" s="139" t="s">
        <v>2607</v>
      </c>
    </row>
    <row r="1288" spans="2:65" s="1" customFormat="1">
      <c r="B1288" s="32"/>
      <c r="D1288" s="141" t="s">
        <v>162</v>
      </c>
      <c r="F1288" s="142" t="s">
        <v>2608</v>
      </c>
      <c r="I1288" s="143"/>
      <c r="J1288" s="143"/>
      <c r="M1288" s="32"/>
      <c r="N1288" s="144"/>
      <c r="Y1288" s="53"/>
      <c r="AT1288" s="17" t="s">
        <v>162</v>
      </c>
      <c r="AU1288" s="17" t="s">
        <v>84</v>
      </c>
    </row>
    <row r="1289" spans="2:65" s="12" customFormat="1">
      <c r="B1289" s="145"/>
      <c r="D1289" s="146" t="s">
        <v>164</v>
      </c>
      <c r="E1289" s="147" t="s">
        <v>20</v>
      </c>
      <c r="F1289" s="148" t="s">
        <v>2609</v>
      </c>
      <c r="H1289" s="149">
        <v>898.13300000000004</v>
      </c>
      <c r="I1289" s="150"/>
      <c r="J1289" s="150"/>
      <c r="M1289" s="145"/>
      <c r="N1289" s="151"/>
      <c r="Y1289" s="152"/>
      <c r="AT1289" s="147" t="s">
        <v>164</v>
      </c>
      <c r="AU1289" s="147" t="s">
        <v>84</v>
      </c>
      <c r="AV1289" s="12" t="s">
        <v>84</v>
      </c>
      <c r="AW1289" s="12" t="s">
        <v>5</v>
      </c>
      <c r="AX1289" s="12" t="s">
        <v>82</v>
      </c>
      <c r="AY1289" s="147" t="s">
        <v>155</v>
      </c>
    </row>
    <row r="1290" spans="2:65" s="1" customFormat="1" ht="16.5" customHeight="1">
      <c r="B1290" s="32"/>
      <c r="C1290" s="161" t="s">
        <v>2610</v>
      </c>
      <c r="D1290" s="161" t="s">
        <v>180</v>
      </c>
      <c r="E1290" s="162" t="s">
        <v>2599</v>
      </c>
      <c r="F1290" s="163" t="s">
        <v>2600</v>
      </c>
      <c r="G1290" s="164" t="s">
        <v>169</v>
      </c>
      <c r="H1290" s="165">
        <v>2.3719999999999999</v>
      </c>
      <c r="I1290" s="166"/>
      <c r="J1290" s="167"/>
      <c r="K1290" s="168">
        <f>ROUND(P1290*H1290,2)</f>
        <v>0</v>
      </c>
      <c r="L1290" s="167"/>
      <c r="M1290" s="169"/>
      <c r="N1290" s="170" t="s">
        <v>20</v>
      </c>
      <c r="O1290" s="135" t="s">
        <v>43</v>
      </c>
      <c r="P1290" s="136">
        <f>I1290+J1290</f>
        <v>0</v>
      </c>
      <c r="Q1290" s="136">
        <f>ROUND(I1290*H1290,2)</f>
        <v>0</v>
      </c>
      <c r="R1290" s="136">
        <f>ROUND(J1290*H1290,2)</f>
        <v>0</v>
      </c>
      <c r="T1290" s="137">
        <f>S1290*H1290</f>
        <v>0</v>
      </c>
      <c r="U1290" s="137">
        <v>0.55000000000000004</v>
      </c>
      <c r="V1290" s="137">
        <f>U1290*H1290</f>
        <v>1.3046</v>
      </c>
      <c r="W1290" s="137">
        <v>0</v>
      </c>
      <c r="X1290" s="137">
        <f>W1290*H1290</f>
        <v>0</v>
      </c>
      <c r="Y1290" s="138" t="s">
        <v>20</v>
      </c>
      <c r="AR1290" s="139" t="s">
        <v>184</v>
      </c>
      <c r="AT1290" s="139" t="s">
        <v>180</v>
      </c>
      <c r="AU1290" s="139" t="s">
        <v>84</v>
      </c>
      <c r="AY1290" s="17" t="s">
        <v>155</v>
      </c>
      <c r="BE1290" s="140">
        <f>IF(O1290="základní",K1290,0)</f>
        <v>0</v>
      </c>
      <c r="BF1290" s="140">
        <f>IF(O1290="snížená",K1290,0)</f>
        <v>0</v>
      </c>
      <c r="BG1290" s="140">
        <f>IF(O1290="zákl. přenesená",K1290,0)</f>
        <v>0</v>
      </c>
      <c r="BH1290" s="140">
        <f>IF(O1290="sníž. přenesená",K1290,0)</f>
        <v>0</v>
      </c>
      <c r="BI1290" s="140">
        <f>IF(O1290="nulová",K1290,0)</f>
        <v>0</v>
      </c>
      <c r="BJ1290" s="17" t="s">
        <v>82</v>
      </c>
      <c r="BK1290" s="140">
        <f>ROUND(P1290*H1290,2)</f>
        <v>0</v>
      </c>
      <c r="BL1290" s="17" t="s">
        <v>185</v>
      </c>
      <c r="BM1290" s="139" t="s">
        <v>2611</v>
      </c>
    </row>
    <row r="1291" spans="2:65" s="12" customFormat="1">
      <c r="B1291" s="145"/>
      <c r="D1291" s="146" t="s">
        <v>164</v>
      </c>
      <c r="E1291" s="147" t="s">
        <v>20</v>
      </c>
      <c r="F1291" s="148" t="s">
        <v>2612</v>
      </c>
      <c r="H1291" s="149">
        <v>2.1560000000000001</v>
      </c>
      <c r="I1291" s="150"/>
      <c r="J1291" s="150"/>
      <c r="M1291" s="145"/>
      <c r="N1291" s="151"/>
      <c r="Y1291" s="152"/>
      <c r="AT1291" s="147" t="s">
        <v>164</v>
      </c>
      <c r="AU1291" s="147" t="s">
        <v>84</v>
      </c>
      <c r="AV1291" s="12" t="s">
        <v>84</v>
      </c>
      <c r="AW1291" s="12" t="s">
        <v>5</v>
      </c>
      <c r="AX1291" s="12" t="s">
        <v>82</v>
      </c>
      <c r="AY1291" s="147" t="s">
        <v>155</v>
      </c>
    </row>
    <row r="1292" spans="2:65" s="12" customFormat="1">
      <c r="B1292" s="145"/>
      <c r="D1292" s="146" t="s">
        <v>164</v>
      </c>
      <c r="F1292" s="148" t="s">
        <v>2613</v>
      </c>
      <c r="H1292" s="149">
        <v>2.3719999999999999</v>
      </c>
      <c r="I1292" s="150"/>
      <c r="J1292" s="150"/>
      <c r="M1292" s="145"/>
      <c r="N1292" s="151"/>
      <c r="Y1292" s="152"/>
      <c r="AT1292" s="147" t="s">
        <v>164</v>
      </c>
      <c r="AU1292" s="147" t="s">
        <v>84</v>
      </c>
      <c r="AV1292" s="12" t="s">
        <v>84</v>
      </c>
      <c r="AW1292" s="12" t="s">
        <v>4</v>
      </c>
      <c r="AX1292" s="12" t="s">
        <v>82</v>
      </c>
      <c r="AY1292" s="147" t="s">
        <v>155</v>
      </c>
    </row>
    <row r="1293" spans="2:65" s="1" customFormat="1" ht="24.2" customHeight="1">
      <c r="B1293" s="32"/>
      <c r="C1293" s="126" t="s">
        <v>2614</v>
      </c>
      <c r="D1293" s="126" t="s">
        <v>157</v>
      </c>
      <c r="E1293" s="127" t="s">
        <v>2615</v>
      </c>
      <c r="F1293" s="128" t="s">
        <v>2616</v>
      </c>
      <c r="G1293" s="129" t="s">
        <v>207</v>
      </c>
      <c r="H1293" s="130">
        <v>9.8670000000000009</v>
      </c>
      <c r="I1293" s="131"/>
      <c r="J1293" s="131"/>
      <c r="K1293" s="132">
        <f>ROUND(P1293*H1293,2)</f>
        <v>0</v>
      </c>
      <c r="L1293" s="133"/>
      <c r="M1293" s="32"/>
      <c r="N1293" s="134" t="s">
        <v>20</v>
      </c>
      <c r="O1293" s="135" t="s">
        <v>43</v>
      </c>
      <c r="P1293" s="136">
        <f>I1293+J1293</f>
        <v>0</v>
      </c>
      <c r="Q1293" s="136">
        <f>ROUND(I1293*H1293,2)</f>
        <v>0</v>
      </c>
      <c r="R1293" s="136">
        <f>ROUND(J1293*H1293,2)</f>
        <v>0</v>
      </c>
      <c r="T1293" s="137">
        <f>S1293*H1293</f>
        <v>0</v>
      </c>
      <c r="U1293" s="137">
        <v>0</v>
      </c>
      <c r="V1293" s="137">
        <f>U1293*H1293</f>
        <v>0</v>
      </c>
      <c r="W1293" s="137">
        <v>0</v>
      </c>
      <c r="X1293" s="137">
        <f>W1293*H1293</f>
        <v>0</v>
      </c>
      <c r="Y1293" s="138" t="s">
        <v>20</v>
      </c>
      <c r="AR1293" s="139" t="s">
        <v>185</v>
      </c>
      <c r="AT1293" s="139" t="s">
        <v>157</v>
      </c>
      <c r="AU1293" s="139" t="s">
        <v>84</v>
      </c>
      <c r="AY1293" s="17" t="s">
        <v>155</v>
      </c>
      <c r="BE1293" s="140">
        <f>IF(O1293="základní",K1293,0)</f>
        <v>0</v>
      </c>
      <c r="BF1293" s="140">
        <f>IF(O1293="snížená",K1293,0)</f>
        <v>0</v>
      </c>
      <c r="BG1293" s="140">
        <f>IF(O1293="zákl. přenesená",K1293,0)</f>
        <v>0</v>
      </c>
      <c r="BH1293" s="140">
        <f>IF(O1293="sníž. přenesená",K1293,0)</f>
        <v>0</v>
      </c>
      <c r="BI1293" s="140">
        <f>IF(O1293="nulová",K1293,0)</f>
        <v>0</v>
      </c>
      <c r="BJ1293" s="17" t="s">
        <v>82</v>
      </c>
      <c r="BK1293" s="140">
        <f>ROUND(P1293*H1293,2)</f>
        <v>0</v>
      </c>
      <c r="BL1293" s="17" t="s">
        <v>185</v>
      </c>
      <c r="BM1293" s="139" t="s">
        <v>2617</v>
      </c>
    </row>
    <row r="1294" spans="2:65" s="1" customFormat="1">
      <c r="B1294" s="32"/>
      <c r="D1294" s="141" t="s">
        <v>162</v>
      </c>
      <c r="F1294" s="142" t="s">
        <v>2618</v>
      </c>
      <c r="I1294" s="143"/>
      <c r="J1294" s="143"/>
      <c r="M1294" s="32"/>
      <c r="N1294" s="144"/>
      <c r="Y1294" s="53"/>
      <c r="AT1294" s="17" t="s">
        <v>162</v>
      </c>
      <c r="AU1294" s="17" t="s">
        <v>84</v>
      </c>
    </row>
    <row r="1295" spans="2:65" s="11" customFormat="1" ht="22.9" customHeight="1">
      <c r="B1295" s="113"/>
      <c r="D1295" s="114" t="s">
        <v>73</v>
      </c>
      <c r="E1295" s="124" t="s">
        <v>2619</v>
      </c>
      <c r="F1295" s="124" t="s">
        <v>2620</v>
      </c>
      <c r="I1295" s="116"/>
      <c r="J1295" s="116"/>
      <c r="K1295" s="125">
        <f>BK1295</f>
        <v>0</v>
      </c>
      <c r="M1295" s="113"/>
      <c r="N1295" s="118"/>
      <c r="Q1295" s="119">
        <f>SUM(Q1296:Q1333)</f>
        <v>0</v>
      </c>
      <c r="R1295" s="119">
        <f>SUM(R1296:R1333)</f>
        <v>0</v>
      </c>
      <c r="T1295" s="120">
        <f>SUM(T1296:T1333)</f>
        <v>0</v>
      </c>
      <c r="V1295" s="120">
        <f>SUM(V1296:V1333)</f>
        <v>0.49415810000000004</v>
      </c>
      <c r="X1295" s="120">
        <f>SUM(X1296:X1333)</f>
        <v>0</v>
      </c>
      <c r="Y1295" s="121"/>
      <c r="AR1295" s="114" t="s">
        <v>84</v>
      </c>
      <c r="AT1295" s="122" t="s">
        <v>73</v>
      </c>
      <c r="AU1295" s="122" t="s">
        <v>82</v>
      </c>
      <c r="AY1295" s="114" t="s">
        <v>155</v>
      </c>
      <c r="BK1295" s="123">
        <f>SUM(BK1296:BK1333)</f>
        <v>0</v>
      </c>
    </row>
    <row r="1296" spans="2:65" s="1" customFormat="1" ht="24.2" customHeight="1">
      <c r="B1296" s="32"/>
      <c r="C1296" s="126" t="s">
        <v>2621</v>
      </c>
      <c r="D1296" s="126" t="s">
        <v>157</v>
      </c>
      <c r="E1296" s="127" t="s">
        <v>2622</v>
      </c>
      <c r="F1296" s="128" t="s">
        <v>2623</v>
      </c>
      <c r="G1296" s="129" t="s">
        <v>183</v>
      </c>
      <c r="H1296" s="130">
        <v>50.05</v>
      </c>
      <c r="I1296" s="131"/>
      <c r="J1296" s="131"/>
      <c r="K1296" s="132">
        <f>ROUND(P1296*H1296,2)</f>
        <v>0</v>
      </c>
      <c r="L1296" s="133"/>
      <c r="M1296" s="32"/>
      <c r="N1296" s="134" t="s">
        <v>20</v>
      </c>
      <c r="O1296" s="135" t="s">
        <v>43</v>
      </c>
      <c r="P1296" s="136">
        <f>I1296+J1296</f>
        <v>0</v>
      </c>
      <c r="Q1296" s="136">
        <f>ROUND(I1296*H1296,2)</f>
        <v>0</v>
      </c>
      <c r="R1296" s="136">
        <f>ROUND(J1296*H1296,2)</f>
        <v>0</v>
      </c>
      <c r="T1296" s="137">
        <f>S1296*H1296</f>
        <v>0</v>
      </c>
      <c r="U1296" s="137">
        <v>4.5199999999999997E-3</v>
      </c>
      <c r="V1296" s="137">
        <f>U1296*H1296</f>
        <v>0.22622599999999998</v>
      </c>
      <c r="W1296" s="137">
        <v>0</v>
      </c>
      <c r="X1296" s="137">
        <f>W1296*H1296</f>
        <v>0</v>
      </c>
      <c r="Y1296" s="138" t="s">
        <v>20</v>
      </c>
      <c r="AR1296" s="139" t="s">
        <v>161</v>
      </c>
      <c r="AT1296" s="139" t="s">
        <v>157</v>
      </c>
      <c r="AU1296" s="139" t="s">
        <v>84</v>
      </c>
      <c r="AY1296" s="17" t="s">
        <v>155</v>
      </c>
      <c r="BE1296" s="140">
        <f>IF(O1296="základní",K1296,0)</f>
        <v>0</v>
      </c>
      <c r="BF1296" s="140">
        <f>IF(O1296="snížená",K1296,0)</f>
        <v>0</v>
      </c>
      <c r="BG1296" s="140">
        <f>IF(O1296="zákl. přenesená",K1296,0)</f>
        <v>0</v>
      </c>
      <c r="BH1296" s="140">
        <f>IF(O1296="sníž. přenesená",K1296,0)</f>
        <v>0</v>
      </c>
      <c r="BI1296" s="140">
        <f>IF(O1296="nulová",K1296,0)</f>
        <v>0</v>
      </c>
      <c r="BJ1296" s="17" t="s">
        <v>82</v>
      </c>
      <c r="BK1296" s="140">
        <f>ROUND(P1296*H1296,2)</f>
        <v>0</v>
      </c>
      <c r="BL1296" s="17" t="s">
        <v>161</v>
      </c>
      <c r="BM1296" s="139" t="s">
        <v>1158</v>
      </c>
    </row>
    <row r="1297" spans="2:65" s="1" customFormat="1">
      <c r="B1297" s="32"/>
      <c r="D1297" s="141" t="s">
        <v>162</v>
      </c>
      <c r="F1297" s="142" t="s">
        <v>2624</v>
      </c>
      <c r="I1297" s="143"/>
      <c r="J1297" s="143"/>
      <c r="M1297" s="32"/>
      <c r="N1297" s="144"/>
      <c r="Y1297" s="53"/>
      <c r="AT1297" s="17" t="s">
        <v>162</v>
      </c>
      <c r="AU1297" s="17" t="s">
        <v>84</v>
      </c>
    </row>
    <row r="1298" spans="2:65" s="12" customFormat="1">
      <c r="B1298" s="145"/>
      <c r="D1298" s="146" t="s">
        <v>164</v>
      </c>
      <c r="E1298" s="147" t="s">
        <v>20</v>
      </c>
      <c r="F1298" s="148" t="s">
        <v>2625</v>
      </c>
      <c r="H1298" s="149">
        <v>45.5</v>
      </c>
      <c r="I1298" s="150"/>
      <c r="J1298" s="150"/>
      <c r="M1298" s="145"/>
      <c r="N1298" s="151"/>
      <c r="Y1298" s="152"/>
      <c r="AT1298" s="147" t="s">
        <v>164</v>
      </c>
      <c r="AU1298" s="147" t="s">
        <v>84</v>
      </c>
      <c r="AV1298" s="12" t="s">
        <v>84</v>
      </c>
      <c r="AW1298" s="12" t="s">
        <v>5</v>
      </c>
      <c r="AX1298" s="12" t="s">
        <v>74</v>
      </c>
      <c r="AY1298" s="147" t="s">
        <v>155</v>
      </c>
    </row>
    <row r="1299" spans="2:65" s="13" customFormat="1">
      <c r="B1299" s="153"/>
      <c r="D1299" s="146" t="s">
        <v>164</v>
      </c>
      <c r="E1299" s="154" t="s">
        <v>20</v>
      </c>
      <c r="F1299" s="155" t="s">
        <v>166</v>
      </c>
      <c r="H1299" s="156">
        <v>45.5</v>
      </c>
      <c r="I1299" s="157"/>
      <c r="J1299" s="157"/>
      <c r="M1299" s="153"/>
      <c r="N1299" s="158"/>
      <c r="Y1299" s="159"/>
      <c r="AT1299" s="154" t="s">
        <v>164</v>
      </c>
      <c r="AU1299" s="154" t="s">
        <v>84</v>
      </c>
      <c r="AV1299" s="13" t="s">
        <v>161</v>
      </c>
      <c r="AW1299" s="13" t="s">
        <v>5</v>
      </c>
      <c r="AX1299" s="13" t="s">
        <v>82</v>
      </c>
      <c r="AY1299" s="154" t="s">
        <v>155</v>
      </c>
    </row>
    <row r="1300" spans="2:65" s="12" customFormat="1">
      <c r="B1300" s="145"/>
      <c r="D1300" s="146" t="s">
        <v>164</v>
      </c>
      <c r="F1300" s="148" t="s">
        <v>2626</v>
      </c>
      <c r="H1300" s="149">
        <v>50.05</v>
      </c>
      <c r="I1300" s="150"/>
      <c r="J1300" s="150"/>
      <c r="M1300" s="145"/>
      <c r="N1300" s="151"/>
      <c r="Y1300" s="152"/>
      <c r="AT1300" s="147" t="s">
        <v>164</v>
      </c>
      <c r="AU1300" s="147" t="s">
        <v>84</v>
      </c>
      <c r="AV1300" s="12" t="s">
        <v>84</v>
      </c>
      <c r="AW1300" s="12" t="s">
        <v>4</v>
      </c>
      <c r="AX1300" s="12" t="s">
        <v>82</v>
      </c>
      <c r="AY1300" s="147" t="s">
        <v>155</v>
      </c>
    </row>
    <row r="1301" spans="2:65" s="1" customFormat="1" ht="24.2" customHeight="1">
      <c r="B1301" s="32"/>
      <c r="C1301" s="126" t="s">
        <v>2627</v>
      </c>
      <c r="D1301" s="126" t="s">
        <v>157</v>
      </c>
      <c r="E1301" s="127" t="s">
        <v>2628</v>
      </c>
      <c r="F1301" s="128" t="s">
        <v>2629</v>
      </c>
      <c r="G1301" s="129" t="s">
        <v>183</v>
      </c>
      <c r="H1301" s="130">
        <v>26.361000000000001</v>
      </c>
      <c r="I1301" s="131"/>
      <c r="J1301" s="131"/>
      <c r="K1301" s="132">
        <f>ROUND(P1301*H1301,2)</f>
        <v>0</v>
      </c>
      <c r="L1301" s="133"/>
      <c r="M1301" s="32"/>
      <c r="N1301" s="134" t="s">
        <v>20</v>
      </c>
      <c r="O1301" s="135" t="s">
        <v>43</v>
      </c>
      <c r="P1301" s="136">
        <f>I1301+J1301</f>
        <v>0</v>
      </c>
      <c r="Q1301" s="136">
        <f>ROUND(I1301*H1301,2)</f>
        <v>0</v>
      </c>
      <c r="R1301" s="136">
        <f>ROUND(J1301*H1301,2)</f>
        <v>0</v>
      </c>
      <c r="T1301" s="137">
        <f>S1301*H1301</f>
        <v>0</v>
      </c>
      <c r="U1301" s="137">
        <v>1.1100000000000001E-3</v>
      </c>
      <c r="V1301" s="137">
        <f>U1301*H1301</f>
        <v>2.9260710000000002E-2</v>
      </c>
      <c r="W1301" s="137">
        <v>0</v>
      </c>
      <c r="X1301" s="137">
        <f>W1301*H1301</f>
        <v>0</v>
      </c>
      <c r="Y1301" s="138" t="s">
        <v>20</v>
      </c>
      <c r="AR1301" s="139" t="s">
        <v>161</v>
      </c>
      <c r="AT1301" s="139" t="s">
        <v>157</v>
      </c>
      <c r="AU1301" s="139" t="s">
        <v>84</v>
      </c>
      <c r="AY1301" s="17" t="s">
        <v>155</v>
      </c>
      <c r="BE1301" s="140">
        <f>IF(O1301="základní",K1301,0)</f>
        <v>0</v>
      </c>
      <c r="BF1301" s="140">
        <f>IF(O1301="snížená",K1301,0)</f>
        <v>0</v>
      </c>
      <c r="BG1301" s="140">
        <f>IF(O1301="zákl. přenesená",K1301,0)</f>
        <v>0</v>
      </c>
      <c r="BH1301" s="140">
        <f>IF(O1301="sníž. přenesená",K1301,0)</f>
        <v>0</v>
      </c>
      <c r="BI1301" s="140">
        <f>IF(O1301="nulová",K1301,0)</f>
        <v>0</v>
      </c>
      <c r="BJ1301" s="17" t="s">
        <v>82</v>
      </c>
      <c r="BK1301" s="140">
        <f>ROUND(P1301*H1301,2)</f>
        <v>0</v>
      </c>
      <c r="BL1301" s="17" t="s">
        <v>161</v>
      </c>
      <c r="BM1301" s="139" t="s">
        <v>1171</v>
      </c>
    </row>
    <row r="1302" spans="2:65" s="1" customFormat="1">
      <c r="B1302" s="32"/>
      <c r="D1302" s="141" t="s">
        <v>162</v>
      </c>
      <c r="F1302" s="142" t="s">
        <v>2630</v>
      </c>
      <c r="I1302" s="143"/>
      <c r="J1302" s="143"/>
      <c r="M1302" s="32"/>
      <c r="N1302" s="144"/>
      <c r="Y1302" s="53"/>
      <c r="AT1302" s="17" t="s">
        <v>162</v>
      </c>
      <c r="AU1302" s="17" t="s">
        <v>84</v>
      </c>
    </row>
    <row r="1303" spans="2:65" s="12" customFormat="1">
      <c r="B1303" s="145"/>
      <c r="D1303" s="146" t="s">
        <v>164</v>
      </c>
      <c r="E1303" s="147" t="s">
        <v>20</v>
      </c>
      <c r="F1303" s="148" t="s">
        <v>2631</v>
      </c>
      <c r="H1303" s="149">
        <v>26.1</v>
      </c>
      <c r="I1303" s="150"/>
      <c r="J1303" s="150"/>
      <c r="M1303" s="145"/>
      <c r="N1303" s="151"/>
      <c r="Y1303" s="152"/>
      <c r="AT1303" s="147" t="s">
        <v>164</v>
      </c>
      <c r="AU1303" s="147" t="s">
        <v>84</v>
      </c>
      <c r="AV1303" s="12" t="s">
        <v>84</v>
      </c>
      <c r="AW1303" s="12" t="s">
        <v>5</v>
      </c>
      <c r="AX1303" s="12" t="s">
        <v>74</v>
      </c>
      <c r="AY1303" s="147" t="s">
        <v>155</v>
      </c>
    </row>
    <row r="1304" spans="2:65" s="13" customFormat="1">
      <c r="B1304" s="153"/>
      <c r="D1304" s="146" t="s">
        <v>164</v>
      </c>
      <c r="E1304" s="154" t="s">
        <v>20</v>
      </c>
      <c r="F1304" s="155" t="s">
        <v>166</v>
      </c>
      <c r="H1304" s="156">
        <v>26.1</v>
      </c>
      <c r="I1304" s="157"/>
      <c r="J1304" s="157"/>
      <c r="M1304" s="153"/>
      <c r="N1304" s="158"/>
      <c r="Y1304" s="159"/>
      <c r="AT1304" s="154" t="s">
        <v>164</v>
      </c>
      <c r="AU1304" s="154" t="s">
        <v>84</v>
      </c>
      <c r="AV1304" s="13" t="s">
        <v>161</v>
      </c>
      <c r="AW1304" s="13" t="s">
        <v>5</v>
      </c>
      <c r="AX1304" s="13" t="s">
        <v>82</v>
      </c>
      <c r="AY1304" s="154" t="s">
        <v>155</v>
      </c>
    </row>
    <row r="1305" spans="2:65" s="12" customFormat="1">
      <c r="B1305" s="145"/>
      <c r="D1305" s="146" t="s">
        <v>164</v>
      </c>
      <c r="F1305" s="148" t="s">
        <v>2632</v>
      </c>
      <c r="H1305" s="149">
        <v>26.361000000000001</v>
      </c>
      <c r="I1305" s="150"/>
      <c r="J1305" s="150"/>
      <c r="M1305" s="145"/>
      <c r="N1305" s="151"/>
      <c r="Y1305" s="152"/>
      <c r="AT1305" s="147" t="s">
        <v>164</v>
      </c>
      <c r="AU1305" s="147" t="s">
        <v>84</v>
      </c>
      <c r="AV1305" s="12" t="s">
        <v>84</v>
      </c>
      <c r="AW1305" s="12" t="s">
        <v>4</v>
      </c>
      <c r="AX1305" s="12" t="s">
        <v>82</v>
      </c>
      <c r="AY1305" s="147" t="s">
        <v>155</v>
      </c>
    </row>
    <row r="1306" spans="2:65" s="1" customFormat="1" ht="21.75" customHeight="1">
      <c r="B1306" s="32"/>
      <c r="C1306" s="126" t="s">
        <v>2633</v>
      </c>
      <c r="D1306" s="126" t="s">
        <v>157</v>
      </c>
      <c r="E1306" s="127" t="s">
        <v>2634</v>
      </c>
      <c r="F1306" s="128" t="s">
        <v>2635</v>
      </c>
      <c r="G1306" s="129" t="s">
        <v>183</v>
      </c>
      <c r="H1306" s="130">
        <v>45.5</v>
      </c>
      <c r="I1306" s="131"/>
      <c r="J1306" s="131"/>
      <c r="K1306" s="132">
        <f>ROUND(P1306*H1306,2)</f>
        <v>0</v>
      </c>
      <c r="L1306" s="133"/>
      <c r="M1306" s="32"/>
      <c r="N1306" s="134" t="s">
        <v>20</v>
      </c>
      <c r="O1306" s="135" t="s">
        <v>43</v>
      </c>
      <c r="P1306" s="136">
        <f>I1306+J1306</f>
        <v>0</v>
      </c>
      <c r="Q1306" s="136">
        <f>ROUND(I1306*H1306,2)</f>
        <v>0</v>
      </c>
      <c r="R1306" s="136">
        <f>ROUND(J1306*H1306,2)</f>
        <v>0</v>
      </c>
      <c r="T1306" s="137">
        <f>S1306*H1306</f>
        <v>0</v>
      </c>
      <c r="U1306" s="137">
        <v>2.7399999999999998E-3</v>
      </c>
      <c r="V1306" s="137">
        <f>U1306*H1306</f>
        <v>0.12466999999999999</v>
      </c>
      <c r="W1306" s="137">
        <v>0</v>
      </c>
      <c r="X1306" s="137">
        <f>W1306*H1306</f>
        <v>0</v>
      </c>
      <c r="Y1306" s="138" t="s">
        <v>20</v>
      </c>
      <c r="AR1306" s="139" t="s">
        <v>161</v>
      </c>
      <c r="AT1306" s="139" t="s">
        <v>157</v>
      </c>
      <c r="AU1306" s="139" t="s">
        <v>84</v>
      </c>
      <c r="AY1306" s="17" t="s">
        <v>155</v>
      </c>
      <c r="BE1306" s="140">
        <f>IF(O1306="základní",K1306,0)</f>
        <v>0</v>
      </c>
      <c r="BF1306" s="140">
        <f>IF(O1306="snížená",K1306,0)</f>
        <v>0</v>
      </c>
      <c r="BG1306" s="140">
        <f>IF(O1306="zákl. přenesená",K1306,0)</f>
        <v>0</v>
      </c>
      <c r="BH1306" s="140">
        <f>IF(O1306="sníž. přenesená",K1306,0)</f>
        <v>0</v>
      </c>
      <c r="BI1306" s="140">
        <f>IF(O1306="nulová",K1306,0)</f>
        <v>0</v>
      </c>
      <c r="BJ1306" s="17" t="s">
        <v>82</v>
      </c>
      <c r="BK1306" s="140">
        <f>ROUND(P1306*H1306,2)</f>
        <v>0</v>
      </c>
      <c r="BL1306" s="17" t="s">
        <v>161</v>
      </c>
      <c r="BM1306" s="139" t="s">
        <v>1183</v>
      </c>
    </row>
    <row r="1307" spans="2:65" s="1" customFormat="1">
      <c r="B1307" s="32"/>
      <c r="D1307" s="141" t="s">
        <v>162</v>
      </c>
      <c r="F1307" s="142" t="s">
        <v>2636</v>
      </c>
      <c r="I1307" s="143"/>
      <c r="J1307" s="143"/>
      <c r="M1307" s="32"/>
      <c r="N1307" s="144"/>
      <c r="Y1307" s="53"/>
      <c r="AT1307" s="17" t="s">
        <v>162</v>
      </c>
      <c r="AU1307" s="17" t="s">
        <v>84</v>
      </c>
    </row>
    <row r="1308" spans="2:65" s="12" customFormat="1">
      <c r="B1308" s="145"/>
      <c r="D1308" s="146" t="s">
        <v>164</v>
      </c>
      <c r="E1308" s="147" t="s">
        <v>20</v>
      </c>
      <c r="F1308" s="148" t="s">
        <v>2625</v>
      </c>
      <c r="H1308" s="149">
        <v>45.5</v>
      </c>
      <c r="I1308" s="150"/>
      <c r="J1308" s="150"/>
      <c r="M1308" s="145"/>
      <c r="N1308" s="151"/>
      <c r="Y1308" s="152"/>
      <c r="AT1308" s="147" t="s">
        <v>164</v>
      </c>
      <c r="AU1308" s="147" t="s">
        <v>84</v>
      </c>
      <c r="AV1308" s="12" t="s">
        <v>84</v>
      </c>
      <c r="AW1308" s="12" t="s">
        <v>5</v>
      </c>
      <c r="AX1308" s="12" t="s">
        <v>74</v>
      </c>
      <c r="AY1308" s="147" t="s">
        <v>155</v>
      </c>
    </row>
    <row r="1309" spans="2:65" s="13" customFormat="1">
      <c r="B1309" s="153"/>
      <c r="D1309" s="146" t="s">
        <v>164</v>
      </c>
      <c r="E1309" s="154" t="s">
        <v>20</v>
      </c>
      <c r="F1309" s="155" t="s">
        <v>166</v>
      </c>
      <c r="H1309" s="156">
        <v>45.5</v>
      </c>
      <c r="I1309" s="157"/>
      <c r="J1309" s="157"/>
      <c r="M1309" s="153"/>
      <c r="N1309" s="158"/>
      <c r="Y1309" s="159"/>
      <c r="AT1309" s="154" t="s">
        <v>164</v>
      </c>
      <c r="AU1309" s="154" t="s">
        <v>84</v>
      </c>
      <c r="AV1309" s="13" t="s">
        <v>161</v>
      </c>
      <c r="AW1309" s="13" t="s">
        <v>5</v>
      </c>
      <c r="AX1309" s="13" t="s">
        <v>82</v>
      </c>
      <c r="AY1309" s="154" t="s">
        <v>155</v>
      </c>
    </row>
    <row r="1310" spans="2:65" s="1" customFormat="1" ht="16.5" customHeight="1">
      <c r="B1310" s="32"/>
      <c r="C1310" s="126" t="s">
        <v>2637</v>
      </c>
      <c r="D1310" s="126" t="s">
        <v>157</v>
      </c>
      <c r="E1310" s="127" t="s">
        <v>2638</v>
      </c>
      <c r="F1310" s="128" t="s">
        <v>2639</v>
      </c>
      <c r="G1310" s="129" t="s">
        <v>386</v>
      </c>
      <c r="H1310" s="130">
        <v>47</v>
      </c>
      <c r="I1310" s="131"/>
      <c r="J1310" s="131"/>
      <c r="K1310" s="132">
        <f>ROUND(P1310*H1310,2)</f>
        <v>0</v>
      </c>
      <c r="L1310" s="133"/>
      <c r="M1310" s="32"/>
      <c r="N1310" s="134" t="s">
        <v>20</v>
      </c>
      <c r="O1310" s="135" t="s">
        <v>43</v>
      </c>
      <c r="P1310" s="136">
        <f>I1310+J1310</f>
        <v>0</v>
      </c>
      <c r="Q1310" s="136">
        <f>ROUND(I1310*H1310,2)</f>
        <v>0</v>
      </c>
      <c r="R1310" s="136">
        <f>ROUND(J1310*H1310,2)</f>
        <v>0</v>
      </c>
      <c r="T1310" s="137">
        <f>S1310*H1310</f>
        <v>0</v>
      </c>
      <c r="U1310" s="137">
        <v>0</v>
      </c>
      <c r="V1310" s="137">
        <f>U1310*H1310</f>
        <v>0</v>
      </c>
      <c r="W1310" s="137">
        <v>0</v>
      </c>
      <c r="X1310" s="137">
        <f>W1310*H1310</f>
        <v>0</v>
      </c>
      <c r="Y1310" s="138" t="s">
        <v>20</v>
      </c>
      <c r="AR1310" s="139" t="s">
        <v>161</v>
      </c>
      <c r="AT1310" s="139" t="s">
        <v>157</v>
      </c>
      <c r="AU1310" s="139" t="s">
        <v>84</v>
      </c>
      <c r="AY1310" s="17" t="s">
        <v>155</v>
      </c>
      <c r="BE1310" s="140">
        <f>IF(O1310="základní",K1310,0)</f>
        <v>0</v>
      </c>
      <c r="BF1310" s="140">
        <f>IF(O1310="snížená",K1310,0)</f>
        <v>0</v>
      </c>
      <c r="BG1310" s="140">
        <f>IF(O1310="zákl. přenesená",K1310,0)</f>
        <v>0</v>
      </c>
      <c r="BH1310" s="140">
        <f>IF(O1310="sníž. přenesená",K1310,0)</f>
        <v>0</v>
      </c>
      <c r="BI1310" s="140">
        <f>IF(O1310="nulová",K1310,0)</f>
        <v>0</v>
      </c>
      <c r="BJ1310" s="17" t="s">
        <v>82</v>
      </c>
      <c r="BK1310" s="140">
        <f>ROUND(P1310*H1310,2)</f>
        <v>0</v>
      </c>
      <c r="BL1310" s="17" t="s">
        <v>161</v>
      </c>
      <c r="BM1310" s="139" t="s">
        <v>1195</v>
      </c>
    </row>
    <row r="1311" spans="2:65" s="1" customFormat="1">
      <c r="B1311" s="32"/>
      <c r="D1311" s="141" t="s">
        <v>162</v>
      </c>
      <c r="F1311" s="142" t="s">
        <v>2640</v>
      </c>
      <c r="I1311" s="143"/>
      <c r="J1311" s="143"/>
      <c r="M1311" s="32"/>
      <c r="N1311" s="144"/>
      <c r="Y1311" s="53"/>
      <c r="AT1311" s="17" t="s">
        <v>162</v>
      </c>
      <c r="AU1311" s="17" t="s">
        <v>84</v>
      </c>
    </row>
    <row r="1312" spans="2:65" s="12" customFormat="1">
      <c r="B1312" s="145"/>
      <c r="D1312" s="146" t="s">
        <v>164</v>
      </c>
      <c r="E1312" s="147" t="s">
        <v>20</v>
      </c>
      <c r="F1312" s="148" t="s">
        <v>2641</v>
      </c>
      <c r="H1312" s="149">
        <v>47</v>
      </c>
      <c r="I1312" s="150"/>
      <c r="J1312" s="150"/>
      <c r="M1312" s="145"/>
      <c r="N1312" s="151"/>
      <c r="Y1312" s="152"/>
      <c r="AT1312" s="147" t="s">
        <v>164</v>
      </c>
      <c r="AU1312" s="147" t="s">
        <v>84</v>
      </c>
      <c r="AV1312" s="12" t="s">
        <v>84</v>
      </c>
      <c r="AW1312" s="12" t="s">
        <v>5</v>
      </c>
      <c r="AX1312" s="12" t="s">
        <v>74</v>
      </c>
      <c r="AY1312" s="147" t="s">
        <v>155</v>
      </c>
    </row>
    <row r="1313" spans="2:65" s="13" customFormat="1">
      <c r="B1313" s="153"/>
      <c r="D1313" s="146" t="s">
        <v>164</v>
      </c>
      <c r="E1313" s="154" t="s">
        <v>20</v>
      </c>
      <c r="F1313" s="155" t="s">
        <v>166</v>
      </c>
      <c r="H1313" s="156">
        <v>47</v>
      </c>
      <c r="I1313" s="157"/>
      <c r="J1313" s="157"/>
      <c r="M1313" s="153"/>
      <c r="N1313" s="158"/>
      <c r="Y1313" s="159"/>
      <c r="AT1313" s="154" t="s">
        <v>164</v>
      </c>
      <c r="AU1313" s="154" t="s">
        <v>84</v>
      </c>
      <c r="AV1313" s="13" t="s">
        <v>161</v>
      </c>
      <c r="AW1313" s="13" t="s">
        <v>5</v>
      </c>
      <c r="AX1313" s="13" t="s">
        <v>82</v>
      </c>
      <c r="AY1313" s="154" t="s">
        <v>155</v>
      </c>
    </row>
    <row r="1314" spans="2:65" s="1" customFormat="1" ht="16.5" customHeight="1">
      <c r="B1314" s="32"/>
      <c r="C1314" s="161" t="s">
        <v>2642</v>
      </c>
      <c r="D1314" s="161" t="s">
        <v>180</v>
      </c>
      <c r="E1314" s="162" t="s">
        <v>2643</v>
      </c>
      <c r="F1314" s="163" t="s">
        <v>2644</v>
      </c>
      <c r="G1314" s="164" t="s">
        <v>386</v>
      </c>
      <c r="H1314" s="165">
        <v>47</v>
      </c>
      <c r="I1314" s="166"/>
      <c r="J1314" s="167"/>
      <c r="K1314" s="168">
        <f>ROUND(P1314*H1314,2)</f>
        <v>0</v>
      </c>
      <c r="L1314" s="167"/>
      <c r="M1314" s="169"/>
      <c r="N1314" s="170" t="s">
        <v>20</v>
      </c>
      <c r="O1314" s="135" t="s">
        <v>43</v>
      </c>
      <c r="P1314" s="136">
        <f>I1314+J1314</f>
        <v>0</v>
      </c>
      <c r="Q1314" s="136">
        <f>ROUND(I1314*H1314,2)</f>
        <v>0</v>
      </c>
      <c r="R1314" s="136">
        <f>ROUND(J1314*H1314,2)</f>
        <v>0</v>
      </c>
      <c r="T1314" s="137">
        <f>S1314*H1314</f>
        <v>0</v>
      </c>
      <c r="U1314" s="137">
        <v>9.3999999999999997E-4</v>
      </c>
      <c r="V1314" s="137">
        <f>U1314*H1314</f>
        <v>4.4179999999999997E-2</v>
      </c>
      <c r="W1314" s="137">
        <v>0</v>
      </c>
      <c r="X1314" s="137">
        <f>W1314*H1314</f>
        <v>0</v>
      </c>
      <c r="Y1314" s="138" t="s">
        <v>20</v>
      </c>
      <c r="AR1314" s="139" t="s">
        <v>191</v>
      </c>
      <c r="AT1314" s="139" t="s">
        <v>180</v>
      </c>
      <c r="AU1314" s="139" t="s">
        <v>84</v>
      </c>
      <c r="AY1314" s="17" t="s">
        <v>155</v>
      </c>
      <c r="BE1314" s="140">
        <f>IF(O1314="základní",K1314,0)</f>
        <v>0</v>
      </c>
      <c r="BF1314" s="140">
        <f>IF(O1314="snížená",K1314,0)</f>
        <v>0</v>
      </c>
      <c r="BG1314" s="140">
        <f>IF(O1314="zákl. přenesená",K1314,0)</f>
        <v>0</v>
      </c>
      <c r="BH1314" s="140">
        <f>IF(O1314="sníž. přenesená",K1314,0)</f>
        <v>0</v>
      </c>
      <c r="BI1314" s="140">
        <f>IF(O1314="nulová",K1314,0)</f>
        <v>0</v>
      </c>
      <c r="BJ1314" s="17" t="s">
        <v>82</v>
      </c>
      <c r="BK1314" s="140">
        <f>ROUND(P1314*H1314,2)</f>
        <v>0</v>
      </c>
      <c r="BL1314" s="17" t="s">
        <v>161</v>
      </c>
      <c r="BM1314" s="139" t="s">
        <v>2645</v>
      </c>
    </row>
    <row r="1315" spans="2:65" s="1" customFormat="1" ht="24.2" customHeight="1">
      <c r="B1315" s="32"/>
      <c r="C1315" s="126" t="s">
        <v>2646</v>
      </c>
      <c r="D1315" s="126" t="s">
        <v>157</v>
      </c>
      <c r="E1315" s="127" t="s">
        <v>2647</v>
      </c>
      <c r="F1315" s="128" t="s">
        <v>2648</v>
      </c>
      <c r="G1315" s="129" t="s">
        <v>183</v>
      </c>
      <c r="H1315" s="130">
        <v>2.121</v>
      </c>
      <c r="I1315" s="131"/>
      <c r="J1315" s="131"/>
      <c r="K1315" s="132">
        <f>ROUND(P1315*H1315,2)</f>
        <v>0</v>
      </c>
      <c r="L1315" s="133"/>
      <c r="M1315" s="32"/>
      <c r="N1315" s="134" t="s">
        <v>20</v>
      </c>
      <c r="O1315" s="135" t="s">
        <v>43</v>
      </c>
      <c r="P1315" s="136">
        <f>I1315+J1315</f>
        <v>0</v>
      </c>
      <c r="Q1315" s="136">
        <f>ROUND(I1315*H1315,2)</f>
        <v>0</v>
      </c>
      <c r="R1315" s="136">
        <f>ROUND(J1315*H1315,2)</f>
        <v>0</v>
      </c>
      <c r="T1315" s="137">
        <f>S1315*H1315</f>
        <v>0</v>
      </c>
      <c r="U1315" s="137">
        <v>6.5300000000000002E-3</v>
      </c>
      <c r="V1315" s="137">
        <f>U1315*H1315</f>
        <v>1.385013E-2</v>
      </c>
      <c r="W1315" s="137">
        <v>0</v>
      </c>
      <c r="X1315" s="137">
        <f>W1315*H1315</f>
        <v>0</v>
      </c>
      <c r="Y1315" s="138" t="s">
        <v>20</v>
      </c>
      <c r="AR1315" s="139" t="s">
        <v>161</v>
      </c>
      <c r="AT1315" s="139" t="s">
        <v>157</v>
      </c>
      <c r="AU1315" s="139" t="s">
        <v>84</v>
      </c>
      <c r="AY1315" s="17" t="s">
        <v>155</v>
      </c>
      <c r="BE1315" s="140">
        <f>IF(O1315="základní",K1315,0)</f>
        <v>0</v>
      </c>
      <c r="BF1315" s="140">
        <f>IF(O1315="snížená",K1315,0)</f>
        <v>0</v>
      </c>
      <c r="BG1315" s="140">
        <f>IF(O1315="zákl. přenesená",K1315,0)</f>
        <v>0</v>
      </c>
      <c r="BH1315" s="140">
        <f>IF(O1315="sníž. přenesená",K1315,0)</f>
        <v>0</v>
      </c>
      <c r="BI1315" s="140">
        <f>IF(O1315="nulová",K1315,0)</f>
        <v>0</v>
      </c>
      <c r="BJ1315" s="17" t="s">
        <v>82</v>
      </c>
      <c r="BK1315" s="140">
        <f>ROUND(P1315*H1315,2)</f>
        <v>0</v>
      </c>
      <c r="BL1315" s="17" t="s">
        <v>161</v>
      </c>
      <c r="BM1315" s="139" t="s">
        <v>1207</v>
      </c>
    </row>
    <row r="1316" spans="2:65" s="1" customFormat="1">
      <c r="B1316" s="32"/>
      <c r="D1316" s="141" t="s">
        <v>162</v>
      </c>
      <c r="F1316" s="142" t="s">
        <v>2649</v>
      </c>
      <c r="I1316" s="143"/>
      <c r="J1316" s="143"/>
      <c r="M1316" s="32"/>
      <c r="N1316" s="144"/>
      <c r="Y1316" s="53"/>
      <c r="AT1316" s="17" t="s">
        <v>162</v>
      </c>
      <c r="AU1316" s="17" t="s">
        <v>84</v>
      </c>
    </row>
    <row r="1317" spans="2:65" s="14" customFormat="1">
      <c r="B1317" s="171"/>
      <c r="D1317" s="146" t="s">
        <v>164</v>
      </c>
      <c r="E1317" s="172" t="s">
        <v>20</v>
      </c>
      <c r="F1317" s="173" t="s">
        <v>2650</v>
      </c>
      <c r="H1317" s="172" t="s">
        <v>20</v>
      </c>
      <c r="I1317" s="174"/>
      <c r="J1317" s="174"/>
      <c r="M1317" s="171"/>
      <c r="N1317" s="175"/>
      <c r="Y1317" s="176"/>
      <c r="AT1317" s="172" t="s">
        <v>164</v>
      </c>
      <c r="AU1317" s="172" t="s">
        <v>84</v>
      </c>
      <c r="AV1317" s="14" t="s">
        <v>82</v>
      </c>
      <c r="AW1317" s="14" t="s">
        <v>5</v>
      </c>
      <c r="AX1317" s="14" t="s">
        <v>74</v>
      </c>
      <c r="AY1317" s="172" t="s">
        <v>155</v>
      </c>
    </row>
    <row r="1318" spans="2:65" s="12" customFormat="1">
      <c r="B1318" s="145"/>
      <c r="D1318" s="146" t="s">
        <v>164</v>
      </c>
      <c r="E1318" s="147" t="s">
        <v>20</v>
      </c>
      <c r="F1318" s="148" t="s">
        <v>2651</v>
      </c>
      <c r="H1318" s="149">
        <v>2.1</v>
      </c>
      <c r="I1318" s="150"/>
      <c r="J1318" s="150"/>
      <c r="M1318" s="145"/>
      <c r="N1318" s="151"/>
      <c r="Y1318" s="152"/>
      <c r="AT1318" s="147" t="s">
        <v>164</v>
      </c>
      <c r="AU1318" s="147" t="s">
        <v>84</v>
      </c>
      <c r="AV1318" s="12" t="s">
        <v>84</v>
      </c>
      <c r="AW1318" s="12" t="s">
        <v>5</v>
      </c>
      <c r="AX1318" s="12" t="s">
        <v>74</v>
      </c>
      <c r="AY1318" s="147" t="s">
        <v>155</v>
      </c>
    </row>
    <row r="1319" spans="2:65" s="13" customFormat="1">
      <c r="B1319" s="153"/>
      <c r="D1319" s="146" t="s">
        <v>164</v>
      </c>
      <c r="E1319" s="154" t="s">
        <v>20</v>
      </c>
      <c r="F1319" s="155" t="s">
        <v>166</v>
      </c>
      <c r="H1319" s="156">
        <v>2.1</v>
      </c>
      <c r="I1319" s="157"/>
      <c r="J1319" s="157"/>
      <c r="M1319" s="153"/>
      <c r="N1319" s="158"/>
      <c r="Y1319" s="159"/>
      <c r="AT1319" s="154" t="s">
        <v>164</v>
      </c>
      <c r="AU1319" s="154" t="s">
        <v>84</v>
      </c>
      <c r="AV1319" s="13" t="s">
        <v>161</v>
      </c>
      <c r="AW1319" s="13" t="s">
        <v>5</v>
      </c>
      <c r="AX1319" s="13" t="s">
        <v>82</v>
      </c>
      <c r="AY1319" s="154" t="s">
        <v>155</v>
      </c>
    </row>
    <row r="1320" spans="2:65" s="12" customFormat="1">
      <c r="B1320" s="145"/>
      <c r="D1320" s="146" t="s">
        <v>164</v>
      </c>
      <c r="F1320" s="148" t="s">
        <v>2652</v>
      </c>
      <c r="H1320" s="149">
        <v>2.121</v>
      </c>
      <c r="I1320" s="150"/>
      <c r="J1320" s="150"/>
      <c r="M1320" s="145"/>
      <c r="N1320" s="151"/>
      <c r="Y1320" s="152"/>
      <c r="AT1320" s="147" t="s">
        <v>164</v>
      </c>
      <c r="AU1320" s="147" t="s">
        <v>84</v>
      </c>
      <c r="AV1320" s="12" t="s">
        <v>84</v>
      </c>
      <c r="AW1320" s="12" t="s">
        <v>4</v>
      </c>
      <c r="AX1320" s="12" t="s">
        <v>82</v>
      </c>
      <c r="AY1320" s="147" t="s">
        <v>155</v>
      </c>
    </row>
    <row r="1321" spans="2:65" s="1" customFormat="1" ht="24.2" customHeight="1">
      <c r="B1321" s="32"/>
      <c r="C1321" s="126" t="s">
        <v>2653</v>
      </c>
      <c r="D1321" s="126" t="s">
        <v>157</v>
      </c>
      <c r="E1321" s="127" t="s">
        <v>2654</v>
      </c>
      <c r="F1321" s="128" t="s">
        <v>2655</v>
      </c>
      <c r="G1321" s="129" t="s">
        <v>386</v>
      </c>
      <c r="H1321" s="130">
        <v>1</v>
      </c>
      <c r="I1321" s="131"/>
      <c r="J1321" s="131"/>
      <c r="K1321" s="132">
        <f>ROUND(P1321*H1321,2)</f>
        <v>0</v>
      </c>
      <c r="L1321" s="133"/>
      <c r="M1321" s="32"/>
      <c r="N1321" s="134" t="s">
        <v>20</v>
      </c>
      <c r="O1321" s="135" t="s">
        <v>43</v>
      </c>
      <c r="P1321" s="136">
        <f>I1321+J1321</f>
        <v>0</v>
      </c>
      <c r="Q1321" s="136">
        <f>ROUND(I1321*H1321,2)</f>
        <v>0</v>
      </c>
      <c r="R1321" s="136">
        <f>ROUND(J1321*H1321,2)</f>
        <v>0</v>
      </c>
      <c r="T1321" s="137">
        <f>S1321*H1321</f>
        <v>0</v>
      </c>
      <c r="U1321" s="137">
        <v>1.0999999999999999E-2</v>
      </c>
      <c r="V1321" s="137">
        <f>U1321*H1321</f>
        <v>1.0999999999999999E-2</v>
      </c>
      <c r="W1321" s="137">
        <v>0</v>
      </c>
      <c r="X1321" s="137">
        <f>W1321*H1321</f>
        <v>0</v>
      </c>
      <c r="Y1321" s="138" t="s">
        <v>20</v>
      </c>
      <c r="AR1321" s="139" t="s">
        <v>161</v>
      </c>
      <c r="AT1321" s="139" t="s">
        <v>157</v>
      </c>
      <c r="AU1321" s="139" t="s">
        <v>84</v>
      </c>
      <c r="AY1321" s="17" t="s">
        <v>155</v>
      </c>
      <c r="BE1321" s="140">
        <f>IF(O1321="základní",K1321,0)</f>
        <v>0</v>
      </c>
      <c r="BF1321" s="140">
        <f>IF(O1321="snížená",K1321,0)</f>
        <v>0</v>
      </c>
      <c r="BG1321" s="140">
        <f>IF(O1321="zákl. přenesená",K1321,0)</f>
        <v>0</v>
      </c>
      <c r="BH1321" s="140">
        <f>IF(O1321="sníž. přenesená",K1321,0)</f>
        <v>0</v>
      </c>
      <c r="BI1321" s="140">
        <f>IF(O1321="nulová",K1321,0)</f>
        <v>0</v>
      </c>
      <c r="BJ1321" s="17" t="s">
        <v>82</v>
      </c>
      <c r="BK1321" s="140">
        <f>ROUND(P1321*H1321,2)</f>
        <v>0</v>
      </c>
      <c r="BL1321" s="17" t="s">
        <v>161</v>
      </c>
      <c r="BM1321" s="139" t="s">
        <v>1219</v>
      </c>
    </row>
    <row r="1322" spans="2:65" s="1" customFormat="1">
      <c r="B1322" s="32"/>
      <c r="D1322" s="141" t="s">
        <v>162</v>
      </c>
      <c r="F1322" s="142" t="s">
        <v>2656</v>
      </c>
      <c r="I1322" s="143"/>
      <c r="J1322" s="143"/>
      <c r="M1322" s="32"/>
      <c r="N1322" s="144"/>
      <c r="Y1322" s="53"/>
      <c r="AT1322" s="17" t="s">
        <v>162</v>
      </c>
      <c r="AU1322" s="17" t="s">
        <v>84</v>
      </c>
    </row>
    <row r="1323" spans="2:65" s="12" customFormat="1">
      <c r="B1323" s="145"/>
      <c r="D1323" s="146" t="s">
        <v>164</v>
      </c>
      <c r="E1323" s="147" t="s">
        <v>20</v>
      </c>
      <c r="F1323" s="148" t="s">
        <v>82</v>
      </c>
      <c r="H1323" s="149">
        <v>1</v>
      </c>
      <c r="I1323" s="150"/>
      <c r="J1323" s="150"/>
      <c r="M1323" s="145"/>
      <c r="N1323" s="151"/>
      <c r="Y1323" s="152"/>
      <c r="AT1323" s="147" t="s">
        <v>164</v>
      </c>
      <c r="AU1323" s="147" t="s">
        <v>84</v>
      </c>
      <c r="AV1323" s="12" t="s">
        <v>84</v>
      </c>
      <c r="AW1323" s="12" t="s">
        <v>5</v>
      </c>
      <c r="AX1323" s="12" t="s">
        <v>82</v>
      </c>
      <c r="AY1323" s="147" t="s">
        <v>155</v>
      </c>
    </row>
    <row r="1324" spans="2:65" s="1" customFormat="1" ht="24.2" customHeight="1">
      <c r="B1324" s="32"/>
      <c r="C1324" s="126" t="s">
        <v>2657</v>
      </c>
      <c r="D1324" s="126" t="s">
        <v>157</v>
      </c>
      <c r="E1324" s="127" t="s">
        <v>2658</v>
      </c>
      <c r="F1324" s="128" t="s">
        <v>2659</v>
      </c>
      <c r="G1324" s="129" t="s">
        <v>183</v>
      </c>
      <c r="H1324" s="130">
        <v>12.423</v>
      </c>
      <c r="I1324" s="131"/>
      <c r="J1324" s="131"/>
      <c r="K1324" s="132">
        <f>ROUND(P1324*H1324,2)</f>
        <v>0</v>
      </c>
      <c r="L1324" s="133"/>
      <c r="M1324" s="32"/>
      <c r="N1324" s="134" t="s">
        <v>20</v>
      </c>
      <c r="O1324" s="135" t="s">
        <v>43</v>
      </c>
      <c r="P1324" s="136">
        <f>I1324+J1324</f>
        <v>0</v>
      </c>
      <c r="Q1324" s="136">
        <f>ROUND(I1324*H1324,2)</f>
        <v>0</v>
      </c>
      <c r="R1324" s="136">
        <f>ROUND(J1324*H1324,2)</f>
        <v>0</v>
      </c>
      <c r="T1324" s="137">
        <f>S1324*H1324</f>
        <v>0</v>
      </c>
      <c r="U1324" s="137">
        <v>3.62E-3</v>
      </c>
      <c r="V1324" s="137">
        <f>U1324*H1324</f>
        <v>4.4971259999999999E-2</v>
      </c>
      <c r="W1324" s="137">
        <v>0</v>
      </c>
      <c r="X1324" s="137">
        <f>W1324*H1324</f>
        <v>0</v>
      </c>
      <c r="Y1324" s="138" t="s">
        <v>20</v>
      </c>
      <c r="AR1324" s="139" t="s">
        <v>185</v>
      </c>
      <c r="AT1324" s="139" t="s">
        <v>157</v>
      </c>
      <c r="AU1324" s="139" t="s">
        <v>84</v>
      </c>
      <c r="AY1324" s="17" t="s">
        <v>155</v>
      </c>
      <c r="BE1324" s="140">
        <f>IF(O1324="základní",K1324,0)</f>
        <v>0</v>
      </c>
      <c r="BF1324" s="140">
        <f>IF(O1324="snížená",K1324,0)</f>
        <v>0</v>
      </c>
      <c r="BG1324" s="140">
        <f>IF(O1324="zákl. přenesená",K1324,0)</f>
        <v>0</v>
      </c>
      <c r="BH1324" s="140">
        <f>IF(O1324="sníž. přenesená",K1324,0)</f>
        <v>0</v>
      </c>
      <c r="BI1324" s="140">
        <f>IF(O1324="nulová",K1324,0)</f>
        <v>0</v>
      </c>
      <c r="BJ1324" s="17" t="s">
        <v>82</v>
      </c>
      <c r="BK1324" s="140">
        <f>ROUND(P1324*H1324,2)</f>
        <v>0</v>
      </c>
      <c r="BL1324" s="17" t="s">
        <v>185</v>
      </c>
      <c r="BM1324" s="139" t="s">
        <v>2660</v>
      </c>
    </row>
    <row r="1325" spans="2:65" s="1" customFormat="1">
      <c r="B1325" s="32"/>
      <c r="D1325" s="141" t="s">
        <v>162</v>
      </c>
      <c r="F1325" s="142" t="s">
        <v>2661</v>
      </c>
      <c r="I1325" s="143"/>
      <c r="J1325" s="143"/>
      <c r="M1325" s="32"/>
      <c r="N1325" s="144"/>
      <c r="Y1325" s="53"/>
      <c r="AT1325" s="17" t="s">
        <v>162</v>
      </c>
      <c r="AU1325" s="17" t="s">
        <v>84</v>
      </c>
    </row>
    <row r="1326" spans="2:65" s="14" customFormat="1">
      <c r="B1326" s="171"/>
      <c r="D1326" s="146" t="s">
        <v>164</v>
      </c>
      <c r="E1326" s="172" t="s">
        <v>20</v>
      </c>
      <c r="F1326" s="173" t="s">
        <v>2662</v>
      </c>
      <c r="H1326" s="172" t="s">
        <v>20</v>
      </c>
      <c r="I1326" s="174"/>
      <c r="J1326" s="174"/>
      <c r="M1326" s="171"/>
      <c r="N1326" s="175"/>
      <c r="Y1326" s="176"/>
      <c r="AT1326" s="172" t="s">
        <v>164</v>
      </c>
      <c r="AU1326" s="172" t="s">
        <v>84</v>
      </c>
      <c r="AV1326" s="14" t="s">
        <v>82</v>
      </c>
      <c r="AW1326" s="14" t="s">
        <v>5</v>
      </c>
      <c r="AX1326" s="14" t="s">
        <v>74</v>
      </c>
      <c r="AY1326" s="172" t="s">
        <v>155</v>
      </c>
    </row>
    <row r="1327" spans="2:65" s="12" customFormat="1">
      <c r="B1327" s="145"/>
      <c r="D1327" s="146" t="s">
        <v>164</v>
      </c>
      <c r="E1327" s="147" t="s">
        <v>20</v>
      </c>
      <c r="F1327" s="148" t="s">
        <v>2663</v>
      </c>
      <c r="H1327" s="149">
        <v>9</v>
      </c>
      <c r="I1327" s="150"/>
      <c r="J1327" s="150"/>
      <c r="M1327" s="145"/>
      <c r="N1327" s="151"/>
      <c r="Y1327" s="152"/>
      <c r="AT1327" s="147" t="s">
        <v>164</v>
      </c>
      <c r="AU1327" s="147" t="s">
        <v>84</v>
      </c>
      <c r="AV1327" s="12" t="s">
        <v>84</v>
      </c>
      <c r="AW1327" s="12" t="s">
        <v>5</v>
      </c>
      <c r="AX1327" s="12" t="s">
        <v>74</v>
      </c>
      <c r="AY1327" s="147" t="s">
        <v>155</v>
      </c>
    </row>
    <row r="1328" spans="2:65" s="14" customFormat="1">
      <c r="B1328" s="171"/>
      <c r="D1328" s="146" t="s">
        <v>164</v>
      </c>
      <c r="E1328" s="172" t="s">
        <v>20</v>
      </c>
      <c r="F1328" s="173" t="s">
        <v>2664</v>
      </c>
      <c r="H1328" s="172" t="s">
        <v>20</v>
      </c>
      <c r="I1328" s="174"/>
      <c r="J1328" s="174"/>
      <c r="M1328" s="171"/>
      <c r="N1328" s="175"/>
      <c r="Y1328" s="176"/>
      <c r="AT1328" s="172" t="s">
        <v>164</v>
      </c>
      <c r="AU1328" s="172" t="s">
        <v>84</v>
      </c>
      <c r="AV1328" s="14" t="s">
        <v>82</v>
      </c>
      <c r="AW1328" s="14" t="s">
        <v>5</v>
      </c>
      <c r="AX1328" s="14" t="s">
        <v>74</v>
      </c>
      <c r="AY1328" s="172" t="s">
        <v>155</v>
      </c>
    </row>
    <row r="1329" spans="2:65" s="12" customFormat="1">
      <c r="B1329" s="145"/>
      <c r="D1329" s="146" t="s">
        <v>164</v>
      </c>
      <c r="E1329" s="147" t="s">
        <v>20</v>
      </c>
      <c r="F1329" s="148" t="s">
        <v>2665</v>
      </c>
      <c r="H1329" s="149">
        <v>3.3</v>
      </c>
      <c r="I1329" s="150"/>
      <c r="J1329" s="150"/>
      <c r="M1329" s="145"/>
      <c r="N1329" s="151"/>
      <c r="Y1329" s="152"/>
      <c r="AT1329" s="147" t="s">
        <v>164</v>
      </c>
      <c r="AU1329" s="147" t="s">
        <v>84</v>
      </c>
      <c r="AV1329" s="12" t="s">
        <v>84</v>
      </c>
      <c r="AW1329" s="12" t="s">
        <v>5</v>
      </c>
      <c r="AX1329" s="12" t="s">
        <v>74</v>
      </c>
      <c r="AY1329" s="147" t="s">
        <v>155</v>
      </c>
    </row>
    <row r="1330" spans="2:65" s="13" customFormat="1">
      <c r="B1330" s="153"/>
      <c r="D1330" s="146" t="s">
        <v>164</v>
      </c>
      <c r="E1330" s="154" t="s">
        <v>20</v>
      </c>
      <c r="F1330" s="155" t="s">
        <v>166</v>
      </c>
      <c r="H1330" s="156">
        <v>12.3</v>
      </c>
      <c r="I1330" s="157"/>
      <c r="J1330" s="157"/>
      <c r="M1330" s="153"/>
      <c r="N1330" s="158"/>
      <c r="Y1330" s="159"/>
      <c r="AT1330" s="154" t="s">
        <v>164</v>
      </c>
      <c r="AU1330" s="154" t="s">
        <v>84</v>
      </c>
      <c r="AV1330" s="13" t="s">
        <v>161</v>
      </c>
      <c r="AW1330" s="13" t="s">
        <v>5</v>
      </c>
      <c r="AX1330" s="13" t="s">
        <v>82</v>
      </c>
      <c r="AY1330" s="154" t="s">
        <v>155</v>
      </c>
    </row>
    <row r="1331" spans="2:65" s="12" customFormat="1">
      <c r="B1331" s="145"/>
      <c r="D1331" s="146" t="s">
        <v>164</v>
      </c>
      <c r="F1331" s="148" t="s">
        <v>2666</v>
      </c>
      <c r="H1331" s="149">
        <v>12.423</v>
      </c>
      <c r="I1331" s="150"/>
      <c r="J1331" s="150"/>
      <c r="M1331" s="145"/>
      <c r="N1331" s="151"/>
      <c r="Y1331" s="152"/>
      <c r="AT1331" s="147" t="s">
        <v>164</v>
      </c>
      <c r="AU1331" s="147" t="s">
        <v>84</v>
      </c>
      <c r="AV1331" s="12" t="s">
        <v>84</v>
      </c>
      <c r="AW1331" s="12" t="s">
        <v>4</v>
      </c>
      <c r="AX1331" s="12" t="s">
        <v>82</v>
      </c>
      <c r="AY1331" s="147" t="s">
        <v>155</v>
      </c>
    </row>
    <row r="1332" spans="2:65" s="1" customFormat="1" ht="24.2" customHeight="1">
      <c r="B1332" s="32"/>
      <c r="C1332" s="126" t="s">
        <v>2667</v>
      </c>
      <c r="D1332" s="126" t="s">
        <v>157</v>
      </c>
      <c r="E1332" s="127" t="s">
        <v>2668</v>
      </c>
      <c r="F1332" s="128" t="s">
        <v>2669</v>
      </c>
      <c r="G1332" s="129" t="s">
        <v>207</v>
      </c>
      <c r="H1332" s="130">
        <v>4.4999999999999998E-2</v>
      </c>
      <c r="I1332" s="131"/>
      <c r="J1332" s="131"/>
      <c r="K1332" s="132">
        <f>ROUND(P1332*H1332,2)</f>
        <v>0</v>
      </c>
      <c r="L1332" s="133"/>
      <c r="M1332" s="32"/>
      <c r="N1332" s="134" t="s">
        <v>20</v>
      </c>
      <c r="O1332" s="135" t="s">
        <v>43</v>
      </c>
      <c r="P1332" s="136">
        <f>I1332+J1332</f>
        <v>0</v>
      </c>
      <c r="Q1332" s="136">
        <f>ROUND(I1332*H1332,2)</f>
        <v>0</v>
      </c>
      <c r="R1332" s="136">
        <f>ROUND(J1332*H1332,2)</f>
        <v>0</v>
      </c>
      <c r="T1332" s="137">
        <f>S1332*H1332</f>
        <v>0</v>
      </c>
      <c r="U1332" s="137">
        <v>0</v>
      </c>
      <c r="V1332" s="137">
        <f>U1332*H1332</f>
        <v>0</v>
      </c>
      <c r="W1332" s="137">
        <v>0</v>
      </c>
      <c r="X1332" s="137">
        <f>W1332*H1332</f>
        <v>0</v>
      </c>
      <c r="Y1332" s="138" t="s">
        <v>20</v>
      </c>
      <c r="AR1332" s="139" t="s">
        <v>185</v>
      </c>
      <c r="AT1332" s="139" t="s">
        <v>157</v>
      </c>
      <c r="AU1332" s="139" t="s">
        <v>84</v>
      </c>
      <c r="AY1332" s="17" t="s">
        <v>155</v>
      </c>
      <c r="BE1332" s="140">
        <f>IF(O1332="základní",K1332,0)</f>
        <v>0</v>
      </c>
      <c r="BF1332" s="140">
        <f>IF(O1332="snížená",K1332,0)</f>
        <v>0</v>
      </c>
      <c r="BG1332" s="140">
        <f>IF(O1332="zákl. přenesená",K1332,0)</f>
        <v>0</v>
      </c>
      <c r="BH1332" s="140">
        <f>IF(O1332="sníž. přenesená",K1332,0)</f>
        <v>0</v>
      </c>
      <c r="BI1332" s="140">
        <f>IF(O1332="nulová",K1332,0)</f>
        <v>0</v>
      </c>
      <c r="BJ1332" s="17" t="s">
        <v>82</v>
      </c>
      <c r="BK1332" s="140">
        <f>ROUND(P1332*H1332,2)</f>
        <v>0</v>
      </c>
      <c r="BL1332" s="17" t="s">
        <v>185</v>
      </c>
      <c r="BM1332" s="139" t="s">
        <v>2670</v>
      </c>
    </row>
    <row r="1333" spans="2:65" s="1" customFormat="1">
      <c r="B1333" s="32"/>
      <c r="D1333" s="141" t="s">
        <v>162</v>
      </c>
      <c r="F1333" s="142" t="s">
        <v>2671</v>
      </c>
      <c r="I1333" s="143"/>
      <c r="J1333" s="143"/>
      <c r="M1333" s="32"/>
      <c r="N1333" s="144"/>
      <c r="Y1333" s="53"/>
      <c r="AT1333" s="17" t="s">
        <v>162</v>
      </c>
      <c r="AU1333" s="17" t="s">
        <v>84</v>
      </c>
    </row>
    <row r="1334" spans="2:65" s="11" customFormat="1" ht="22.9" customHeight="1">
      <c r="B1334" s="113"/>
      <c r="D1334" s="114" t="s">
        <v>73</v>
      </c>
      <c r="E1334" s="124" t="s">
        <v>2672</v>
      </c>
      <c r="F1334" s="124" t="s">
        <v>2673</v>
      </c>
      <c r="I1334" s="116"/>
      <c r="J1334" s="116"/>
      <c r="K1334" s="125">
        <f>BK1334</f>
        <v>0</v>
      </c>
      <c r="M1334" s="113"/>
      <c r="N1334" s="118"/>
      <c r="Q1334" s="119">
        <f>SUM(Q1335:Q1389)</f>
        <v>0</v>
      </c>
      <c r="R1334" s="119">
        <f>SUM(R1335:R1389)</f>
        <v>0</v>
      </c>
      <c r="T1334" s="120">
        <f>SUM(T1335:T1389)</f>
        <v>0</v>
      </c>
      <c r="V1334" s="120">
        <f>SUM(V1335:V1389)</f>
        <v>10.322586199999998</v>
      </c>
      <c r="X1334" s="120">
        <f>SUM(X1335:X1389)</f>
        <v>0</v>
      </c>
      <c r="Y1334" s="121"/>
      <c r="AR1334" s="114" t="s">
        <v>84</v>
      </c>
      <c r="AT1334" s="122" t="s">
        <v>73</v>
      </c>
      <c r="AU1334" s="122" t="s">
        <v>82</v>
      </c>
      <c r="AY1334" s="114" t="s">
        <v>155</v>
      </c>
      <c r="BK1334" s="123">
        <f>SUM(BK1335:BK1389)</f>
        <v>0</v>
      </c>
    </row>
    <row r="1335" spans="2:65" s="1" customFormat="1" ht="16.5" customHeight="1">
      <c r="B1335" s="32"/>
      <c r="C1335" s="126" t="s">
        <v>2674</v>
      </c>
      <c r="D1335" s="126" t="s">
        <v>157</v>
      </c>
      <c r="E1335" s="127" t="s">
        <v>2675</v>
      </c>
      <c r="F1335" s="128" t="s">
        <v>2676</v>
      </c>
      <c r="G1335" s="129" t="s">
        <v>160</v>
      </c>
      <c r="H1335" s="130">
        <v>260.5</v>
      </c>
      <c r="I1335" s="131"/>
      <c r="J1335" s="131"/>
      <c r="K1335" s="132">
        <f>ROUND(P1335*H1335,2)</f>
        <v>0</v>
      </c>
      <c r="L1335" s="133"/>
      <c r="M1335" s="32"/>
      <c r="N1335" s="134" t="s">
        <v>20</v>
      </c>
      <c r="O1335" s="135" t="s">
        <v>43</v>
      </c>
      <c r="P1335" s="136">
        <f>I1335+J1335</f>
        <v>0</v>
      </c>
      <c r="Q1335" s="136">
        <f>ROUND(I1335*H1335,2)</f>
        <v>0</v>
      </c>
      <c r="R1335" s="136">
        <f>ROUND(J1335*H1335,2)</f>
        <v>0</v>
      </c>
      <c r="T1335" s="137">
        <f>S1335*H1335</f>
        <v>0</v>
      </c>
      <c r="U1335" s="137">
        <v>0</v>
      </c>
      <c r="V1335" s="137">
        <f>U1335*H1335</f>
        <v>0</v>
      </c>
      <c r="W1335" s="137">
        <v>0</v>
      </c>
      <c r="X1335" s="137">
        <f>W1335*H1335</f>
        <v>0</v>
      </c>
      <c r="Y1335" s="138" t="s">
        <v>20</v>
      </c>
      <c r="AR1335" s="139" t="s">
        <v>161</v>
      </c>
      <c r="AT1335" s="139" t="s">
        <v>157</v>
      </c>
      <c r="AU1335" s="139" t="s">
        <v>84</v>
      </c>
      <c r="AY1335" s="17" t="s">
        <v>155</v>
      </c>
      <c r="BE1335" s="140">
        <f>IF(O1335="základní",K1335,0)</f>
        <v>0</v>
      </c>
      <c r="BF1335" s="140">
        <f>IF(O1335="snížená",K1335,0)</f>
        <v>0</v>
      </c>
      <c r="BG1335" s="140">
        <f>IF(O1335="zákl. přenesená",K1335,0)</f>
        <v>0</v>
      </c>
      <c r="BH1335" s="140">
        <f>IF(O1335="sníž. přenesená",K1335,0)</f>
        <v>0</v>
      </c>
      <c r="BI1335" s="140">
        <f>IF(O1335="nulová",K1335,0)</f>
        <v>0</v>
      </c>
      <c r="BJ1335" s="17" t="s">
        <v>82</v>
      </c>
      <c r="BK1335" s="140">
        <f>ROUND(P1335*H1335,2)</f>
        <v>0</v>
      </c>
      <c r="BL1335" s="17" t="s">
        <v>161</v>
      </c>
      <c r="BM1335" s="139" t="s">
        <v>1069</v>
      </c>
    </row>
    <row r="1336" spans="2:65" s="1" customFormat="1">
      <c r="B1336" s="32"/>
      <c r="D1336" s="141" t="s">
        <v>162</v>
      </c>
      <c r="F1336" s="142" t="s">
        <v>2677</v>
      </c>
      <c r="I1336" s="143"/>
      <c r="J1336" s="143"/>
      <c r="M1336" s="32"/>
      <c r="N1336" s="144"/>
      <c r="Y1336" s="53"/>
      <c r="AT1336" s="17" t="s">
        <v>162</v>
      </c>
      <c r="AU1336" s="17" t="s">
        <v>84</v>
      </c>
    </row>
    <row r="1337" spans="2:65" s="12" customFormat="1">
      <c r="B1337" s="145"/>
      <c r="D1337" s="146" t="s">
        <v>164</v>
      </c>
      <c r="E1337" s="147" t="s">
        <v>20</v>
      </c>
      <c r="F1337" s="148" t="s">
        <v>1119</v>
      </c>
      <c r="H1337" s="149">
        <v>260.5</v>
      </c>
      <c r="I1337" s="150"/>
      <c r="J1337" s="150"/>
      <c r="M1337" s="145"/>
      <c r="N1337" s="151"/>
      <c r="Y1337" s="152"/>
      <c r="AT1337" s="147" t="s">
        <v>164</v>
      </c>
      <c r="AU1337" s="147" t="s">
        <v>84</v>
      </c>
      <c r="AV1337" s="12" t="s">
        <v>84</v>
      </c>
      <c r="AW1337" s="12" t="s">
        <v>5</v>
      </c>
      <c r="AX1337" s="12" t="s">
        <v>74</v>
      </c>
      <c r="AY1337" s="147" t="s">
        <v>155</v>
      </c>
    </row>
    <row r="1338" spans="2:65" s="13" customFormat="1">
      <c r="B1338" s="153"/>
      <c r="D1338" s="146" t="s">
        <v>164</v>
      </c>
      <c r="E1338" s="154" t="s">
        <v>20</v>
      </c>
      <c r="F1338" s="155" t="s">
        <v>166</v>
      </c>
      <c r="H1338" s="156">
        <v>260.5</v>
      </c>
      <c r="I1338" s="157"/>
      <c r="J1338" s="157"/>
      <c r="M1338" s="153"/>
      <c r="N1338" s="158"/>
      <c r="Y1338" s="159"/>
      <c r="AT1338" s="154" t="s">
        <v>164</v>
      </c>
      <c r="AU1338" s="154" t="s">
        <v>84</v>
      </c>
      <c r="AV1338" s="13" t="s">
        <v>161</v>
      </c>
      <c r="AW1338" s="13" t="s">
        <v>5</v>
      </c>
      <c r="AX1338" s="13" t="s">
        <v>82</v>
      </c>
      <c r="AY1338" s="154" t="s">
        <v>155</v>
      </c>
    </row>
    <row r="1339" spans="2:65" s="1" customFormat="1" ht="16.5" customHeight="1">
      <c r="B1339" s="32"/>
      <c r="C1339" s="161" t="s">
        <v>2678</v>
      </c>
      <c r="D1339" s="161" t="s">
        <v>180</v>
      </c>
      <c r="E1339" s="162" t="s">
        <v>2679</v>
      </c>
      <c r="F1339" s="163" t="s">
        <v>2680</v>
      </c>
      <c r="G1339" s="164" t="s">
        <v>386</v>
      </c>
      <c r="H1339" s="165">
        <v>2146.52</v>
      </c>
      <c r="I1339" s="166"/>
      <c r="J1339" s="167"/>
      <c r="K1339" s="168">
        <f>ROUND(P1339*H1339,2)</f>
        <v>0</v>
      </c>
      <c r="L1339" s="167"/>
      <c r="M1339" s="169"/>
      <c r="N1339" s="170" t="s">
        <v>20</v>
      </c>
      <c r="O1339" s="135" t="s">
        <v>43</v>
      </c>
      <c r="P1339" s="136">
        <f>I1339+J1339</f>
        <v>0</v>
      </c>
      <c r="Q1339" s="136">
        <f>ROUND(I1339*H1339,2)</f>
        <v>0</v>
      </c>
      <c r="R1339" s="136">
        <f>ROUND(J1339*H1339,2)</f>
        <v>0</v>
      </c>
      <c r="T1339" s="137">
        <f>S1339*H1339</f>
        <v>0</v>
      </c>
      <c r="U1339" s="137">
        <v>4.3E-3</v>
      </c>
      <c r="V1339" s="137">
        <f>U1339*H1339</f>
        <v>9.2300360000000001</v>
      </c>
      <c r="W1339" s="137">
        <v>0</v>
      </c>
      <c r="X1339" s="137">
        <f>W1339*H1339</f>
        <v>0</v>
      </c>
      <c r="Y1339" s="138" t="s">
        <v>20</v>
      </c>
      <c r="AR1339" s="139" t="s">
        <v>191</v>
      </c>
      <c r="AT1339" s="139" t="s">
        <v>180</v>
      </c>
      <c r="AU1339" s="139" t="s">
        <v>84</v>
      </c>
      <c r="AY1339" s="17" t="s">
        <v>155</v>
      </c>
      <c r="BE1339" s="140">
        <f>IF(O1339="základní",K1339,0)</f>
        <v>0</v>
      </c>
      <c r="BF1339" s="140">
        <f>IF(O1339="snížená",K1339,0)</f>
        <v>0</v>
      </c>
      <c r="BG1339" s="140">
        <f>IF(O1339="zákl. přenesená",K1339,0)</f>
        <v>0</v>
      </c>
      <c r="BH1339" s="140">
        <f>IF(O1339="sníž. přenesená",K1339,0)</f>
        <v>0</v>
      </c>
      <c r="BI1339" s="140">
        <f>IF(O1339="nulová",K1339,0)</f>
        <v>0</v>
      </c>
      <c r="BJ1339" s="17" t="s">
        <v>82</v>
      </c>
      <c r="BK1339" s="140">
        <f>ROUND(P1339*H1339,2)</f>
        <v>0</v>
      </c>
      <c r="BL1339" s="17" t="s">
        <v>161</v>
      </c>
      <c r="BM1339" s="139" t="s">
        <v>2681</v>
      </c>
    </row>
    <row r="1340" spans="2:65" s="12" customFormat="1">
      <c r="B1340" s="145"/>
      <c r="D1340" s="146" t="s">
        <v>164</v>
      </c>
      <c r="F1340" s="148" t="s">
        <v>2682</v>
      </c>
      <c r="H1340" s="149">
        <v>2146.52</v>
      </c>
      <c r="I1340" s="150"/>
      <c r="J1340" s="150"/>
      <c r="M1340" s="145"/>
      <c r="N1340" s="151"/>
      <c r="Y1340" s="152"/>
      <c r="AT1340" s="147" t="s">
        <v>164</v>
      </c>
      <c r="AU1340" s="147" t="s">
        <v>84</v>
      </c>
      <c r="AV1340" s="12" t="s">
        <v>84</v>
      </c>
      <c r="AW1340" s="12" t="s">
        <v>4</v>
      </c>
      <c r="AX1340" s="12" t="s">
        <v>82</v>
      </c>
      <c r="AY1340" s="147" t="s">
        <v>155</v>
      </c>
    </row>
    <row r="1341" spans="2:65" s="1" customFormat="1" ht="21.75" customHeight="1">
      <c r="B1341" s="32"/>
      <c r="C1341" s="126" t="s">
        <v>2683</v>
      </c>
      <c r="D1341" s="126" t="s">
        <v>157</v>
      </c>
      <c r="E1341" s="127" t="s">
        <v>2684</v>
      </c>
      <c r="F1341" s="128" t="s">
        <v>2685</v>
      </c>
      <c r="G1341" s="129" t="s">
        <v>160</v>
      </c>
      <c r="H1341" s="130">
        <v>238.7</v>
      </c>
      <c r="I1341" s="131"/>
      <c r="J1341" s="131"/>
      <c r="K1341" s="132">
        <f>ROUND(P1341*H1341,2)</f>
        <v>0</v>
      </c>
      <c r="L1341" s="133"/>
      <c r="M1341" s="32"/>
      <c r="N1341" s="134" t="s">
        <v>20</v>
      </c>
      <c r="O1341" s="135" t="s">
        <v>43</v>
      </c>
      <c r="P1341" s="136">
        <f>I1341+J1341</f>
        <v>0</v>
      </c>
      <c r="Q1341" s="136">
        <f>ROUND(I1341*H1341,2)</f>
        <v>0</v>
      </c>
      <c r="R1341" s="136">
        <f>ROUND(J1341*H1341,2)</f>
        <v>0</v>
      </c>
      <c r="T1341" s="137">
        <f>S1341*H1341</f>
        <v>0</v>
      </c>
      <c r="U1341" s="137">
        <v>0</v>
      </c>
      <c r="V1341" s="137">
        <f>U1341*H1341</f>
        <v>0</v>
      </c>
      <c r="W1341" s="137">
        <v>0</v>
      </c>
      <c r="X1341" s="137">
        <f>W1341*H1341</f>
        <v>0</v>
      </c>
      <c r="Y1341" s="138" t="s">
        <v>20</v>
      </c>
      <c r="AR1341" s="139" t="s">
        <v>185</v>
      </c>
      <c r="AT1341" s="139" t="s">
        <v>157</v>
      </c>
      <c r="AU1341" s="139" t="s">
        <v>84</v>
      </c>
      <c r="AY1341" s="17" t="s">
        <v>155</v>
      </c>
      <c r="BE1341" s="140">
        <f>IF(O1341="základní",K1341,0)</f>
        <v>0</v>
      </c>
      <c r="BF1341" s="140">
        <f>IF(O1341="snížená",K1341,0)</f>
        <v>0</v>
      </c>
      <c r="BG1341" s="140">
        <f>IF(O1341="zákl. přenesená",K1341,0)</f>
        <v>0</v>
      </c>
      <c r="BH1341" s="140">
        <f>IF(O1341="sníž. přenesená",K1341,0)</f>
        <v>0</v>
      </c>
      <c r="BI1341" s="140">
        <f>IF(O1341="nulová",K1341,0)</f>
        <v>0</v>
      </c>
      <c r="BJ1341" s="17" t="s">
        <v>82</v>
      </c>
      <c r="BK1341" s="140">
        <f>ROUND(P1341*H1341,2)</f>
        <v>0</v>
      </c>
      <c r="BL1341" s="17" t="s">
        <v>185</v>
      </c>
      <c r="BM1341" s="139" t="s">
        <v>2686</v>
      </c>
    </row>
    <row r="1342" spans="2:65" s="1" customFormat="1">
      <c r="B1342" s="32"/>
      <c r="D1342" s="141" t="s">
        <v>162</v>
      </c>
      <c r="F1342" s="142" t="s">
        <v>2687</v>
      </c>
      <c r="I1342" s="143"/>
      <c r="J1342" s="143"/>
      <c r="M1342" s="32"/>
      <c r="N1342" s="144"/>
      <c r="Y1342" s="53"/>
      <c r="AT1342" s="17" t="s">
        <v>162</v>
      </c>
      <c r="AU1342" s="17" t="s">
        <v>84</v>
      </c>
    </row>
    <row r="1343" spans="2:65" s="12" customFormat="1">
      <c r="B1343" s="145"/>
      <c r="D1343" s="146" t="s">
        <v>164</v>
      </c>
      <c r="E1343" s="147" t="s">
        <v>20</v>
      </c>
      <c r="F1343" s="148" t="s">
        <v>2688</v>
      </c>
      <c r="H1343" s="149">
        <v>217</v>
      </c>
      <c r="I1343" s="150"/>
      <c r="J1343" s="150"/>
      <c r="M1343" s="145"/>
      <c r="N1343" s="151"/>
      <c r="Y1343" s="152"/>
      <c r="AT1343" s="147" t="s">
        <v>164</v>
      </c>
      <c r="AU1343" s="147" t="s">
        <v>84</v>
      </c>
      <c r="AV1343" s="12" t="s">
        <v>84</v>
      </c>
      <c r="AW1343" s="12" t="s">
        <v>5</v>
      </c>
      <c r="AX1343" s="12" t="s">
        <v>82</v>
      </c>
      <c r="AY1343" s="147" t="s">
        <v>155</v>
      </c>
    </row>
    <row r="1344" spans="2:65" s="12" customFormat="1">
      <c r="B1344" s="145"/>
      <c r="D1344" s="146" t="s">
        <v>164</v>
      </c>
      <c r="F1344" s="148" t="s">
        <v>2689</v>
      </c>
      <c r="H1344" s="149">
        <v>238.7</v>
      </c>
      <c r="I1344" s="150"/>
      <c r="J1344" s="150"/>
      <c r="M1344" s="145"/>
      <c r="N1344" s="151"/>
      <c r="Y1344" s="152"/>
      <c r="AT1344" s="147" t="s">
        <v>164</v>
      </c>
      <c r="AU1344" s="147" t="s">
        <v>84</v>
      </c>
      <c r="AV1344" s="12" t="s">
        <v>84</v>
      </c>
      <c r="AW1344" s="12" t="s">
        <v>4</v>
      </c>
      <c r="AX1344" s="12" t="s">
        <v>82</v>
      </c>
      <c r="AY1344" s="147" t="s">
        <v>155</v>
      </c>
    </row>
    <row r="1345" spans="2:65" s="1" customFormat="1" ht="24.2" customHeight="1">
      <c r="B1345" s="32"/>
      <c r="C1345" s="161" t="s">
        <v>2690</v>
      </c>
      <c r="D1345" s="161" t="s">
        <v>180</v>
      </c>
      <c r="E1345" s="162" t="s">
        <v>2691</v>
      </c>
      <c r="F1345" s="163" t="s">
        <v>2692</v>
      </c>
      <c r="G1345" s="164" t="s">
        <v>160</v>
      </c>
      <c r="H1345" s="165">
        <v>238.7</v>
      </c>
      <c r="I1345" s="166"/>
      <c r="J1345" s="167"/>
      <c r="K1345" s="168">
        <f>ROUND(P1345*H1345,2)</f>
        <v>0</v>
      </c>
      <c r="L1345" s="167"/>
      <c r="M1345" s="169"/>
      <c r="N1345" s="170" t="s">
        <v>20</v>
      </c>
      <c r="O1345" s="135" t="s">
        <v>43</v>
      </c>
      <c r="P1345" s="136">
        <f>I1345+J1345</f>
        <v>0</v>
      </c>
      <c r="Q1345" s="136">
        <f>ROUND(I1345*H1345,2)</f>
        <v>0</v>
      </c>
      <c r="R1345" s="136">
        <f>ROUND(J1345*H1345,2)</f>
        <v>0</v>
      </c>
      <c r="T1345" s="137">
        <f>S1345*H1345</f>
        <v>0</v>
      </c>
      <c r="U1345" s="137">
        <v>1.3999999999999999E-4</v>
      </c>
      <c r="V1345" s="137">
        <f>U1345*H1345</f>
        <v>3.3417999999999996E-2</v>
      </c>
      <c r="W1345" s="137">
        <v>0</v>
      </c>
      <c r="X1345" s="137">
        <f>W1345*H1345</f>
        <v>0</v>
      </c>
      <c r="Y1345" s="138" t="s">
        <v>20</v>
      </c>
      <c r="AR1345" s="139" t="s">
        <v>184</v>
      </c>
      <c r="AT1345" s="139" t="s">
        <v>180</v>
      </c>
      <c r="AU1345" s="139" t="s">
        <v>84</v>
      </c>
      <c r="AY1345" s="17" t="s">
        <v>155</v>
      </c>
      <c r="BE1345" s="140">
        <f>IF(O1345="základní",K1345,0)</f>
        <v>0</v>
      </c>
      <c r="BF1345" s="140">
        <f>IF(O1345="snížená",K1345,0)</f>
        <v>0</v>
      </c>
      <c r="BG1345" s="140">
        <f>IF(O1345="zákl. přenesená",K1345,0)</f>
        <v>0</v>
      </c>
      <c r="BH1345" s="140">
        <f>IF(O1345="sníž. přenesená",K1345,0)</f>
        <v>0</v>
      </c>
      <c r="BI1345" s="140">
        <f>IF(O1345="nulová",K1345,0)</f>
        <v>0</v>
      </c>
      <c r="BJ1345" s="17" t="s">
        <v>82</v>
      </c>
      <c r="BK1345" s="140">
        <f>ROUND(P1345*H1345,2)</f>
        <v>0</v>
      </c>
      <c r="BL1345" s="17" t="s">
        <v>185</v>
      </c>
      <c r="BM1345" s="139" t="s">
        <v>2693</v>
      </c>
    </row>
    <row r="1346" spans="2:65" s="12" customFormat="1">
      <c r="B1346" s="145"/>
      <c r="D1346" s="146" t="s">
        <v>164</v>
      </c>
      <c r="F1346" s="148" t="s">
        <v>2689</v>
      </c>
      <c r="H1346" s="149">
        <v>238.7</v>
      </c>
      <c r="I1346" s="150"/>
      <c r="J1346" s="150"/>
      <c r="M1346" s="145"/>
      <c r="N1346" s="151"/>
      <c r="Y1346" s="152"/>
      <c r="AT1346" s="147" t="s">
        <v>164</v>
      </c>
      <c r="AU1346" s="147" t="s">
        <v>84</v>
      </c>
      <c r="AV1346" s="12" t="s">
        <v>84</v>
      </c>
      <c r="AW1346" s="12" t="s">
        <v>4</v>
      </c>
      <c r="AX1346" s="12" t="s">
        <v>82</v>
      </c>
      <c r="AY1346" s="147" t="s">
        <v>155</v>
      </c>
    </row>
    <row r="1347" spans="2:65" s="1" customFormat="1" ht="16.5" customHeight="1">
      <c r="B1347" s="32"/>
      <c r="C1347" s="126" t="s">
        <v>2694</v>
      </c>
      <c r="D1347" s="126" t="s">
        <v>157</v>
      </c>
      <c r="E1347" s="127" t="s">
        <v>2695</v>
      </c>
      <c r="F1347" s="128" t="s">
        <v>2696</v>
      </c>
      <c r="G1347" s="129" t="s">
        <v>183</v>
      </c>
      <c r="H1347" s="130">
        <v>15.5</v>
      </c>
      <c r="I1347" s="131"/>
      <c r="J1347" s="131"/>
      <c r="K1347" s="132">
        <f>ROUND(P1347*H1347,2)</f>
        <v>0</v>
      </c>
      <c r="L1347" s="133"/>
      <c r="M1347" s="32"/>
      <c r="N1347" s="134" t="s">
        <v>20</v>
      </c>
      <c r="O1347" s="135" t="s">
        <v>43</v>
      </c>
      <c r="P1347" s="136">
        <f>I1347+J1347</f>
        <v>0</v>
      </c>
      <c r="Q1347" s="136">
        <f>ROUND(I1347*H1347,2)</f>
        <v>0</v>
      </c>
      <c r="R1347" s="136">
        <f>ROUND(J1347*H1347,2)</f>
        <v>0</v>
      </c>
      <c r="T1347" s="137">
        <f>S1347*H1347</f>
        <v>0</v>
      </c>
      <c r="U1347" s="137">
        <v>1.25E-3</v>
      </c>
      <c r="V1347" s="137">
        <f>U1347*H1347</f>
        <v>1.9375E-2</v>
      </c>
      <c r="W1347" s="137">
        <v>0</v>
      </c>
      <c r="X1347" s="137">
        <f>W1347*H1347</f>
        <v>0</v>
      </c>
      <c r="Y1347" s="138" t="s">
        <v>20</v>
      </c>
      <c r="AR1347" s="139" t="s">
        <v>185</v>
      </c>
      <c r="AT1347" s="139" t="s">
        <v>157</v>
      </c>
      <c r="AU1347" s="139" t="s">
        <v>84</v>
      </c>
      <c r="AY1347" s="17" t="s">
        <v>155</v>
      </c>
      <c r="BE1347" s="140">
        <f>IF(O1347="základní",K1347,0)</f>
        <v>0</v>
      </c>
      <c r="BF1347" s="140">
        <f>IF(O1347="snížená",K1347,0)</f>
        <v>0</v>
      </c>
      <c r="BG1347" s="140">
        <f>IF(O1347="zákl. přenesená",K1347,0)</f>
        <v>0</v>
      </c>
      <c r="BH1347" s="140">
        <f>IF(O1347="sníž. přenesená",K1347,0)</f>
        <v>0</v>
      </c>
      <c r="BI1347" s="140">
        <f>IF(O1347="nulová",K1347,0)</f>
        <v>0</v>
      </c>
      <c r="BJ1347" s="17" t="s">
        <v>82</v>
      </c>
      <c r="BK1347" s="140">
        <f>ROUND(P1347*H1347,2)</f>
        <v>0</v>
      </c>
      <c r="BL1347" s="17" t="s">
        <v>185</v>
      </c>
      <c r="BM1347" s="139" t="s">
        <v>2697</v>
      </c>
    </row>
    <row r="1348" spans="2:65" s="1" customFormat="1">
      <c r="B1348" s="32"/>
      <c r="D1348" s="141" t="s">
        <v>162</v>
      </c>
      <c r="F1348" s="142" t="s">
        <v>2698</v>
      </c>
      <c r="I1348" s="143"/>
      <c r="J1348" s="143"/>
      <c r="M1348" s="32"/>
      <c r="N1348" s="144"/>
      <c r="Y1348" s="53"/>
      <c r="AT1348" s="17" t="s">
        <v>162</v>
      </c>
      <c r="AU1348" s="17" t="s">
        <v>84</v>
      </c>
    </row>
    <row r="1349" spans="2:65" s="12" customFormat="1">
      <c r="B1349" s="145"/>
      <c r="D1349" s="146" t="s">
        <v>164</v>
      </c>
      <c r="E1349" s="147" t="s">
        <v>20</v>
      </c>
      <c r="F1349" s="148" t="s">
        <v>2699</v>
      </c>
      <c r="H1349" s="149">
        <v>15.5</v>
      </c>
      <c r="I1349" s="150"/>
      <c r="J1349" s="150"/>
      <c r="M1349" s="145"/>
      <c r="N1349" s="151"/>
      <c r="Y1349" s="152"/>
      <c r="AT1349" s="147" t="s">
        <v>164</v>
      </c>
      <c r="AU1349" s="147" t="s">
        <v>84</v>
      </c>
      <c r="AV1349" s="12" t="s">
        <v>84</v>
      </c>
      <c r="AW1349" s="12" t="s">
        <v>5</v>
      </c>
      <c r="AX1349" s="12" t="s">
        <v>82</v>
      </c>
      <c r="AY1349" s="147" t="s">
        <v>155</v>
      </c>
    </row>
    <row r="1350" spans="2:65" s="1" customFormat="1" ht="16.5" customHeight="1">
      <c r="B1350" s="32"/>
      <c r="C1350" s="161" t="s">
        <v>2700</v>
      </c>
      <c r="D1350" s="161" t="s">
        <v>180</v>
      </c>
      <c r="E1350" s="162" t="s">
        <v>2701</v>
      </c>
      <c r="F1350" s="163" t="s">
        <v>2702</v>
      </c>
      <c r="G1350" s="164" t="s">
        <v>386</v>
      </c>
      <c r="H1350" s="165">
        <v>15.965</v>
      </c>
      <c r="I1350" s="166"/>
      <c r="J1350" s="167"/>
      <c r="K1350" s="168">
        <f>ROUND(P1350*H1350,2)</f>
        <v>0</v>
      </c>
      <c r="L1350" s="167"/>
      <c r="M1350" s="169"/>
      <c r="N1350" s="170" t="s">
        <v>20</v>
      </c>
      <c r="O1350" s="135" t="s">
        <v>43</v>
      </c>
      <c r="P1350" s="136">
        <f>I1350+J1350</f>
        <v>0</v>
      </c>
      <c r="Q1350" s="136">
        <f>ROUND(I1350*H1350,2)</f>
        <v>0</v>
      </c>
      <c r="R1350" s="136">
        <f>ROUND(J1350*H1350,2)</f>
        <v>0</v>
      </c>
      <c r="T1350" s="137">
        <f>S1350*H1350</f>
        <v>0</v>
      </c>
      <c r="U1350" s="137">
        <v>4.0000000000000001E-3</v>
      </c>
      <c r="V1350" s="137">
        <f>U1350*H1350</f>
        <v>6.386E-2</v>
      </c>
      <c r="W1350" s="137">
        <v>0</v>
      </c>
      <c r="X1350" s="137">
        <f>W1350*H1350</f>
        <v>0</v>
      </c>
      <c r="Y1350" s="138" t="s">
        <v>20</v>
      </c>
      <c r="AR1350" s="139" t="s">
        <v>184</v>
      </c>
      <c r="AT1350" s="139" t="s">
        <v>180</v>
      </c>
      <c r="AU1350" s="139" t="s">
        <v>84</v>
      </c>
      <c r="AY1350" s="17" t="s">
        <v>155</v>
      </c>
      <c r="BE1350" s="140">
        <f>IF(O1350="základní",K1350,0)</f>
        <v>0</v>
      </c>
      <c r="BF1350" s="140">
        <f>IF(O1350="snížená",K1350,0)</f>
        <v>0</v>
      </c>
      <c r="BG1350" s="140">
        <f>IF(O1350="zákl. přenesená",K1350,0)</f>
        <v>0</v>
      </c>
      <c r="BH1350" s="140">
        <f>IF(O1350="sníž. přenesená",K1350,0)</f>
        <v>0</v>
      </c>
      <c r="BI1350" s="140">
        <f>IF(O1350="nulová",K1350,0)</f>
        <v>0</v>
      </c>
      <c r="BJ1350" s="17" t="s">
        <v>82</v>
      </c>
      <c r="BK1350" s="140">
        <f>ROUND(P1350*H1350,2)</f>
        <v>0</v>
      </c>
      <c r="BL1350" s="17" t="s">
        <v>185</v>
      </c>
      <c r="BM1350" s="139" t="s">
        <v>2703</v>
      </c>
    </row>
    <row r="1351" spans="2:65" s="12" customFormat="1">
      <c r="B1351" s="145"/>
      <c r="D1351" s="146" t="s">
        <v>164</v>
      </c>
      <c r="F1351" s="148" t="s">
        <v>2704</v>
      </c>
      <c r="H1351" s="149">
        <v>15.965</v>
      </c>
      <c r="I1351" s="150"/>
      <c r="J1351" s="150"/>
      <c r="M1351" s="145"/>
      <c r="N1351" s="151"/>
      <c r="Y1351" s="152"/>
      <c r="AT1351" s="147" t="s">
        <v>164</v>
      </c>
      <c r="AU1351" s="147" t="s">
        <v>84</v>
      </c>
      <c r="AV1351" s="12" t="s">
        <v>84</v>
      </c>
      <c r="AW1351" s="12" t="s">
        <v>4</v>
      </c>
      <c r="AX1351" s="12" t="s">
        <v>82</v>
      </c>
      <c r="AY1351" s="147" t="s">
        <v>155</v>
      </c>
    </row>
    <row r="1352" spans="2:65" s="1" customFormat="1" ht="16.5" customHeight="1">
      <c r="B1352" s="32"/>
      <c r="C1352" s="161" t="s">
        <v>2705</v>
      </c>
      <c r="D1352" s="161" t="s">
        <v>180</v>
      </c>
      <c r="E1352" s="162" t="s">
        <v>2706</v>
      </c>
      <c r="F1352" s="163" t="s">
        <v>2707</v>
      </c>
      <c r="G1352" s="164" t="s">
        <v>183</v>
      </c>
      <c r="H1352" s="165">
        <v>15.965</v>
      </c>
      <c r="I1352" s="166"/>
      <c r="J1352" s="167"/>
      <c r="K1352" s="168">
        <f>ROUND(P1352*H1352,2)</f>
        <v>0</v>
      </c>
      <c r="L1352" s="167"/>
      <c r="M1352" s="169"/>
      <c r="N1352" s="170" t="s">
        <v>20</v>
      </c>
      <c r="O1352" s="135" t="s">
        <v>43</v>
      </c>
      <c r="P1352" s="136">
        <f>I1352+J1352</f>
        <v>0</v>
      </c>
      <c r="Q1352" s="136">
        <f>ROUND(I1352*H1352,2)</f>
        <v>0</v>
      </c>
      <c r="R1352" s="136">
        <f>ROUND(J1352*H1352,2)</f>
        <v>0</v>
      </c>
      <c r="T1352" s="137">
        <f>S1352*H1352</f>
        <v>0</v>
      </c>
      <c r="U1352" s="137">
        <v>4.0000000000000002E-4</v>
      </c>
      <c r="V1352" s="137">
        <f>U1352*H1352</f>
        <v>6.3860000000000002E-3</v>
      </c>
      <c r="W1352" s="137">
        <v>0</v>
      </c>
      <c r="X1352" s="137">
        <f>W1352*H1352</f>
        <v>0</v>
      </c>
      <c r="Y1352" s="138" t="s">
        <v>20</v>
      </c>
      <c r="AR1352" s="139" t="s">
        <v>184</v>
      </c>
      <c r="AT1352" s="139" t="s">
        <v>180</v>
      </c>
      <c r="AU1352" s="139" t="s">
        <v>84</v>
      </c>
      <c r="AY1352" s="17" t="s">
        <v>155</v>
      </c>
      <c r="BE1352" s="140">
        <f>IF(O1352="základní",K1352,0)</f>
        <v>0</v>
      </c>
      <c r="BF1352" s="140">
        <f>IF(O1352="snížená",K1352,0)</f>
        <v>0</v>
      </c>
      <c r="BG1352" s="140">
        <f>IF(O1352="zákl. přenesená",K1352,0)</f>
        <v>0</v>
      </c>
      <c r="BH1352" s="140">
        <f>IF(O1352="sníž. přenesená",K1352,0)</f>
        <v>0</v>
      </c>
      <c r="BI1352" s="140">
        <f>IF(O1352="nulová",K1352,0)</f>
        <v>0</v>
      </c>
      <c r="BJ1352" s="17" t="s">
        <v>82</v>
      </c>
      <c r="BK1352" s="140">
        <f>ROUND(P1352*H1352,2)</f>
        <v>0</v>
      </c>
      <c r="BL1352" s="17" t="s">
        <v>185</v>
      </c>
      <c r="BM1352" s="139" t="s">
        <v>2708</v>
      </c>
    </row>
    <row r="1353" spans="2:65" s="12" customFormat="1">
      <c r="B1353" s="145"/>
      <c r="D1353" s="146" t="s">
        <v>164</v>
      </c>
      <c r="F1353" s="148" t="s">
        <v>2704</v>
      </c>
      <c r="H1353" s="149">
        <v>15.965</v>
      </c>
      <c r="I1353" s="150"/>
      <c r="J1353" s="150"/>
      <c r="M1353" s="145"/>
      <c r="N1353" s="151"/>
      <c r="Y1353" s="152"/>
      <c r="AT1353" s="147" t="s">
        <v>164</v>
      </c>
      <c r="AU1353" s="147" t="s">
        <v>84</v>
      </c>
      <c r="AV1353" s="12" t="s">
        <v>84</v>
      </c>
      <c r="AW1353" s="12" t="s">
        <v>4</v>
      </c>
      <c r="AX1353" s="12" t="s">
        <v>82</v>
      </c>
      <c r="AY1353" s="147" t="s">
        <v>155</v>
      </c>
    </row>
    <row r="1354" spans="2:65" s="1" customFormat="1" ht="16.5" customHeight="1">
      <c r="B1354" s="32"/>
      <c r="C1354" s="161" t="s">
        <v>2709</v>
      </c>
      <c r="D1354" s="161" t="s">
        <v>180</v>
      </c>
      <c r="E1354" s="162" t="s">
        <v>2710</v>
      </c>
      <c r="F1354" s="163" t="s">
        <v>2711</v>
      </c>
      <c r="G1354" s="164" t="s">
        <v>386</v>
      </c>
      <c r="H1354" s="165">
        <v>86.52</v>
      </c>
      <c r="I1354" s="166"/>
      <c r="J1354" s="167"/>
      <c r="K1354" s="168">
        <f>ROUND(P1354*H1354,2)</f>
        <v>0</v>
      </c>
      <c r="L1354" s="167"/>
      <c r="M1354" s="169"/>
      <c r="N1354" s="170" t="s">
        <v>20</v>
      </c>
      <c r="O1354" s="135" t="s">
        <v>43</v>
      </c>
      <c r="P1354" s="136">
        <f>I1354+J1354</f>
        <v>0</v>
      </c>
      <c r="Q1354" s="136">
        <f>ROUND(I1354*H1354,2)</f>
        <v>0</v>
      </c>
      <c r="R1354" s="136">
        <f>ROUND(J1354*H1354,2)</f>
        <v>0</v>
      </c>
      <c r="T1354" s="137">
        <f>S1354*H1354</f>
        <v>0</v>
      </c>
      <c r="U1354" s="137">
        <v>1.0000000000000001E-5</v>
      </c>
      <c r="V1354" s="137">
        <f>U1354*H1354</f>
        <v>8.652E-4</v>
      </c>
      <c r="W1354" s="137">
        <v>0</v>
      </c>
      <c r="X1354" s="137">
        <f>W1354*H1354</f>
        <v>0</v>
      </c>
      <c r="Y1354" s="138" t="s">
        <v>20</v>
      </c>
      <c r="AR1354" s="139" t="s">
        <v>184</v>
      </c>
      <c r="AT1354" s="139" t="s">
        <v>180</v>
      </c>
      <c r="AU1354" s="139" t="s">
        <v>84</v>
      </c>
      <c r="AY1354" s="17" t="s">
        <v>155</v>
      </c>
      <c r="BE1354" s="140">
        <f>IF(O1354="základní",K1354,0)</f>
        <v>0</v>
      </c>
      <c r="BF1354" s="140">
        <f>IF(O1354="snížená",K1354,0)</f>
        <v>0</v>
      </c>
      <c r="BG1354" s="140">
        <f>IF(O1354="zákl. přenesená",K1354,0)</f>
        <v>0</v>
      </c>
      <c r="BH1354" s="140">
        <f>IF(O1354="sníž. přenesená",K1354,0)</f>
        <v>0</v>
      </c>
      <c r="BI1354" s="140">
        <f>IF(O1354="nulová",K1354,0)</f>
        <v>0</v>
      </c>
      <c r="BJ1354" s="17" t="s">
        <v>82</v>
      </c>
      <c r="BK1354" s="140">
        <f>ROUND(P1354*H1354,2)</f>
        <v>0</v>
      </c>
      <c r="BL1354" s="17" t="s">
        <v>185</v>
      </c>
      <c r="BM1354" s="139" t="s">
        <v>2712</v>
      </c>
    </row>
    <row r="1355" spans="2:65" s="14" customFormat="1">
      <c r="B1355" s="171"/>
      <c r="D1355" s="146" t="s">
        <v>164</v>
      </c>
      <c r="E1355" s="172" t="s">
        <v>20</v>
      </c>
      <c r="F1355" s="173" t="s">
        <v>2713</v>
      </c>
      <c r="H1355" s="172" t="s">
        <v>20</v>
      </c>
      <c r="I1355" s="174"/>
      <c r="J1355" s="174"/>
      <c r="M1355" s="171"/>
      <c r="N1355" s="175"/>
      <c r="Y1355" s="176"/>
      <c r="AT1355" s="172" t="s">
        <v>164</v>
      </c>
      <c r="AU1355" s="172" t="s">
        <v>84</v>
      </c>
      <c r="AV1355" s="14" t="s">
        <v>82</v>
      </c>
      <c r="AW1355" s="14" t="s">
        <v>5</v>
      </c>
      <c r="AX1355" s="14" t="s">
        <v>74</v>
      </c>
      <c r="AY1355" s="172" t="s">
        <v>155</v>
      </c>
    </row>
    <row r="1356" spans="2:65" s="12" customFormat="1">
      <c r="B1356" s="145"/>
      <c r="D1356" s="146" t="s">
        <v>164</v>
      </c>
      <c r="E1356" s="147" t="s">
        <v>20</v>
      </c>
      <c r="F1356" s="148" t="s">
        <v>2714</v>
      </c>
      <c r="H1356" s="149">
        <v>62</v>
      </c>
      <c r="I1356" s="150"/>
      <c r="J1356" s="150"/>
      <c r="M1356" s="145"/>
      <c r="N1356" s="151"/>
      <c r="Y1356" s="152"/>
      <c r="AT1356" s="147" t="s">
        <v>164</v>
      </c>
      <c r="AU1356" s="147" t="s">
        <v>84</v>
      </c>
      <c r="AV1356" s="12" t="s">
        <v>84</v>
      </c>
      <c r="AW1356" s="12" t="s">
        <v>5</v>
      </c>
      <c r="AX1356" s="12" t="s">
        <v>74</v>
      </c>
      <c r="AY1356" s="147" t="s">
        <v>155</v>
      </c>
    </row>
    <row r="1357" spans="2:65" s="14" customFormat="1">
      <c r="B1357" s="171"/>
      <c r="D1357" s="146" t="s">
        <v>164</v>
      </c>
      <c r="E1357" s="172" t="s">
        <v>20</v>
      </c>
      <c r="F1357" s="173" t="s">
        <v>2715</v>
      </c>
      <c r="H1357" s="172" t="s">
        <v>20</v>
      </c>
      <c r="I1357" s="174"/>
      <c r="J1357" s="174"/>
      <c r="M1357" s="171"/>
      <c r="N1357" s="175"/>
      <c r="Y1357" s="176"/>
      <c r="AT1357" s="172" t="s">
        <v>164</v>
      </c>
      <c r="AU1357" s="172" t="s">
        <v>84</v>
      </c>
      <c r="AV1357" s="14" t="s">
        <v>82</v>
      </c>
      <c r="AW1357" s="14" t="s">
        <v>5</v>
      </c>
      <c r="AX1357" s="14" t="s">
        <v>74</v>
      </c>
      <c r="AY1357" s="172" t="s">
        <v>155</v>
      </c>
    </row>
    <row r="1358" spans="2:65" s="12" customFormat="1">
      <c r="B1358" s="145"/>
      <c r="D1358" s="146" t="s">
        <v>164</v>
      </c>
      <c r="E1358" s="147" t="s">
        <v>20</v>
      </c>
      <c r="F1358" s="148" t="s">
        <v>2716</v>
      </c>
      <c r="H1358" s="149">
        <v>84</v>
      </c>
      <c r="I1358" s="150"/>
      <c r="J1358" s="150"/>
      <c r="M1358" s="145"/>
      <c r="N1358" s="151"/>
      <c r="Y1358" s="152"/>
      <c r="AT1358" s="147" t="s">
        <v>164</v>
      </c>
      <c r="AU1358" s="147" t="s">
        <v>84</v>
      </c>
      <c r="AV1358" s="12" t="s">
        <v>84</v>
      </c>
      <c r="AW1358" s="12" t="s">
        <v>5</v>
      </c>
      <c r="AX1358" s="12" t="s">
        <v>82</v>
      </c>
      <c r="AY1358" s="147" t="s">
        <v>155</v>
      </c>
    </row>
    <row r="1359" spans="2:65" s="12" customFormat="1">
      <c r="B1359" s="145"/>
      <c r="D1359" s="146" t="s">
        <v>164</v>
      </c>
      <c r="F1359" s="148" t="s">
        <v>2717</v>
      </c>
      <c r="H1359" s="149">
        <v>86.52</v>
      </c>
      <c r="I1359" s="150"/>
      <c r="J1359" s="150"/>
      <c r="M1359" s="145"/>
      <c r="N1359" s="151"/>
      <c r="Y1359" s="152"/>
      <c r="AT1359" s="147" t="s">
        <v>164</v>
      </c>
      <c r="AU1359" s="147" t="s">
        <v>84</v>
      </c>
      <c r="AV1359" s="12" t="s">
        <v>84</v>
      </c>
      <c r="AW1359" s="12" t="s">
        <v>4</v>
      </c>
      <c r="AX1359" s="12" t="s">
        <v>82</v>
      </c>
      <c r="AY1359" s="147" t="s">
        <v>155</v>
      </c>
    </row>
    <row r="1360" spans="2:65" s="1" customFormat="1" ht="16.5" customHeight="1">
      <c r="B1360" s="32"/>
      <c r="C1360" s="126" t="s">
        <v>2718</v>
      </c>
      <c r="D1360" s="126" t="s">
        <v>157</v>
      </c>
      <c r="E1360" s="127" t="s">
        <v>2719</v>
      </c>
      <c r="F1360" s="128" t="s">
        <v>2720</v>
      </c>
      <c r="G1360" s="129" t="s">
        <v>183</v>
      </c>
      <c r="H1360" s="130">
        <v>28</v>
      </c>
      <c r="I1360" s="131"/>
      <c r="J1360" s="131"/>
      <c r="K1360" s="132">
        <f>ROUND(P1360*H1360,2)</f>
        <v>0</v>
      </c>
      <c r="L1360" s="133"/>
      <c r="M1360" s="32"/>
      <c r="N1360" s="134" t="s">
        <v>20</v>
      </c>
      <c r="O1360" s="135" t="s">
        <v>43</v>
      </c>
      <c r="P1360" s="136">
        <f>I1360+J1360</f>
        <v>0</v>
      </c>
      <c r="Q1360" s="136">
        <f>ROUND(I1360*H1360,2)</f>
        <v>0</v>
      </c>
      <c r="R1360" s="136">
        <f>ROUND(J1360*H1360,2)</f>
        <v>0</v>
      </c>
      <c r="T1360" s="137">
        <f>S1360*H1360</f>
        <v>0</v>
      </c>
      <c r="U1360" s="137">
        <v>3.0000000000000001E-5</v>
      </c>
      <c r="V1360" s="137">
        <f>U1360*H1360</f>
        <v>8.4000000000000003E-4</v>
      </c>
      <c r="W1360" s="137">
        <v>0</v>
      </c>
      <c r="X1360" s="137">
        <f>W1360*H1360</f>
        <v>0</v>
      </c>
      <c r="Y1360" s="138" t="s">
        <v>20</v>
      </c>
      <c r="AR1360" s="139" t="s">
        <v>185</v>
      </c>
      <c r="AT1360" s="139" t="s">
        <v>157</v>
      </c>
      <c r="AU1360" s="139" t="s">
        <v>84</v>
      </c>
      <c r="AY1360" s="17" t="s">
        <v>155</v>
      </c>
      <c r="BE1360" s="140">
        <f>IF(O1360="základní",K1360,0)</f>
        <v>0</v>
      </c>
      <c r="BF1360" s="140">
        <f>IF(O1360="snížená",K1360,0)</f>
        <v>0</v>
      </c>
      <c r="BG1360" s="140">
        <f>IF(O1360="zákl. přenesená",K1360,0)</f>
        <v>0</v>
      </c>
      <c r="BH1360" s="140">
        <f>IF(O1360="sníž. přenesená",K1360,0)</f>
        <v>0</v>
      </c>
      <c r="BI1360" s="140">
        <f>IF(O1360="nulová",K1360,0)</f>
        <v>0</v>
      </c>
      <c r="BJ1360" s="17" t="s">
        <v>82</v>
      </c>
      <c r="BK1360" s="140">
        <f>ROUND(P1360*H1360,2)</f>
        <v>0</v>
      </c>
      <c r="BL1360" s="17" t="s">
        <v>185</v>
      </c>
      <c r="BM1360" s="139" t="s">
        <v>2721</v>
      </c>
    </row>
    <row r="1361" spans="2:65" s="1" customFormat="1">
      <c r="B1361" s="32"/>
      <c r="D1361" s="141" t="s">
        <v>162</v>
      </c>
      <c r="F1361" s="142" t="s">
        <v>2722</v>
      </c>
      <c r="I1361" s="143"/>
      <c r="J1361" s="143"/>
      <c r="M1361" s="32"/>
      <c r="N1361" s="144"/>
      <c r="Y1361" s="53"/>
      <c r="AT1361" s="17" t="s">
        <v>162</v>
      </c>
      <c r="AU1361" s="17" t="s">
        <v>84</v>
      </c>
    </row>
    <row r="1362" spans="2:65" s="12" customFormat="1">
      <c r="B1362" s="145"/>
      <c r="D1362" s="146" t="s">
        <v>164</v>
      </c>
      <c r="E1362" s="147" t="s">
        <v>20</v>
      </c>
      <c r="F1362" s="148" t="s">
        <v>2723</v>
      </c>
      <c r="H1362" s="149">
        <v>28</v>
      </c>
      <c r="I1362" s="150"/>
      <c r="J1362" s="150"/>
      <c r="M1362" s="145"/>
      <c r="N1362" s="151"/>
      <c r="Y1362" s="152"/>
      <c r="AT1362" s="147" t="s">
        <v>164</v>
      </c>
      <c r="AU1362" s="147" t="s">
        <v>84</v>
      </c>
      <c r="AV1362" s="12" t="s">
        <v>84</v>
      </c>
      <c r="AW1362" s="12" t="s">
        <v>5</v>
      </c>
      <c r="AX1362" s="12" t="s">
        <v>82</v>
      </c>
      <c r="AY1362" s="147" t="s">
        <v>155</v>
      </c>
    </row>
    <row r="1363" spans="2:65" s="1" customFormat="1" ht="16.5" customHeight="1">
      <c r="B1363" s="32"/>
      <c r="C1363" s="161" t="s">
        <v>2724</v>
      </c>
      <c r="D1363" s="161" t="s">
        <v>180</v>
      </c>
      <c r="E1363" s="162" t="s">
        <v>2725</v>
      </c>
      <c r="F1363" s="163" t="s">
        <v>2726</v>
      </c>
      <c r="G1363" s="164" t="s">
        <v>386</v>
      </c>
      <c r="H1363" s="165">
        <v>43.26</v>
      </c>
      <c r="I1363" s="166"/>
      <c r="J1363" s="167"/>
      <c r="K1363" s="168">
        <f>ROUND(P1363*H1363,2)</f>
        <v>0</v>
      </c>
      <c r="L1363" s="167"/>
      <c r="M1363" s="169"/>
      <c r="N1363" s="170" t="s">
        <v>20</v>
      </c>
      <c r="O1363" s="135" t="s">
        <v>43</v>
      </c>
      <c r="P1363" s="136">
        <f>I1363+J1363</f>
        <v>0</v>
      </c>
      <c r="Q1363" s="136">
        <f>ROUND(I1363*H1363,2)</f>
        <v>0</v>
      </c>
      <c r="R1363" s="136">
        <f>ROUND(J1363*H1363,2)</f>
        <v>0</v>
      </c>
      <c r="T1363" s="137">
        <f>S1363*H1363</f>
        <v>0</v>
      </c>
      <c r="U1363" s="137">
        <v>7.3000000000000001E-3</v>
      </c>
      <c r="V1363" s="137">
        <f>U1363*H1363</f>
        <v>0.31579799999999997</v>
      </c>
      <c r="W1363" s="137">
        <v>0</v>
      </c>
      <c r="X1363" s="137">
        <f>W1363*H1363</f>
        <v>0</v>
      </c>
      <c r="Y1363" s="138" t="s">
        <v>20</v>
      </c>
      <c r="AR1363" s="139" t="s">
        <v>184</v>
      </c>
      <c r="AT1363" s="139" t="s">
        <v>180</v>
      </c>
      <c r="AU1363" s="139" t="s">
        <v>84</v>
      </c>
      <c r="AY1363" s="17" t="s">
        <v>155</v>
      </c>
      <c r="BE1363" s="140">
        <f>IF(O1363="základní",K1363,0)</f>
        <v>0</v>
      </c>
      <c r="BF1363" s="140">
        <f>IF(O1363="snížená",K1363,0)</f>
        <v>0</v>
      </c>
      <c r="BG1363" s="140">
        <f>IF(O1363="zákl. přenesená",K1363,0)</f>
        <v>0</v>
      </c>
      <c r="BH1363" s="140">
        <f>IF(O1363="sníž. přenesená",K1363,0)</f>
        <v>0</v>
      </c>
      <c r="BI1363" s="140">
        <f>IF(O1363="nulová",K1363,0)</f>
        <v>0</v>
      </c>
      <c r="BJ1363" s="17" t="s">
        <v>82</v>
      </c>
      <c r="BK1363" s="140">
        <f>ROUND(P1363*H1363,2)</f>
        <v>0</v>
      </c>
      <c r="BL1363" s="17" t="s">
        <v>185</v>
      </c>
      <c r="BM1363" s="139" t="s">
        <v>2727</v>
      </c>
    </row>
    <row r="1364" spans="2:65" s="12" customFormat="1">
      <c r="B1364" s="145"/>
      <c r="D1364" s="146" t="s">
        <v>164</v>
      </c>
      <c r="F1364" s="148" t="s">
        <v>2728</v>
      </c>
      <c r="H1364" s="149">
        <v>43.26</v>
      </c>
      <c r="I1364" s="150"/>
      <c r="J1364" s="150"/>
      <c r="M1364" s="145"/>
      <c r="N1364" s="151"/>
      <c r="Y1364" s="152"/>
      <c r="AT1364" s="147" t="s">
        <v>164</v>
      </c>
      <c r="AU1364" s="147" t="s">
        <v>84</v>
      </c>
      <c r="AV1364" s="12" t="s">
        <v>84</v>
      </c>
      <c r="AW1364" s="12" t="s">
        <v>4</v>
      </c>
      <c r="AX1364" s="12" t="s">
        <v>82</v>
      </c>
      <c r="AY1364" s="147" t="s">
        <v>155</v>
      </c>
    </row>
    <row r="1365" spans="2:65" s="1" customFormat="1" ht="16.5" customHeight="1">
      <c r="B1365" s="32"/>
      <c r="C1365" s="161" t="s">
        <v>2729</v>
      </c>
      <c r="D1365" s="161" t="s">
        <v>180</v>
      </c>
      <c r="E1365" s="162" t="s">
        <v>2730</v>
      </c>
      <c r="F1365" s="163" t="s">
        <v>2731</v>
      </c>
      <c r="G1365" s="164" t="s">
        <v>386</v>
      </c>
      <c r="H1365" s="165">
        <v>43.26</v>
      </c>
      <c r="I1365" s="166"/>
      <c r="J1365" s="167"/>
      <c r="K1365" s="168">
        <f>ROUND(P1365*H1365,2)</f>
        <v>0</v>
      </c>
      <c r="L1365" s="167"/>
      <c r="M1365" s="169"/>
      <c r="N1365" s="170" t="s">
        <v>20</v>
      </c>
      <c r="O1365" s="135" t="s">
        <v>43</v>
      </c>
      <c r="P1365" s="136">
        <f>I1365+J1365</f>
        <v>0</v>
      </c>
      <c r="Q1365" s="136">
        <f>ROUND(I1365*H1365,2)</f>
        <v>0</v>
      </c>
      <c r="R1365" s="136">
        <f>ROUND(J1365*H1365,2)</f>
        <v>0</v>
      </c>
      <c r="T1365" s="137">
        <f>S1365*H1365</f>
        <v>0</v>
      </c>
      <c r="U1365" s="137">
        <v>7.3000000000000001E-3</v>
      </c>
      <c r="V1365" s="137">
        <f>U1365*H1365</f>
        <v>0.31579799999999997</v>
      </c>
      <c r="W1365" s="137">
        <v>0</v>
      </c>
      <c r="X1365" s="137">
        <f>W1365*H1365</f>
        <v>0</v>
      </c>
      <c r="Y1365" s="138" t="s">
        <v>20</v>
      </c>
      <c r="AR1365" s="139" t="s">
        <v>184</v>
      </c>
      <c r="AT1365" s="139" t="s">
        <v>180</v>
      </c>
      <c r="AU1365" s="139" t="s">
        <v>84</v>
      </c>
      <c r="AY1365" s="17" t="s">
        <v>155</v>
      </c>
      <c r="BE1365" s="140">
        <f>IF(O1365="základní",K1365,0)</f>
        <v>0</v>
      </c>
      <c r="BF1365" s="140">
        <f>IF(O1365="snížená",K1365,0)</f>
        <v>0</v>
      </c>
      <c r="BG1365" s="140">
        <f>IF(O1365="zákl. přenesená",K1365,0)</f>
        <v>0</v>
      </c>
      <c r="BH1365" s="140">
        <f>IF(O1365="sníž. přenesená",K1365,0)</f>
        <v>0</v>
      </c>
      <c r="BI1365" s="140">
        <f>IF(O1365="nulová",K1365,0)</f>
        <v>0</v>
      </c>
      <c r="BJ1365" s="17" t="s">
        <v>82</v>
      </c>
      <c r="BK1365" s="140">
        <f>ROUND(P1365*H1365,2)</f>
        <v>0</v>
      </c>
      <c r="BL1365" s="17" t="s">
        <v>185</v>
      </c>
      <c r="BM1365" s="139" t="s">
        <v>2732</v>
      </c>
    </row>
    <row r="1366" spans="2:65" s="12" customFormat="1">
      <c r="B1366" s="145"/>
      <c r="D1366" s="146" t="s">
        <v>164</v>
      </c>
      <c r="F1366" s="148" t="s">
        <v>2728</v>
      </c>
      <c r="H1366" s="149">
        <v>43.26</v>
      </c>
      <c r="I1366" s="150"/>
      <c r="J1366" s="150"/>
      <c r="M1366" s="145"/>
      <c r="N1366" s="151"/>
      <c r="Y1366" s="152"/>
      <c r="AT1366" s="147" t="s">
        <v>164</v>
      </c>
      <c r="AU1366" s="147" t="s">
        <v>84</v>
      </c>
      <c r="AV1366" s="12" t="s">
        <v>84</v>
      </c>
      <c r="AW1366" s="12" t="s">
        <v>4</v>
      </c>
      <c r="AX1366" s="12" t="s">
        <v>82</v>
      </c>
      <c r="AY1366" s="147" t="s">
        <v>155</v>
      </c>
    </row>
    <row r="1367" spans="2:65" s="1" customFormat="1" ht="24.2" customHeight="1">
      <c r="B1367" s="32"/>
      <c r="C1367" s="126" t="s">
        <v>2733</v>
      </c>
      <c r="D1367" s="126" t="s">
        <v>157</v>
      </c>
      <c r="E1367" s="127" t="s">
        <v>2734</v>
      </c>
      <c r="F1367" s="128" t="s">
        <v>2735</v>
      </c>
      <c r="G1367" s="129" t="s">
        <v>386</v>
      </c>
      <c r="H1367" s="130">
        <v>41</v>
      </c>
      <c r="I1367" s="131"/>
      <c r="J1367" s="131"/>
      <c r="K1367" s="132">
        <f>ROUND(P1367*H1367,2)</f>
        <v>0</v>
      </c>
      <c r="L1367" s="133"/>
      <c r="M1367" s="32"/>
      <c r="N1367" s="134" t="s">
        <v>20</v>
      </c>
      <c r="O1367" s="135" t="s">
        <v>43</v>
      </c>
      <c r="P1367" s="136">
        <f>I1367+J1367</f>
        <v>0</v>
      </c>
      <c r="Q1367" s="136">
        <f>ROUND(I1367*H1367,2)</f>
        <v>0</v>
      </c>
      <c r="R1367" s="136">
        <f>ROUND(J1367*H1367,2)</f>
        <v>0</v>
      </c>
      <c r="T1367" s="137">
        <f>S1367*H1367</f>
        <v>0</v>
      </c>
      <c r="U1367" s="137">
        <v>0</v>
      </c>
      <c r="V1367" s="137">
        <f>U1367*H1367</f>
        <v>0</v>
      </c>
      <c r="W1367" s="137">
        <v>0</v>
      </c>
      <c r="X1367" s="137">
        <f>W1367*H1367</f>
        <v>0</v>
      </c>
      <c r="Y1367" s="138" t="s">
        <v>20</v>
      </c>
      <c r="AR1367" s="139" t="s">
        <v>185</v>
      </c>
      <c r="AT1367" s="139" t="s">
        <v>157</v>
      </c>
      <c r="AU1367" s="139" t="s">
        <v>84</v>
      </c>
      <c r="AY1367" s="17" t="s">
        <v>155</v>
      </c>
      <c r="BE1367" s="140">
        <f>IF(O1367="základní",K1367,0)</f>
        <v>0</v>
      </c>
      <c r="BF1367" s="140">
        <f>IF(O1367="snížená",K1367,0)</f>
        <v>0</v>
      </c>
      <c r="BG1367" s="140">
        <f>IF(O1367="zákl. přenesená",K1367,0)</f>
        <v>0</v>
      </c>
      <c r="BH1367" s="140">
        <f>IF(O1367="sníž. přenesená",K1367,0)</f>
        <v>0</v>
      </c>
      <c r="BI1367" s="140">
        <f>IF(O1367="nulová",K1367,0)</f>
        <v>0</v>
      </c>
      <c r="BJ1367" s="17" t="s">
        <v>82</v>
      </c>
      <c r="BK1367" s="140">
        <f>ROUND(P1367*H1367,2)</f>
        <v>0</v>
      </c>
      <c r="BL1367" s="17" t="s">
        <v>185</v>
      </c>
      <c r="BM1367" s="139" t="s">
        <v>2736</v>
      </c>
    </row>
    <row r="1368" spans="2:65" s="1" customFormat="1">
      <c r="B1368" s="32"/>
      <c r="D1368" s="141" t="s">
        <v>162</v>
      </c>
      <c r="F1368" s="142" t="s">
        <v>2737</v>
      </c>
      <c r="I1368" s="143"/>
      <c r="J1368" s="143"/>
      <c r="M1368" s="32"/>
      <c r="N1368" s="144"/>
      <c r="Y1368" s="53"/>
      <c r="AT1368" s="17" t="s">
        <v>162</v>
      </c>
      <c r="AU1368" s="17" t="s">
        <v>84</v>
      </c>
    </row>
    <row r="1369" spans="2:65" s="1" customFormat="1" ht="16.5" customHeight="1">
      <c r="B1369" s="32"/>
      <c r="C1369" s="161" t="s">
        <v>2738</v>
      </c>
      <c r="D1369" s="161" t="s">
        <v>180</v>
      </c>
      <c r="E1369" s="162" t="s">
        <v>2739</v>
      </c>
      <c r="F1369" s="163" t="s">
        <v>2740</v>
      </c>
      <c r="G1369" s="164" t="s">
        <v>386</v>
      </c>
      <c r="H1369" s="165">
        <v>41.2</v>
      </c>
      <c r="I1369" s="166"/>
      <c r="J1369" s="167"/>
      <c r="K1369" s="168">
        <f>ROUND(P1369*H1369,2)</f>
        <v>0</v>
      </c>
      <c r="L1369" s="167"/>
      <c r="M1369" s="169"/>
      <c r="N1369" s="170" t="s">
        <v>20</v>
      </c>
      <c r="O1369" s="135" t="s">
        <v>43</v>
      </c>
      <c r="P1369" s="136">
        <f>I1369+J1369</f>
        <v>0</v>
      </c>
      <c r="Q1369" s="136">
        <f>ROUND(I1369*H1369,2)</f>
        <v>0</v>
      </c>
      <c r="R1369" s="136">
        <f>ROUND(J1369*H1369,2)</f>
        <v>0</v>
      </c>
      <c r="T1369" s="137">
        <f>S1369*H1369</f>
        <v>0</v>
      </c>
      <c r="U1369" s="137">
        <v>5.8999999999999999E-3</v>
      </c>
      <c r="V1369" s="137">
        <f>U1369*H1369</f>
        <v>0.24308000000000002</v>
      </c>
      <c r="W1369" s="137">
        <v>0</v>
      </c>
      <c r="X1369" s="137">
        <f>W1369*H1369</f>
        <v>0</v>
      </c>
      <c r="Y1369" s="138" t="s">
        <v>20</v>
      </c>
      <c r="AR1369" s="139" t="s">
        <v>184</v>
      </c>
      <c r="AT1369" s="139" t="s">
        <v>180</v>
      </c>
      <c r="AU1369" s="139" t="s">
        <v>84</v>
      </c>
      <c r="AY1369" s="17" t="s">
        <v>155</v>
      </c>
      <c r="BE1369" s="140">
        <f>IF(O1369="základní",K1369,0)</f>
        <v>0</v>
      </c>
      <c r="BF1369" s="140">
        <f>IF(O1369="snížená",K1369,0)</f>
        <v>0</v>
      </c>
      <c r="BG1369" s="140">
        <f>IF(O1369="zákl. přenesená",K1369,0)</f>
        <v>0</v>
      </c>
      <c r="BH1369" s="140">
        <f>IF(O1369="sníž. přenesená",K1369,0)</f>
        <v>0</v>
      </c>
      <c r="BI1369" s="140">
        <f>IF(O1369="nulová",K1369,0)</f>
        <v>0</v>
      </c>
      <c r="BJ1369" s="17" t="s">
        <v>82</v>
      </c>
      <c r="BK1369" s="140">
        <f>ROUND(P1369*H1369,2)</f>
        <v>0</v>
      </c>
      <c r="BL1369" s="17" t="s">
        <v>185</v>
      </c>
      <c r="BM1369" s="139" t="s">
        <v>2741</v>
      </c>
    </row>
    <row r="1370" spans="2:65" s="12" customFormat="1">
      <c r="B1370" s="145"/>
      <c r="D1370" s="146" t="s">
        <v>164</v>
      </c>
      <c r="F1370" s="148" t="s">
        <v>2742</v>
      </c>
      <c r="H1370" s="149">
        <v>41.2</v>
      </c>
      <c r="I1370" s="150"/>
      <c r="J1370" s="150"/>
      <c r="M1370" s="145"/>
      <c r="N1370" s="151"/>
      <c r="Y1370" s="152"/>
      <c r="AT1370" s="147" t="s">
        <v>164</v>
      </c>
      <c r="AU1370" s="147" t="s">
        <v>84</v>
      </c>
      <c r="AV1370" s="12" t="s">
        <v>84</v>
      </c>
      <c r="AW1370" s="12" t="s">
        <v>4</v>
      </c>
      <c r="AX1370" s="12" t="s">
        <v>82</v>
      </c>
      <c r="AY1370" s="147" t="s">
        <v>155</v>
      </c>
    </row>
    <row r="1371" spans="2:65" s="1" customFormat="1" ht="16.5" customHeight="1">
      <c r="B1371" s="32"/>
      <c r="C1371" s="161" t="s">
        <v>2743</v>
      </c>
      <c r="D1371" s="161" t="s">
        <v>180</v>
      </c>
      <c r="E1371" s="162" t="s">
        <v>2744</v>
      </c>
      <c r="F1371" s="163" t="s">
        <v>2745</v>
      </c>
      <c r="G1371" s="164" t="s">
        <v>386</v>
      </c>
      <c r="H1371" s="165">
        <v>1</v>
      </c>
      <c r="I1371" s="166"/>
      <c r="J1371" s="167"/>
      <c r="K1371" s="168">
        <f>ROUND(P1371*H1371,2)</f>
        <v>0</v>
      </c>
      <c r="L1371" s="167"/>
      <c r="M1371" s="169"/>
      <c r="N1371" s="170" t="s">
        <v>20</v>
      </c>
      <c r="O1371" s="135" t="s">
        <v>43</v>
      </c>
      <c r="P1371" s="136">
        <f>I1371+J1371</f>
        <v>0</v>
      </c>
      <c r="Q1371" s="136">
        <f>ROUND(I1371*H1371,2)</f>
        <v>0</v>
      </c>
      <c r="R1371" s="136">
        <f>ROUND(J1371*H1371,2)</f>
        <v>0</v>
      </c>
      <c r="T1371" s="137">
        <f>S1371*H1371</f>
        <v>0</v>
      </c>
      <c r="U1371" s="137">
        <v>2.2000000000000001E-3</v>
      </c>
      <c r="V1371" s="137">
        <f>U1371*H1371</f>
        <v>2.2000000000000001E-3</v>
      </c>
      <c r="W1371" s="137">
        <v>0</v>
      </c>
      <c r="X1371" s="137">
        <f>W1371*H1371</f>
        <v>0</v>
      </c>
      <c r="Y1371" s="138" t="s">
        <v>20</v>
      </c>
      <c r="AR1371" s="139" t="s">
        <v>184</v>
      </c>
      <c r="AT1371" s="139" t="s">
        <v>180</v>
      </c>
      <c r="AU1371" s="139" t="s">
        <v>84</v>
      </c>
      <c r="AY1371" s="17" t="s">
        <v>155</v>
      </c>
      <c r="BE1371" s="140">
        <f>IF(O1371="základní",K1371,0)</f>
        <v>0</v>
      </c>
      <c r="BF1371" s="140">
        <f>IF(O1371="snížená",K1371,0)</f>
        <v>0</v>
      </c>
      <c r="BG1371" s="140">
        <f>IF(O1371="zákl. přenesená",K1371,0)</f>
        <v>0</v>
      </c>
      <c r="BH1371" s="140">
        <f>IF(O1371="sníž. přenesená",K1371,0)</f>
        <v>0</v>
      </c>
      <c r="BI1371" s="140">
        <f>IF(O1371="nulová",K1371,0)</f>
        <v>0</v>
      </c>
      <c r="BJ1371" s="17" t="s">
        <v>82</v>
      </c>
      <c r="BK1371" s="140">
        <f>ROUND(P1371*H1371,2)</f>
        <v>0</v>
      </c>
      <c r="BL1371" s="17" t="s">
        <v>185</v>
      </c>
      <c r="BM1371" s="139" t="s">
        <v>2746</v>
      </c>
    </row>
    <row r="1372" spans="2:65" s="1" customFormat="1" ht="16.5" customHeight="1">
      <c r="B1372" s="32"/>
      <c r="C1372" s="126" t="s">
        <v>2747</v>
      </c>
      <c r="D1372" s="126" t="s">
        <v>157</v>
      </c>
      <c r="E1372" s="127" t="s">
        <v>2748</v>
      </c>
      <c r="F1372" s="128" t="s">
        <v>2749</v>
      </c>
      <c r="G1372" s="129" t="s">
        <v>386</v>
      </c>
      <c r="H1372" s="130">
        <v>2</v>
      </c>
      <c r="I1372" s="131"/>
      <c r="J1372" s="131"/>
      <c r="K1372" s="132">
        <f>ROUND(P1372*H1372,2)</f>
        <v>0</v>
      </c>
      <c r="L1372" s="133"/>
      <c r="M1372" s="32"/>
      <c r="N1372" s="134" t="s">
        <v>20</v>
      </c>
      <c r="O1372" s="135" t="s">
        <v>43</v>
      </c>
      <c r="P1372" s="136">
        <f>I1372+J1372</f>
        <v>0</v>
      </c>
      <c r="Q1372" s="136">
        <f>ROUND(I1372*H1372,2)</f>
        <v>0</v>
      </c>
      <c r="R1372" s="136">
        <f>ROUND(J1372*H1372,2)</f>
        <v>0</v>
      </c>
      <c r="T1372" s="137">
        <f>S1372*H1372</f>
        <v>0</v>
      </c>
      <c r="U1372" s="137">
        <v>4.0000000000000003E-5</v>
      </c>
      <c r="V1372" s="137">
        <f>U1372*H1372</f>
        <v>8.0000000000000007E-5</v>
      </c>
      <c r="W1372" s="137">
        <v>0</v>
      </c>
      <c r="X1372" s="137">
        <f>W1372*H1372</f>
        <v>0</v>
      </c>
      <c r="Y1372" s="138" t="s">
        <v>20</v>
      </c>
      <c r="AR1372" s="139" t="s">
        <v>185</v>
      </c>
      <c r="AT1372" s="139" t="s">
        <v>157</v>
      </c>
      <c r="AU1372" s="139" t="s">
        <v>84</v>
      </c>
      <c r="AY1372" s="17" t="s">
        <v>155</v>
      </c>
      <c r="BE1372" s="140">
        <f>IF(O1372="základní",K1372,0)</f>
        <v>0</v>
      </c>
      <c r="BF1372" s="140">
        <f>IF(O1372="snížená",K1372,0)</f>
        <v>0</v>
      </c>
      <c r="BG1372" s="140">
        <f>IF(O1372="zákl. přenesená",K1372,0)</f>
        <v>0</v>
      </c>
      <c r="BH1372" s="140">
        <f>IF(O1372="sníž. přenesená",K1372,0)</f>
        <v>0</v>
      </c>
      <c r="BI1372" s="140">
        <f>IF(O1372="nulová",K1372,0)</f>
        <v>0</v>
      </c>
      <c r="BJ1372" s="17" t="s">
        <v>82</v>
      </c>
      <c r="BK1372" s="140">
        <f>ROUND(P1372*H1372,2)</f>
        <v>0</v>
      </c>
      <c r="BL1372" s="17" t="s">
        <v>185</v>
      </c>
      <c r="BM1372" s="139" t="s">
        <v>2750</v>
      </c>
    </row>
    <row r="1373" spans="2:65" s="1" customFormat="1">
      <c r="B1373" s="32"/>
      <c r="D1373" s="141" t="s">
        <v>162</v>
      </c>
      <c r="F1373" s="142" t="s">
        <v>2751</v>
      </c>
      <c r="I1373" s="143"/>
      <c r="J1373" s="143"/>
      <c r="M1373" s="32"/>
      <c r="N1373" s="144"/>
      <c r="Y1373" s="53"/>
      <c r="AT1373" s="17" t="s">
        <v>162</v>
      </c>
      <c r="AU1373" s="17" t="s">
        <v>84</v>
      </c>
    </row>
    <row r="1374" spans="2:65" s="1" customFormat="1" ht="16.5" customHeight="1">
      <c r="B1374" s="32"/>
      <c r="C1374" s="161" t="s">
        <v>2752</v>
      </c>
      <c r="D1374" s="161" t="s">
        <v>180</v>
      </c>
      <c r="E1374" s="162" t="s">
        <v>2753</v>
      </c>
      <c r="F1374" s="163" t="s">
        <v>2754</v>
      </c>
      <c r="G1374" s="164" t="s">
        <v>386</v>
      </c>
      <c r="H1374" s="165">
        <v>2</v>
      </c>
      <c r="I1374" s="166"/>
      <c r="J1374" s="167"/>
      <c r="K1374" s="168">
        <f>ROUND(P1374*H1374,2)</f>
        <v>0</v>
      </c>
      <c r="L1374" s="167"/>
      <c r="M1374" s="169"/>
      <c r="N1374" s="170" t="s">
        <v>20</v>
      </c>
      <c r="O1374" s="135" t="s">
        <v>43</v>
      </c>
      <c r="P1374" s="136">
        <f>I1374+J1374</f>
        <v>0</v>
      </c>
      <c r="Q1374" s="136">
        <f>ROUND(I1374*H1374,2)</f>
        <v>0</v>
      </c>
      <c r="R1374" s="136">
        <f>ROUND(J1374*H1374,2)</f>
        <v>0</v>
      </c>
      <c r="T1374" s="137">
        <f>S1374*H1374</f>
        <v>0</v>
      </c>
      <c r="U1374" s="137">
        <v>1.6999999999999999E-3</v>
      </c>
      <c r="V1374" s="137">
        <f>U1374*H1374</f>
        <v>3.3999999999999998E-3</v>
      </c>
      <c r="W1374" s="137">
        <v>0</v>
      </c>
      <c r="X1374" s="137">
        <f>W1374*H1374</f>
        <v>0</v>
      </c>
      <c r="Y1374" s="138" t="s">
        <v>20</v>
      </c>
      <c r="AR1374" s="139" t="s">
        <v>184</v>
      </c>
      <c r="AT1374" s="139" t="s">
        <v>180</v>
      </c>
      <c r="AU1374" s="139" t="s">
        <v>84</v>
      </c>
      <c r="AY1374" s="17" t="s">
        <v>155</v>
      </c>
      <c r="BE1374" s="140">
        <f>IF(O1374="základní",K1374,0)</f>
        <v>0</v>
      </c>
      <c r="BF1374" s="140">
        <f>IF(O1374="snížená",K1374,0)</f>
        <v>0</v>
      </c>
      <c r="BG1374" s="140">
        <f>IF(O1374="zákl. přenesená",K1374,0)</f>
        <v>0</v>
      </c>
      <c r="BH1374" s="140">
        <f>IF(O1374="sníž. přenesená",K1374,0)</f>
        <v>0</v>
      </c>
      <c r="BI1374" s="140">
        <f>IF(O1374="nulová",K1374,0)</f>
        <v>0</v>
      </c>
      <c r="BJ1374" s="17" t="s">
        <v>82</v>
      </c>
      <c r="BK1374" s="140">
        <f>ROUND(P1374*H1374,2)</f>
        <v>0</v>
      </c>
      <c r="BL1374" s="17" t="s">
        <v>185</v>
      </c>
      <c r="BM1374" s="139" t="s">
        <v>2755</v>
      </c>
    </row>
    <row r="1375" spans="2:65" s="1" customFormat="1" ht="16.5" customHeight="1">
      <c r="B1375" s="32"/>
      <c r="C1375" s="126" t="s">
        <v>2756</v>
      </c>
      <c r="D1375" s="126" t="s">
        <v>157</v>
      </c>
      <c r="E1375" s="127" t="s">
        <v>2757</v>
      </c>
      <c r="F1375" s="128" t="s">
        <v>2758</v>
      </c>
      <c r="G1375" s="129" t="s">
        <v>386</v>
      </c>
      <c r="H1375" s="130">
        <v>3</v>
      </c>
      <c r="I1375" s="131"/>
      <c r="J1375" s="131"/>
      <c r="K1375" s="132">
        <f>ROUND(P1375*H1375,2)</f>
        <v>0</v>
      </c>
      <c r="L1375" s="133"/>
      <c r="M1375" s="32"/>
      <c r="N1375" s="134" t="s">
        <v>20</v>
      </c>
      <c r="O1375" s="135" t="s">
        <v>43</v>
      </c>
      <c r="P1375" s="136">
        <f>I1375+J1375</f>
        <v>0</v>
      </c>
      <c r="Q1375" s="136">
        <f>ROUND(I1375*H1375,2)</f>
        <v>0</v>
      </c>
      <c r="R1375" s="136">
        <f>ROUND(J1375*H1375,2)</f>
        <v>0</v>
      </c>
      <c r="T1375" s="137">
        <f>S1375*H1375</f>
        <v>0</v>
      </c>
      <c r="U1375" s="137">
        <v>0</v>
      </c>
      <c r="V1375" s="137">
        <f>U1375*H1375</f>
        <v>0</v>
      </c>
      <c r="W1375" s="137">
        <v>0</v>
      </c>
      <c r="X1375" s="137">
        <f>W1375*H1375</f>
        <v>0</v>
      </c>
      <c r="Y1375" s="138" t="s">
        <v>20</v>
      </c>
      <c r="AR1375" s="139" t="s">
        <v>185</v>
      </c>
      <c r="AT1375" s="139" t="s">
        <v>157</v>
      </c>
      <c r="AU1375" s="139" t="s">
        <v>84</v>
      </c>
      <c r="AY1375" s="17" t="s">
        <v>155</v>
      </c>
      <c r="BE1375" s="140">
        <f>IF(O1375="základní",K1375,0)</f>
        <v>0</v>
      </c>
      <c r="BF1375" s="140">
        <f>IF(O1375="snížená",K1375,0)</f>
        <v>0</v>
      </c>
      <c r="BG1375" s="140">
        <f>IF(O1375="zákl. přenesená",K1375,0)</f>
        <v>0</v>
      </c>
      <c r="BH1375" s="140">
        <f>IF(O1375="sníž. přenesená",K1375,0)</f>
        <v>0</v>
      </c>
      <c r="BI1375" s="140">
        <f>IF(O1375="nulová",K1375,0)</f>
        <v>0</v>
      </c>
      <c r="BJ1375" s="17" t="s">
        <v>82</v>
      </c>
      <c r="BK1375" s="140">
        <f>ROUND(P1375*H1375,2)</f>
        <v>0</v>
      </c>
      <c r="BL1375" s="17" t="s">
        <v>185</v>
      </c>
      <c r="BM1375" s="139" t="s">
        <v>2759</v>
      </c>
    </row>
    <row r="1376" spans="2:65" s="1" customFormat="1">
      <c r="B1376" s="32"/>
      <c r="D1376" s="141" t="s">
        <v>162</v>
      </c>
      <c r="F1376" s="142" t="s">
        <v>2760</v>
      </c>
      <c r="I1376" s="143"/>
      <c r="J1376" s="143"/>
      <c r="M1376" s="32"/>
      <c r="N1376" s="144"/>
      <c r="Y1376" s="53"/>
      <c r="AT1376" s="17" t="s">
        <v>162</v>
      </c>
      <c r="AU1376" s="17" t="s">
        <v>84</v>
      </c>
    </row>
    <row r="1377" spans="2:65" s="1" customFormat="1" ht="16.5" customHeight="1">
      <c r="B1377" s="32"/>
      <c r="C1377" s="161" t="s">
        <v>2761</v>
      </c>
      <c r="D1377" s="161" t="s">
        <v>180</v>
      </c>
      <c r="E1377" s="162" t="s">
        <v>2762</v>
      </c>
      <c r="F1377" s="163" t="s">
        <v>2763</v>
      </c>
      <c r="G1377" s="164" t="s">
        <v>386</v>
      </c>
      <c r="H1377" s="165">
        <v>3</v>
      </c>
      <c r="I1377" s="166"/>
      <c r="J1377" s="167"/>
      <c r="K1377" s="168">
        <f>ROUND(P1377*H1377,2)</f>
        <v>0</v>
      </c>
      <c r="L1377" s="167"/>
      <c r="M1377" s="169"/>
      <c r="N1377" s="170" t="s">
        <v>20</v>
      </c>
      <c r="O1377" s="135" t="s">
        <v>43</v>
      </c>
      <c r="P1377" s="136">
        <f>I1377+J1377</f>
        <v>0</v>
      </c>
      <c r="Q1377" s="136">
        <f>ROUND(I1377*H1377,2)</f>
        <v>0</v>
      </c>
      <c r="R1377" s="136">
        <f>ROUND(J1377*H1377,2)</f>
        <v>0</v>
      </c>
      <c r="T1377" s="137">
        <f>S1377*H1377</f>
        <v>0</v>
      </c>
      <c r="U1377" s="137">
        <v>2.0000000000000001E-4</v>
      </c>
      <c r="V1377" s="137">
        <f>U1377*H1377</f>
        <v>6.0000000000000006E-4</v>
      </c>
      <c r="W1377" s="137">
        <v>0</v>
      </c>
      <c r="X1377" s="137">
        <f>W1377*H1377</f>
        <v>0</v>
      </c>
      <c r="Y1377" s="138" t="s">
        <v>20</v>
      </c>
      <c r="AR1377" s="139" t="s">
        <v>184</v>
      </c>
      <c r="AT1377" s="139" t="s">
        <v>180</v>
      </c>
      <c r="AU1377" s="139" t="s">
        <v>84</v>
      </c>
      <c r="AY1377" s="17" t="s">
        <v>155</v>
      </c>
      <c r="BE1377" s="140">
        <f>IF(O1377="základní",K1377,0)</f>
        <v>0</v>
      </c>
      <c r="BF1377" s="140">
        <f>IF(O1377="snížená",K1377,0)</f>
        <v>0</v>
      </c>
      <c r="BG1377" s="140">
        <f>IF(O1377="zákl. přenesená",K1377,0)</f>
        <v>0</v>
      </c>
      <c r="BH1377" s="140">
        <f>IF(O1377="sníž. přenesená",K1377,0)</f>
        <v>0</v>
      </c>
      <c r="BI1377" s="140">
        <f>IF(O1377="nulová",K1377,0)</f>
        <v>0</v>
      </c>
      <c r="BJ1377" s="17" t="s">
        <v>82</v>
      </c>
      <c r="BK1377" s="140">
        <f>ROUND(P1377*H1377,2)</f>
        <v>0</v>
      </c>
      <c r="BL1377" s="17" t="s">
        <v>185</v>
      </c>
      <c r="BM1377" s="139" t="s">
        <v>2764</v>
      </c>
    </row>
    <row r="1378" spans="2:65" s="1" customFormat="1" ht="16.5" customHeight="1">
      <c r="B1378" s="32"/>
      <c r="C1378" s="126" t="s">
        <v>2765</v>
      </c>
      <c r="D1378" s="126" t="s">
        <v>157</v>
      </c>
      <c r="E1378" s="127" t="s">
        <v>2766</v>
      </c>
      <c r="F1378" s="128" t="s">
        <v>2767</v>
      </c>
      <c r="G1378" s="129" t="s">
        <v>386</v>
      </c>
      <c r="H1378" s="130">
        <v>63</v>
      </c>
      <c r="I1378" s="131"/>
      <c r="J1378" s="131"/>
      <c r="K1378" s="132">
        <f>ROUND(P1378*H1378,2)</f>
        <v>0</v>
      </c>
      <c r="L1378" s="133"/>
      <c r="M1378" s="32"/>
      <c r="N1378" s="134" t="s">
        <v>20</v>
      </c>
      <c r="O1378" s="135" t="s">
        <v>43</v>
      </c>
      <c r="P1378" s="136">
        <f>I1378+J1378</f>
        <v>0</v>
      </c>
      <c r="Q1378" s="136">
        <f>ROUND(I1378*H1378,2)</f>
        <v>0</v>
      </c>
      <c r="R1378" s="136">
        <f>ROUND(J1378*H1378,2)</f>
        <v>0</v>
      </c>
      <c r="T1378" s="137">
        <f>S1378*H1378</f>
        <v>0</v>
      </c>
      <c r="U1378" s="137">
        <v>0</v>
      </c>
      <c r="V1378" s="137">
        <f>U1378*H1378</f>
        <v>0</v>
      </c>
      <c r="W1378" s="137">
        <v>0</v>
      </c>
      <c r="X1378" s="137">
        <f>W1378*H1378</f>
        <v>0</v>
      </c>
      <c r="Y1378" s="138" t="s">
        <v>20</v>
      </c>
      <c r="AR1378" s="139" t="s">
        <v>185</v>
      </c>
      <c r="AT1378" s="139" t="s">
        <v>157</v>
      </c>
      <c r="AU1378" s="139" t="s">
        <v>84</v>
      </c>
      <c r="AY1378" s="17" t="s">
        <v>155</v>
      </c>
      <c r="BE1378" s="140">
        <f>IF(O1378="základní",K1378,0)</f>
        <v>0</v>
      </c>
      <c r="BF1378" s="140">
        <f>IF(O1378="snížená",K1378,0)</f>
        <v>0</v>
      </c>
      <c r="BG1378" s="140">
        <f>IF(O1378="zákl. přenesená",K1378,0)</f>
        <v>0</v>
      </c>
      <c r="BH1378" s="140">
        <f>IF(O1378="sníž. přenesená",K1378,0)</f>
        <v>0</v>
      </c>
      <c r="BI1378" s="140">
        <f>IF(O1378="nulová",K1378,0)</f>
        <v>0</v>
      </c>
      <c r="BJ1378" s="17" t="s">
        <v>82</v>
      </c>
      <c r="BK1378" s="140">
        <f>ROUND(P1378*H1378,2)</f>
        <v>0</v>
      </c>
      <c r="BL1378" s="17" t="s">
        <v>185</v>
      </c>
      <c r="BM1378" s="139" t="s">
        <v>2768</v>
      </c>
    </row>
    <row r="1379" spans="2:65" s="1" customFormat="1">
      <c r="B1379" s="32"/>
      <c r="D1379" s="141" t="s">
        <v>162</v>
      </c>
      <c r="F1379" s="142" t="s">
        <v>2769</v>
      </c>
      <c r="I1379" s="143"/>
      <c r="J1379" s="143"/>
      <c r="M1379" s="32"/>
      <c r="N1379" s="144"/>
      <c r="Y1379" s="53"/>
      <c r="AT1379" s="17" t="s">
        <v>162</v>
      </c>
      <c r="AU1379" s="17" t="s">
        <v>84</v>
      </c>
    </row>
    <row r="1380" spans="2:65" s="12" customFormat="1">
      <c r="B1380" s="145"/>
      <c r="D1380" s="146" t="s">
        <v>164</v>
      </c>
      <c r="E1380" s="147" t="s">
        <v>20</v>
      </c>
      <c r="F1380" s="148" t="s">
        <v>2770</v>
      </c>
      <c r="H1380" s="149">
        <v>63</v>
      </c>
      <c r="I1380" s="150"/>
      <c r="J1380" s="150"/>
      <c r="M1380" s="145"/>
      <c r="N1380" s="151"/>
      <c r="Y1380" s="152"/>
      <c r="AT1380" s="147" t="s">
        <v>164</v>
      </c>
      <c r="AU1380" s="147" t="s">
        <v>84</v>
      </c>
      <c r="AV1380" s="12" t="s">
        <v>84</v>
      </c>
      <c r="AW1380" s="12" t="s">
        <v>5</v>
      </c>
      <c r="AX1380" s="12" t="s">
        <v>82</v>
      </c>
      <c r="AY1380" s="147" t="s">
        <v>155</v>
      </c>
    </row>
    <row r="1381" spans="2:65" s="1" customFormat="1" ht="16.5" customHeight="1">
      <c r="B1381" s="32"/>
      <c r="C1381" s="161" t="s">
        <v>2771</v>
      </c>
      <c r="D1381" s="161" t="s">
        <v>180</v>
      </c>
      <c r="E1381" s="162" t="s">
        <v>2772</v>
      </c>
      <c r="F1381" s="163" t="s">
        <v>2773</v>
      </c>
      <c r="G1381" s="164" t="s">
        <v>386</v>
      </c>
      <c r="H1381" s="165">
        <v>63</v>
      </c>
      <c r="I1381" s="166"/>
      <c r="J1381" s="167"/>
      <c r="K1381" s="168">
        <f>ROUND(P1381*H1381,2)</f>
        <v>0</v>
      </c>
      <c r="L1381" s="167"/>
      <c r="M1381" s="169"/>
      <c r="N1381" s="170" t="s">
        <v>20</v>
      </c>
      <c r="O1381" s="135" t="s">
        <v>43</v>
      </c>
      <c r="P1381" s="136">
        <f>I1381+J1381</f>
        <v>0</v>
      </c>
      <c r="Q1381" s="136">
        <f>ROUND(I1381*H1381,2)</f>
        <v>0</v>
      </c>
      <c r="R1381" s="136">
        <f>ROUND(J1381*H1381,2)</f>
        <v>0</v>
      </c>
      <c r="T1381" s="137">
        <f>S1381*H1381</f>
        <v>0</v>
      </c>
      <c r="U1381" s="137">
        <v>5.5000000000000003E-4</v>
      </c>
      <c r="V1381" s="137">
        <f>U1381*H1381</f>
        <v>3.465E-2</v>
      </c>
      <c r="W1381" s="137">
        <v>0</v>
      </c>
      <c r="X1381" s="137">
        <f>W1381*H1381</f>
        <v>0</v>
      </c>
      <c r="Y1381" s="138" t="s">
        <v>20</v>
      </c>
      <c r="AR1381" s="139" t="s">
        <v>184</v>
      </c>
      <c r="AT1381" s="139" t="s">
        <v>180</v>
      </c>
      <c r="AU1381" s="139" t="s">
        <v>84</v>
      </c>
      <c r="AY1381" s="17" t="s">
        <v>155</v>
      </c>
      <c r="BE1381" s="140">
        <f>IF(O1381="základní",K1381,0)</f>
        <v>0</v>
      </c>
      <c r="BF1381" s="140">
        <f>IF(O1381="snížená",K1381,0)</f>
        <v>0</v>
      </c>
      <c r="BG1381" s="140">
        <f>IF(O1381="zákl. přenesená",K1381,0)</f>
        <v>0</v>
      </c>
      <c r="BH1381" s="140">
        <f>IF(O1381="sníž. přenesená",K1381,0)</f>
        <v>0</v>
      </c>
      <c r="BI1381" s="140">
        <f>IF(O1381="nulová",K1381,0)</f>
        <v>0</v>
      </c>
      <c r="BJ1381" s="17" t="s">
        <v>82</v>
      </c>
      <c r="BK1381" s="140">
        <f>ROUND(P1381*H1381,2)</f>
        <v>0</v>
      </c>
      <c r="BL1381" s="17" t="s">
        <v>185</v>
      </c>
      <c r="BM1381" s="139" t="s">
        <v>2774</v>
      </c>
    </row>
    <row r="1382" spans="2:65" s="1" customFormat="1" ht="16.5" customHeight="1">
      <c r="B1382" s="32"/>
      <c r="C1382" s="126" t="s">
        <v>2775</v>
      </c>
      <c r="D1382" s="126" t="s">
        <v>157</v>
      </c>
      <c r="E1382" s="127" t="s">
        <v>2776</v>
      </c>
      <c r="F1382" s="128" t="s">
        <v>2777</v>
      </c>
      <c r="G1382" s="129" t="s">
        <v>386</v>
      </c>
      <c r="H1382" s="130">
        <v>1</v>
      </c>
      <c r="I1382" s="131"/>
      <c r="J1382" s="131"/>
      <c r="K1382" s="132">
        <f>ROUND(P1382*H1382,2)</f>
        <v>0</v>
      </c>
      <c r="L1382" s="133"/>
      <c r="M1382" s="32"/>
      <c r="N1382" s="134" t="s">
        <v>20</v>
      </c>
      <c r="O1382" s="135" t="s">
        <v>43</v>
      </c>
      <c r="P1382" s="136">
        <f>I1382+J1382</f>
        <v>0</v>
      </c>
      <c r="Q1382" s="136">
        <f>ROUND(I1382*H1382,2)</f>
        <v>0</v>
      </c>
      <c r="R1382" s="136">
        <f>ROUND(J1382*H1382,2)</f>
        <v>0</v>
      </c>
      <c r="T1382" s="137">
        <f>S1382*H1382</f>
        <v>0</v>
      </c>
      <c r="U1382" s="137">
        <v>0</v>
      </c>
      <c r="V1382" s="137">
        <f>U1382*H1382</f>
        <v>0</v>
      </c>
      <c r="W1382" s="137">
        <v>0</v>
      </c>
      <c r="X1382" s="137">
        <f>W1382*H1382</f>
        <v>0</v>
      </c>
      <c r="Y1382" s="138" t="s">
        <v>20</v>
      </c>
      <c r="AR1382" s="139" t="s">
        <v>185</v>
      </c>
      <c r="AT1382" s="139" t="s">
        <v>157</v>
      </c>
      <c r="AU1382" s="139" t="s">
        <v>84</v>
      </c>
      <c r="AY1382" s="17" t="s">
        <v>155</v>
      </c>
      <c r="BE1382" s="140">
        <f>IF(O1382="základní",K1382,0)</f>
        <v>0</v>
      </c>
      <c r="BF1382" s="140">
        <f>IF(O1382="snížená",K1382,0)</f>
        <v>0</v>
      </c>
      <c r="BG1382" s="140">
        <f>IF(O1382="zákl. přenesená",K1382,0)</f>
        <v>0</v>
      </c>
      <c r="BH1382" s="140">
        <f>IF(O1382="sníž. přenesená",K1382,0)</f>
        <v>0</v>
      </c>
      <c r="BI1382" s="140">
        <f>IF(O1382="nulová",K1382,0)</f>
        <v>0</v>
      </c>
      <c r="BJ1382" s="17" t="s">
        <v>82</v>
      </c>
      <c r="BK1382" s="140">
        <f>ROUND(P1382*H1382,2)</f>
        <v>0</v>
      </c>
      <c r="BL1382" s="17" t="s">
        <v>185</v>
      </c>
      <c r="BM1382" s="139" t="s">
        <v>2778</v>
      </c>
    </row>
    <row r="1383" spans="2:65" s="1" customFormat="1">
      <c r="B1383" s="32"/>
      <c r="D1383" s="141" t="s">
        <v>162</v>
      </c>
      <c r="F1383" s="142" t="s">
        <v>2779</v>
      </c>
      <c r="I1383" s="143"/>
      <c r="J1383" s="143"/>
      <c r="M1383" s="32"/>
      <c r="N1383" s="144"/>
      <c r="Y1383" s="53"/>
      <c r="AT1383" s="17" t="s">
        <v>162</v>
      </c>
      <c r="AU1383" s="17" t="s">
        <v>84</v>
      </c>
    </row>
    <row r="1384" spans="2:65" s="1" customFormat="1" ht="16.5" customHeight="1">
      <c r="B1384" s="32"/>
      <c r="C1384" s="161" t="s">
        <v>2780</v>
      </c>
      <c r="D1384" s="161" t="s">
        <v>180</v>
      </c>
      <c r="E1384" s="162" t="s">
        <v>2781</v>
      </c>
      <c r="F1384" s="163" t="s">
        <v>2782</v>
      </c>
      <c r="G1384" s="164" t="s">
        <v>386</v>
      </c>
      <c r="H1384" s="165">
        <v>1</v>
      </c>
      <c r="I1384" s="166"/>
      <c r="J1384" s="167"/>
      <c r="K1384" s="168">
        <f>ROUND(P1384*H1384,2)</f>
        <v>0</v>
      </c>
      <c r="L1384" s="167"/>
      <c r="M1384" s="169"/>
      <c r="N1384" s="170" t="s">
        <v>20</v>
      </c>
      <c r="O1384" s="135" t="s">
        <v>43</v>
      </c>
      <c r="P1384" s="136">
        <f>I1384+J1384</f>
        <v>0</v>
      </c>
      <c r="Q1384" s="136">
        <f>ROUND(I1384*H1384,2)</f>
        <v>0</v>
      </c>
      <c r="R1384" s="136">
        <f>ROUND(J1384*H1384,2)</f>
        <v>0</v>
      </c>
      <c r="T1384" s="137">
        <f>S1384*H1384</f>
        <v>0</v>
      </c>
      <c r="U1384" s="137">
        <v>1.4999999999999999E-2</v>
      </c>
      <c r="V1384" s="137">
        <f>U1384*H1384</f>
        <v>1.4999999999999999E-2</v>
      </c>
      <c r="W1384" s="137">
        <v>0</v>
      </c>
      <c r="X1384" s="137">
        <f>W1384*H1384</f>
        <v>0</v>
      </c>
      <c r="Y1384" s="138" t="s">
        <v>20</v>
      </c>
      <c r="AR1384" s="139" t="s">
        <v>184</v>
      </c>
      <c r="AT1384" s="139" t="s">
        <v>180</v>
      </c>
      <c r="AU1384" s="139" t="s">
        <v>84</v>
      </c>
      <c r="AY1384" s="17" t="s">
        <v>155</v>
      </c>
      <c r="BE1384" s="140">
        <f>IF(O1384="základní",K1384,0)</f>
        <v>0</v>
      </c>
      <c r="BF1384" s="140">
        <f>IF(O1384="snížená",K1384,0)</f>
        <v>0</v>
      </c>
      <c r="BG1384" s="140">
        <f>IF(O1384="zákl. přenesená",K1384,0)</f>
        <v>0</v>
      </c>
      <c r="BH1384" s="140">
        <f>IF(O1384="sníž. přenesená",K1384,0)</f>
        <v>0</v>
      </c>
      <c r="BI1384" s="140">
        <f>IF(O1384="nulová",K1384,0)</f>
        <v>0</v>
      </c>
      <c r="BJ1384" s="17" t="s">
        <v>82</v>
      </c>
      <c r="BK1384" s="140">
        <f>ROUND(P1384*H1384,2)</f>
        <v>0</v>
      </c>
      <c r="BL1384" s="17" t="s">
        <v>185</v>
      </c>
      <c r="BM1384" s="139" t="s">
        <v>2783</v>
      </c>
    </row>
    <row r="1385" spans="2:65" s="1" customFormat="1" ht="16.5" customHeight="1">
      <c r="B1385" s="32"/>
      <c r="C1385" s="126" t="s">
        <v>2784</v>
      </c>
      <c r="D1385" s="126" t="s">
        <v>157</v>
      </c>
      <c r="E1385" s="127" t="s">
        <v>2785</v>
      </c>
      <c r="F1385" s="128" t="s">
        <v>2786</v>
      </c>
      <c r="G1385" s="129" t="s">
        <v>386</v>
      </c>
      <c r="H1385" s="130">
        <v>186</v>
      </c>
      <c r="I1385" s="131"/>
      <c r="J1385" s="131"/>
      <c r="K1385" s="132">
        <f>ROUND(P1385*H1385,2)</f>
        <v>0</v>
      </c>
      <c r="L1385" s="133"/>
      <c r="M1385" s="32"/>
      <c r="N1385" s="134" t="s">
        <v>20</v>
      </c>
      <c r="O1385" s="135" t="s">
        <v>43</v>
      </c>
      <c r="P1385" s="136">
        <f>I1385+J1385</f>
        <v>0</v>
      </c>
      <c r="Q1385" s="136">
        <f>ROUND(I1385*H1385,2)</f>
        <v>0</v>
      </c>
      <c r="R1385" s="136">
        <f>ROUND(J1385*H1385,2)</f>
        <v>0</v>
      </c>
      <c r="T1385" s="137">
        <f>S1385*H1385</f>
        <v>0</v>
      </c>
      <c r="U1385" s="137">
        <v>0</v>
      </c>
      <c r="V1385" s="137">
        <f>U1385*H1385</f>
        <v>0</v>
      </c>
      <c r="W1385" s="137">
        <v>0</v>
      </c>
      <c r="X1385" s="137">
        <f>W1385*H1385</f>
        <v>0</v>
      </c>
      <c r="Y1385" s="138" t="s">
        <v>20</v>
      </c>
      <c r="AR1385" s="139" t="s">
        <v>161</v>
      </c>
      <c r="AT1385" s="139" t="s">
        <v>157</v>
      </c>
      <c r="AU1385" s="139" t="s">
        <v>84</v>
      </c>
      <c r="AY1385" s="17" t="s">
        <v>155</v>
      </c>
      <c r="BE1385" s="140">
        <f>IF(O1385="základní",K1385,0)</f>
        <v>0</v>
      </c>
      <c r="BF1385" s="140">
        <f>IF(O1385="snížená",K1385,0)</f>
        <v>0</v>
      </c>
      <c r="BG1385" s="140">
        <f>IF(O1385="zákl. přenesená",K1385,0)</f>
        <v>0</v>
      </c>
      <c r="BH1385" s="140">
        <f>IF(O1385="sníž. přenesená",K1385,0)</f>
        <v>0</v>
      </c>
      <c r="BI1385" s="140">
        <f>IF(O1385="nulová",K1385,0)</f>
        <v>0</v>
      </c>
      <c r="BJ1385" s="17" t="s">
        <v>82</v>
      </c>
      <c r="BK1385" s="140">
        <f>ROUND(P1385*H1385,2)</f>
        <v>0</v>
      </c>
      <c r="BL1385" s="17" t="s">
        <v>161</v>
      </c>
      <c r="BM1385" s="139" t="s">
        <v>1114</v>
      </c>
    </row>
    <row r="1386" spans="2:65" s="1" customFormat="1">
      <c r="B1386" s="32"/>
      <c r="D1386" s="141" t="s">
        <v>162</v>
      </c>
      <c r="F1386" s="142" t="s">
        <v>2787</v>
      </c>
      <c r="I1386" s="143"/>
      <c r="J1386" s="143"/>
      <c r="M1386" s="32"/>
      <c r="N1386" s="144"/>
      <c r="Y1386" s="53"/>
      <c r="AT1386" s="17" t="s">
        <v>162</v>
      </c>
      <c r="AU1386" s="17" t="s">
        <v>84</v>
      </c>
    </row>
    <row r="1387" spans="2:65" s="1" customFormat="1" ht="16.5" customHeight="1">
      <c r="B1387" s="32"/>
      <c r="C1387" s="161" t="s">
        <v>2788</v>
      </c>
      <c r="D1387" s="161" t="s">
        <v>180</v>
      </c>
      <c r="E1387" s="162" t="s">
        <v>2789</v>
      </c>
      <c r="F1387" s="163" t="s">
        <v>2790</v>
      </c>
      <c r="G1387" s="164" t="s">
        <v>386</v>
      </c>
      <c r="H1387" s="165">
        <v>186</v>
      </c>
      <c r="I1387" s="166"/>
      <c r="J1387" s="167"/>
      <c r="K1387" s="168">
        <f>ROUND(P1387*H1387,2)</f>
        <v>0</v>
      </c>
      <c r="L1387" s="167"/>
      <c r="M1387" s="169"/>
      <c r="N1387" s="170" t="s">
        <v>20</v>
      </c>
      <c r="O1387" s="135" t="s">
        <v>43</v>
      </c>
      <c r="P1387" s="136">
        <f>I1387+J1387</f>
        <v>0</v>
      </c>
      <c r="Q1387" s="136">
        <f>ROUND(I1387*H1387,2)</f>
        <v>0</v>
      </c>
      <c r="R1387" s="136">
        <f>ROUND(J1387*H1387,2)</f>
        <v>0</v>
      </c>
      <c r="T1387" s="137">
        <f>S1387*H1387</f>
        <v>0</v>
      </c>
      <c r="U1387" s="137">
        <v>2.0000000000000001E-4</v>
      </c>
      <c r="V1387" s="137">
        <f>U1387*H1387</f>
        <v>3.7200000000000004E-2</v>
      </c>
      <c r="W1387" s="137">
        <v>0</v>
      </c>
      <c r="X1387" s="137">
        <f>W1387*H1387</f>
        <v>0</v>
      </c>
      <c r="Y1387" s="138" t="s">
        <v>20</v>
      </c>
      <c r="AR1387" s="139" t="s">
        <v>191</v>
      </c>
      <c r="AT1387" s="139" t="s">
        <v>180</v>
      </c>
      <c r="AU1387" s="139" t="s">
        <v>84</v>
      </c>
      <c r="AY1387" s="17" t="s">
        <v>155</v>
      </c>
      <c r="BE1387" s="140">
        <f>IF(O1387="základní",K1387,0)</f>
        <v>0</v>
      </c>
      <c r="BF1387" s="140">
        <f>IF(O1387="snížená",K1387,0)</f>
        <v>0</v>
      </c>
      <c r="BG1387" s="140">
        <f>IF(O1387="zákl. přenesená",K1387,0)</f>
        <v>0</v>
      </c>
      <c r="BH1387" s="140">
        <f>IF(O1387="sníž. přenesená",K1387,0)</f>
        <v>0</v>
      </c>
      <c r="BI1387" s="140">
        <f>IF(O1387="nulová",K1387,0)</f>
        <v>0</v>
      </c>
      <c r="BJ1387" s="17" t="s">
        <v>82</v>
      </c>
      <c r="BK1387" s="140">
        <f>ROUND(P1387*H1387,2)</f>
        <v>0</v>
      </c>
      <c r="BL1387" s="17" t="s">
        <v>161</v>
      </c>
      <c r="BM1387" s="139" t="s">
        <v>2791</v>
      </c>
    </row>
    <row r="1388" spans="2:65" s="1" customFormat="1" ht="24.2" customHeight="1">
      <c r="B1388" s="32"/>
      <c r="C1388" s="126" t="s">
        <v>2792</v>
      </c>
      <c r="D1388" s="126" t="s">
        <v>157</v>
      </c>
      <c r="E1388" s="127" t="s">
        <v>2793</v>
      </c>
      <c r="F1388" s="128" t="s">
        <v>2794</v>
      </c>
      <c r="G1388" s="129" t="s">
        <v>207</v>
      </c>
      <c r="H1388" s="130">
        <v>1.0549999999999999</v>
      </c>
      <c r="I1388" s="131"/>
      <c r="J1388" s="131"/>
      <c r="K1388" s="132">
        <f>ROUND(P1388*H1388,2)</f>
        <v>0</v>
      </c>
      <c r="L1388" s="133"/>
      <c r="M1388" s="32"/>
      <c r="N1388" s="134" t="s">
        <v>20</v>
      </c>
      <c r="O1388" s="135" t="s">
        <v>43</v>
      </c>
      <c r="P1388" s="136">
        <f>I1388+J1388</f>
        <v>0</v>
      </c>
      <c r="Q1388" s="136">
        <f>ROUND(I1388*H1388,2)</f>
        <v>0</v>
      </c>
      <c r="R1388" s="136">
        <f>ROUND(J1388*H1388,2)</f>
        <v>0</v>
      </c>
      <c r="T1388" s="137">
        <f>S1388*H1388</f>
        <v>0</v>
      </c>
      <c r="U1388" s="137">
        <v>0</v>
      </c>
      <c r="V1388" s="137">
        <f>U1388*H1388</f>
        <v>0</v>
      </c>
      <c r="W1388" s="137">
        <v>0</v>
      </c>
      <c r="X1388" s="137">
        <f>W1388*H1388</f>
        <v>0</v>
      </c>
      <c r="Y1388" s="138" t="s">
        <v>20</v>
      </c>
      <c r="AR1388" s="139" t="s">
        <v>185</v>
      </c>
      <c r="AT1388" s="139" t="s">
        <v>157</v>
      </c>
      <c r="AU1388" s="139" t="s">
        <v>84</v>
      </c>
      <c r="AY1388" s="17" t="s">
        <v>155</v>
      </c>
      <c r="BE1388" s="140">
        <f>IF(O1388="základní",K1388,0)</f>
        <v>0</v>
      </c>
      <c r="BF1388" s="140">
        <f>IF(O1388="snížená",K1388,0)</f>
        <v>0</v>
      </c>
      <c r="BG1388" s="140">
        <f>IF(O1388="zákl. přenesená",K1388,0)</f>
        <v>0</v>
      </c>
      <c r="BH1388" s="140">
        <f>IF(O1388="sníž. přenesená",K1388,0)</f>
        <v>0</v>
      </c>
      <c r="BI1388" s="140">
        <f>IF(O1388="nulová",K1388,0)</f>
        <v>0</v>
      </c>
      <c r="BJ1388" s="17" t="s">
        <v>82</v>
      </c>
      <c r="BK1388" s="140">
        <f>ROUND(P1388*H1388,2)</f>
        <v>0</v>
      </c>
      <c r="BL1388" s="17" t="s">
        <v>185</v>
      </c>
      <c r="BM1388" s="139" t="s">
        <v>2795</v>
      </c>
    </row>
    <row r="1389" spans="2:65" s="1" customFormat="1">
      <c r="B1389" s="32"/>
      <c r="D1389" s="141" t="s">
        <v>162</v>
      </c>
      <c r="F1389" s="142" t="s">
        <v>2796</v>
      </c>
      <c r="I1389" s="143"/>
      <c r="J1389" s="143"/>
      <c r="M1389" s="32"/>
      <c r="N1389" s="144"/>
      <c r="Y1389" s="53"/>
      <c r="AT1389" s="17" t="s">
        <v>162</v>
      </c>
      <c r="AU1389" s="17" t="s">
        <v>84</v>
      </c>
    </row>
    <row r="1390" spans="2:65" s="11" customFormat="1" ht="22.9" customHeight="1">
      <c r="B1390" s="113"/>
      <c r="D1390" s="114" t="s">
        <v>73</v>
      </c>
      <c r="E1390" s="124" t="s">
        <v>2797</v>
      </c>
      <c r="F1390" s="124" t="s">
        <v>2798</v>
      </c>
      <c r="I1390" s="116"/>
      <c r="J1390" s="116"/>
      <c r="K1390" s="125">
        <f>BK1390</f>
        <v>0</v>
      </c>
      <c r="M1390" s="113"/>
      <c r="N1390" s="118"/>
      <c r="Q1390" s="119">
        <f>SUM(Q1391:Q1489)</f>
        <v>0</v>
      </c>
      <c r="R1390" s="119">
        <f>SUM(R1391:R1489)</f>
        <v>0</v>
      </c>
      <c r="T1390" s="120">
        <f>SUM(T1391:T1489)</f>
        <v>0</v>
      </c>
      <c r="V1390" s="120">
        <f>SUM(V1391:V1489)</f>
        <v>4.2077536600000007</v>
      </c>
      <c r="X1390" s="120">
        <f>SUM(X1391:X1489)</f>
        <v>0</v>
      </c>
      <c r="Y1390" s="121"/>
      <c r="AR1390" s="114" t="s">
        <v>84</v>
      </c>
      <c r="AT1390" s="122" t="s">
        <v>73</v>
      </c>
      <c r="AU1390" s="122" t="s">
        <v>82</v>
      </c>
      <c r="AY1390" s="114" t="s">
        <v>155</v>
      </c>
      <c r="BK1390" s="123">
        <f>SUM(BK1391:BK1489)</f>
        <v>0</v>
      </c>
    </row>
    <row r="1391" spans="2:65" s="1" customFormat="1" ht="24.2" customHeight="1">
      <c r="B1391" s="32"/>
      <c r="C1391" s="126" t="s">
        <v>2799</v>
      </c>
      <c r="D1391" s="126" t="s">
        <v>157</v>
      </c>
      <c r="E1391" s="127" t="s">
        <v>2800</v>
      </c>
      <c r="F1391" s="128" t="s">
        <v>2801</v>
      </c>
      <c r="G1391" s="129" t="s">
        <v>183</v>
      </c>
      <c r="H1391" s="130">
        <v>5.04</v>
      </c>
      <c r="I1391" s="131"/>
      <c r="J1391" s="131"/>
      <c r="K1391" s="132">
        <f>ROUND(P1391*H1391,2)</f>
        <v>0</v>
      </c>
      <c r="L1391" s="133"/>
      <c r="M1391" s="32"/>
      <c r="N1391" s="134" t="s">
        <v>20</v>
      </c>
      <c r="O1391" s="135" t="s">
        <v>43</v>
      </c>
      <c r="P1391" s="136">
        <f>I1391+J1391</f>
        <v>0</v>
      </c>
      <c r="Q1391" s="136">
        <f>ROUND(I1391*H1391,2)</f>
        <v>0</v>
      </c>
      <c r="R1391" s="136">
        <f>ROUND(J1391*H1391,2)</f>
        <v>0</v>
      </c>
      <c r="T1391" s="137">
        <f>S1391*H1391</f>
        <v>0</v>
      </c>
      <c r="U1391" s="137">
        <v>0</v>
      </c>
      <c r="V1391" s="137">
        <f>U1391*H1391</f>
        <v>0</v>
      </c>
      <c r="W1391" s="137">
        <v>0</v>
      </c>
      <c r="X1391" s="137">
        <f>W1391*H1391</f>
        <v>0</v>
      </c>
      <c r="Y1391" s="138" t="s">
        <v>20</v>
      </c>
      <c r="AR1391" s="139" t="s">
        <v>185</v>
      </c>
      <c r="AT1391" s="139" t="s">
        <v>157</v>
      </c>
      <c r="AU1391" s="139" t="s">
        <v>84</v>
      </c>
      <c r="AY1391" s="17" t="s">
        <v>155</v>
      </c>
      <c r="BE1391" s="140">
        <f>IF(O1391="základní",K1391,0)</f>
        <v>0</v>
      </c>
      <c r="BF1391" s="140">
        <f>IF(O1391="snížená",K1391,0)</f>
        <v>0</v>
      </c>
      <c r="BG1391" s="140">
        <f>IF(O1391="zákl. přenesená",K1391,0)</f>
        <v>0</v>
      </c>
      <c r="BH1391" s="140">
        <f>IF(O1391="sníž. přenesená",K1391,0)</f>
        <v>0</v>
      </c>
      <c r="BI1391" s="140">
        <f>IF(O1391="nulová",K1391,0)</f>
        <v>0</v>
      </c>
      <c r="BJ1391" s="17" t="s">
        <v>82</v>
      </c>
      <c r="BK1391" s="140">
        <f>ROUND(P1391*H1391,2)</f>
        <v>0</v>
      </c>
      <c r="BL1391" s="17" t="s">
        <v>185</v>
      </c>
      <c r="BM1391" s="139" t="s">
        <v>2802</v>
      </c>
    </row>
    <row r="1392" spans="2:65" s="1" customFormat="1">
      <c r="B1392" s="32"/>
      <c r="D1392" s="141" t="s">
        <v>162</v>
      </c>
      <c r="F1392" s="142" t="s">
        <v>2803</v>
      </c>
      <c r="I1392" s="143"/>
      <c r="J1392" s="143"/>
      <c r="M1392" s="32"/>
      <c r="N1392" s="144"/>
      <c r="Y1392" s="53"/>
      <c r="AT1392" s="17" t="s">
        <v>162</v>
      </c>
      <c r="AU1392" s="17" t="s">
        <v>84</v>
      </c>
    </row>
    <row r="1393" spans="2:65" s="12" customFormat="1">
      <c r="B1393" s="145"/>
      <c r="D1393" s="146" t="s">
        <v>164</v>
      </c>
      <c r="E1393" s="147" t="s">
        <v>20</v>
      </c>
      <c r="F1393" s="148" t="s">
        <v>2804</v>
      </c>
      <c r="H1393" s="149">
        <v>5.04</v>
      </c>
      <c r="I1393" s="150"/>
      <c r="J1393" s="150"/>
      <c r="M1393" s="145"/>
      <c r="N1393" s="151"/>
      <c r="Y1393" s="152"/>
      <c r="AT1393" s="147" t="s">
        <v>164</v>
      </c>
      <c r="AU1393" s="147" t="s">
        <v>84</v>
      </c>
      <c r="AV1393" s="12" t="s">
        <v>84</v>
      </c>
      <c r="AW1393" s="12" t="s">
        <v>5</v>
      </c>
      <c r="AX1393" s="12" t="s">
        <v>82</v>
      </c>
      <c r="AY1393" s="147" t="s">
        <v>155</v>
      </c>
    </row>
    <row r="1394" spans="2:65" s="1" customFormat="1" ht="16.5" customHeight="1">
      <c r="B1394" s="32"/>
      <c r="C1394" s="161" t="s">
        <v>2805</v>
      </c>
      <c r="D1394" s="161" t="s">
        <v>180</v>
      </c>
      <c r="E1394" s="162" t="s">
        <v>2806</v>
      </c>
      <c r="F1394" s="163" t="s">
        <v>2807</v>
      </c>
      <c r="G1394" s="164" t="s">
        <v>183</v>
      </c>
      <c r="H1394" s="165">
        <v>5.5439999999999996</v>
      </c>
      <c r="I1394" s="166"/>
      <c r="J1394" s="167"/>
      <c r="K1394" s="168">
        <f>ROUND(P1394*H1394,2)</f>
        <v>0</v>
      </c>
      <c r="L1394" s="167"/>
      <c r="M1394" s="169"/>
      <c r="N1394" s="170" t="s">
        <v>20</v>
      </c>
      <c r="O1394" s="135" t="s">
        <v>43</v>
      </c>
      <c r="P1394" s="136">
        <f>I1394+J1394</f>
        <v>0</v>
      </c>
      <c r="Q1394" s="136">
        <f>ROUND(I1394*H1394,2)</f>
        <v>0</v>
      </c>
      <c r="R1394" s="136">
        <f>ROUND(J1394*H1394,2)</f>
        <v>0</v>
      </c>
      <c r="T1394" s="137">
        <f>S1394*H1394</f>
        <v>0</v>
      </c>
      <c r="U1394" s="137">
        <v>1.0399999999999999E-3</v>
      </c>
      <c r="V1394" s="137">
        <f>U1394*H1394</f>
        <v>5.7657599999999991E-3</v>
      </c>
      <c r="W1394" s="137">
        <v>0</v>
      </c>
      <c r="X1394" s="137">
        <f>W1394*H1394</f>
        <v>0</v>
      </c>
      <c r="Y1394" s="138" t="s">
        <v>20</v>
      </c>
      <c r="AR1394" s="139" t="s">
        <v>184</v>
      </c>
      <c r="AT1394" s="139" t="s">
        <v>180</v>
      </c>
      <c r="AU1394" s="139" t="s">
        <v>84</v>
      </c>
      <c r="AY1394" s="17" t="s">
        <v>155</v>
      </c>
      <c r="BE1394" s="140">
        <f>IF(O1394="základní",K1394,0)</f>
        <v>0</v>
      </c>
      <c r="BF1394" s="140">
        <f>IF(O1394="snížená",K1394,0)</f>
        <v>0</v>
      </c>
      <c r="BG1394" s="140">
        <f>IF(O1394="zákl. přenesená",K1394,0)</f>
        <v>0</v>
      </c>
      <c r="BH1394" s="140">
        <f>IF(O1394="sníž. přenesená",K1394,0)</f>
        <v>0</v>
      </c>
      <c r="BI1394" s="140">
        <f>IF(O1394="nulová",K1394,0)</f>
        <v>0</v>
      </c>
      <c r="BJ1394" s="17" t="s">
        <v>82</v>
      </c>
      <c r="BK1394" s="140">
        <f>ROUND(P1394*H1394,2)</f>
        <v>0</v>
      </c>
      <c r="BL1394" s="17" t="s">
        <v>185</v>
      </c>
      <c r="BM1394" s="139" t="s">
        <v>2808</v>
      </c>
    </row>
    <row r="1395" spans="2:65" s="12" customFormat="1">
      <c r="B1395" s="145"/>
      <c r="D1395" s="146" t="s">
        <v>164</v>
      </c>
      <c r="F1395" s="148" t="s">
        <v>2809</v>
      </c>
      <c r="H1395" s="149">
        <v>5.5439999999999996</v>
      </c>
      <c r="I1395" s="150"/>
      <c r="J1395" s="150"/>
      <c r="M1395" s="145"/>
      <c r="N1395" s="151"/>
      <c r="Y1395" s="152"/>
      <c r="AT1395" s="147" t="s">
        <v>164</v>
      </c>
      <c r="AU1395" s="147" t="s">
        <v>84</v>
      </c>
      <c r="AV1395" s="12" t="s">
        <v>84</v>
      </c>
      <c r="AW1395" s="12" t="s">
        <v>4</v>
      </c>
      <c r="AX1395" s="12" t="s">
        <v>82</v>
      </c>
      <c r="AY1395" s="147" t="s">
        <v>155</v>
      </c>
    </row>
    <row r="1396" spans="2:65" s="1" customFormat="1" ht="16.5" customHeight="1">
      <c r="B1396" s="32"/>
      <c r="C1396" s="126" t="s">
        <v>2810</v>
      </c>
      <c r="D1396" s="126" t="s">
        <v>157</v>
      </c>
      <c r="E1396" s="127" t="s">
        <v>2811</v>
      </c>
      <c r="F1396" s="128" t="s">
        <v>2812</v>
      </c>
      <c r="G1396" s="129" t="s">
        <v>386</v>
      </c>
      <c r="H1396" s="130">
        <v>1</v>
      </c>
      <c r="I1396" s="131"/>
      <c r="J1396" s="131"/>
      <c r="K1396" s="132">
        <f>ROUND(P1396*H1396,2)</f>
        <v>0</v>
      </c>
      <c r="L1396" s="133"/>
      <c r="M1396" s="32"/>
      <c r="N1396" s="134" t="s">
        <v>20</v>
      </c>
      <c r="O1396" s="135" t="s">
        <v>43</v>
      </c>
      <c r="P1396" s="136">
        <f>I1396+J1396</f>
        <v>0</v>
      </c>
      <c r="Q1396" s="136">
        <f>ROUND(I1396*H1396,2)</f>
        <v>0</v>
      </c>
      <c r="R1396" s="136">
        <f>ROUND(J1396*H1396,2)</f>
        <v>0</v>
      </c>
      <c r="T1396" s="137">
        <f>S1396*H1396</f>
        <v>0</v>
      </c>
      <c r="U1396" s="137">
        <v>4.2000000000000002E-4</v>
      </c>
      <c r="V1396" s="137">
        <f>U1396*H1396</f>
        <v>4.2000000000000002E-4</v>
      </c>
      <c r="W1396" s="137">
        <v>0</v>
      </c>
      <c r="X1396" s="137">
        <f>W1396*H1396</f>
        <v>0</v>
      </c>
      <c r="Y1396" s="138" t="s">
        <v>20</v>
      </c>
      <c r="AR1396" s="139" t="s">
        <v>185</v>
      </c>
      <c r="AT1396" s="139" t="s">
        <v>157</v>
      </c>
      <c r="AU1396" s="139" t="s">
        <v>84</v>
      </c>
      <c r="AY1396" s="17" t="s">
        <v>155</v>
      </c>
      <c r="BE1396" s="140">
        <f>IF(O1396="základní",K1396,0)</f>
        <v>0</v>
      </c>
      <c r="BF1396" s="140">
        <f>IF(O1396="snížená",K1396,0)</f>
        <v>0</v>
      </c>
      <c r="BG1396" s="140">
        <f>IF(O1396="zákl. přenesená",K1396,0)</f>
        <v>0</v>
      </c>
      <c r="BH1396" s="140">
        <f>IF(O1396="sníž. přenesená",K1396,0)</f>
        <v>0</v>
      </c>
      <c r="BI1396" s="140">
        <f>IF(O1396="nulová",K1396,0)</f>
        <v>0</v>
      </c>
      <c r="BJ1396" s="17" t="s">
        <v>82</v>
      </c>
      <c r="BK1396" s="140">
        <f>ROUND(P1396*H1396,2)</f>
        <v>0</v>
      </c>
      <c r="BL1396" s="17" t="s">
        <v>185</v>
      </c>
      <c r="BM1396" s="139" t="s">
        <v>2813</v>
      </c>
    </row>
    <row r="1397" spans="2:65" s="1" customFormat="1">
      <c r="B1397" s="32"/>
      <c r="D1397" s="141" t="s">
        <v>162</v>
      </c>
      <c r="F1397" s="142" t="s">
        <v>2814</v>
      </c>
      <c r="I1397" s="143"/>
      <c r="J1397" s="143"/>
      <c r="M1397" s="32"/>
      <c r="N1397" s="144"/>
      <c r="Y1397" s="53"/>
      <c r="AT1397" s="17" t="s">
        <v>162</v>
      </c>
      <c r="AU1397" s="17" t="s">
        <v>84</v>
      </c>
    </row>
    <row r="1398" spans="2:65" s="1" customFormat="1" ht="21.75" customHeight="1">
      <c r="B1398" s="32"/>
      <c r="C1398" s="161" t="s">
        <v>2815</v>
      </c>
      <c r="D1398" s="161" t="s">
        <v>180</v>
      </c>
      <c r="E1398" s="162" t="s">
        <v>2816</v>
      </c>
      <c r="F1398" s="163" t="s">
        <v>2817</v>
      </c>
      <c r="G1398" s="164" t="s">
        <v>386</v>
      </c>
      <c r="H1398" s="165">
        <v>1</v>
      </c>
      <c r="I1398" s="166"/>
      <c r="J1398" s="167"/>
      <c r="K1398" s="168">
        <f>ROUND(P1398*H1398,2)</f>
        <v>0</v>
      </c>
      <c r="L1398" s="167"/>
      <c r="M1398" s="169"/>
      <c r="N1398" s="170" t="s">
        <v>20</v>
      </c>
      <c r="O1398" s="135" t="s">
        <v>43</v>
      </c>
      <c r="P1398" s="136">
        <f>I1398+J1398</f>
        <v>0</v>
      </c>
      <c r="Q1398" s="136">
        <f>ROUND(I1398*H1398,2)</f>
        <v>0</v>
      </c>
      <c r="R1398" s="136">
        <f>ROUND(J1398*H1398,2)</f>
        <v>0</v>
      </c>
      <c r="T1398" s="137">
        <f>S1398*H1398</f>
        <v>0</v>
      </c>
      <c r="U1398" s="137">
        <v>0.03</v>
      </c>
      <c r="V1398" s="137">
        <f>U1398*H1398</f>
        <v>0.03</v>
      </c>
      <c r="W1398" s="137">
        <v>0</v>
      </c>
      <c r="X1398" s="137">
        <f>W1398*H1398</f>
        <v>0</v>
      </c>
      <c r="Y1398" s="138" t="s">
        <v>20</v>
      </c>
      <c r="AR1398" s="139" t="s">
        <v>184</v>
      </c>
      <c r="AT1398" s="139" t="s">
        <v>180</v>
      </c>
      <c r="AU1398" s="139" t="s">
        <v>84</v>
      </c>
      <c r="AY1398" s="17" t="s">
        <v>155</v>
      </c>
      <c r="BE1398" s="140">
        <f>IF(O1398="základní",K1398,0)</f>
        <v>0</v>
      </c>
      <c r="BF1398" s="140">
        <f>IF(O1398="snížená",K1398,0)</f>
        <v>0</v>
      </c>
      <c r="BG1398" s="140">
        <f>IF(O1398="zákl. přenesená",K1398,0)</f>
        <v>0</v>
      </c>
      <c r="BH1398" s="140">
        <f>IF(O1398="sníž. přenesená",K1398,0)</f>
        <v>0</v>
      </c>
      <c r="BI1398" s="140">
        <f>IF(O1398="nulová",K1398,0)</f>
        <v>0</v>
      </c>
      <c r="BJ1398" s="17" t="s">
        <v>82</v>
      </c>
      <c r="BK1398" s="140">
        <f>ROUND(P1398*H1398,2)</f>
        <v>0</v>
      </c>
      <c r="BL1398" s="17" t="s">
        <v>185</v>
      </c>
      <c r="BM1398" s="139" t="s">
        <v>2818</v>
      </c>
    </row>
    <row r="1399" spans="2:65" s="1" customFormat="1" ht="21.75" customHeight="1">
      <c r="B1399" s="32"/>
      <c r="C1399" s="126" t="s">
        <v>2819</v>
      </c>
      <c r="D1399" s="126" t="s">
        <v>157</v>
      </c>
      <c r="E1399" s="127" t="s">
        <v>2820</v>
      </c>
      <c r="F1399" s="128" t="s">
        <v>2821</v>
      </c>
      <c r="G1399" s="129" t="s">
        <v>160</v>
      </c>
      <c r="H1399" s="130">
        <v>1.35</v>
      </c>
      <c r="I1399" s="131"/>
      <c r="J1399" s="131"/>
      <c r="K1399" s="132">
        <f>ROUND(P1399*H1399,2)</f>
        <v>0</v>
      </c>
      <c r="L1399" s="133"/>
      <c r="M1399" s="32"/>
      <c r="N1399" s="134" t="s">
        <v>20</v>
      </c>
      <c r="O1399" s="135" t="s">
        <v>43</v>
      </c>
      <c r="P1399" s="136">
        <f>I1399+J1399</f>
        <v>0</v>
      </c>
      <c r="Q1399" s="136">
        <f>ROUND(I1399*H1399,2)</f>
        <v>0</v>
      </c>
      <c r="R1399" s="136">
        <f>ROUND(J1399*H1399,2)</f>
        <v>0</v>
      </c>
      <c r="T1399" s="137">
        <f>S1399*H1399</f>
        <v>0</v>
      </c>
      <c r="U1399" s="137">
        <v>2.5999999999999998E-4</v>
      </c>
      <c r="V1399" s="137">
        <f>U1399*H1399</f>
        <v>3.5099999999999997E-4</v>
      </c>
      <c r="W1399" s="137">
        <v>0</v>
      </c>
      <c r="X1399" s="137">
        <f>W1399*H1399</f>
        <v>0</v>
      </c>
      <c r="Y1399" s="138" t="s">
        <v>20</v>
      </c>
      <c r="AR1399" s="139" t="s">
        <v>185</v>
      </c>
      <c r="AT1399" s="139" t="s">
        <v>157</v>
      </c>
      <c r="AU1399" s="139" t="s">
        <v>84</v>
      </c>
      <c r="AY1399" s="17" t="s">
        <v>155</v>
      </c>
      <c r="BE1399" s="140">
        <f>IF(O1399="základní",K1399,0)</f>
        <v>0</v>
      </c>
      <c r="BF1399" s="140">
        <f>IF(O1399="snížená",K1399,0)</f>
        <v>0</v>
      </c>
      <c r="BG1399" s="140">
        <f>IF(O1399="zákl. přenesená",K1399,0)</f>
        <v>0</v>
      </c>
      <c r="BH1399" s="140">
        <f>IF(O1399="sníž. přenesená",K1399,0)</f>
        <v>0</v>
      </c>
      <c r="BI1399" s="140">
        <f>IF(O1399="nulová",K1399,0)</f>
        <v>0</v>
      </c>
      <c r="BJ1399" s="17" t="s">
        <v>82</v>
      </c>
      <c r="BK1399" s="140">
        <f>ROUND(P1399*H1399,2)</f>
        <v>0</v>
      </c>
      <c r="BL1399" s="17" t="s">
        <v>185</v>
      </c>
      <c r="BM1399" s="139" t="s">
        <v>2822</v>
      </c>
    </row>
    <row r="1400" spans="2:65" s="1" customFormat="1">
      <c r="B1400" s="32"/>
      <c r="D1400" s="141" t="s">
        <v>162</v>
      </c>
      <c r="F1400" s="142" t="s">
        <v>2823</v>
      </c>
      <c r="I1400" s="143"/>
      <c r="J1400" s="143"/>
      <c r="M1400" s="32"/>
      <c r="N1400" s="144"/>
      <c r="Y1400" s="53"/>
      <c r="AT1400" s="17" t="s">
        <v>162</v>
      </c>
      <c r="AU1400" s="17" t="s">
        <v>84</v>
      </c>
    </row>
    <row r="1401" spans="2:65" s="12" customFormat="1">
      <c r="B1401" s="145"/>
      <c r="D1401" s="146" t="s">
        <v>164</v>
      </c>
      <c r="E1401" s="147" t="s">
        <v>20</v>
      </c>
      <c r="F1401" s="148" t="s">
        <v>2824</v>
      </c>
      <c r="H1401" s="149">
        <v>1.35</v>
      </c>
      <c r="I1401" s="150"/>
      <c r="J1401" s="150"/>
      <c r="M1401" s="145"/>
      <c r="N1401" s="151"/>
      <c r="Y1401" s="152"/>
      <c r="AT1401" s="147" t="s">
        <v>164</v>
      </c>
      <c r="AU1401" s="147" t="s">
        <v>84</v>
      </c>
      <c r="AV1401" s="12" t="s">
        <v>84</v>
      </c>
      <c r="AW1401" s="12" t="s">
        <v>5</v>
      </c>
      <c r="AX1401" s="12" t="s">
        <v>82</v>
      </c>
      <c r="AY1401" s="147" t="s">
        <v>155</v>
      </c>
    </row>
    <row r="1402" spans="2:65" s="1" customFormat="1" ht="16.5" customHeight="1">
      <c r="B1402" s="32"/>
      <c r="C1402" s="161" t="s">
        <v>2825</v>
      </c>
      <c r="D1402" s="161" t="s">
        <v>180</v>
      </c>
      <c r="E1402" s="162" t="s">
        <v>2826</v>
      </c>
      <c r="F1402" s="163" t="s">
        <v>2827</v>
      </c>
      <c r="G1402" s="164" t="s">
        <v>160</v>
      </c>
      <c r="H1402" s="165">
        <v>1.35</v>
      </c>
      <c r="I1402" s="166"/>
      <c r="J1402" s="167"/>
      <c r="K1402" s="168">
        <f>ROUND(P1402*H1402,2)</f>
        <v>0</v>
      </c>
      <c r="L1402" s="167"/>
      <c r="M1402" s="169"/>
      <c r="N1402" s="170" t="s">
        <v>20</v>
      </c>
      <c r="O1402" s="135" t="s">
        <v>43</v>
      </c>
      <c r="P1402" s="136">
        <f>I1402+J1402</f>
        <v>0</v>
      </c>
      <c r="Q1402" s="136">
        <f>ROUND(I1402*H1402,2)</f>
        <v>0</v>
      </c>
      <c r="R1402" s="136">
        <f>ROUND(J1402*H1402,2)</f>
        <v>0</v>
      </c>
      <c r="T1402" s="137">
        <f>S1402*H1402</f>
        <v>0</v>
      </c>
      <c r="U1402" s="137">
        <v>3.3329999999999999E-2</v>
      </c>
      <c r="V1402" s="137">
        <f>U1402*H1402</f>
        <v>4.4995500000000001E-2</v>
      </c>
      <c r="W1402" s="137">
        <v>0</v>
      </c>
      <c r="X1402" s="137">
        <f>W1402*H1402</f>
        <v>0</v>
      </c>
      <c r="Y1402" s="138" t="s">
        <v>20</v>
      </c>
      <c r="AR1402" s="139" t="s">
        <v>184</v>
      </c>
      <c r="AT1402" s="139" t="s">
        <v>180</v>
      </c>
      <c r="AU1402" s="139" t="s">
        <v>84</v>
      </c>
      <c r="AY1402" s="17" t="s">
        <v>155</v>
      </c>
      <c r="BE1402" s="140">
        <f>IF(O1402="základní",K1402,0)</f>
        <v>0</v>
      </c>
      <c r="BF1402" s="140">
        <f>IF(O1402="snížená",K1402,0)</f>
        <v>0</v>
      </c>
      <c r="BG1402" s="140">
        <f>IF(O1402="zákl. přenesená",K1402,0)</f>
        <v>0</v>
      </c>
      <c r="BH1402" s="140">
        <f>IF(O1402="sníž. přenesená",K1402,0)</f>
        <v>0</v>
      </c>
      <c r="BI1402" s="140">
        <f>IF(O1402="nulová",K1402,0)</f>
        <v>0</v>
      </c>
      <c r="BJ1402" s="17" t="s">
        <v>82</v>
      </c>
      <c r="BK1402" s="140">
        <f>ROUND(P1402*H1402,2)</f>
        <v>0</v>
      </c>
      <c r="BL1402" s="17" t="s">
        <v>185</v>
      </c>
      <c r="BM1402" s="139" t="s">
        <v>2828</v>
      </c>
    </row>
    <row r="1403" spans="2:65" s="1" customFormat="1" ht="21.75" customHeight="1">
      <c r="B1403" s="32"/>
      <c r="C1403" s="126" t="s">
        <v>2829</v>
      </c>
      <c r="D1403" s="126" t="s">
        <v>157</v>
      </c>
      <c r="E1403" s="127" t="s">
        <v>2830</v>
      </c>
      <c r="F1403" s="128" t="s">
        <v>2831</v>
      </c>
      <c r="G1403" s="129" t="s">
        <v>160</v>
      </c>
      <c r="H1403" s="130">
        <v>3.6</v>
      </c>
      <c r="I1403" s="131"/>
      <c r="J1403" s="131"/>
      <c r="K1403" s="132">
        <f>ROUND(P1403*H1403,2)</f>
        <v>0</v>
      </c>
      <c r="L1403" s="133"/>
      <c r="M1403" s="32"/>
      <c r="N1403" s="134" t="s">
        <v>20</v>
      </c>
      <c r="O1403" s="135" t="s">
        <v>43</v>
      </c>
      <c r="P1403" s="136">
        <f>I1403+J1403</f>
        <v>0</v>
      </c>
      <c r="Q1403" s="136">
        <f>ROUND(I1403*H1403,2)</f>
        <v>0</v>
      </c>
      <c r="R1403" s="136">
        <f>ROUND(J1403*H1403,2)</f>
        <v>0</v>
      </c>
      <c r="T1403" s="137">
        <f>S1403*H1403</f>
        <v>0</v>
      </c>
      <c r="U1403" s="137">
        <v>2.5000000000000001E-4</v>
      </c>
      <c r="V1403" s="137">
        <f>U1403*H1403</f>
        <v>9.0000000000000008E-4</v>
      </c>
      <c r="W1403" s="137">
        <v>0</v>
      </c>
      <c r="X1403" s="137">
        <f>W1403*H1403</f>
        <v>0</v>
      </c>
      <c r="Y1403" s="138" t="s">
        <v>20</v>
      </c>
      <c r="AR1403" s="139" t="s">
        <v>185</v>
      </c>
      <c r="AT1403" s="139" t="s">
        <v>157</v>
      </c>
      <c r="AU1403" s="139" t="s">
        <v>84</v>
      </c>
      <c r="AY1403" s="17" t="s">
        <v>155</v>
      </c>
      <c r="BE1403" s="140">
        <f>IF(O1403="základní",K1403,0)</f>
        <v>0</v>
      </c>
      <c r="BF1403" s="140">
        <f>IF(O1403="snížená",K1403,0)</f>
        <v>0</v>
      </c>
      <c r="BG1403" s="140">
        <f>IF(O1403="zákl. přenesená",K1403,0)</f>
        <v>0</v>
      </c>
      <c r="BH1403" s="140">
        <f>IF(O1403="sníž. přenesená",K1403,0)</f>
        <v>0</v>
      </c>
      <c r="BI1403" s="140">
        <f>IF(O1403="nulová",K1403,0)</f>
        <v>0</v>
      </c>
      <c r="BJ1403" s="17" t="s">
        <v>82</v>
      </c>
      <c r="BK1403" s="140">
        <f>ROUND(P1403*H1403,2)</f>
        <v>0</v>
      </c>
      <c r="BL1403" s="17" t="s">
        <v>185</v>
      </c>
      <c r="BM1403" s="139" t="s">
        <v>2832</v>
      </c>
    </row>
    <row r="1404" spans="2:65" s="1" customFormat="1">
      <c r="B1404" s="32"/>
      <c r="D1404" s="141" t="s">
        <v>162</v>
      </c>
      <c r="F1404" s="142" t="s">
        <v>2833</v>
      </c>
      <c r="I1404" s="143"/>
      <c r="J1404" s="143"/>
      <c r="M1404" s="32"/>
      <c r="N1404" s="144"/>
      <c r="Y1404" s="53"/>
      <c r="AT1404" s="17" t="s">
        <v>162</v>
      </c>
      <c r="AU1404" s="17" t="s">
        <v>84</v>
      </c>
    </row>
    <row r="1405" spans="2:65" s="12" customFormat="1">
      <c r="B1405" s="145"/>
      <c r="D1405" s="146" t="s">
        <v>164</v>
      </c>
      <c r="E1405" s="147" t="s">
        <v>20</v>
      </c>
      <c r="F1405" s="148" t="s">
        <v>2834</v>
      </c>
      <c r="H1405" s="149">
        <v>3.6</v>
      </c>
      <c r="I1405" s="150"/>
      <c r="J1405" s="150"/>
      <c r="M1405" s="145"/>
      <c r="N1405" s="151"/>
      <c r="Y1405" s="152"/>
      <c r="AT1405" s="147" t="s">
        <v>164</v>
      </c>
      <c r="AU1405" s="147" t="s">
        <v>84</v>
      </c>
      <c r="AV1405" s="12" t="s">
        <v>84</v>
      </c>
      <c r="AW1405" s="12" t="s">
        <v>5</v>
      </c>
      <c r="AX1405" s="12" t="s">
        <v>82</v>
      </c>
      <c r="AY1405" s="147" t="s">
        <v>155</v>
      </c>
    </row>
    <row r="1406" spans="2:65" s="1" customFormat="1" ht="16.5" customHeight="1">
      <c r="B1406" s="32"/>
      <c r="C1406" s="161" t="s">
        <v>2835</v>
      </c>
      <c r="D1406" s="161" t="s">
        <v>180</v>
      </c>
      <c r="E1406" s="162" t="s">
        <v>2836</v>
      </c>
      <c r="F1406" s="163" t="s">
        <v>2837</v>
      </c>
      <c r="G1406" s="164" t="s">
        <v>160</v>
      </c>
      <c r="H1406" s="165">
        <v>3.6</v>
      </c>
      <c r="I1406" s="166"/>
      <c r="J1406" s="167"/>
      <c r="K1406" s="168">
        <f>ROUND(P1406*H1406,2)</f>
        <v>0</v>
      </c>
      <c r="L1406" s="167"/>
      <c r="M1406" s="169"/>
      <c r="N1406" s="170" t="s">
        <v>20</v>
      </c>
      <c r="O1406" s="135" t="s">
        <v>43</v>
      </c>
      <c r="P1406" s="136">
        <f>I1406+J1406</f>
        <v>0</v>
      </c>
      <c r="Q1406" s="136">
        <f>ROUND(I1406*H1406,2)</f>
        <v>0</v>
      </c>
      <c r="R1406" s="136">
        <f>ROUND(J1406*H1406,2)</f>
        <v>0</v>
      </c>
      <c r="T1406" s="137">
        <f>S1406*H1406</f>
        <v>0</v>
      </c>
      <c r="U1406" s="137">
        <v>3.056E-2</v>
      </c>
      <c r="V1406" s="137">
        <f>U1406*H1406</f>
        <v>0.110016</v>
      </c>
      <c r="W1406" s="137">
        <v>0</v>
      </c>
      <c r="X1406" s="137">
        <f>W1406*H1406</f>
        <v>0</v>
      </c>
      <c r="Y1406" s="138" t="s">
        <v>20</v>
      </c>
      <c r="AR1406" s="139" t="s">
        <v>184</v>
      </c>
      <c r="AT1406" s="139" t="s">
        <v>180</v>
      </c>
      <c r="AU1406" s="139" t="s">
        <v>84</v>
      </c>
      <c r="AY1406" s="17" t="s">
        <v>155</v>
      </c>
      <c r="BE1406" s="140">
        <f>IF(O1406="základní",K1406,0)</f>
        <v>0</v>
      </c>
      <c r="BF1406" s="140">
        <f>IF(O1406="snížená",K1406,0)</f>
        <v>0</v>
      </c>
      <c r="BG1406" s="140">
        <f>IF(O1406="zákl. přenesená",K1406,0)</f>
        <v>0</v>
      </c>
      <c r="BH1406" s="140">
        <f>IF(O1406="sníž. přenesená",K1406,0)</f>
        <v>0</v>
      </c>
      <c r="BI1406" s="140">
        <f>IF(O1406="nulová",K1406,0)</f>
        <v>0</v>
      </c>
      <c r="BJ1406" s="17" t="s">
        <v>82</v>
      </c>
      <c r="BK1406" s="140">
        <f>ROUND(P1406*H1406,2)</f>
        <v>0</v>
      </c>
      <c r="BL1406" s="17" t="s">
        <v>185</v>
      </c>
      <c r="BM1406" s="139" t="s">
        <v>2838</v>
      </c>
    </row>
    <row r="1407" spans="2:65" s="1" customFormat="1" ht="24.2" customHeight="1">
      <c r="B1407" s="32"/>
      <c r="C1407" s="126" t="s">
        <v>2839</v>
      </c>
      <c r="D1407" s="126" t="s">
        <v>157</v>
      </c>
      <c r="E1407" s="127" t="s">
        <v>2840</v>
      </c>
      <c r="F1407" s="128" t="s">
        <v>2841</v>
      </c>
      <c r="G1407" s="129" t="s">
        <v>160</v>
      </c>
      <c r="H1407" s="130">
        <v>6.75</v>
      </c>
      <c r="I1407" s="131"/>
      <c r="J1407" s="131"/>
      <c r="K1407" s="132">
        <f>ROUND(P1407*H1407,2)</f>
        <v>0</v>
      </c>
      <c r="L1407" s="133"/>
      <c r="M1407" s="32"/>
      <c r="N1407" s="134" t="s">
        <v>20</v>
      </c>
      <c r="O1407" s="135" t="s">
        <v>43</v>
      </c>
      <c r="P1407" s="136">
        <f>I1407+J1407</f>
        <v>0</v>
      </c>
      <c r="Q1407" s="136">
        <f>ROUND(I1407*H1407,2)</f>
        <v>0</v>
      </c>
      <c r="R1407" s="136">
        <f>ROUND(J1407*H1407,2)</f>
        <v>0</v>
      </c>
      <c r="T1407" s="137">
        <f>S1407*H1407</f>
        <v>0</v>
      </c>
      <c r="U1407" s="137">
        <v>2.5999999999999998E-4</v>
      </c>
      <c r="V1407" s="137">
        <f>U1407*H1407</f>
        <v>1.7549999999999998E-3</v>
      </c>
      <c r="W1407" s="137">
        <v>0</v>
      </c>
      <c r="X1407" s="137">
        <f>W1407*H1407</f>
        <v>0</v>
      </c>
      <c r="Y1407" s="138" t="s">
        <v>20</v>
      </c>
      <c r="AR1407" s="139" t="s">
        <v>185</v>
      </c>
      <c r="AT1407" s="139" t="s">
        <v>157</v>
      </c>
      <c r="AU1407" s="139" t="s">
        <v>84</v>
      </c>
      <c r="AY1407" s="17" t="s">
        <v>155</v>
      </c>
      <c r="BE1407" s="140">
        <f>IF(O1407="základní",K1407,0)</f>
        <v>0</v>
      </c>
      <c r="BF1407" s="140">
        <f>IF(O1407="snížená",K1407,0)</f>
        <v>0</v>
      </c>
      <c r="BG1407" s="140">
        <f>IF(O1407="zákl. přenesená",K1407,0)</f>
        <v>0</v>
      </c>
      <c r="BH1407" s="140">
        <f>IF(O1407="sníž. přenesená",K1407,0)</f>
        <v>0</v>
      </c>
      <c r="BI1407" s="140">
        <f>IF(O1407="nulová",K1407,0)</f>
        <v>0</v>
      </c>
      <c r="BJ1407" s="17" t="s">
        <v>82</v>
      </c>
      <c r="BK1407" s="140">
        <f>ROUND(P1407*H1407,2)</f>
        <v>0</v>
      </c>
      <c r="BL1407" s="17" t="s">
        <v>185</v>
      </c>
      <c r="BM1407" s="139" t="s">
        <v>2842</v>
      </c>
    </row>
    <row r="1408" spans="2:65" s="1" customFormat="1">
      <c r="B1408" s="32"/>
      <c r="D1408" s="141" t="s">
        <v>162</v>
      </c>
      <c r="F1408" s="142" t="s">
        <v>2843</v>
      </c>
      <c r="I1408" s="143"/>
      <c r="J1408" s="143"/>
      <c r="M1408" s="32"/>
      <c r="N1408" s="144"/>
      <c r="Y1408" s="53"/>
      <c r="AT1408" s="17" t="s">
        <v>162</v>
      </c>
      <c r="AU1408" s="17" t="s">
        <v>84</v>
      </c>
    </row>
    <row r="1409" spans="2:65" s="12" customFormat="1">
      <c r="B1409" s="145"/>
      <c r="D1409" s="146" t="s">
        <v>164</v>
      </c>
      <c r="E1409" s="147" t="s">
        <v>20</v>
      </c>
      <c r="F1409" s="148" t="s">
        <v>2844</v>
      </c>
      <c r="H1409" s="149">
        <v>6.75</v>
      </c>
      <c r="I1409" s="150"/>
      <c r="J1409" s="150"/>
      <c r="M1409" s="145"/>
      <c r="N1409" s="151"/>
      <c r="Y1409" s="152"/>
      <c r="AT1409" s="147" t="s">
        <v>164</v>
      </c>
      <c r="AU1409" s="147" t="s">
        <v>84</v>
      </c>
      <c r="AV1409" s="12" t="s">
        <v>84</v>
      </c>
      <c r="AW1409" s="12" t="s">
        <v>5</v>
      </c>
      <c r="AX1409" s="12" t="s">
        <v>82</v>
      </c>
      <c r="AY1409" s="147" t="s">
        <v>155</v>
      </c>
    </row>
    <row r="1410" spans="2:65" s="1" customFormat="1" ht="16.5" customHeight="1">
      <c r="B1410" s="32"/>
      <c r="C1410" s="161" t="s">
        <v>2845</v>
      </c>
      <c r="D1410" s="161" t="s">
        <v>180</v>
      </c>
      <c r="E1410" s="162" t="s">
        <v>2846</v>
      </c>
      <c r="F1410" s="163" t="s">
        <v>2847</v>
      </c>
      <c r="G1410" s="164" t="s">
        <v>160</v>
      </c>
      <c r="H1410" s="165">
        <v>6.75</v>
      </c>
      <c r="I1410" s="166"/>
      <c r="J1410" s="167"/>
      <c r="K1410" s="168">
        <f>ROUND(P1410*H1410,2)</f>
        <v>0</v>
      </c>
      <c r="L1410" s="167"/>
      <c r="M1410" s="169"/>
      <c r="N1410" s="170" t="s">
        <v>20</v>
      </c>
      <c r="O1410" s="135" t="s">
        <v>43</v>
      </c>
      <c r="P1410" s="136">
        <f>I1410+J1410</f>
        <v>0</v>
      </c>
      <c r="Q1410" s="136">
        <f>ROUND(I1410*H1410,2)</f>
        <v>0</v>
      </c>
      <c r="R1410" s="136">
        <f>ROUND(J1410*H1410,2)</f>
        <v>0</v>
      </c>
      <c r="T1410" s="137">
        <f>S1410*H1410</f>
        <v>0</v>
      </c>
      <c r="U1410" s="137">
        <v>3.056E-2</v>
      </c>
      <c r="V1410" s="137">
        <f>U1410*H1410</f>
        <v>0.20627999999999999</v>
      </c>
      <c r="W1410" s="137">
        <v>0</v>
      </c>
      <c r="X1410" s="137">
        <f>W1410*H1410</f>
        <v>0</v>
      </c>
      <c r="Y1410" s="138" t="s">
        <v>20</v>
      </c>
      <c r="AR1410" s="139" t="s">
        <v>184</v>
      </c>
      <c r="AT1410" s="139" t="s">
        <v>180</v>
      </c>
      <c r="AU1410" s="139" t="s">
        <v>84</v>
      </c>
      <c r="AY1410" s="17" t="s">
        <v>155</v>
      </c>
      <c r="BE1410" s="140">
        <f>IF(O1410="základní",K1410,0)</f>
        <v>0</v>
      </c>
      <c r="BF1410" s="140">
        <f>IF(O1410="snížená",K1410,0)</f>
        <v>0</v>
      </c>
      <c r="BG1410" s="140">
        <f>IF(O1410="zákl. přenesená",K1410,0)</f>
        <v>0</v>
      </c>
      <c r="BH1410" s="140">
        <f>IF(O1410="sníž. přenesená",K1410,0)</f>
        <v>0</v>
      </c>
      <c r="BI1410" s="140">
        <f>IF(O1410="nulová",K1410,0)</f>
        <v>0</v>
      </c>
      <c r="BJ1410" s="17" t="s">
        <v>82</v>
      </c>
      <c r="BK1410" s="140">
        <f>ROUND(P1410*H1410,2)</f>
        <v>0</v>
      </c>
      <c r="BL1410" s="17" t="s">
        <v>185</v>
      </c>
      <c r="BM1410" s="139" t="s">
        <v>2848</v>
      </c>
    </row>
    <row r="1411" spans="2:65" s="1" customFormat="1" ht="24.2" customHeight="1">
      <c r="B1411" s="32"/>
      <c r="C1411" s="126" t="s">
        <v>2849</v>
      </c>
      <c r="D1411" s="126" t="s">
        <v>157</v>
      </c>
      <c r="E1411" s="127" t="s">
        <v>2850</v>
      </c>
      <c r="F1411" s="128" t="s">
        <v>2851</v>
      </c>
      <c r="G1411" s="129" t="s">
        <v>386</v>
      </c>
      <c r="H1411" s="130">
        <v>8</v>
      </c>
      <c r="I1411" s="131"/>
      <c r="J1411" s="131"/>
      <c r="K1411" s="132">
        <f>ROUND(P1411*H1411,2)</f>
        <v>0</v>
      </c>
      <c r="L1411" s="133"/>
      <c r="M1411" s="32"/>
      <c r="N1411" s="134" t="s">
        <v>20</v>
      </c>
      <c r="O1411" s="135" t="s">
        <v>43</v>
      </c>
      <c r="P1411" s="136">
        <f>I1411+J1411</f>
        <v>0</v>
      </c>
      <c r="Q1411" s="136">
        <f>ROUND(I1411*H1411,2)</f>
        <v>0</v>
      </c>
      <c r="R1411" s="136">
        <f>ROUND(J1411*H1411,2)</f>
        <v>0</v>
      </c>
      <c r="T1411" s="137">
        <f>S1411*H1411</f>
        <v>0</v>
      </c>
      <c r="U1411" s="137">
        <v>0</v>
      </c>
      <c r="V1411" s="137">
        <f>U1411*H1411</f>
        <v>0</v>
      </c>
      <c r="W1411" s="137">
        <v>0</v>
      </c>
      <c r="X1411" s="137">
        <f>W1411*H1411</f>
        <v>0</v>
      </c>
      <c r="Y1411" s="138" t="s">
        <v>20</v>
      </c>
      <c r="AR1411" s="139" t="s">
        <v>185</v>
      </c>
      <c r="AT1411" s="139" t="s">
        <v>157</v>
      </c>
      <c r="AU1411" s="139" t="s">
        <v>84</v>
      </c>
      <c r="AY1411" s="17" t="s">
        <v>155</v>
      </c>
      <c r="BE1411" s="140">
        <f>IF(O1411="základní",K1411,0)</f>
        <v>0</v>
      </c>
      <c r="BF1411" s="140">
        <f>IF(O1411="snížená",K1411,0)</f>
        <v>0</v>
      </c>
      <c r="BG1411" s="140">
        <f>IF(O1411="zákl. přenesená",K1411,0)</f>
        <v>0</v>
      </c>
      <c r="BH1411" s="140">
        <f>IF(O1411="sníž. přenesená",K1411,0)</f>
        <v>0</v>
      </c>
      <c r="BI1411" s="140">
        <f>IF(O1411="nulová",K1411,0)</f>
        <v>0</v>
      </c>
      <c r="BJ1411" s="17" t="s">
        <v>82</v>
      </c>
      <c r="BK1411" s="140">
        <f>ROUND(P1411*H1411,2)</f>
        <v>0</v>
      </c>
      <c r="BL1411" s="17" t="s">
        <v>185</v>
      </c>
      <c r="BM1411" s="139" t="s">
        <v>2852</v>
      </c>
    </row>
    <row r="1412" spans="2:65" s="1" customFormat="1">
      <c r="B1412" s="32"/>
      <c r="D1412" s="141" t="s">
        <v>162</v>
      </c>
      <c r="F1412" s="142" t="s">
        <v>2853</v>
      </c>
      <c r="I1412" s="143"/>
      <c r="J1412" s="143"/>
      <c r="M1412" s="32"/>
      <c r="N1412" s="144"/>
      <c r="Y1412" s="53"/>
      <c r="AT1412" s="17" t="s">
        <v>162</v>
      </c>
      <c r="AU1412" s="17" t="s">
        <v>84</v>
      </c>
    </row>
    <row r="1413" spans="2:65" s="1" customFormat="1" ht="16.5" customHeight="1">
      <c r="B1413" s="32"/>
      <c r="C1413" s="161" t="s">
        <v>2854</v>
      </c>
      <c r="D1413" s="161" t="s">
        <v>180</v>
      </c>
      <c r="E1413" s="162" t="s">
        <v>2855</v>
      </c>
      <c r="F1413" s="163" t="s">
        <v>2856</v>
      </c>
      <c r="G1413" s="164" t="s">
        <v>386</v>
      </c>
      <c r="H1413" s="165">
        <v>3</v>
      </c>
      <c r="I1413" s="166"/>
      <c r="J1413" s="167"/>
      <c r="K1413" s="168">
        <f>ROUND(P1413*H1413,2)</f>
        <v>0</v>
      </c>
      <c r="L1413" s="167"/>
      <c r="M1413" s="169"/>
      <c r="N1413" s="170" t="s">
        <v>20</v>
      </c>
      <c r="O1413" s="135" t="s">
        <v>43</v>
      </c>
      <c r="P1413" s="136">
        <f>I1413+J1413</f>
        <v>0</v>
      </c>
      <c r="Q1413" s="136">
        <f>ROUND(I1413*H1413,2)</f>
        <v>0</v>
      </c>
      <c r="R1413" s="136">
        <f>ROUND(J1413*H1413,2)</f>
        <v>0</v>
      </c>
      <c r="T1413" s="137">
        <f>S1413*H1413</f>
        <v>0</v>
      </c>
      <c r="U1413" s="137">
        <v>1.4500000000000001E-2</v>
      </c>
      <c r="V1413" s="137">
        <f>U1413*H1413</f>
        <v>4.3500000000000004E-2</v>
      </c>
      <c r="W1413" s="137">
        <v>0</v>
      </c>
      <c r="X1413" s="137">
        <f>W1413*H1413</f>
        <v>0</v>
      </c>
      <c r="Y1413" s="138" t="s">
        <v>20</v>
      </c>
      <c r="AR1413" s="139" t="s">
        <v>184</v>
      </c>
      <c r="AT1413" s="139" t="s">
        <v>180</v>
      </c>
      <c r="AU1413" s="139" t="s">
        <v>84</v>
      </c>
      <c r="AY1413" s="17" t="s">
        <v>155</v>
      </c>
      <c r="BE1413" s="140">
        <f>IF(O1413="základní",K1413,0)</f>
        <v>0</v>
      </c>
      <c r="BF1413" s="140">
        <f>IF(O1413="snížená",K1413,0)</f>
        <v>0</v>
      </c>
      <c r="BG1413" s="140">
        <f>IF(O1413="zákl. přenesená",K1413,0)</f>
        <v>0</v>
      </c>
      <c r="BH1413" s="140">
        <f>IF(O1413="sníž. přenesená",K1413,0)</f>
        <v>0</v>
      </c>
      <c r="BI1413" s="140">
        <f>IF(O1413="nulová",K1413,0)</f>
        <v>0</v>
      </c>
      <c r="BJ1413" s="17" t="s">
        <v>82</v>
      </c>
      <c r="BK1413" s="140">
        <f>ROUND(P1413*H1413,2)</f>
        <v>0</v>
      </c>
      <c r="BL1413" s="17" t="s">
        <v>185</v>
      </c>
      <c r="BM1413" s="139" t="s">
        <v>2857</v>
      </c>
    </row>
    <row r="1414" spans="2:65" s="14" customFormat="1">
      <c r="B1414" s="171"/>
      <c r="D1414" s="146" t="s">
        <v>164</v>
      </c>
      <c r="E1414" s="172" t="s">
        <v>20</v>
      </c>
      <c r="F1414" s="173" t="s">
        <v>2858</v>
      </c>
      <c r="H1414" s="172" t="s">
        <v>20</v>
      </c>
      <c r="I1414" s="174"/>
      <c r="J1414" s="174"/>
      <c r="M1414" s="171"/>
      <c r="N1414" s="175"/>
      <c r="Y1414" s="176"/>
      <c r="AT1414" s="172" t="s">
        <v>164</v>
      </c>
      <c r="AU1414" s="172" t="s">
        <v>84</v>
      </c>
      <c r="AV1414" s="14" t="s">
        <v>82</v>
      </c>
      <c r="AW1414" s="14" t="s">
        <v>5</v>
      </c>
      <c r="AX1414" s="14" t="s">
        <v>74</v>
      </c>
      <c r="AY1414" s="172" t="s">
        <v>155</v>
      </c>
    </row>
    <row r="1415" spans="2:65" s="12" customFormat="1">
      <c r="B1415" s="145"/>
      <c r="D1415" s="146" t="s">
        <v>164</v>
      </c>
      <c r="E1415" s="147" t="s">
        <v>20</v>
      </c>
      <c r="F1415" s="148" t="s">
        <v>84</v>
      </c>
      <c r="H1415" s="149">
        <v>2</v>
      </c>
      <c r="I1415" s="150"/>
      <c r="J1415" s="150"/>
      <c r="M1415" s="145"/>
      <c r="N1415" s="151"/>
      <c r="Y1415" s="152"/>
      <c r="AT1415" s="147" t="s">
        <v>164</v>
      </c>
      <c r="AU1415" s="147" t="s">
        <v>84</v>
      </c>
      <c r="AV1415" s="12" t="s">
        <v>84</v>
      </c>
      <c r="AW1415" s="12" t="s">
        <v>5</v>
      </c>
      <c r="AX1415" s="12" t="s">
        <v>74</v>
      </c>
      <c r="AY1415" s="147" t="s">
        <v>155</v>
      </c>
    </row>
    <row r="1416" spans="2:65" s="14" customFormat="1">
      <c r="B1416" s="171"/>
      <c r="D1416" s="146" t="s">
        <v>164</v>
      </c>
      <c r="E1416" s="172" t="s">
        <v>20</v>
      </c>
      <c r="F1416" s="173" t="s">
        <v>2859</v>
      </c>
      <c r="H1416" s="172" t="s">
        <v>20</v>
      </c>
      <c r="I1416" s="174"/>
      <c r="J1416" s="174"/>
      <c r="M1416" s="171"/>
      <c r="N1416" s="175"/>
      <c r="Y1416" s="176"/>
      <c r="AT1416" s="172" t="s">
        <v>164</v>
      </c>
      <c r="AU1416" s="172" t="s">
        <v>84</v>
      </c>
      <c r="AV1416" s="14" t="s">
        <v>82</v>
      </c>
      <c r="AW1416" s="14" t="s">
        <v>5</v>
      </c>
      <c r="AX1416" s="14" t="s">
        <v>74</v>
      </c>
      <c r="AY1416" s="172" t="s">
        <v>155</v>
      </c>
    </row>
    <row r="1417" spans="2:65" s="12" customFormat="1">
      <c r="B1417" s="145"/>
      <c r="D1417" s="146" t="s">
        <v>164</v>
      </c>
      <c r="E1417" s="147" t="s">
        <v>20</v>
      </c>
      <c r="F1417" s="148" t="s">
        <v>82</v>
      </c>
      <c r="H1417" s="149">
        <v>1</v>
      </c>
      <c r="I1417" s="150"/>
      <c r="J1417" s="150"/>
      <c r="M1417" s="145"/>
      <c r="N1417" s="151"/>
      <c r="Y1417" s="152"/>
      <c r="AT1417" s="147" t="s">
        <v>164</v>
      </c>
      <c r="AU1417" s="147" t="s">
        <v>84</v>
      </c>
      <c r="AV1417" s="12" t="s">
        <v>84</v>
      </c>
      <c r="AW1417" s="12" t="s">
        <v>5</v>
      </c>
      <c r="AX1417" s="12" t="s">
        <v>74</v>
      </c>
      <c r="AY1417" s="147" t="s">
        <v>155</v>
      </c>
    </row>
    <row r="1418" spans="2:65" s="13" customFormat="1">
      <c r="B1418" s="153"/>
      <c r="D1418" s="146" t="s">
        <v>164</v>
      </c>
      <c r="E1418" s="154" t="s">
        <v>20</v>
      </c>
      <c r="F1418" s="155" t="s">
        <v>166</v>
      </c>
      <c r="H1418" s="156">
        <v>3</v>
      </c>
      <c r="I1418" s="157"/>
      <c r="J1418" s="157"/>
      <c r="M1418" s="153"/>
      <c r="N1418" s="158"/>
      <c r="Y1418" s="159"/>
      <c r="AT1418" s="154" t="s">
        <v>164</v>
      </c>
      <c r="AU1418" s="154" t="s">
        <v>84</v>
      </c>
      <c r="AV1418" s="13" t="s">
        <v>161</v>
      </c>
      <c r="AW1418" s="13" t="s">
        <v>5</v>
      </c>
      <c r="AX1418" s="13" t="s">
        <v>82</v>
      </c>
      <c r="AY1418" s="154" t="s">
        <v>155</v>
      </c>
    </row>
    <row r="1419" spans="2:65" s="1" customFormat="1" ht="16.5" customHeight="1">
      <c r="B1419" s="32"/>
      <c r="C1419" s="161" t="s">
        <v>2860</v>
      </c>
      <c r="D1419" s="161" t="s">
        <v>180</v>
      </c>
      <c r="E1419" s="162" t="s">
        <v>2861</v>
      </c>
      <c r="F1419" s="163" t="s">
        <v>2862</v>
      </c>
      <c r="G1419" s="164" t="s">
        <v>386</v>
      </c>
      <c r="H1419" s="165">
        <v>5</v>
      </c>
      <c r="I1419" s="166"/>
      <c r="J1419" s="167"/>
      <c r="K1419" s="168">
        <f>ROUND(P1419*H1419,2)</f>
        <v>0</v>
      </c>
      <c r="L1419" s="167"/>
      <c r="M1419" s="169"/>
      <c r="N1419" s="170" t="s">
        <v>20</v>
      </c>
      <c r="O1419" s="135" t="s">
        <v>43</v>
      </c>
      <c r="P1419" s="136">
        <f>I1419+J1419</f>
        <v>0</v>
      </c>
      <c r="Q1419" s="136">
        <f>ROUND(I1419*H1419,2)</f>
        <v>0</v>
      </c>
      <c r="R1419" s="136">
        <f>ROUND(J1419*H1419,2)</f>
        <v>0</v>
      </c>
      <c r="T1419" s="137">
        <f>S1419*H1419</f>
        <v>0</v>
      </c>
      <c r="U1419" s="137">
        <v>1.6E-2</v>
      </c>
      <c r="V1419" s="137">
        <f>U1419*H1419</f>
        <v>0.08</v>
      </c>
      <c r="W1419" s="137">
        <v>0</v>
      </c>
      <c r="X1419" s="137">
        <f>W1419*H1419</f>
        <v>0</v>
      </c>
      <c r="Y1419" s="138" t="s">
        <v>20</v>
      </c>
      <c r="AR1419" s="139" t="s">
        <v>184</v>
      </c>
      <c r="AT1419" s="139" t="s">
        <v>180</v>
      </c>
      <c r="AU1419" s="139" t="s">
        <v>84</v>
      </c>
      <c r="AY1419" s="17" t="s">
        <v>155</v>
      </c>
      <c r="BE1419" s="140">
        <f>IF(O1419="základní",K1419,0)</f>
        <v>0</v>
      </c>
      <c r="BF1419" s="140">
        <f>IF(O1419="snížená",K1419,0)</f>
        <v>0</v>
      </c>
      <c r="BG1419" s="140">
        <f>IF(O1419="zákl. přenesená",K1419,0)</f>
        <v>0</v>
      </c>
      <c r="BH1419" s="140">
        <f>IF(O1419="sníž. přenesená",K1419,0)</f>
        <v>0</v>
      </c>
      <c r="BI1419" s="140">
        <f>IF(O1419="nulová",K1419,0)</f>
        <v>0</v>
      </c>
      <c r="BJ1419" s="17" t="s">
        <v>82</v>
      </c>
      <c r="BK1419" s="140">
        <f>ROUND(P1419*H1419,2)</f>
        <v>0</v>
      </c>
      <c r="BL1419" s="17" t="s">
        <v>185</v>
      </c>
      <c r="BM1419" s="139" t="s">
        <v>2863</v>
      </c>
    </row>
    <row r="1420" spans="2:65" s="14" customFormat="1">
      <c r="B1420" s="171"/>
      <c r="D1420" s="146" t="s">
        <v>164</v>
      </c>
      <c r="E1420" s="172" t="s">
        <v>20</v>
      </c>
      <c r="F1420" s="173" t="s">
        <v>2858</v>
      </c>
      <c r="H1420" s="172" t="s">
        <v>20</v>
      </c>
      <c r="I1420" s="174"/>
      <c r="J1420" s="174"/>
      <c r="M1420" s="171"/>
      <c r="N1420" s="175"/>
      <c r="Y1420" s="176"/>
      <c r="AT1420" s="172" t="s">
        <v>164</v>
      </c>
      <c r="AU1420" s="172" t="s">
        <v>84</v>
      </c>
      <c r="AV1420" s="14" t="s">
        <v>82</v>
      </c>
      <c r="AW1420" s="14" t="s">
        <v>5</v>
      </c>
      <c r="AX1420" s="14" t="s">
        <v>74</v>
      </c>
      <c r="AY1420" s="172" t="s">
        <v>155</v>
      </c>
    </row>
    <row r="1421" spans="2:65" s="12" customFormat="1">
      <c r="B1421" s="145"/>
      <c r="D1421" s="146" t="s">
        <v>164</v>
      </c>
      <c r="E1421" s="147" t="s">
        <v>20</v>
      </c>
      <c r="F1421" s="148" t="s">
        <v>172</v>
      </c>
      <c r="H1421" s="149">
        <v>3</v>
      </c>
      <c r="I1421" s="150"/>
      <c r="J1421" s="150"/>
      <c r="M1421" s="145"/>
      <c r="N1421" s="151"/>
      <c r="Y1421" s="152"/>
      <c r="AT1421" s="147" t="s">
        <v>164</v>
      </c>
      <c r="AU1421" s="147" t="s">
        <v>84</v>
      </c>
      <c r="AV1421" s="12" t="s">
        <v>84</v>
      </c>
      <c r="AW1421" s="12" t="s">
        <v>5</v>
      </c>
      <c r="AX1421" s="12" t="s">
        <v>74</v>
      </c>
      <c r="AY1421" s="147" t="s">
        <v>155</v>
      </c>
    </row>
    <row r="1422" spans="2:65" s="14" customFormat="1">
      <c r="B1422" s="171"/>
      <c r="D1422" s="146" t="s">
        <v>164</v>
      </c>
      <c r="E1422" s="172" t="s">
        <v>20</v>
      </c>
      <c r="F1422" s="173" t="s">
        <v>2859</v>
      </c>
      <c r="H1422" s="172" t="s">
        <v>20</v>
      </c>
      <c r="I1422" s="174"/>
      <c r="J1422" s="174"/>
      <c r="M1422" s="171"/>
      <c r="N1422" s="175"/>
      <c r="Y1422" s="176"/>
      <c r="AT1422" s="172" t="s">
        <v>164</v>
      </c>
      <c r="AU1422" s="172" t="s">
        <v>84</v>
      </c>
      <c r="AV1422" s="14" t="s">
        <v>82</v>
      </c>
      <c r="AW1422" s="14" t="s">
        <v>5</v>
      </c>
      <c r="AX1422" s="14" t="s">
        <v>74</v>
      </c>
      <c r="AY1422" s="172" t="s">
        <v>155</v>
      </c>
    </row>
    <row r="1423" spans="2:65" s="12" customFormat="1">
      <c r="B1423" s="145"/>
      <c r="D1423" s="146" t="s">
        <v>164</v>
      </c>
      <c r="E1423" s="147" t="s">
        <v>20</v>
      </c>
      <c r="F1423" s="148" t="s">
        <v>84</v>
      </c>
      <c r="H1423" s="149">
        <v>2</v>
      </c>
      <c r="I1423" s="150"/>
      <c r="J1423" s="150"/>
      <c r="M1423" s="145"/>
      <c r="N1423" s="151"/>
      <c r="Y1423" s="152"/>
      <c r="AT1423" s="147" t="s">
        <v>164</v>
      </c>
      <c r="AU1423" s="147" t="s">
        <v>84</v>
      </c>
      <c r="AV1423" s="12" t="s">
        <v>84</v>
      </c>
      <c r="AW1423" s="12" t="s">
        <v>5</v>
      </c>
      <c r="AX1423" s="12" t="s">
        <v>74</v>
      </c>
      <c r="AY1423" s="147" t="s">
        <v>155</v>
      </c>
    </row>
    <row r="1424" spans="2:65" s="13" customFormat="1">
      <c r="B1424" s="153"/>
      <c r="D1424" s="146" t="s">
        <v>164</v>
      </c>
      <c r="E1424" s="154" t="s">
        <v>20</v>
      </c>
      <c r="F1424" s="155" t="s">
        <v>166</v>
      </c>
      <c r="H1424" s="156">
        <v>5</v>
      </c>
      <c r="I1424" s="157"/>
      <c r="J1424" s="157"/>
      <c r="M1424" s="153"/>
      <c r="N1424" s="158"/>
      <c r="Y1424" s="159"/>
      <c r="AT1424" s="154" t="s">
        <v>164</v>
      </c>
      <c r="AU1424" s="154" t="s">
        <v>84</v>
      </c>
      <c r="AV1424" s="13" t="s">
        <v>161</v>
      </c>
      <c r="AW1424" s="13" t="s">
        <v>5</v>
      </c>
      <c r="AX1424" s="13" t="s">
        <v>82</v>
      </c>
      <c r="AY1424" s="154" t="s">
        <v>155</v>
      </c>
    </row>
    <row r="1425" spans="2:65" s="1" customFormat="1" ht="24.2" customHeight="1">
      <c r="B1425" s="32"/>
      <c r="C1425" s="126" t="s">
        <v>2864</v>
      </c>
      <c r="D1425" s="126" t="s">
        <v>157</v>
      </c>
      <c r="E1425" s="127" t="s">
        <v>2865</v>
      </c>
      <c r="F1425" s="128" t="s">
        <v>2866</v>
      </c>
      <c r="G1425" s="129" t="s">
        <v>386</v>
      </c>
      <c r="H1425" s="130">
        <v>5</v>
      </c>
      <c r="I1425" s="131"/>
      <c r="J1425" s="131"/>
      <c r="K1425" s="132">
        <f>ROUND(P1425*H1425,2)</f>
        <v>0</v>
      </c>
      <c r="L1425" s="133"/>
      <c r="M1425" s="32"/>
      <c r="N1425" s="134" t="s">
        <v>20</v>
      </c>
      <c r="O1425" s="135" t="s">
        <v>43</v>
      </c>
      <c r="P1425" s="136">
        <f>I1425+J1425</f>
        <v>0</v>
      </c>
      <c r="Q1425" s="136">
        <f>ROUND(I1425*H1425,2)</f>
        <v>0</v>
      </c>
      <c r="R1425" s="136">
        <f>ROUND(J1425*H1425,2)</f>
        <v>0</v>
      </c>
      <c r="T1425" s="137">
        <f>S1425*H1425</f>
        <v>0</v>
      </c>
      <c r="U1425" s="137">
        <v>0</v>
      </c>
      <c r="V1425" s="137">
        <f>U1425*H1425</f>
        <v>0</v>
      </c>
      <c r="W1425" s="137">
        <v>0</v>
      </c>
      <c r="X1425" s="137">
        <f>W1425*H1425</f>
        <v>0</v>
      </c>
      <c r="Y1425" s="138" t="s">
        <v>20</v>
      </c>
      <c r="AR1425" s="139" t="s">
        <v>185</v>
      </c>
      <c r="AT1425" s="139" t="s">
        <v>157</v>
      </c>
      <c r="AU1425" s="139" t="s">
        <v>84</v>
      </c>
      <c r="AY1425" s="17" t="s">
        <v>155</v>
      </c>
      <c r="BE1425" s="140">
        <f>IF(O1425="základní",K1425,0)</f>
        <v>0</v>
      </c>
      <c r="BF1425" s="140">
        <f>IF(O1425="snížená",K1425,0)</f>
        <v>0</v>
      </c>
      <c r="BG1425" s="140">
        <f>IF(O1425="zákl. přenesená",K1425,0)</f>
        <v>0</v>
      </c>
      <c r="BH1425" s="140">
        <f>IF(O1425="sníž. přenesená",K1425,0)</f>
        <v>0</v>
      </c>
      <c r="BI1425" s="140">
        <f>IF(O1425="nulová",K1425,0)</f>
        <v>0</v>
      </c>
      <c r="BJ1425" s="17" t="s">
        <v>82</v>
      </c>
      <c r="BK1425" s="140">
        <f>ROUND(P1425*H1425,2)</f>
        <v>0</v>
      </c>
      <c r="BL1425" s="17" t="s">
        <v>185</v>
      </c>
      <c r="BM1425" s="139" t="s">
        <v>2867</v>
      </c>
    </row>
    <row r="1426" spans="2:65" s="1" customFormat="1">
      <c r="B1426" s="32"/>
      <c r="D1426" s="141" t="s">
        <v>162</v>
      </c>
      <c r="F1426" s="142" t="s">
        <v>2868</v>
      </c>
      <c r="I1426" s="143"/>
      <c r="J1426" s="143"/>
      <c r="M1426" s="32"/>
      <c r="N1426" s="144"/>
      <c r="Y1426" s="53"/>
      <c r="AT1426" s="17" t="s">
        <v>162</v>
      </c>
      <c r="AU1426" s="17" t="s">
        <v>84</v>
      </c>
    </row>
    <row r="1427" spans="2:65" s="1" customFormat="1" ht="21.75" customHeight="1">
      <c r="B1427" s="32"/>
      <c r="C1427" s="161" t="s">
        <v>2869</v>
      </c>
      <c r="D1427" s="161" t="s">
        <v>180</v>
      </c>
      <c r="E1427" s="162" t="s">
        <v>2870</v>
      </c>
      <c r="F1427" s="163" t="s">
        <v>2871</v>
      </c>
      <c r="G1427" s="164" t="s">
        <v>386</v>
      </c>
      <c r="H1427" s="165">
        <v>5</v>
      </c>
      <c r="I1427" s="166"/>
      <c r="J1427" s="167"/>
      <c r="K1427" s="168">
        <f>ROUND(P1427*H1427,2)</f>
        <v>0</v>
      </c>
      <c r="L1427" s="167"/>
      <c r="M1427" s="169"/>
      <c r="N1427" s="170" t="s">
        <v>20</v>
      </c>
      <c r="O1427" s="135" t="s">
        <v>43</v>
      </c>
      <c r="P1427" s="136">
        <f>I1427+J1427</f>
        <v>0</v>
      </c>
      <c r="Q1427" s="136">
        <f>ROUND(I1427*H1427,2)</f>
        <v>0</v>
      </c>
      <c r="R1427" s="136">
        <f>ROUND(J1427*H1427,2)</f>
        <v>0</v>
      </c>
      <c r="T1427" s="137">
        <f>S1427*H1427</f>
        <v>0</v>
      </c>
      <c r="U1427" s="137">
        <v>2.1600000000000001E-2</v>
      </c>
      <c r="V1427" s="137">
        <f>U1427*H1427</f>
        <v>0.10800000000000001</v>
      </c>
      <c r="W1427" s="137">
        <v>0</v>
      </c>
      <c r="X1427" s="137">
        <f>W1427*H1427</f>
        <v>0</v>
      </c>
      <c r="Y1427" s="138" t="s">
        <v>20</v>
      </c>
      <c r="AR1427" s="139" t="s">
        <v>184</v>
      </c>
      <c r="AT1427" s="139" t="s">
        <v>180</v>
      </c>
      <c r="AU1427" s="139" t="s">
        <v>84</v>
      </c>
      <c r="AY1427" s="17" t="s">
        <v>155</v>
      </c>
      <c r="BE1427" s="140">
        <f>IF(O1427="základní",K1427,0)</f>
        <v>0</v>
      </c>
      <c r="BF1427" s="140">
        <f>IF(O1427="snížená",K1427,0)</f>
        <v>0</v>
      </c>
      <c r="BG1427" s="140">
        <f>IF(O1427="zákl. přenesená",K1427,0)</f>
        <v>0</v>
      </c>
      <c r="BH1427" s="140">
        <f>IF(O1427="sníž. přenesená",K1427,0)</f>
        <v>0</v>
      </c>
      <c r="BI1427" s="140">
        <f>IF(O1427="nulová",K1427,0)</f>
        <v>0</v>
      </c>
      <c r="BJ1427" s="17" t="s">
        <v>82</v>
      </c>
      <c r="BK1427" s="140">
        <f>ROUND(P1427*H1427,2)</f>
        <v>0</v>
      </c>
      <c r="BL1427" s="17" t="s">
        <v>185</v>
      </c>
      <c r="BM1427" s="139" t="s">
        <v>2872</v>
      </c>
    </row>
    <row r="1428" spans="2:65" s="14" customFormat="1">
      <c r="B1428" s="171"/>
      <c r="D1428" s="146" t="s">
        <v>164</v>
      </c>
      <c r="E1428" s="172" t="s">
        <v>20</v>
      </c>
      <c r="F1428" s="173" t="s">
        <v>2858</v>
      </c>
      <c r="H1428" s="172" t="s">
        <v>20</v>
      </c>
      <c r="I1428" s="174"/>
      <c r="J1428" s="174"/>
      <c r="M1428" s="171"/>
      <c r="N1428" s="175"/>
      <c r="Y1428" s="176"/>
      <c r="AT1428" s="172" t="s">
        <v>164</v>
      </c>
      <c r="AU1428" s="172" t="s">
        <v>84</v>
      </c>
      <c r="AV1428" s="14" t="s">
        <v>82</v>
      </c>
      <c r="AW1428" s="14" t="s">
        <v>5</v>
      </c>
      <c r="AX1428" s="14" t="s">
        <v>74</v>
      </c>
      <c r="AY1428" s="172" t="s">
        <v>155</v>
      </c>
    </row>
    <row r="1429" spans="2:65" s="12" customFormat="1">
      <c r="B1429" s="145"/>
      <c r="D1429" s="146" t="s">
        <v>164</v>
      </c>
      <c r="E1429" s="147" t="s">
        <v>20</v>
      </c>
      <c r="F1429" s="148" t="s">
        <v>172</v>
      </c>
      <c r="H1429" s="149">
        <v>3</v>
      </c>
      <c r="I1429" s="150"/>
      <c r="J1429" s="150"/>
      <c r="M1429" s="145"/>
      <c r="N1429" s="151"/>
      <c r="Y1429" s="152"/>
      <c r="AT1429" s="147" t="s">
        <v>164</v>
      </c>
      <c r="AU1429" s="147" t="s">
        <v>84</v>
      </c>
      <c r="AV1429" s="12" t="s">
        <v>84</v>
      </c>
      <c r="AW1429" s="12" t="s">
        <v>5</v>
      </c>
      <c r="AX1429" s="12" t="s">
        <v>74</v>
      </c>
      <c r="AY1429" s="147" t="s">
        <v>155</v>
      </c>
    </row>
    <row r="1430" spans="2:65" s="14" customFormat="1">
      <c r="B1430" s="171"/>
      <c r="D1430" s="146" t="s">
        <v>164</v>
      </c>
      <c r="E1430" s="172" t="s">
        <v>20</v>
      </c>
      <c r="F1430" s="173" t="s">
        <v>2859</v>
      </c>
      <c r="H1430" s="172" t="s">
        <v>20</v>
      </c>
      <c r="I1430" s="174"/>
      <c r="J1430" s="174"/>
      <c r="M1430" s="171"/>
      <c r="N1430" s="175"/>
      <c r="Y1430" s="176"/>
      <c r="AT1430" s="172" t="s">
        <v>164</v>
      </c>
      <c r="AU1430" s="172" t="s">
        <v>84</v>
      </c>
      <c r="AV1430" s="14" t="s">
        <v>82</v>
      </c>
      <c r="AW1430" s="14" t="s">
        <v>5</v>
      </c>
      <c r="AX1430" s="14" t="s">
        <v>74</v>
      </c>
      <c r="AY1430" s="172" t="s">
        <v>155</v>
      </c>
    </row>
    <row r="1431" spans="2:65" s="12" customFormat="1">
      <c r="B1431" s="145"/>
      <c r="D1431" s="146" t="s">
        <v>164</v>
      </c>
      <c r="E1431" s="147" t="s">
        <v>20</v>
      </c>
      <c r="F1431" s="148" t="s">
        <v>84</v>
      </c>
      <c r="H1431" s="149">
        <v>2</v>
      </c>
      <c r="I1431" s="150"/>
      <c r="J1431" s="150"/>
      <c r="M1431" s="145"/>
      <c r="N1431" s="151"/>
      <c r="Y1431" s="152"/>
      <c r="AT1431" s="147" t="s">
        <v>164</v>
      </c>
      <c r="AU1431" s="147" t="s">
        <v>84</v>
      </c>
      <c r="AV1431" s="12" t="s">
        <v>84</v>
      </c>
      <c r="AW1431" s="12" t="s">
        <v>5</v>
      </c>
      <c r="AX1431" s="12" t="s">
        <v>74</v>
      </c>
      <c r="AY1431" s="147" t="s">
        <v>155</v>
      </c>
    </row>
    <row r="1432" spans="2:65" s="13" customFormat="1">
      <c r="B1432" s="153"/>
      <c r="D1432" s="146" t="s">
        <v>164</v>
      </c>
      <c r="E1432" s="154" t="s">
        <v>20</v>
      </c>
      <c r="F1432" s="155" t="s">
        <v>166</v>
      </c>
      <c r="H1432" s="156">
        <v>5</v>
      </c>
      <c r="I1432" s="157"/>
      <c r="J1432" s="157"/>
      <c r="M1432" s="153"/>
      <c r="N1432" s="158"/>
      <c r="Y1432" s="159"/>
      <c r="AT1432" s="154" t="s">
        <v>164</v>
      </c>
      <c r="AU1432" s="154" t="s">
        <v>84</v>
      </c>
      <c r="AV1432" s="13" t="s">
        <v>161</v>
      </c>
      <c r="AW1432" s="13" t="s">
        <v>5</v>
      </c>
      <c r="AX1432" s="13" t="s">
        <v>82</v>
      </c>
      <c r="AY1432" s="154" t="s">
        <v>155</v>
      </c>
    </row>
    <row r="1433" spans="2:65" s="1" customFormat="1" ht="16.5" customHeight="1">
      <c r="B1433" s="32"/>
      <c r="C1433" s="161" t="s">
        <v>2873</v>
      </c>
      <c r="D1433" s="161" t="s">
        <v>180</v>
      </c>
      <c r="E1433" s="162" t="s">
        <v>2874</v>
      </c>
      <c r="F1433" s="163" t="s">
        <v>2875</v>
      </c>
      <c r="G1433" s="164" t="s">
        <v>386</v>
      </c>
      <c r="H1433" s="165">
        <v>2</v>
      </c>
      <c r="I1433" s="166"/>
      <c r="J1433" s="167"/>
      <c r="K1433" s="168">
        <f>ROUND(P1433*H1433,2)</f>
        <v>0</v>
      </c>
      <c r="L1433" s="167"/>
      <c r="M1433" s="169"/>
      <c r="N1433" s="170" t="s">
        <v>20</v>
      </c>
      <c r="O1433" s="135" t="s">
        <v>43</v>
      </c>
      <c r="P1433" s="136">
        <f>I1433+J1433</f>
        <v>0</v>
      </c>
      <c r="Q1433" s="136">
        <f>ROUND(I1433*H1433,2)</f>
        <v>0</v>
      </c>
      <c r="R1433" s="136">
        <f>ROUND(J1433*H1433,2)</f>
        <v>0</v>
      </c>
      <c r="T1433" s="137">
        <f>S1433*H1433</f>
        <v>0</v>
      </c>
      <c r="U1433" s="137">
        <v>1.7000000000000001E-2</v>
      </c>
      <c r="V1433" s="137">
        <f>U1433*H1433</f>
        <v>3.4000000000000002E-2</v>
      </c>
      <c r="W1433" s="137">
        <v>0</v>
      </c>
      <c r="X1433" s="137">
        <f>W1433*H1433</f>
        <v>0</v>
      </c>
      <c r="Y1433" s="138" t="s">
        <v>20</v>
      </c>
      <c r="AR1433" s="139" t="s">
        <v>184</v>
      </c>
      <c r="AT1433" s="139" t="s">
        <v>180</v>
      </c>
      <c r="AU1433" s="139" t="s">
        <v>84</v>
      </c>
      <c r="AY1433" s="17" t="s">
        <v>155</v>
      </c>
      <c r="BE1433" s="140">
        <f>IF(O1433="základní",K1433,0)</f>
        <v>0</v>
      </c>
      <c r="BF1433" s="140">
        <f>IF(O1433="snížená",K1433,0)</f>
        <v>0</v>
      </c>
      <c r="BG1433" s="140">
        <f>IF(O1433="zákl. přenesená",K1433,0)</f>
        <v>0</v>
      </c>
      <c r="BH1433" s="140">
        <f>IF(O1433="sníž. přenesená",K1433,0)</f>
        <v>0</v>
      </c>
      <c r="BI1433" s="140">
        <f>IF(O1433="nulová",K1433,0)</f>
        <v>0</v>
      </c>
      <c r="BJ1433" s="17" t="s">
        <v>82</v>
      </c>
      <c r="BK1433" s="140">
        <f>ROUND(P1433*H1433,2)</f>
        <v>0</v>
      </c>
      <c r="BL1433" s="17" t="s">
        <v>185</v>
      </c>
      <c r="BM1433" s="139" t="s">
        <v>2876</v>
      </c>
    </row>
    <row r="1434" spans="2:65" s="1" customFormat="1" ht="24.2" customHeight="1">
      <c r="B1434" s="32"/>
      <c r="C1434" s="126" t="s">
        <v>2877</v>
      </c>
      <c r="D1434" s="126" t="s">
        <v>157</v>
      </c>
      <c r="E1434" s="127" t="s">
        <v>2878</v>
      </c>
      <c r="F1434" s="128" t="s">
        <v>2879</v>
      </c>
      <c r="G1434" s="129" t="s">
        <v>386</v>
      </c>
      <c r="H1434" s="130">
        <v>1</v>
      </c>
      <c r="I1434" s="131"/>
      <c r="J1434" s="131"/>
      <c r="K1434" s="132">
        <f>ROUND(P1434*H1434,2)</f>
        <v>0</v>
      </c>
      <c r="L1434" s="133"/>
      <c r="M1434" s="32"/>
      <c r="N1434" s="134" t="s">
        <v>20</v>
      </c>
      <c r="O1434" s="135" t="s">
        <v>43</v>
      </c>
      <c r="P1434" s="136">
        <f>I1434+J1434</f>
        <v>0</v>
      </c>
      <c r="Q1434" s="136">
        <f>ROUND(I1434*H1434,2)</f>
        <v>0</v>
      </c>
      <c r="R1434" s="136">
        <f>ROUND(J1434*H1434,2)</f>
        <v>0</v>
      </c>
      <c r="T1434" s="137">
        <f>S1434*H1434</f>
        <v>0</v>
      </c>
      <c r="U1434" s="137">
        <v>0</v>
      </c>
      <c r="V1434" s="137">
        <f>U1434*H1434</f>
        <v>0</v>
      </c>
      <c r="W1434" s="137">
        <v>0</v>
      </c>
      <c r="X1434" s="137">
        <f>W1434*H1434</f>
        <v>0</v>
      </c>
      <c r="Y1434" s="138" t="s">
        <v>20</v>
      </c>
      <c r="AR1434" s="139" t="s">
        <v>185</v>
      </c>
      <c r="AT1434" s="139" t="s">
        <v>157</v>
      </c>
      <c r="AU1434" s="139" t="s">
        <v>84</v>
      </c>
      <c r="AY1434" s="17" t="s">
        <v>155</v>
      </c>
      <c r="BE1434" s="140">
        <f>IF(O1434="základní",K1434,0)</f>
        <v>0</v>
      </c>
      <c r="BF1434" s="140">
        <f>IF(O1434="snížená",K1434,0)</f>
        <v>0</v>
      </c>
      <c r="BG1434" s="140">
        <f>IF(O1434="zákl. přenesená",K1434,0)</f>
        <v>0</v>
      </c>
      <c r="BH1434" s="140">
        <f>IF(O1434="sníž. přenesená",K1434,0)</f>
        <v>0</v>
      </c>
      <c r="BI1434" s="140">
        <f>IF(O1434="nulová",K1434,0)</f>
        <v>0</v>
      </c>
      <c r="BJ1434" s="17" t="s">
        <v>82</v>
      </c>
      <c r="BK1434" s="140">
        <f>ROUND(P1434*H1434,2)</f>
        <v>0</v>
      </c>
      <c r="BL1434" s="17" t="s">
        <v>185</v>
      </c>
      <c r="BM1434" s="139" t="s">
        <v>2880</v>
      </c>
    </row>
    <row r="1435" spans="2:65" s="1" customFormat="1">
      <c r="B1435" s="32"/>
      <c r="D1435" s="141" t="s">
        <v>162</v>
      </c>
      <c r="F1435" s="142" t="s">
        <v>2881</v>
      </c>
      <c r="I1435" s="143"/>
      <c r="J1435" s="143"/>
      <c r="M1435" s="32"/>
      <c r="N1435" s="144"/>
      <c r="Y1435" s="53"/>
      <c r="AT1435" s="17" t="s">
        <v>162</v>
      </c>
      <c r="AU1435" s="17" t="s">
        <v>84</v>
      </c>
    </row>
    <row r="1436" spans="2:65" s="1" customFormat="1" ht="16.5" customHeight="1">
      <c r="B1436" s="32"/>
      <c r="C1436" s="161" t="s">
        <v>2882</v>
      </c>
      <c r="D1436" s="161" t="s">
        <v>180</v>
      </c>
      <c r="E1436" s="162" t="s">
        <v>2883</v>
      </c>
      <c r="F1436" s="163" t="s">
        <v>2884</v>
      </c>
      <c r="G1436" s="164" t="s">
        <v>386</v>
      </c>
      <c r="H1436" s="165">
        <v>1</v>
      </c>
      <c r="I1436" s="166"/>
      <c r="J1436" s="167"/>
      <c r="K1436" s="168">
        <f>ROUND(P1436*H1436,2)</f>
        <v>0</v>
      </c>
      <c r="L1436" s="167"/>
      <c r="M1436" s="169"/>
      <c r="N1436" s="170" t="s">
        <v>20</v>
      </c>
      <c r="O1436" s="135" t="s">
        <v>43</v>
      </c>
      <c r="P1436" s="136">
        <f>I1436+J1436</f>
        <v>0</v>
      </c>
      <c r="Q1436" s="136">
        <f>ROUND(I1436*H1436,2)</f>
        <v>0</v>
      </c>
      <c r="R1436" s="136">
        <f>ROUND(J1436*H1436,2)</f>
        <v>0</v>
      </c>
      <c r="T1436" s="137">
        <f>S1436*H1436</f>
        <v>0</v>
      </c>
      <c r="U1436" s="137">
        <v>3.2000000000000001E-2</v>
      </c>
      <c r="V1436" s="137">
        <f>U1436*H1436</f>
        <v>3.2000000000000001E-2</v>
      </c>
      <c r="W1436" s="137">
        <v>0</v>
      </c>
      <c r="X1436" s="137">
        <f>W1436*H1436</f>
        <v>0</v>
      </c>
      <c r="Y1436" s="138" t="s">
        <v>20</v>
      </c>
      <c r="AR1436" s="139" t="s">
        <v>184</v>
      </c>
      <c r="AT1436" s="139" t="s">
        <v>180</v>
      </c>
      <c r="AU1436" s="139" t="s">
        <v>84</v>
      </c>
      <c r="AY1436" s="17" t="s">
        <v>155</v>
      </c>
      <c r="BE1436" s="140">
        <f>IF(O1436="základní",K1436,0)</f>
        <v>0</v>
      </c>
      <c r="BF1436" s="140">
        <f>IF(O1436="snížená",K1436,0)</f>
        <v>0</v>
      </c>
      <c r="BG1436" s="140">
        <f>IF(O1436="zákl. přenesená",K1436,0)</f>
        <v>0</v>
      </c>
      <c r="BH1436" s="140">
        <f>IF(O1436="sníž. přenesená",K1436,0)</f>
        <v>0</v>
      </c>
      <c r="BI1436" s="140">
        <f>IF(O1436="nulová",K1436,0)</f>
        <v>0</v>
      </c>
      <c r="BJ1436" s="17" t="s">
        <v>82</v>
      </c>
      <c r="BK1436" s="140">
        <f>ROUND(P1436*H1436,2)</f>
        <v>0</v>
      </c>
      <c r="BL1436" s="17" t="s">
        <v>185</v>
      </c>
      <c r="BM1436" s="139" t="s">
        <v>2885</v>
      </c>
    </row>
    <row r="1437" spans="2:65" s="1" customFormat="1" ht="16.5" customHeight="1">
      <c r="B1437" s="32"/>
      <c r="C1437" s="126" t="s">
        <v>2886</v>
      </c>
      <c r="D1437" s="126" t="s">
        <v>157</v>
      </c>
      <c r="E1437" s="127" t="s">
        <v>2887</v>
      </c>
      <c r="F1437" s="128" t="s">
        <v>2888</v>
      </c>
      <c r="G1437" s="129" t="s">
        <v>386</v>
      </c>
      <c r="H1437" s="130">
        <v>1</v>
      </c>
      <c r="I1437" s="131"/>
      <c r="J1437" s="131"/>
      <c r="K1437" s="132">
        <f>ROUND(P1437*H1437,2)</f>
        <v>0</v>
      </c>
      <c r="L1437" s="133"/>
      <c r="M1437" s="32"/>
      <c r="N1437" s="134" t="s">
        <v>20</v>
      </c>
      <c r="O1437" s="135" t="s">
        <v>43</v>
      </c>
      <c r="P1437" s="136">
        <f>I1437+J1437</f>
        <v>0</v>
      </c>
      <c r="Q1437" s="136">
        <f>ROUND(I1437*H1437,2)</f>
        <v>0</v>
      </c>
      <c r="R1437" s="136">
        <f>ROUND(J1437*H1437,2)</f>
        <v>0</v>
      </c>
      <c r="T1437" s="137">
        <f>S1437*H1437</f>
        <v>0</v>
      </c>
      <c r="U1437" s="137">
        <v>8.7000000000000001E-4</v>
      </c>
      <c r="V1437" s="137">
        <f>U1437*H1437</f>
        <v>8.7000000000000001E-4</v>
      </c>
      <c r="W1437" s="137">
        <v>0</v>
      </c>
      <c r="X1437" s="137">
        <f>W1437*H1437</f>
        <v>0</v>
      </c>
      <c r="Y1437" s="138" t="s">
        <v>20</v>
      </c>
      <c r="AR1437" s="139" t="s">
        <v>185</v>
      </c>
      <c r="AT1437" s="139" t="s">
        <v>157</v>
      </c>
      <c r="AU1437" s="139" t="s">
        <v>84</v>
      </c>
      <c r="AY1437" s="17" t="s">
        <v>155</v>
      </c>
      <c r="BE1437" s="140">
        <f>IF(O1437="základní",K1437,0)</f>
        <v>0</v>
      </c>
      <c r="BF1437" s="140">
        <f>IF(O1437="snížená",K1437,0)</f>
        <v>0</v>
      </c>
      <c r="BG1437" s="140">
        <f>IF(O1437="zákl. přenesená",K1437,0)</f>
        <v>0</v>
      </c>
      <c r="BH1437" s="140">
        <f>IF(O1437="sníž. přenesená",K1437,0)</f>
        <v>0</v>
      </c>
      <c r="BI1437" s="140">
        <f>IF(O1437="nulová",K1437,0)</f>
        <v>0</v>
      </c>
      <c r="BJ1437" s="17" t="s">
        <v>82</v>
      </c>
      <c r="BK1437" s="140">
        <f>ROUND(P1437*H1437,2)</f>
        <v>0</v>
      </c>
      <c r="BL1437" s="17" t="s">
        <v>185</v>
      </c>
      <c r="BM1437" s="139" t="s">
        <v>2889</v>
      </c>
    </row>
    <row r="1438" spans="2:65" s="1" customFormat="1">
      <c r="B1438" s="32"/>
      <c r="D1438" s="141" t="s">
        <v>162</v>
      </c>
      <c r="F1438" s="142" t="s">
        <v>2890</v>
      </c>
      <c r="I1438" s="143"/>
      <c r="J1438" s="143"/>
      <c r="M1438" s="32"/>
      <c r="N1438" s="144"/>
      <c r="Y1438" s="53"/>
      <c r="AT1438" s="17" t="s">
        <v>162</v>
      </c>
      <c r="AU1438" s="17" t="s">
        <v>84</v>
      </c>
    </row>
    <row r="1439" spans="2:65" s="1" customFormat="1" ht="16.5" customHeight="1">
      <c r="B1439" s="32"/>
      <c r="C1439" s="161" t="s">
        <v>2891</v>
      </c>
      <c r="D1439" s="161" t="s">
        <v>180</v>
      </c>
      <c r="E1439" s="162" t="s">
        <v>2892</v>
      </c>
      <c r="F1439" s="163" t="s">
        <v>2893</v>
      </c>
      <c r="G1439" s="164" t="s">
        <v>160</v>
      </c>
      <c r="H1439" s="165">
        <v>1.8</v>
      </c>
      <c r="I1439" s="166"/>
      <c r="J1439" s="167"/>
      <c r="K1439" s="168">
        <f>ROUND(P1439*H1439,2)</f>
        <v>0</v>
      </c>
      <c r="L1439" s="167"/>
      <c r="M1439" s="169"/>
      <c r="N1439" s="170" t="s">
        <v>20</v>
      </c>
      <c r="O1439" s="135" t="s">
        <v>43</v>
      </c>
      <c r="P1439" s="136">
        <f>I1439+J1439</f>
        <v>0</v>
      </c>
      <c r="Q1439" s="136">
        <f>ROUND(I1439*H1439,2)</f>
        <v>0</v>
      </c>
      <c r="R1439" s="136">
        <f>ROUND(J1439*H1439,2)</f>
        <v>0</v>
      </c>
      <c r="T1439" s="137">
        <f>S1439*H1439</f>
        <v>0</v>
      </c>
      <c r="U1439" s="137">
        <v>3.8289999999999998E-2</v>
      </c>
      <c r="V1439" s="137">
        <f>U1439*H1439</f>
        <v>6.8921999999999997E-2</v>
      </c>
      <c r="W1439" s="137">
        <v>0</v>
      </c>
      <c r="X1439" s="137">
        <f>W1439*H1439</f>
        <v>0</v>
      </c>
      <c r="Y1439" s="138" t="s">
        <v>20</v>
      </c>
      <c r="AR1439" s="139" t="s">
        <v>184</v>
      </c>
      <c r="AT1439" s="139" t="s">
        <v>180</v>
      </c>
      <c r="AU1439" s="139" t="s">
        <v>84</v>
      </c>
      <c r="AY1439" s="17" t="s">
        <v>155</v>
      </c>
      <c r="BE1439" s="140">
        <f>IF(O1439="základní",K1439,0)</f>
        <v>0</v>
      </c>
      <c r="BF1439" s="140">
        <f>IF(O1439="snížená",K1439,0)</f>
        <v>0</v>
      </c>
      <c r="BG1439" s="140">
        <f>IF(O1439="zákl. přenesená",K1439,0)</f>
        <v>0</v>
      </c>
      <c r="BH1439" s="140">
        <f>IF(O1439="sníž. přenesená",K1439,0)</f>
        <v>0</v>
      </c>
      <c r="BI1439" s="140">
        <f>IF(O1439="nulová",K1439,0)</f>
        <v>0</v>
      </c>
      <c r="BJ1439" s="17" t="s">
        <v>82</v>
      </c>
      <c r="BK1439" s="140">
        <f>ROUND(P1439*H1439,2)</f>
        <v>0</v>
      </c>
      <c r="BL1439" s="17" t="s">
        <v>185</v>
      </c>
      <c r="BM1439" s="139" t="s">
        <v>2894</v>
      </c>
    </row>
    <row r="1440" spans="2:65" s="12" customFormat="1">
      <c r="B1440" s="145"/>
      <c r="D1440" s="146" t="s">
        <v>164</v>
      </c>
      <c r="F1440" s="148" t="s">
        <v>2895</v>
      </c>
      <c r="H1440" s="149">
        <v>1.8</v>
      </c>
      <c r="I1440" s="150"/>
      <c r="J1440" s="150"/>
      <c r="M1440" s="145"/>
      <c r="N1440" s="151"/>
      <c r="Y1440" s="152"/>
      <c r="AT1440" s="147" t="s">
        <v>164</v>
      </c>
      <c r="AU1440" s="147" t="s">
        <v>84</v>
      </c>
      <c r="AV1440" s="12" t="s">
        <v>84</v>
      </c>
      <c r="AW1440" s="12" t="s">
        <v>4</v>
      </c>
      <c r="AX1440" s="12" t="s">
        <v>82</v>
      </c>
      <c r="AY1440" s="147" t="s">
        <v>155</v>
      </c>
    </row>
    <row r="1441" spans="2:65" s="1" customFormat="1" ht="16.5" customHeight="1">
      <c r="B1441" s="32"/>
      <c r="C1441" s="126" t="s">
        <v>2896</v>
      </c>
      <c r="D1441" s="126" t="s">
        <v>157</v>
      </c>
      <c r="E1441" s="127" t="s">
        <v>2897</v>
      </c>
      <c r="F1441" s="128" t="s">
        <v>2898</v>
      </c>
      <c r="G1441" s="129" t="s">
        <v>386</v>
      </c>
      <c r="H1441" s="130">
        <v>1</v>
      </c>
      <c r="I1441" s="131"/>
      <c r="J1441" s="131"/>
      <c r="K1441" s="132">
        <f>ROUND(P1441*H1441,2)</f>
        <v>0</v>
      </c>
      <c r="L1441" s="133"/>
      <c r="M1441" s="32"/>
      <c r="N1441" s="134" t="s">
        <v>20</v>
      </c>
      <c r="O1441" s="135" t="s">
        <v>43</v>
      </c>
      <c r="P1441" s="136">
        <f>I1441+J1441</f>
        <v>0</v>
      </c>
      <c r="Q1441" s="136">
        <f>ROUND(I1441*H1441,2)</f>
        <v>0</v>
      </c>
      <c r="R1441" s="136">
        <f>ROUND(J1441*H1441,2)</f>
        <v>0</v>
      </c>
      <c r="T1441" s="137">
        <f>S1441*H1441</f>
        <v>0</v>
      </c>
      <c r="U1441" s="137">
        <v>8.0999999999999996E-4</v>
      </c>
      <c r="V1441" s="137">
        <f>U1441*H1441</f>
        <v>8.0999999999999996E-4</v>
      </c>
      <c r="W1441" s="137">
        <v>0</v>
      </c>
      <c r="X1441" s="137">
        <f>W1441*H1441</f>
        <v>0</v>
      </c>
      <c r="Y1441" s="138" t="s">
        <v>20</v>
      </c>
      <c r="AR1441" s="139" t="s">
        <v>185</v>
      </c>
      <c r="AT1441" s="139" t="s">
        <v>157</v>
      </c>
      <c r="AU1441" s="139" t="s">
        <v>84</v>
      </c>
      <c r="AY1441" s="17" t="s">
        <v>155</v>
      </c>
      <c r="BE1441" s="140">
        <f>IF(O1441="základní",K1441,0)</f>
        <v>0</v>
      </c>
      <c r="BF1441" s="140">
        <f>IF(O1441="snížená",K1441,0)</f>
        <v>0</v>
      </c>
      <c r="BG1441" s="140">
        <f>IF(O1441="zákl. přenesená",K1441,0)</f>
        <v>0</v>
      </c>
      <c r="BH1441" s="140">
        <f>IF(O1441="sníž. přenesená",K1441,0)</f>
        <v>0</v>
      </c>
      <c r="BI1441" s="140">
        <f>IF(O1441="nulová",K1441,0)</f>
        <v>0</v>
      </c>
      <c r="BJ1441" s="17" t="s">
        <v>82</v>
      </c>
      <c r="BK1441" s="140">
        <f>ROUND(P1441*H1441,2)</f>
        <v>0</v>
      </c>
      <c r="BL1441" s="17" t="s">
        <v>185</v>
      </c>
      <c r="BM1441" s="139" t="s">
        <v>2899</v>
      </c>
    </row>
    <row r="1442" spans="2:65" s="1" customFormat="1">
      <c r="B1442" s="32"/>
      <c r="D1442" s="141" t="s">
        <v>162</v>
      </c>
      <c r="F1442" s="142" t="s">
        <v>2900</v>
      </c>
      <c r="I1442" s="143"/>
      <c r="J1442" s="143"/>
      <c r="M1442" s="32"/>
      <c r="N1442" s="144"/>
      <c r="Y1442" s="53"/>
      <c r="AT1442" s="17" t="s">
        <v>162</v>
      </c>
      <c r="AU1442" s="17" t="s">
        <v>84</v>
      </c>
    </row>
    <row r="1443" spans="2:65" s="1" customFormat="1" ht="16.5" customHeight="1">
      <c r="B1443" s="32"/>
      <c r="C1443" s="161" t="s">
        <v>2901</v>
      </c>
      <c r="D1443" s="161" t="s">
        <v>180</v>
      </c>
      <c r="E1443" s="162" t="s">
        <v>2902</v>
      </c>
      <c r="F1443" s="163" t="s">
        <v>2903</v>
      </c>
      <c r="G1443" s="164" t="s">
        <v>160</v>
      </c>
      <c r="H1443" s="165">
        <v>3.76</v>
      </c>
      <c r="I1443" s="166"/>
      <c r="J1443" s="167"/>
      <c r="K1443" s="168">
        <f>ROUND(P1443*H1443,2)</f>
        <v>0</v>
      </c>
      <c r="L1443" s="167"/>
      <c r="M1443" s="169"/>
      <c r="N1443" s="170" t="s">
        <v>20</v>
      </c>
      <c r="O1443" s="135" t="s">
        <v>43</v>
      </c>
      <c r="P1443" s="136">
        <f>I1443+J1443</f>
        <v>0</v>
      </c>
      <c r="Q1443" s="136">
        <f>ROUND(I1443*H1443,2)</f>
        <v>0</v>
      </c>
      <c r="R1443" s="136">
        <f>ROUND(J1443*H1443,2)</f>
        <v>0</v>
      </c>
      <c r="T1443" s="137">
        <f>S1443*H1443</f>
        <v>0</v>
      </c>
      <c r="U1443" s="137">
        <v>3.8289999999999998E-2</v>
      </c>
      <c r="V1443" s="137">
        <f>U1443*H1443</f>
        <v>0.14397039999999997</v>
      </c>
      <c r="W1443" s="137">
        <v>0</v>
      </c>
      <c r="X1443" s="137">
        <f>W1443*H1443</f>
        <v>0</v>
      </c>
      <c r="Y1443" s="138" t="s">
        <v>20</v>
      </c>
      <c r="AR1443" s="139" t="s">
        <v>184</v>
      </c>
      <c r="AT1443" s="139" t="s">
        <v>180</v>
      </c>
      <c r="AU1443" s="139" t="s">
        <v>84</v>
      </c>
      <c r="AY1443" s="17" t="s">
        <v>155</v>
      </c>
      <c r="BE1443" s="140">
        <f>IF(O1443="základní",K1443,0)</f>
        <v>0</v>
      </c>
      <c r="BF1443" s="140">
        <f>IF(O1443="snížená",K1443,0)</f>
        <v>0</v>
      </c>
      <c r="BG1443" s="140">
        <f>IF(O1443="zákl. přenesená",K1443,0)</f>
        <v>0</v>
      </c>
      <c r="BH1443" s="140">
        <f>IF(O1443="sníž. přenesená",K1443,0)</f>
        <v>0</v>
      </c>
      <c r="BI1443" s="140">
        <f>IF(O1443="nulová",K1443,0)</f>
        <v>0</v>
      </c>
      <c r="BJ1443" s="17" t="s">
        <v>82</v>
      </c>
      <c r="BK1443" s="140">
        <f>ROUND(P1443*H1443,2)</f>
        <v>0</v>
      </c>
      <c r="BL1443" s="17" t="s">
        <v>185</v>
      </c>
      <c r="BM1443" s="139" t="s">
        <v>2904</v>
      </c>
    </row>
    <row r="1444" spans="2:65" s="12" customFormat="1">
      <c r="B1444" s="145"/>
      <c r="D1444" s="146" t="s">
        <v>164</v>
      </c>
      <c r="E1444" s="147" t="s">
        <v>20</v>
      </c>
      <c r="F1444" s="148" t="s">
        <v>2905</v>
      </c>
      <c r="H1444" s="149">
        <v>3.76</v>
      </c>
      <c r="I1444" s="150"/>
      <c r="J1444" s="150"/>
      <c r="M1444" s="145"/>
      <c r="N1444" s="151"/>
      <c r="Y1444" s="152"/>
      <c r="AT1444" s="147" t="s">
        <v>164</v>
      </c>
      <c r="AU1444" s="147" t="s">
        <v>84</v>
      </c>
      <c r="AV1444" s="12" t="s">
        <v>84</v>
      </c>
      <c r="AW1444" s="12" t="s">
        <v>5</v>
      </c>
      <c r="AX1444" s="12" t="s">
        <v>82</v>
      </c>
      <c r="AY1444" s="147" t="s">
        <v>155</v>
      </c>
    </row>
    <row r="1445" spans="2:65" s="1" customFormat="1" ht="16.5" customHeight="1">
      <c r="B1445" s="32"/>
      <c r="C1445" s="126" t="s">
        <v>2906</v>
      </c>
      <c r="D1445" s="126" t="s">
        <v>157</v>
      </c>
      <c r="E1445" s="127" t="s">
        <v>2907</v>
      </c>
      <c r="F1445" s="128" t="s">
        <v>2908</v>
      </c>
      <c r="G1445" s="129" t="s">
        <v>386</v>
      </c>
      <c r="H1445" s="130">
        <v>6</v>
      </c>
      <c r="I1445" s="131"/>
      <c r="J1445" s="131"/>
      <c r="K1445" s="132">
        <f>ROUND(P1445*H1445,2)</f>
        <v>0</v>
      </c>
      <c r="L1445" s="133"/>
      <c r="M1445" s="32"/>
      <c r="N1445" s="134" t="s">
        <v>20</v>
      </c>
      <c r="O1445" s="135" t="s">
        <v>43</v>
      </c>
      <c r="P1445" s="136">
        <f>I1445+J1445</f>
        <v>0</v>
      </c>
      <c r="Q1445" s="136">
        <f>ROUND(I1445*H1445,2)</f>
        <v>0</v>
      </c>
      <c r="R1445" s="136">
        <f>ROUND(J1445*H1445,2)</f>
        <v>0</v>
      </c>
      <c r="T1445" s="137">
        <f>S1445*H1445</f>
        <v>0</v>
      </c>
      <c r="U1445" s="137">
        <v>0</v>
      </c>
      <c r="V1445" s="137">
        <f>U1445*H1445</f>
        <v>0</v>
      </c>
      <c r="W1445" s="137">
        <v>0</v>
      </c>
      <c r="X1445" s="137">
        <f>W1445*H1445</f>
        <v>0</v>
      </c>
      <c r="Y1445" s="138" t="s">
        <v>20</v>
      </c>
      <c r="AR1445" s="139" t="s">
        <v>185</v>
      </c>
      <c r="AT1445" s="139" t="s">
        <v>157</v>
      </c>
      <c r="AU1445" s="139" t="s">
        <v>84</v>
      </c>
      <c r="AY1445" s="17" t="s">
        <v>155</v>
      </c>
      <c r="BE1445" s="140">
        <f>IF(O1445="základní",K1445,0)</f>
        <v>0</v>
      </c>
      <c r="BF1445" s="140">
        <f>IF(O1445="snížená",K1445,0)</f>
        <v>0</v>
      </c>
      <c r="BG1445" s="140">
        <f>IF(O1445="zákl. přenesená",K1445,0)</f>
        <v>0</v>
      </c>
      <c r="BH1445" s="140">
        <f>IF(O1445="sníž. přenesená",K1445,0)</f>
        <v>0</v>
      </c>
      <c r="BI1445" s="140">
        <f>IF(O1445="nulová",K1445,0)</f>
        <v>0</v>
      </c>
      <c r="BJ1445" s="17" t="s">
        <v>82</v>
      </c>
      <c r="BK1445" s="140">
        <f>ROUND(P1445*H1445,2)</f>
        <v>0</v>
      </c>
      <c r="BL1445" s="17" t="s">
        <v>185</v>
      </c>
      <c r="BM1445" s="139" t="s">
        <v>2909</v>
      </c>
    </row>
    <row r="1446" spans="2:65" s="1" customFormat="1">
      <c r="B1446" s="32"/>
      <c r="D1446" s="141" t="s">
        <v>162</v>
      </c>
      <c r="F1446" s="142" t="s">
        <v>2910</v>
      </c>
      <c r="I1446" s="143"/>
      <c r="J1446" s="143"/>
      <c r="M1446" s="32"/>
      <c r="N1446" s="144"/>
      <c r="Y1446" s="53"/>
      <c r="AT1446" s="17" t="s">
        <v>162</v>
      </c>
      <c r="AU1446" s="17" t="s">
        <v>84</v>
      </c>
    </row>
    <row r="1447" spans="2:65" s="1" customFormat="1" ht="16.5" customHeight="1">
      <c r="B1447" s="32"/>
      <c r="C1447" s="161" t="s">
        <v>2911</v>
      </c>
      <c r="D1447" s="161" t="s">
        <v>180</v>
      </c>
      <c r="E1447" s="162" t="s">
        <v>2912</v>
      </c>
      <c r="F1447" s="163" t="s">
        <v>2913</v>
      </c>
      <c r="G1447" s="164" t="s">
        <v>386</v>
      </c>
      <c r="H1447" s="165">
        <v>6</v>
      </c>
      <c r="I1447" s="166"/>
      <c r="J1447" s="167"/>
      <c r="K1447" s="168">
        <f>ROUND(P1447*H1447,2)</f>
        <v>0</v>
      </c>
      <c r="L1447" s="167"/>
      <c r="M1447" s="169"/>
      <c r="N1447" s="170" t="s">
        <v>20</v>
      </c>
      <c r="O1447" s="135" t="s">
        <v>43</v>
      </c>
      <c r="P1447" s="136">
        <f>I1447+J1447</f>
        <v>0</v>
      </c>
      <c r="Q1447" s="136">
        <f>ROUND(I1447*H1447,2)</f>
        <v>0</v>
      </c>
      <c r="R1447" s="136">
        <f>ROUND(J1447*H1447,2)</f>
        <v>0</v>
      </c>
      <c r="T1447" s="137">
        <f>S1447*H1447</f>
        <v>0</v>
      </c>
      <c r="U1447" s="137">
        <v>3.5E-4</v>
      </c>
      <c r="V1447" s="137">
        <f>U1447*H1447</f>
        <v>2.0999999999999999E-3</v>
      </c>
      <c r="W1447" s="137">
        <v>0</v>
      </c>
      <c r="X1447" s="137">
        <f>W1447*H1447</f>
        <v>0</v>
      </c>
      <c r="Y1447" s="138" t="s">
        <v>20</v>
      </c>
      <c r="AR1447" s="139" t="s">
        <v>184</v>
      </c>
      <c r="AT1447" s="139" t="s">
        <v>180</v>
      </c>
      <c r="AU1447" s="139" t="s">
        <v>84</v>
      </c>
      <c r="AY1447" s="17" t="s">
        <v>155</v>
      </c>
      <c r="BE1447" s="140">
        <f>IF(O1447="základní",K1447,0)</f>
        <v>0</v>
      </c>
      <c r="BF1447" s="140">
        <f>IF(O1447="snížená",K1447,0)</f>
        <v>0</v>
      </c>
      <c r="BG1447" s="140">
        <f>IF(O1447="zákl. přenesená",K1447,0)</f>
        <v>0</v>
      </c>
      <c r="BH1447" s="140">
        <f>IF(O1447="sníž. přenesená",K1447,0)</f>
        <v>0</v>
      </c>
      <c r="BI1447" s="140">
        <f>IF(O1447="nulová",K1447,0)</f>
        <v>0</v>
      </c>
      <c r="BJ1447" s="17" t="s">
        <v>82</v>
      </c>
      <c r="BK1447" s="140">
        <f>ROUND(P1447*H1447,2)</f>
        <v>0</v>
      </c>
      <c r="BL1447" s="17" t="s">
        <v>185</v>
      </c>
      <c r="BM1447" s="139" t="s">
        <v>2914</v>
      </c>
    </row>
    <row r="1448" spans="2:65" s="14" customFormat="1">
      <c r="B1448" s="171"/>
      <c r="D1448" s="146" t="s">
        <v>164</v>
      </c>
      <c r="E1448" s="172" t="s">
        <v>20</v>
      </c>
      <c r="F1448" s="173" t="s">
        <v>2915</v>
      </c>
      <c r="H1448" s="172" t="s">
        <v>20</v>
      </c>
      <c r="I1448" s="174"/>
      <c r="J1448" s="174"/>
      <c r="M1448" s="171"/>
      <c r="N1448" s="175"/>
      <c r="Y1448" s="176"/>
      <c r="AT1448" s="172" t="s">
        <v>164</v>
      </c>
      <c r="AU1448" s="172" t="s">
        <v>84</v>
      </c>
      <c r="AV1448" s="14" t="s">
        <v>82</v>
      </c>
      <c r="AW1448" s="14" t="s">
        <v>5</v>
      </c>
      <c r="AX1448" s="14" t="s">
        <v>74</v>
      </c>
      <c r="AY1448" s="172" t="s">
        <v>155</v>
      </c>
    </row>
    <row r="1449" spans="2:65" s="12" customFormat="1">
      <c r="B1449" s="145"/>
      <c r="D1449" s="146" t="s">
        <v>164</v>
      </c>
      <c r="E1449" s="147" t="s">
        <v>20</v>
      </c>
      <c r="F1449" s="148" t="s">
        <v>172</v>
      </c>
      <c r="H1449" s="149">
        <v>3</v>
      </c>
      <c r="I1449" s="150"/>
      <c r="J1449" s="150"/>
      <c r="M1449" s="145"/>
      <c r="N1449" s="151"/>
      <c r="Y1449" s="152"/>
      <c r="AT1449" s="147" t="s">
        <v>164</v>
      </c>
      <c r="AU1449" s="147" t="s">
        <v>84</v>
      </c>
      <c r="AV1449" s="12" t="s">
        <v>84</v>
      </c>
      <c r="AW1449" s="12" t="s">
        <v>5</v>
      </c>
      <c r="AX1449" s="12" t="s">
        <v>74</v>
      </c>
      <c r="AY1449" s="147" t="s">
        <v>155</v>
      </c>
    </row>
    <row r="1450" spans="2:65" s="14" customFormat="1">
      <c r="B1450" s="171"/>
      <c r="D1450" s="146" t="s">
        <v>164</v>
      </c>
      <c r="E1450" s="172" t="s">
        <v>20</v>
      </c>
      <c r="F1450" s="173" t="s">
        <v>2916</v>
      </c>
      <c r="H1450" s="172" t="s">
        <v>20</v>
      </c>
      <c r="I1450" s="174"/>
      <c r="J1450" s="174"/>
      <c r="M1450" s="171"/>
      <c r="N1450" s="175"/>
      <c r="Y1450" s="176"/>
      <c r="AT1450" s="172" t="s">
        <v>164</v>
      </c>
      <c r="AU1450" s="172" t="s">
        <v>84</v>
      </c>
      <c r="AV1450" s="14" t="s">
        <v>82</v>
      </c>
      <c r="AW1450" s="14" t="s">
        <v>5</v>
      </c>
      <c r="AX1450" s="14" t="s">
        <v>74</v>
      </c>
      <c r="AY1450" s="172" t="s">
        <v>155</v>
      </c>
    </row>
    <row r="1451" spans="2:65" s="12" customFormat="1">
      <c r="B1451" s="145"/>
      <c r="D1451" s="146" t="s">
        <v>164</v>
      </c>
      <c r="E1451" s="147" t="s">
        <v>20</v>
      </c>
      <c r="F1451" s="148" t="s">
        <v>172</v>
      </c>
      <c r="H1451" s="149">
        <v>3</v>
      </c>
      <c r="I1451" s="150"/>
      <c r="J1451" s="150"/>
      <c r="M1451" s="145"/>
      <c r="N1451" s="151"/>
      <c r="Y1451" s="152"/>
      <c r="AT1451" s="147" t="s">
        <v>164</v>
      </c>
      <c r="AU1451" s="147" t="s">
        <v>84</v>
      </c>
      <c r="AV1451" s="12" t="s">
        <v>84</v>
      </c>
      <c r="AW1451" s="12" t="s">
        <v>5</v>
      </c>
      <c r="AX1451" s="12" t="s">
        <v>74</v>
      </c>
      <c r="AY1451" s="147" t="s">
        <v>155</v>
      </c>
    </row>
    <row r="1452" spans="2:65" s="13" customFormat="1">
      <c r="B1452" s="153"/>
      <c r="D1452" s="146" t="s">
        <v>164</v>
      </c>
      <c r="E1452" s="154" t="s">
        <v>20</v>
      </c>
      <c r="F1452" s="155" t="s">
        <v>166</v>
      </c>
      <c r="H1452" s="156">
        <v>6</v>
      </c>
      <c r="I1452" s="157"/>
      <c r="J1452" s="157"/>
      <c r="M1452" s="153"/>
      <c r="N1452" s="158"/>
      <c r="Y1452" s="159"/>
      <c r="AT1452" s="154" t="s">
        <v>164</v>
      </c>
      <c r="AU1452" s="154" t="s">
        <v>84</v>
      </c>
      <c r="AV1452" s="13" t="s">
        <v>161</v>
      </c>
      <c r="AW1452" s="13" t="s">
        <v>5</v>
      </c>
      <c r="AX1452" s="13" t="s">
        <v>82</v>
      </c>
      <c r="AY1452" s="154" t="s">
        <v>155</v>
      </c>
    </row>
    <row r="1453" spans="2:65" s="1" customFormat="1" ht="33" customHeight="1">
      <c r="B1453" s="32"/>
      <c r="C1453" s="126" t="s">
        <v>2917</v>
      </c>
      <c r="D1453" s="126" t="s">
        <v>157</v>
      </c>
      <c r="E1453" s="127" t="s">
        <v>2918</v>
      </c>
      <c r="F1453" s="128" t="s">
        <v>2919</v>
      </c>
      <c r="G1453" s="129" t="s">
        <v>386</v>
      </c>
      <c r="H1453" s="130">
        <v>9</v>
      </c>
      <c r="I1453" s="131"/>
      <c r="J1453" s="131"/>
      <c r="K1453" s="132">
        <f>ROUND(P1453*H1453,2)</f>
        <v>0</v>
      </c>
      <c r="L1453" s="133"/>
      <c r="M1453" s="32"/>
      <c r="N1453" s="134" t="s">
        <v>20</v>
      </c>
      <c r="O1453" s="135" t="s">
        <v>43</v>
      </c>
      <c r="P1453" s="136">
        <f>I1453+J1453</f>
        <v>0</v>
      </c>
      <c r="Q1453" s="136">
        <f>ROUND(I1453*H1453,2)</f>
        <v>0</v>
      </c>
      <c r="R1453" s="136">
        <f>ROUND(J1453*H1453,2)</f>
        <v>0</v>
      </c>
      <c r="T1453" s="137">
        <f>S1453*H1453</f>
        <v>0</v>
      </c>
      <c r="U1453" s="137">
        <v>2.5999999999999998E-4</v>
      </c>
      <c r="V1453" s="137">
        <f>U1453*H1453</f>
        <v>2.3399999999999996E-3</v>
      </c>
      <c r="W1453" s="137">
        <v>0</v>
      </c>
      <c r="X1453" s="137">
        <f>W1453*H1453</f>
        <v>0</v>
      </c>
      <c r="Y1453" s="138" t="s">
        <v>20</v>
      </c>
      <c r="AR1453" s="139" t="s">
        <v>185</v>
      </c>
      <c r="AT1453" s="139" t="s">
        <v>157</v>
      </c>
      <c r="AU1453" s="139" t="s">
        <v>84</v>
      </c>
      <c r="AY1453" s="17" t="s">
        <v>155</v>
      </c>
      <c r="BE1453" s="140">
        <f>IF(O1453="základní",K1453,0)</f>
        <v>0</v>
      </c>
      <c r="BF1453" s="140">
        <f>IF(O1453="snížená",K1453,0)</f>
        <v>0</v>
      </c>
      <c r="BG1453" s="140">
        <f>IF(O1453="zákl. přenesená",K1453,0)</f>
        <v>0</v>
      </c>
      <c r="BH1453" s="140">
        <f>IF(O1453="sníž. přenesená",K1453,0)</f>
        <v>0</v>
      </c>
      <c r="BI1453" s="140">
        <f>IF(O1453="nulová",K1453,0)</f>
        <v>0</v>
      </c>
      <c r="BJ1453" s="17" t="s">
        <v>82</v>
      </c>
      <c r="BK1453" s="140">
        <f>ROUND(P1453*H1453,2)</f>
        <v>0</v>
      </c>
      <c r="BL1453" s="17" t="s">
        <v>185</v>
      </c>
      <c r="BM1453" s="139" t="s">
        <v>2920</v>
      </c>
    </row>
    <row r="1454" spans="2:65" s="1" customFormat="1">
      <c r="B1454" s="32"/>
      <c r="D1454" s="141" t="s">
        <v>162</v>
      </c>
      <c r="F1454" s="142" t="s">
        <v>2921</v>
      </c>
      <c r="I1454" s="143"/>
      <c r="J1454" s="143"/>
      <c r="M1454" s="32"/>
      <c r="N1454" s="144"/>
      <c r="Y1454" s="53"/>
      <c r="AT1454" s="17" t="s">
        <v>162</v>
      </c>
      <c r="AU1454" s="17" t="s">
        <v>84</v>
      </c>
    </row>
    <row r="1455" spans="2:65" s="1" customFormat="1" ht="16.5" customHeight="1">
      <c r="B1455" s="32"/>
      <c r="C1455" s="161" t="s">
        <v>2922</v>
      </c>
      <c r="D1455" s="161" t="s">
        <v>180</v>
      </c>
      <c r="E1455" s="162" t="s">
        <v>2923</v>
      </c>
      <c r="F1455" s="163" t="s">
        <v>2924</v>
      </c>
      <c r="G1455" s="164" t="s">
        <v>386</v>
      </c>
      <c r="H1455" s="165">
        <v>9</v>
      </c>
      <c r="I1455" s="166"/>
      <c r="J1455" s="167"/>
      <c r="K1455" s="168">
        <f>ROUND(P1455*H1455,2)</f>
        <v>0</v>
      </c>
      <c r="L1455" s="167"/>
      <c r="M1455" s="169"/>
      <c r="N1455" s="170" t="s">
        <v>20</v>
      </c>
      <c r="O1455" s="135" t="s">
        <v>43</v>
      </c>
      <c r="P1455" s="136">
        <f>I1455+J1455</f>
        <v>0</v>
      </c>
      <c r="Q1455" s="136">
        <f>ROUND(I1455*H1455,2)</f>
        <v>0</v>
      </c>
      <c r="R1455" s="136">
        <f>ROUND(J1455*H1455,2)</f>
        <v>0</v>
      </c>
      <c r="T1455" s="137">
        <f>S1455*H1455</f>
        <v>0</v>
      </c>
      <c r="U1455" s="137">
        <v>3.5499999999999997E-2</v>
      </c>
      <c r="V1455" s="137">
        <f>U1455*H1455</f>
        <v>0.31949999999999995</v>
      </c>
      <c r="W1455" s="137">
        <v>0</v>
      </c>
      <c r="X1455" s="137">
        <f>W1455*H1455</f>
        <v>0</v>
      </c>
      <c r="Y1455" s="138" t="s">
        <v>20</v>
      </c>
      <c r="AR1455" s="139" t="s">
        <v>184</v>
      </c>
      <c r="AT1455" s="139" t="s">
        <v>180</v>
      </c>
      <c r="AU1455" s="139" t="s">
        <v>84</v>
      </c>
      <c r="AY1455" s="17" t="s">
        <v>155</v>
      </c>
      <c r="BE1455" s="140">
        <f>IF(O1455="základní",K1455,0)</f>
        <v>0</v>
      </c>
      <c r="BF1455" s="140">
        <f>IF(O1455="snížená",K1455,0)</f>
        <v>0</v>
      </c>
      <c r="BG1455" s="140">
        <f>IF(O1455="zákl. přenesená",K1455,0)</f>
        <v>0</v>
      </c>
      <c r="BH1455" s="140">
        <f>IF(O1455="sníž. přenesená",K1455,0)</f>
        <v>0</v>
      </c>
      <c r="BI1455" s="140">
        <f>IF(O1455="nulová",K1455,0)</f>
        <v>0</v>
      </c>
      <c r="BJ1455" s="17" t="s">
        <v>82</v>
      </c>
      <c r="BK1455" s="140">
        <f>ROUND(P1455*H1455,2)</f>
        <v>0</v>
      </c>
      <c r="BL1455" s="17" t="s">
        <v>185</v>
      </c>
      <c r="BM1455" s="139" t="s">
        <v>2925</v>
      </c>
    </row>
    <row r="1456" spans="2:65" s="1" customFormat="1" ht="33" customHeight="1">
      <c r="B1456" s="32"/>
      <c r="C1456" s="126" t="s">
        <v>2926</v>
      </c>
      <c r="D1456" s="126" t="s">
        <v>157</v>
      </c>
      <c r="E1456" s="127" t="s">
        <v>2927</v>
      </c>
      <c r="F1456" s="128" t="s">
        <v>2928</v>
      </c>
      <c r="G1456" s="129" t="s">
        <v>386</v>
      </c>
      <c r="H1456" s="130">
        <v>2</v>
      </c>
      <c r="I1456" s="131"/>
      <c r="J1456" s="131"/>
      <c r="K1456" s="132">
        <f>ROUND(P1456*H1456,2)</f>
        <v>0</v>
      </c>
      <c r="L1456" s="133"/>
      <c r="M1456" s="32"/>
      <c r="N1456" s="134" t="s">
        <v>20</v>
      </c>
      <c r="O1456" s="135" t="s">
        <v>43</v>
      </c>
      <c r="P1456" s="136">
        <f>I1456+J1456</f>
        <v>0</v>
      </c>
      <c r="Q1456" s="136">
        <f>ROUND(I1456*H1456,2)</f>
        <v>0</v>
      </c>
      <c r="R1456" s="136">
        <f>ROUND(J1456*H1456,2)</f>
        <v>0</v>
      </c>
      <c r="T1456" s="137">
        <f>S1456*H1456</f>
        <v>0</v>
      </c>
      <c r="U1456" s="137">
        <v>2.5999999999999998E-4</v>
      </c>
      <c r="V1456" s="137">
        <f>U1456*H1456</f>
        <v>5.1999999999999995E-4</v>
      </c>
      <c r="W1456" s="137">
        <v>0</v>
      </c>
      <c r="X1456" s="137">
        <f>W1456*H1456</f>
        <v>0</v>
      </c>
      <c r="Y1456" s="138" t="s">
        <v>20</v>
      </c>
      <c r="AR1456" s="139" t="s">
        <v>185</v>
      </c>
      <c r="AT1456" s="139" t="s">
        <v>157</v>
      </c>
      <c r="AU1456" s="139" t="s">
        <v>84</v>
      </c>
      <c r="AY1456" s="17" t="s">
        <v>155</v>
      </c>
      <c r="BE1456" s="140">
        <f>IF(O1456="základní",K1456,0)</f>
        <v>0</v>
      </c>
      <c r="BF1456" s="140">
        <f>IF(O1456="snížená",K1456,0)</f>
        <v>0</v>
      </c>
      <c r="BG1456" s="140">
        <f>IF(O1456="zákl. přenesená",K1456,0)</f>
        <v>0</v>
      </c>
      <c r="BH1456" s="140">
        <f>IF(O1456="sníž. přenesená",K1456,0)</f>
        <v>0</v>
      </c>
      <c r="BI1456" s="140">
        <f>IF(O1456="nulová",K1456,0)</f>
        <v>0</v>
      </c>
      <c r="BJ1456" s="17" t="s">
        <v>82</v>
      </c>
      <c r="BK1456" s="140">
        <f>ROUND(P1456*H1456,2)</f>
        <v>0</v>
      </c>
      <c r="BL1456" s="17" t="s">
        <v>185</v>
      </c>
      <c r="BM1456" s="139" t="s">
        <v>2929</v>
      </c>
    </row>
    <row r="1457" spans="2:65" s="1" customFormat="1">
      <c r="B1457" s="32"/>
      <c r="D1457" s="141" t="s">
        <v>162</v>
      </c>
      <c r="F1457" s="142" t="s">
        <v>2930</v>
      </c>
      <c r="I1457" s="143"/>
      <c r="J1457" s="143"/>
      <c r="M1457" s="32"/>
      <c r="N1457" s="144"/>
      <c r="Y1457" s="53"/>
      <c r="AT1457" s="17" t="s">
        <v>162</v>
      </c>
      <c r="AU1457" s="17" t="s">
        <v>84</v>
      </c>
    </row>
    <row r="1458" spans="2:65" s="1" customFormat="1" ht="16.5" customHeight="1">
      <c r="B1458" s="32"/>
      <c r="C1458" s="161" t="s">
        <v>2931</v>
      </c>
      <c r="D1458" s="161" t="s">
        <v>180</v>
      </c>
      <c r="E1458" s="162" t="s">
        <v>2932</v>
      </c>
      <c r="F1458" s="163" t="s">
        <v>2933</v>
      </c>
      <c r="G1458" s="164" t="s">
        <v>386</v>
      </c>
      <c r="H1458" s="165">
        <v>2</v>
      </c>
      <c r="I1458" s="166"/>
      <c r="J1458" s="167"/>
      <c r="K1458" s="168">
        <f>ROUND(P1458*H1458,2)</f>
        <v>0</v>
      </c>
      <c r="L1458" s="167"/>
      <c r="M1458" s="169"/>
      <c r="N1458" s="170" t="s">
        <v>20</v>
      </c>
      <c r="O1458" s="135" t="s">
        <v>43</v>
      </c>
      <c r="P1458" s="136">
        <f>I1458+J1458</f>
        <v>0</v>
      </c>
      <c r="Q1458" s="136">
        <f>ROUND(I1458*H1458,2)</f>
        <v>0</v>
      </c>
      <c r="R1458" s="136">
        <f>ROUND(J1458*H1458,2)</f>
        <v>0</v>
      </c>
      <c r="T1458" s="137">
        <f>S1458*H1458</f>
        <v>0</v>
      </c>
      <c r="U1458" s="137">
        <v>2.9000000000000001E-2</v>
      </c>
      <c r="V1458" s="137">
        <f>U1458*H1458</f>
        <v>5.8000000000000003E-2</v>
      </c>
      <c r="W1458" s="137">
        <v>0</v>
      </c>
      <c r="X1458" s="137">
        <f>W1458*H1458</f>
        <v>0</v>
      </c>
      <c r="Y1458" s="138" t="s">
        <v>20</v>
      </c>
      <c r="AR1458" s="139" t="s">
        <v>184</v>
      </c>
      <c r="AT1458" s="139" t="s">
        <v>180</v>
      </c>
      <c r="AU1458" s="139" t="s">
        <v>84</v>
      </c>
      <c r="AY1458" s="17" t="s">
        <v>155</v>
      </c>
      <c r="BE1458" s="140">
        <f>IF(O1458="základní",K1458,0)</f>
        <v>0</v>
      </c>
      <c r="BF1458" s="140">
        <f>IF(O1458="snížená",K1458,0)</f>
        <v>0</v>
      </c>
      <c r="BG1458" s="140">
        <f>IF(O1458="zákl. přenesená",K1458,0)</f>
        <v>0</v>
      </c>
      <c r="BH1458" s="140">
        <f>IF(O1458="sníž. přenesená",K1458,0)</f>
        <v>0</v>
      </c>
      <c r="BI1458" s="140">
        <f>IF(O1458="nulová",K1458,0)</f>
        <v>0</v>
      </c>
      <c r="BJ1458" s="17" t="s">
        <v>82</v>
      </c>
      <c r="BK1458" s="140">
        <f>ROUND(P1458*H1458,2)</f>
        <v>0</v>
      </c>
      <c r="BL1458" s="17" t="s">
        <v>185</v>
      </c>
      <c r="BM1458" s="139" t="s">
        <v>2934</v>
      </c>
    </row>
    <row r="1459" spans="2:65" s="1" customFormat="1" ht="21.75" customHeight="1">
      <c r="B1459" s="32"/>
      <c r="C1459" s="126" t="s">
        <v>2935</v>
      </c>
      <c r="D1459" s="126" t="s">
        <v>157</v>
      </c>
      <c r="E1459" s="127" t="s">
        <v>2936</v>
      </c>
      <c r="F1459" s="128" t="s">
        <v>2937</v>
      </c>
      <c r="G1459" s="129" t="s">
        <v>386</v>
      </c>
      <c r="H1459" s="130">
        <v>1</v>
      </c>
      <c r="I1459" s="131"/>
      <c r="J1459" s="131"/>
      <c r="K1459" s="132">
        <f>ROUND(P1459*H1459,2)</f>
        <v>0</v>
      </c>
      <c r="L1459" s="133"/>
      <c r="M1459" s="32"/>
      <c r="N1459" s="134" t="s">
        <v>20</v>
      </c>
      <c r="O1459" s="135" t="s">
        <v>43</v>
      </c>
      <c r="P1459" s="136">
        <f>I1459+J1459</f>
        <v>0</v>
      </c>
      <c r="Q1459" s="136">
        <f>ROUND(I1459*H1459,2)</f>
        <v>0</v>
      </c>
      <c r="R1459" s="136">
        <f>ROUND(J1459*H1459,2)</f>
        <v>0</v>
      </c>
      <c r="T1459" s="137">
        <f>S1459*H1459</f>
        <v>0</v>
      </c>
      <c r="U1459" s="137">
        <v>4.4999999999999999E-4</v>
      </c>
      <c r="V1459" s="137">
        <f>U1459*H1459</f>
        <v>4.4999999999999999E-4</v>
      </c>
      <c r="W1459" s="137">
        <v>0</v>
      </c>
      <c r="X1459" s="137">
        <f>W1459*H1459</f>
        <v>0</v>
      </c>
      <c r="Y1459" s="138" t="s">
        <v>20</v>
      </c>
      <c r="AR1459" s="139" t="s">
        <v>185</v>
      </c>
      <c r="AT1459" s="139" t="s">
        <v>157</v>
      </c>
      <c r="AU1459" s="139" t="s">
        <v>84</v>
      </c>
      <c r="AY1459" s="17" t="s">
        <v>155</v>
      </c>
      <c r="BE1459" s="140">
        <f>IF(O1459="základní",K1459,0)</f>
        <v>0</v>
      </c>
      <c r="BF1459" s="140">
        <f>IF(O1459="snížená",K1459,0)</f>
        <v>0</v>
      </c>
      <c r="BG1459" s="140">
        <f>IF(O1459="zákl. přenesená",K1459,0)</f>
        <v>0</v>
      </c>
      <c r="BH1459" s="140">
        <f>IF(O1459="sníž. přenesená",K1459,0)</f>
        <v>0</v>
      </c>
      <c r="BI1459" s="140">
        <f>IF(O1459="nulová",K1459,0)</f>
        <v>0</v>
      </c>
      <c r="BJ1459" s="17" t="s">
        <v>82</v>
      </c>
      <c r="BK1459" s="140">
        <f>ROUND(P1459*H1459,2)</f>
        <v>0</v>
      </c>
      <c r="BL1459" s="17" t="s">
        <v>185</v>
      </c>
      <c r="BM1459" s="139" t="s">
        <v>2938</v>
      </c>
    </row>
    <row r="1460" spans="2:65" s="1" customFormat="1">
      <c r="B1460" s="32"/>
      <c r="D1460" s="141" t="s">
        <v>162</v>
      </c>
      <c r="F1460" s="142" t="s">
        <v>2939</v>
      </c>
      <c r="I1460" s="143"/>
      <c r="J1460" s="143"/>
      <c r="M1460" s="32"/>
      <c r="N1460" s="144"/>
      <c r="Y1460" s="53"/>
      <c r="AT1460" s="17" t="s">
        <v>162</v>
      </c>
      <c r="AU1460" s="17" t="s">
        <v>84</v>
      </c>
    </row>
    <row r="1461" spans="2:65" s="1" customFormat="1" ht="24.2" customHeight="1">
      <c r="B1461" s="32"/>
      <c r="C1461" s="161" t="s">
        <v>2940</v>
      </c>
      <c r="D1461" s="161" t="s">
        <v>180</v>
      </c>
      <c r="E1461" s="162" t="s">
        <v>2941</v>
      </c>
      <c r="F1461" s="163" t="s">
        <v>2942</v>
      </c>
      <c r="G1461" s="164" t="s">
        <v>386</v>
      </c>
      <c r="H1461" s="165">
        <v>1</v>
      </c>
      <c r="I1461" s="166"/>
      <c r="J1461" s="167"/>
      <c r="K1461" s="168">
        <f>ROUND(P1461*H1461,2)</f>
        <v>0</v>
      </c>
      <c r="L1461" s="167"/>
      <c r="M1461" s="169"/>
      <c r="N1461" s="170" t="s">
        <v>20</v>
      </c>
      <c r="O1461" s="135" t="s">
        <v>43</v>
      </c>
      <c r="P1461" s="136">
        <f>I1461+J1461</f>
        <v>0</v>
      </c>
      <c r="Q1461" s="136">
        <f>ROUND(I1461*H1461,2)</f>
        <v>0</v>
      </c>
      <c r="R1461" s="136">
        <f>ROUND(J1461*H1461,2)</f>
        <v>0</v>
      </c>
      <c r="T1461" s="137">
        <f>S1461*H1461</f>
        <v>0</v>
      </c>
      <c r="U1461" s="137">
        <v>3.5000000000000003E-2</v>
      </c>
      <c r="V1461" s="137">
        <f>U1461*H1461</f>
        <v>3.5000000000000003E-2</v>
      </c>
      <c r="W1461" s="137">
        <v>0</v>
      </c>
      <c r="X1461" s="137">
        <f>W1461*H1461</f>
        <v>0</v>
      </c>
      <c r="Y1461" s="138" t="s">
        <v>20</v>
      </c>
      <c r="AR1461" s="139" t="s">
        <v>184</v>
      </c>
      <c r="AT1461" s="139" t="s">
        <v>180</v>
      </c>
      <c r="AU1461" s="139" t="s">
        <v>84</v>
      </c>
      <c r="AY1461" s="17" t="s">
        <v>155</v>
      </c>
      <c r="BE1461" s="140">
        <f>IF(O1461="základní",K1461,0)</f>
        <v>0</v>
      </c>
      <c r="BF1461" s="140">
        <f>IF(O1461="snížená",K1461,0)</f>
        <v>0</v>
      </c>
      <c r="BG1461" s="140">
        <f>IF(O1461="zákl. přenesená",K1461,0)</f>
        <v>0</v>
      </c>
      <c r="BH1461" s="140">
        <f>IF(O1461="sníž. přenesená",K1461,0)</f>
        <v>0</v>
      </c>
      <c r="BI1461" s="140">
        <f>IF(O1461="nulová",K1461,0)</f>
        <v>0</v>
      </c>
      <c r="BJ1461" s="17" t="s">
        <v>82</v>
      </c>
      <c r="BK1461" s="140">
        <f>ROUND(P1461*H1461,2)</f>
        <v>0</v>
      </c>
      <c r="BL1461" s="17" t="s">
        <v>185</v>
      </c>
      <c r="BM1461" s="139" t="s">
        <v>2943</v>
      </c>
    </row>
    <row r="1462" spans="2:65" s="1" customFormat="1" ht="21.75" customHeight="1">
      <c r="B1462" s="32"/>
      <c r="C1462" s="126" t="s">
        <v>2944</v>
      </c>
      <c r="D1462" s="126" t="s">
        <v>157</v>
      </c>
      <c r="E1462" s="127" t="s">
        <v>2945</v>
      </c>
      <c r="F1462" s="128" t="s">
        <v>2946</v>
      </c>
      <c r="G1462" s="129" t="s">
        <v>386</v>
      </c>
      <c r="H1462" s="130">
        <v>1</v>
      </c>
      <c r="I1462" s="131"/>
      <c r="J1462" s="131"/>
      <c r="K1462" s="132">
        <f>ROUND(P1462*H1462,2)</f>
        <v>0</v>
      </c>
      <c r="L1462" s="133"/>
      <c r="M1462" s="32"/>
      <c r="N1462" s="134" t="s">
        <v>20</v>
      </c>
      <c r="O1462" s="135" t="s">
        <v>43</v>
      </c>
      <c r="P1462" s="136">
        <f>I1462+J1462</f>
        <v>0</v>
      </c>
      <c r="Q1462" s="136">
        <f>ROUND(I1462*H1462,2)</f>
        <v>0</v>
      </c>
      <c r="R1462" s="136">
        <f>ROUND(J1462*H1462,2)</f>
        <v>0</v>
      </c>
      <c r="T1462" s="137">
        <f>S1462*H1462</f>
        <v>0</v>
      </c>
      <c r="U1462" s="137">
        <v>4.4999999999999999E-4</v>
      </c>
      <c r="V1462" s="137">
        <f>U1462*H1462</f>
        <v>4.4999999999999999E-4</v>
      </c>
      <c r="W1462" s="137">
        <v>0</v>
      </c>
      <c r="X1462" s="137">
        <f>W1462*H1462</f>
        <v>0</v>
      </c>
      <c r="Y1462" s="138" t="s">
        <v>20</v>
      </c>
      <c r="AR1462" s="139" t="s">
        <v>185</v>
      </c>
      <c r="AT1462" s="139" t="s">
        <v>157</v>
      </c>
      <c r="AU1462" s="139" t="s">
        <v>84</v>
      </c>
      <c r="AY1462" s="17" t="s">
        <v>155</v>
      </c>
      <c r="BE1462" s="140">
        <f>IF(O1462="základní",K1462,0)</f>
        <v>0</v>
      </c>
      <c r="BF1462" s="140">
        <f>IF(O1462="snížená",K1462,0)</f>
        <v>0</v>
      </c>
      <c r="BG1462" s="140">
        <f>IF(O1462="zákl. přenesená",K1462,0)</f>
        <v>0</v>
      </c>
      <c r="BH1462" s="140">
        <f>IF(O1462="sníž. přenesená",K1462,0)</f>
        <v>0</v>
      </c>
      <c r="BI1462" s="140">
        <f>IF(O1462="nulová",K1462,0)</f>
        <v>0</v>
      </c>
      <c r="BJ1462" s="17" t="s">
        <v>82</v>
      </c>
      <c r="BK1462" s="140">
        <f>ROUND(P1462*H1462,2)</f>
        <v>0</v>
      </c>
      <c r="BL1462" s="17" t="s">
        <v>185</v>
      </c>
      <c r="BM1462" s="139" t="s">
        <v>2947</v>
      </c>
    </row>
    <row r="1463" spans="2:65" s="1" customFormat="1">
      <c r="B1463" s="32"/>
      <c r="D1463" s="141" t="s">
        <v>162</v>
      </c>
      <c r="F1463" s="142" t="s">
        <v>2948</v>
      </c>
      <c r="I1463" s="143"/>
      <c r="J1463" s="143"/>
      <c r="M1463" s="32"/>
      <c r="N1463" s="144"/>
      <c r="Y1463" s="53"/>
      <c r="AT1463" s="17" t="s">
        <v>162</v>
      </c>
      <c r="AU1463" s="17" t="s">
        <v>84</v>
      </c>
    </row>
    <row r="1464" spans="2:65" s="1" customFormat="1" ht="24.2" customHeight="1">
      <c r="B1464" s="32"/>
      <c r="C1464" s="161" t="s">
        <v>2949</v>
      </c>
      <c r="D1464" s="161" t="s">
        <v>180</v>
      </c>
      <c r="E1464" s="162" t="s">
        <v>2950</v>
      </c>
      <c r="F1464" s="163" t="s">
        <v>2951</v>
      </c>
      <c r="G1464" s="164" t="s">
        <v>386</v>
      </c>
      <c r="H1464" s="165">
        <v>1</v>
      </c>
      <c r="I1464" s="166"/>
      <c r="J1464" s="167"/>
      <c r="K1464" s="168">
        <f>ROUND(P1464*H1464,2)</f>
        <v>0</v>
      </c>
      <c r="L1464" s="167"/>
      <c r="M1464" s="169"/>
      <c r="N1464" s="170" t="s">
        <v>20</v>
      </c>
      <c r="O1464" s="135" t="s">
        <v>43</v>
      </c>
      <c r="P1464" s="136">
        <f>I1464+J1464</f>
        <v>0</v>
      </c>
      <c r="Q1464" s="136">
        <f>ROUND(I1464*H1464,2)</f>
        <v>0</v>
      </c>
      <c r="R1464" s="136">
        <f>ROUND(J1464*H1464,2)</f>
        <v>0</v>
      </c>
      <c r="T1464" s="137">
        <f>S1464*H1464</f>
        <v>0</v>
      </c>
      <c r="U1464" s="137">
        <v>1.7999999999999999E-2</v>
      </c>
      <c r="V1464" s="137">
        <f>U1464*H1464</f>
        <v>1.7999999999999999E-2</v>
      </c>
      <c r="W1464" s="137">
        <v>0</v>
      </c>
      <c r="X1464" s="137">
        <f>W1464*H1464</f>
        <v>0</v>
      </c>
      <c r="Y1464" s="138" t="s">
        <v>20</v>
      </c>
      <c r="AR1464" s="139" t="s">
        <v>184</v>
      </c>
      <c r="AT1464" s="139" t="s">
        <v>180</v>
      </c>
      <c r="AU1464" s="139" t="s">
        <v>84</v>
      </c>
      <c r="AY1464" s="17" t="s">
        <v>155</v>
      </c>
      <c r="BE1464" s="140">
        <f>IF(O1464="základní",K1464,0)</f>
        <v>0</v>
      </c>
      <c r="BF1464" s="140">
        <f>IF(O1464="snížená",K1464,0)</f>
        <v>0</v>
      </c>
      <c r="BG1464" s="140">
        <f>IF(O1464="zákl. přenesená",K1464,0)</f>
        <v>0</v>
      </c>
      <c r="BH1464" s="140">
        <f>IF(O1464="sníž. přenesená",K1464,0)</f>
        <v>0</v>
      </c>
      <c r="BI1464" s="140">
        <f>IF(O1464="nulová",K1464,0)</f>
        <v>0</v>
      </c>
      <c r="BJ1464" s="17" t="s">
        <v>82</v>
      </c>
      <c r="BK1464" s="140">
        <f>ROUND(P1464*H1464,2)</f>
        <v>0</v>
      </c>
      <c r="BL1464" s="17" t="s">
        <v>185</v>
      </c>
      <c r="BM1464" s="139" t="s">
        <v>2952</v>
      </c>
    </row>
    <row r="1465" spans="2:65" s="1" customFormat="1" ht="21.75" customHeight="1">
      <c r="B1465" s="32"/>
      <c r="C1465" s="126" t="s">
        <v>2953</v>
      </c>
      <c r="D1465" s="126" t="s">
        <v>157</v>
      </c>
      <c r="E1465" s="127" t="s">
        <v>2954</v>
      </c>
      <c r="F1465" s="128" t="s">
        <v>2955</v>
      </c>
      <c r="G1465" s="129" t="s">
        <v>386</v>
      </c>
      <c r="H1465" s="130">
        <v>1</v>
      </c>
      <c r="I1465" s="131"/>
      <c r="J1465" s="131"/>
      <c r="K1465" s="132">
        <f>ROUND(P1465*H1465,2)</f>
        <v>0</v>
      </c>
      <c r="L1465" s="133"/>
      <c r="M1465" s="32"/>
      <c r="N1465" s="134" t="s">
        <v>20</v>
      </c>
      <c r="O1465" s="135" t="s">
        <v>43</v>
      </c>
      <c r="P1465" s="136">
        <f>I1465+J1465</f>
        <v>0</v>
      </c>
      <c r="Q1465" s="136">
        <f>ROUND(I1465*H1465,2)</f>
        <v>0</v>
      </c>
      <c r="R1465" s="136">
        <f>ROUND(J1465*H1465,2)</f>
        <v>0</v>
      </c>
      <c r="T1465" s="137">
        <f>S1465*H1465</f>
        <v>0</v>
      </c>
      <c r="U1465" s="137">
        <v>4.4999999999999999E-4</v>
      </c>
      <c r="V1465" s="137">
        <f>U1465*H1465</f>
        <v>4.4999999999999999E-4</v>
      </c>
      <c r="W1465" s="137">
        <v>0</v>
      </c>
      <c r="X1465" s="137">
        <f>W1465*H1465</f>
        <v>0</v>
      </c>
      <c r="Y1465" s="138" t="s">
        <v>20</v>
      </c>
      <c r="AR1465" s="139" t="s">
        <v>185</v>
      </c>
      <c r="AT1465" s="139" t="s">
        <v>157</v>
      </c>
      <c r="AU1465" s="139" t="s">
        <v>84</v>
      </c>
      <c r="AY1465" s="17" t="s">
        <v>155</v>
      </c>
      <c r="BE1465" s="140">
        <f>IF(O1465="základní",K1465,0)</f>
        <v>0</v>
      </c>
      <c r="BF1465" s="140">
        <f>IF(O1465="snížená",K1465,0)</f>
        <v>0</v>
      </c>
      <c r="BG1465" s="140">
        <f>IF(O1465="zákl. přenesená",K1465,0)</f>
        <v>0</v>
      </c>
      <c r="BH1465" s="140">
        <f>IF(O1465="sníž. přenesená",K1465,0)</f>
        <v>0</v>
      </c>
      <c r="BI1465" s="140">
        <f>IF(O1465="nulová",K1465,0)</f>
        <v>0</v>
      </c>
      <c r="BJ1465" s="17" t="s">
        <v>82</v>
      </c>
      <c r="BK1465" s="140">
        <f>ROUND(P1465*H1465,2)</f>
        <v>0</v>
      </c>
      <c r="BL1465" s="17" t="s">
        <v>185</v>
      </c>
      <c r="BM1465" s="139" t="s">
        <v>2956</v>
      </c>
    </row>
    <row r="1466" spans="2:65" s="1" customFormat="1">
      <c r="B1466" s="32"/>
      <c r="D1466" s="141" t="s">
        <v>162</v>
      </c>
      <c r="F1466" s="142" t="s">
        <v>2957</v>
      </c>
      <c r="I1466" s="143"/>
      <c r="J1466" s="143"/>
      <c r="M1466" s="32"/>
      <c r="N1466" s="144"/>
      <c r="Y1466" s="53"/>
      <c r="AT1466" s="17" t="s">
        <v>162</v>
      </c>
      <c r="AU1466" s="17" t="s">
        <v>84</v>
      </c>
    </row>
    <row r="1467" spans="2:65" s="1" customFormat="1" ht="21.75" customHeight="1">
      <c r="B1467" s="32"/>
      <c r="C1467" s="161" t="s">
        <v>2958</v>
      </c>
      <c r="D1467" s="161" t="s">
        <v>180</v>
      </c>
      <c r="E1467" s="162" t="s">
        <v>2959</v>
      </c>
      <c r="F1467" s="163" t="s">
        <v>2960</v>
      </c>
      <c r="G1467" s="164" t="s">
        <v>386</v>
      </c>
      <c r="H1467" s="165">
        <v>1</v>
      </c>
      <c r="I1467" s="166"/>
      <c r="J1467" s="167"/>
      <c r="K1467" s="168">
        <f>ROUND(P1467*H1467,2)</f>
        <v>0</v>
      </c>
      <c r="L1467" s="167"/>
      <c r="M1467" s="169"/>
      <c r="N1467" s="170" t="s">
        <v>20</v>
      </c>
      <c r="O1467" s="135" t="s">
        <v>43</v>
      </c>
      <c r="P1467" s="136">
        <f>I1467+J1467</f>
        <v>0</v>
      </c>
      <c r="Q1467" s="136">
        <f>ROUND(I1467*H1467,2)</f>
        <v>0</v>
      </c>
      <c r="R1467" s="136">
        <f>ROUND(J1467*H1467,2)</f>
        <v>0</v>
      </c>
      <c r="T1467" s="137">
        <f>S1467*H1467</f>
        <v>0</v>
      </c>
      <c r="U1467" s="137">
        <v>4.8000000000000001E-2</v>
      </c>
      <c r="V1467" s="137">
        <f>U1467*H1467</f>
        <v>4.8000000000000001E-2</v>
      </c>
      <c r="W1467" s="137">
        <v>0</v>
      </c>
      <c r="X1467" s="137">
        <f>W1467*H1467</f>
        <v>0</v>
      </c>
      <c r="Y1467" s="138" t="s">
        <v>20</v>
      </c>
      <c r="AR1467" s="139" t="s">
        <v>184</v>
      </c>
      <c r="AT1467" s="139" t="s">
        <v>180</v>
      </c>
      <c r="AU1467" s="139" t="s">
        <v>84</v>
      </c>
      <c r="AY1467" s="17" t="s">
        <v>155</v>
      </c>
      <c r="BE1467" s="140">
        <f>IF(O1467="základní",K1467,0)</f>
        <v>0</v>
      </c>
      <c r="BF1467" s="140">
        <f>IF(O1467="snížená",K1467,0)</f>
        <v>0</v>
      </c>
      <c r="BG1467" s="140">
        <f>IF(O1467="zákl. přenesená",K1467,0)</f>
        <v>0</v>
      </c>
      <c r="BH1467" s="140">
        <f>IF(O1467="sníž. přenesená",K1467,0)</f>
        <v>0</v>
      </c>
      <c r="BI1467" s="140">
        <f>IF(O1467="nulová",K1467,0)</f>
        <v>0</v>
      </c>
      <c r="BJ1467" s="17" t="s">
        <v>82</v>
      </c>
      <c r="BK1467" s="140">
        <f>ROUND(P1467*H1467,2)</f>
        <v>0</v>
      </c>
      <c r="BL1467" s="17" t="s">
        <v>185</v>
      </c>
      <c r="BM1467" s="139" t="s">
        <v>2961</v>
      </c>
    </row>
    <row r="1468" spans="2:65" s="1" customFormat="1" ht="24.2" customHeight="1">
      <c r="B1468" s="32"/>
      <c r="C1468" s="126" t="s">
        <v>2962</v>
      </c>
      <c r="D1468" s="126" t="s">
        <v>157</v>
      </c>
      <c r="E1468" s="127" t="s">
        <v>2963</v>
      </c>
      <c r="F1468" s="128" t="s">
        <v>2964</v>
      </c>
      <c r="G1468" s="129" t="s">
        <v>386</v>
      </c>
      <c r="H1468" s="130">
        <v>2</v>
      </c>
      <c r="I1468" s="131"/>
      <c r="J1468" s="131"/>
      <c r="K1468" s="132">
        <f>ROUND(P1468*H1468,2)</f>
        <v>0</v>
      </c>
      <c r="L1468" s="133"/>
      <c r="M1468" s="32"/>
      <c r="N1468" s="134" t="s">
        <v>20</v>
      </c>
      <c r="O1468" s="135" t="s">
        <v>43</v>
      </c>
      <c r="P1468" s="136">
        <f>I1468+J1468</f>
        <v>0</v>
      </c>
      <c r="Q1468" s="136">
        <f>ROUND(I1468*H1468,2)</f>
        <v>0</v>
      </c>
      <c r="R1468" s="136">
        <f>ROUND(J1468*H1468,2)</f>
        <v>0</v>
      </c>
      <c r="T1468" s="137">
        <f>S1468*H1468</f>
        <v>0</v>
      </c>
      <c r="U1468" s="137">
        <v>5.5000000000000003E-4</v>
      </c>
      <c r="V1468" s="137">
        <f>U1468*H1468</f>
        <v>1.1000000000000001E-3</v>
      </c>
      <c r="W1468" s="137">
        <v>0</v>
      </c>
      <c r="X1468" s="137">
        <f>W1468*H1468</f>
        <v>0</v>
      </c>
      <c r="Y1468" s="138" t="s">
        <v>20</v>
      </c>
      <c r="AR1468" s="139" t="s">
        <v>185</v>
      </c>
      <c r="AT1468" s="139" t="s">
        <v>157</v>
      </c>
      <c r="AU1468" s="139" t="s">
        <v>84</v>
      </c>
      <c r="AY1468" s="17" t="s">
        <v>155</v>
      </c>
      <c r="BE1468" s="140">
        <f>IF(O1468="základní",K1468,0)</f>
        <v>0</v>
      </c>
      <c r="BF1468" s="140">
        <f>IF(O1468="snížená",K1468,0)</f>
        <v>0</v>
      </c>
      <c r="BG1468" s="140">
        <f>IF(O1468="zákl. přenesená",K1468,0)</f>
        <v>0</v>
      </c>
      <c r="BH1468" s="140">
        <f>IF(O1468="sníž. přenesená",K1468,0)</f>
        <v>0</v>
      </c>
      <c r="BI1468" s="140">
        <f>IF(O1468="nulová",K1468,0)</f>
        <v>0</v>
      </c>
      <c r="BJ1468" s="17" t="s">
        <v>82</v>
      </c>
      <c r="BK1468" s="140">
        <f>ROUND(P1468*H1468,2)</f>
        <v>0</v>
      </c>
      <c r="BL1468" s="17" t="s">
        <v>185</v>
      </c>
      <c r="BM1468" s="139" t="s">
        <v>2965</v>
      </c>
    </row>
    <row r="1469" spans="2:65" s="1" customFormat="1">
      <c r="B1469" s="32"/>
      <c r="D1469" s="141" t="s">
        <v>162</v>
      </c>
      <c r="F1469" s="142" t="s">
        <v>2966</v>
      </c>
      <c r="I1469" s="143"/>
      <c r="J1469" s="143"/>
      <c r="M1469" s="32"/>
      <c r="N1469" s="144"/>
      <c r="Y1469" s="53"/>
      <c r="AT1469" s="17" t="s">
        <v>162</v>
      </c>
      <c r="AU1469" s="17" t="s">
        <v>84</v>
      </c>
    </row>
    <row r="1470" spans="2:65" s="1" customFormat="1" ht="24.2" customHeight="1">
      <c r="B1470" s="32"/>
      <c r="C1470" s="161" t="s">
        <v>2967</v>
      </c>
      <c r="D1470" s="161" t="s">
        <v>180</v>
      </c>
      <c r="E1470" s="162" t="s">
        <v>2968</v>
      </c>
      <c r="F1470" s="163" t="s">
        <v>2969</v>
      </c>
      <c r="G1470" s="164" t="s">
        <v>386</v>
      </c>
      <c r="H1470" s="165">
        <v>2</v>
      </c>
      <c r="I1470" s="166"/>
      <c r="J1470" s="167"/>
      <c r="K1470" s="168">
        <f>ROUND(P1470*H1470,2)</f>
        <v>0</v>
      </c>
      <c r="L1470" s="167"/>
      <c r="M1470" s="169"/>
      <c r="N1470" s="170" t="s">
        <v>20</v>
      </c>
      <c r="O1470" s="135" t="s">
        <v>43</v>
      </c>
      <c r="P1470" s="136">
        <f>I1470+J1470</f>
        <v>0</v>
      </c>
      <c r="Q1470" s="136">
        <f>ROUND(I1470*H1470,2)</f>
        <v>0</v>
      </c>
      <c r="R1470" s="136">
        <f>ROUND(J1470*H1470,2)</f>
        <v>0</v>
      </c>
      <c r="T1470" s="137">
        <f>S1470*H1470</f>
        <v>0</v>
      </c>
      <c r="U1470" s="137">
        <v>1.4999999999999999E-2</v>
      </c>
      <c r="V1470" s="137">
        <f>U1470*H1470</f>
        <v>0.03</v>
      </c>
      <c r="W1470" s="137">
        <v>0</v>
      </c>
      <c r="X1470" s="137">
        <f>W1470*H1470</f>
        <v>0</v>
      </c>
      <c r="Y1470" s="138" t="s">
        <v>20</v>
      </c>
      <c r="AR1470" s="139" t="s">
        <v>184</v>
      </c>
      <c r="AT1470" s="139" t="s">
        <v>180</v>
      </c>
      <c r="AU1470" s="139" t="s">
        <v>84</v>
      </c>
      <c r="AY1470" s="17" t="s">
        <v>155</v>
      </c>
      <c r="BE1470" s="140">
        <f>IF(O1470="základní",K1470,0)</f>
        <v>0</v>
      </c>
      <c r="BF1470" s="140">
        <f>IF(O1470="snížená",K1470,0)</f>
        <v>0</v>
      </c>
      <c r="BG1470" s="140">
        <f>IF(O1470="zákl. přenesená",K1470,0)</f>
        <v>0</v>
      </c>
      <c r="BH1470" s="140">
        <f>IF(O1470="sníž. přenesená",K1470,0)</f>
        <v>0</v>
      </c>
      <c r="BI1470" s="140">
        <f>IF(O1470="nulová",K1470,0)</f>
        <v>0</v>
      </c>
      <c r="BJ1470" s="17" t="s">
        <v>82</v>
      </c>
      <c r="BK1470" s="140">
        <f>ROUND(P1470*H1470,2)</f>
        <v>0</v>
      </c>
      <c r="BL1470" s="17" t="s">
        <v>185</v>
      </c>
      <c r="BM1470" s="139" t="s">
        <v>2970</v>
      </c>
    </row>
    <row r="1471" spans="2:65" s="1" customFormat="1" ht="24.2" customHeight="1">
      <c r="B1471" s="32"/>
      <c r="C1471" s="126" t="s">
        <v>2971</v>
      </c>
      <c r="D1471" s="126" t="s">
        <v>157</v>
      </c>
      <c r="E1471" s="127" t="s">
        <v>2972</v>
      </c>
      <c r="F1471" s="128" t="s">
        <v>2973</v>
      </c>
      <c r="G1471" s="129" t="s">
        <v>386</v>
      </c>
      <c r="H1471" s="130">
        <v>2</v>
      </c>
      <c r="I1471" s="131"/>
      <c r="J1471" s="131"/>
      <c r="K1471" s="132">
        <f>ROUND(P1471*H1471,2)</f>
        <v>0</v>
      </c>
      <c r="L1471" s="133"/>
      <c r="M1471" s="32"/>
      <c r="N1471" s="134" t="s">
        <v>20</v>
      </c>
      <c r="O1471" s="135" t="s">
        <v>43</v>
      </c>
      <c r="P1471" s="136">
        <f>I1471+J1471</f>
        <v>0</v>
      </c>
      <c r="Q1471" s="136">
        <f>ROUND(I1471*H1471,2)</f>
        <v>0</v>
      </c>
      <c r="R1471" s="136">
        <f>ROUND(J1471*H1471,2)</f>
        <v>0</v>
      </c>
      <c r="T1471" s="137">
        <f>S1471*H1471</f>
        <v>0</v>
      </c>
      <c r="U1471" s="137">
        <v>0</v>
      </c>
      <c r="V1471" s="137">
        <f>U1471*H1471</f>
        <v>0</v>
      </c>
      <c r="W1471" s="137">
        <v>0</v>
      </c>
      <c r="X1471" s="137">
        <f>W1471*H1471</f>
        <v>0</v>
      </c>
      <c r="Y1471" s="138" t="s">
        <v>20</v>
      </c>
      <c r="AR1471" s="139" t="s">
        <v>185</v>
      </c>
      <c r="AT1471" s="139" t="s">
        <v>157</v>
      </c>
      <c r="AU1471" s="139" t="s">
        <v>84</v>
      </c>
      <c r="AY1471" s="17" t="s">
        <v>155</v>
      </c>
      <c r="BE1471" s="140">
        <f>IF(O1471="základní",K1471,0)</f>
        <v>0</v>
      </c>
      <c r="BF1471" s="140">
        <f>IF(O1471="snížená",K1471,0)</f>
        <v>0</v>
      </c>
      <c r="BG1471" s="140">
        <f>IF(O1471="zákl. přenesená",K1471,0)</f>
        <v>0</v>
      </c>
      <c r="BH1471" s="140">
        <f>IF(O1471="sníž. přenesená",K1471,0)</f>
        <v>0</v>
      </c>
      <c r="BI1471" s="140">
        <f>IF(O1471="nulová",K1471,0)</f>
        <v>0</v>
      </c>
      <c r="BJ1471" s="17" t="s">
        <v>82</v>
      </c>
      <c r="BK1471" s="140">
        <f>ROUND(P1471*H1471,2)</f>
        <v>0</v>
      </c>
      <c r="BL1471" s="17" t="s">
        <v>185</v>
      </c>
      <c r="BM1471" s="139" t="s">
        <v>2974</v>
      </c>
    </row>
    <row r="1472" spans="2:65" s="1" customFormat="1">
      <c r="B1472" s="32"/>
      <c r="D1472" s="141" t="s">
        <v>162</v>
      </c>
      <c r="F1472" s="142" t="s">
        <v>2975</v>
      </c>
      <c r="I1472" s="143"/>
      <c r="J1472" s="143"/>
      <c r="M1472" s="32"/>
      <c r="N1472" s="144"/>
      <c r="Y1472" s="53"/>
      <c r="AT1472" s="17" t="s">
        <v>162</v>
      </c>
      <c r="AU1472" s="17" t="s">
        <v>84</v>
      </c>
    </row>
    <row r="1473" spans="2:65" s="1" customFormat="1" ht="16.5" customHeight="1">
      <c r="B1473" s="32"/>
      <c r="C1473" s="161" t="s">
        <v>2976</v>
      </c>
      <c r="D1473" s="161" t="s">
        <v>180</v>
      </c>
      <c r="E1473" s="162" t="s">
        <v>2977</v>
      </c>
      <c r="F1473" s="163" t="s">
        <v>2978</v>
      </c>
      <c r="G1473" s="164" t="s">
        <v>386</v>
      </c>
      <c r="H1473" s="165">
        <v>2</v>
      </c>
      <c r="I1473" s="166"/>
      <c r="J1473" s="167"/>
      <c r="K1473" s="168">
        <f>ROUND(P1473*H1473,2)</f>
        <v>0</v>
      </c>
      <c r="L1473" s="167"/>
      <c r="M1473" s="169"/>
      <c r="N1473" s="170" t="s">
        <v>20</v>
      </c>
      <c r="O1473" s="135" t="s">
        <v>43</v>
      </c>
      <c r="P1473" s="136">
        <f>I1473+J1473</f>
        <v>0</v>
      </c>
      <c r="Q1473" s="136">
        <f>ROUND(I1473*H1473,2)</f>
        <v>0</v>
      </c>
      <c r="R1473" s="136">
        <f>ROUND(J1473*H1473,2)</f>
        <v>0</v>
      </c>
      <c r="T1473" s="137">
        <f>S1473*H1473</f>
        <v>0</v>
      </c>
      <c r="U1473" s="137">
        <v>1.2E-2</v>
      </c>
      <c r="V1473" s="137">
        <f>U1473*H1473</f>
        <v>2.4E-2</v>
      </c>
      <c r="W1473" s="137">
        <v>0</v>
      </c>
      <c r="X1473" s="137">
        <f>W1473*H1473</f>
        <v>0</v>
      </c>
      <c r="Y1473" s="138" t="s">
        <v>20</v>
      </c>
      <c r="AR1473" s="139" t="s">
        <v>184</v>
      </c>
      <c r="AT1473" s="139" t="s">
        <v>180</v>
      </c>
      <c r="AU1473" s="139" t="s">
        <v>84</v>
      </c>
      <c r="AY1473" s="17" t="s">
        <v>155</v>
      </c>
      <c r="BE1473" s="140">
        <f>IF(O1473="základní",K1473,0)</f>
        <v>0</v>
      </c>
      <c r="BF1473" s="140">
        <f>IF(O1473="snížená",K1473,0)</f>
        <v>0</v>
      </c>
      <c r="BG1473" s="140">
        <f>IF(O1473="zákl. přenesená",K1473,0)</f>
        <v>0</v>
      </c>
      <c r="BH1473" s="140">
        <f>IF(O1473="sníž. přenesená",K1473,0)</f>
        <v>0</v>
      </c>
      <c r="BI1473" s="140">
        <f>IF(O1473="nulová",K1473,0)</f>
        <v>0</v>
      </c>
      <c r="BJ1473" s="17" t="s">
        <v>82</v>
      </c>
      <c r="BK1473" s="140">
        <f>ROUND(P1473*H1473,2)</f>
        <v>0</v>
      </c>
      <c r="BL1473" s="17" t="s">
        <v>185</v>
      </c>
      <c r="BM1473" s="139" t="s">
        <v>2979</v>
      </c>
    </row>
    <row r="1474" spans="2:65" s="1" customFormat="1" ht="16.5" customHeight="1">
      <c r="B1474" s="32"/>
      <c r="C1474" s="161" t="s">
        <v>2980</v>
      </c>
      <c r="D1474" s="161" t="s">
        <v>180</v>
      </c>
      <c r="E1474" s="162" t="s">
        <v>2981</v>
      </c>
      <c r="F1474" s="163" t="s">
        <v>2982</v>
      </c>
      <c r="G1474" s="164" t="s">
        <v>160</v>
      </c>
      <c r="H1474" s="165">
        <v>32.799999999999997</v>
      </c>
      <c r="I1474" s="166"/>
      <c r="J1474" s="167"/>
      <c r="K1474" s="168">
        <f>ROUND(P1474*H1474,2)</f>
        <v>0</v>
      </c>
      <c r="L1474" s="167"/>
      <c r="M1474" s="169"/>
      <c r="N1474" s="170" t="s">
        <v>20</v>
      </c>
      <c r="O1474" s="135" t="s">
        <v>43</v>
      </c>
      <c r="P1474" s="136">
        <f>I1474+J1474</f>
        <v>0</v>
      </c>
      <c r="Q1474" s="136">
        <f>ROUND(I1474*H1474,2)</f>
        <v>0</v>
      </c>
      <c r="R1474" s="136">
        <f>ROUND(J1474*H1474,2)</f>
        <v>0</v>
      </c>
      <c r="T1474" s="137">
        <f>S1474*H1474</f>
        <v>0</v>
      </c>
      <c r="U1474" s="137">
        <v>1.3509999999999999E-2</v>
      </c>
      <c r="V1474" s="137">
        <f>U1474*H1474</f>
        <v>0.44312799999999997</v>
      </c>
      <c r="W1474" s="137">
        <v>0</v>
      </c>
      <c r="X1474" s="137">
        <f>W1474*H1474</f>
        <v>0</v>
      </c>
      <c r="Y1474" s="138" t="s">
        <v>20</v>
      </c>
      <c r="AR1474" s="139" t="s">
        <v>184</v>
      </c>
      <c r="AT1474" s="139" t="s">
        <v>180</v>
      </c>
      <c r="AU1474" s="139" t="s">
        <v>84</v>
      </c>
      <c r="AY1474" s="17" t="s">
        <v>155</v>
      </c>
      <c r="BE1474" s="140">
        <f>IF(O1474="základní",K1474,0)</f>
        <v>0</v>
      </c>
      <c r="BF1474" s="140">
        <f>IF(O1474="snížená",K1474,0)</f>
        <v>0</v>
      </c>
      <c r="BG1474" s="140">
        <f>IF(O1474="zákl. přenesená",K1474,0)</f>
        <v>0</v>
      </c>
      <c r="BH1474" s="140">
        <f>IF(O1474="sníž. přenesená",K1474,0)</f>
        <v>0</v>
      </c>
      <c r="BI1474" s="140">
        <f>IF(O1474="nulová",K1474,0)</f>
        <v>0</v>
      </c>
      <c r="BJ1474" s="17" t="s">
        <v>82</v>
      </c>
      <c r="BK1474" s="140">
        <f>ROUND(P1474*H1474,2)</f>
        <v>0</v>
      </c>
      <c r="BL1474" s="17" t="s">
        <v>185</v>
      </c>
      <c r="BM1474" s="139" t="s">
        <v>2983</v>
      </c>
    </row>
    <row r="1475" spans="2:65" s="12" customFormat="1">
      <c r="B1475" s="145"/>
      <c r="D1475" s="146" t="s">
        <v>164</v>
      </c>
      <c r="E1475" s="147" t="s">
        <v>20</v>
      </c>
      <c r="F1475" s="148" t="s">
        <v>2984</v>
      </c>
      <c r="H1475" s="149">
        <v>32.799999999999997</v>
      </c>
      <c r="I1475" s="150"/>
      <c r="J1475" s="150"/>
      <c r="M1475" s="145"/>
      <c r="N1475" s="151"/>
      <c r="Y1475" s="152"/>
      <c r="AT1475" s="147" t="s">
        <v>164</v>
      </c>
      <c r="AU1475" s="147" t="s">
        <v>84</v>
      </c>
      <c r="AV1475" s="12" t="s">
        <v>84</v>
      </c>
      <c r="AW1475" s="12" t="s">
        <v>5</v>
      </c>
      <c r="AX1475" s="12" t="s">
        <v>82</v>
      </c>
      <c r="AY1475" s="147" t="s">
        <v>155</v>
      </c>
    </row>
    <row r="1476" spans="2:65" s="1" customFormat="1" ht="24.2" customHeight="1">
      <c r="B1476" s="32"/>
      <c r="C1476" s="126" t="s">
        <v>2985</v>
      </c>
      <c r="D1476" s="126" t="s">
        <v>157</v>
      </c>
      <c r="E1476" s="127" t="s">
        <v>2986</v>
      </c>
      <c r="F1476" s="128" t="s">
        <v>2987</v>
      </c>
      <c r="G1476" s="129" t="s">
        <v>386</v>
      </c>
      <c r="H1476" s="130">
        <v>3</v>
      </c>
      <c r="I1476" s="131"/>
      <c r="J1476" s="131"/>
      <c r="K1476" s="132">
        <f>ROUND(P1476*H1476,2)</f>
        <v>0</v>
      </c>
      <c r="L1476" s="133"/>
      <c r="M1476" s="32"/>
      <c r="N1476" s="134" t="s">
        <v>20</v>
      </c>
      <c r="O1476" s="135" t="s">
        <v>43</v>
      </c>
      <c r="P1476" s="136">
        <f>I1476+J1476</f>
        <v>0</v>
      </c>
      <c r="Q1476" s="136">
        <f>ROUND(I1476*H1476,2)</f>
        <v>0</v>
      </c>
      <c r="R1476" s="136">
        <f>ROUND(J1476*H1476,2)</f>
        <v>0</v>
      </c>
      <c r="T1476" s="137">
        <f>S1476*H1476</f>
        <v>0</v>
      </c>
      <c r="U1476" s="137">
        <v>0</v>
      </c>
      <c r="V1476" s="137">
        <f>U1476*H1476</f>
        <v>0</v>
      </c>
      <c r="W1476" s="137">
        <v>0</v>
      </c>
      <c r="X1476" s="137">
        <f>W1476*H1476</f>
        <v>0</v>
      </c>
      <c r="Y1476" s="138" t="s">
        <v>20</v>
      </c>
      <c r="AR1476" s="139" t="s">
        <v>185</v>
      </c>
      <c r="AT1476" s="139" t="s">
        <v>157</v>
      </c>
      <c r="AU1476" s="139" t="s">
        <v>84</v>
      </c>
      <c r="AY1476" s="17" t="s">
        <v>155</v>
      </c>
      <c r="BE1476" s="140">
        <f>IF(O1476="základní",K1476,0)</f>
        <v>0</v>
      </c>
      <c r="BF1476" s="140">
        <f>IF(O1476="snížená",K1476,0)</f>
        <v>0</v>
      </c>
      <c r="BG1476" s="140">
        <f>IF(O1476="zákl. přenesená",K1476,0)</f>
        <v>0</v>
      </c>
      <c r="BH1476" s="140">
        <f>IF(O1476="sníž. přenesená",K1476,0)</f>
        <v>0</v>
      </c>
      <c r="BI1476" s="140">
        <f>IF(O1476="nulová",K1476,0)</f>
        <v>0</v>
      </c>
      <c r="BJ1476" s="17" t="s">
        <v>82</v>
      </c>
      <c r="BK1476" s="140">
        <f>ROUND(P1476*H1476,2)</f>
        <v>0</v>
      </c>
      <c r="BL1476" s="17" t="s">
        <v>185</v>
      </c>
      <c r="BM1476" s="139" t="s">
        <v>2988</v>
      </c>
    </row>
    <row r="1477" spans="2:65" s="1" customFormat="1">
      <c r="B1477" s="32"/>
      <c r="D1477" s="141" t="s">
        <v>162</v>
      </c>
      <c r="F1477" s="142" t="s">
        <v>2989</v>
      </c>
      <c r="I1477" s="143"/>
      <c r="J1477" s="143"/>
      <c r="M1477" s="32"/>
      <c r="N1477" s="144"/>
      <c r="Y1477" s="53"/>
      <c r="AT1477" s="17" t="s">
        <v>162</v>
      </c>
      <c r="AU1477" s="17" t="s">
        <v>84</v>
      </c>
    </row>
    <row r="1478" spans="2:65" s="1" customFormat="1" ht="16.5" customHeight="1">
      <c r="B1478" s="32"/>
      <c r="C1478" s="161" t="s">
        <v>2990</v>
      </c>
      <c r="D1478" s="161" t="s">
        <v>180</v>
      </c>
      <c r="E1478" s="162" t="s">
        <v>2991</v>
      </c>
      <c r="F1478" s="163" t="s">
        <v>2992</v>
      </c>
      <c r="G1478" s="164" t="s">
        <v>2216</v>
      </c>
      <c r="H1478" s="165">
        <v>1</v>
      </c>
      <c r="I1478" s="166"/>
      <c r="J1478" s="167"/>
      <c r="K1478" s="168">
        <f>ROUND(P1478*H1478,2)</f>
        <v>0</v>
      </c>
      <c r="L1478" s="167"/>
      <c r="M1478" s="169"/>
      <c r="N1478" s="170" t="s">
        <v>20</v>
      </c>
      <c r="O1478" s="135" t="s">
        <v>43</v>
      </c>
      <c r="P1478" s="136">
        <f>I1478+J1478</f>
        <v>0</v>
      </c>
      <c r="Q1478" s="136">
        <f>ROUND(I1478*H1478,2)</f>
        <v>0</v>
      </c>
      <c r="R1478" s="136">
        <f>ROUND(J1478*H1478,2)</f>
        <v>0</v>
      </c>
      <c r="T1478" s="137">
        <f>S1478*H1478</f>
        <v>0</v>
      </c>
      <c r="U1478" s="137">
        <v>6.6000000000000003E-2</v>
      </c>
      <c r="V1478" s="137">
        <f>U1478*H1478</f>
        <v>6.6000000000000003E-2</v>
      </c>
      <c r="W1478" s="137">
        <v>0</v>
      </c>
      <c r="X1478" s="137">
        <f>W1478*H1478</f>
        <v>0</v>
      </c>
      <c r="Y1478" s="138" t="s">
        <v>20</v>
      </c>
      <c r="AR1478" s="139" t="s">
        <v>184</v>
      </c>
      <c r="AT1478" s="139" t="s">
        <v>180</v>
      </c>
      <c r="AU1478" s="139" t="s">
        <v>84</v>
      </c>
      <c r="AY1478" s="17" t="s">
        <v>155</v>
      </c>
      <c r="BE1478" s="140">
        <f>IF(O1478="základní",K1478,0)</f>
        <v>0</v>
      </c>
      <c r="BF1478" s="140">
        <f>IF(O1478="snížená",K1478,0)</f>
        <v>0</v>
      </c>
      <c r="BG1478" s="140">
        <f>IF(O1478="zákl. přenesená",K1478,0)</f>
        <v>0</v>
      </c>
      <c r="BH1478" s="140">
        <f>IF(O1478="sníž. přenesená",K1478,0)</f>
        <v>0</v>
      </c>
      <c r="BI1478" s="140">
        <f>IF(O1478="nulová",K1478,0)</f>
        <v>0</v>
      </c>
      <c r="BJ1478" s="17" t="s">
        <v>82</v>
      </c>
      <c r="BK1478" s="140">
        <f>ROUND(P1478*H1478,2)</f>
        <v>0</v>
      </c>
      <c r="BL1478" s="17" t="s">
        <v>185</v>
      </c>
      <c r="BM1478" s="139" t="s">
        <v>2993</v>
      </c>
    </row>
    <row r="1479" spans="2:65" s="1" customFormat="1" ht="21.75" customHeight="1">
      <c r="B1479" s="32"/>
      <c r="C1479" s="126" t="s">
        <v>2994</v>
      </c>
      <c r="D1479" s="126" t="s">
        <v>157</v>
      </c>
      <c r="E1479" s="127" t="s">
        <v>2995</v>
      </c>
      <c r="F1479" s="128" t="s">
        <v>2996</v>
      </c>
      <c r="G1479" s="129" t="s">
        <v>160</v>
      </c>
      <c r="H1479" s="130">
        <v>152.80000000000001</v>
      </c>
      <c r="I1479" s="131"/>
      <c r="J1479" s="131"/>
      <c r="K1479" s="132">
        <f>ROUND(P1479*H1479,2)</f>
        <v>0</v>
      </c>
      <c r="L1479" s="133"/>
      <c r="M1479" s="32"/>
      <c r="N1479" s="134" t="s">
        <v>20</v>
      </c>
      <c r="O1479" s="135" t="s">
        <v>43</v>
      </c>
      <c r="P1479" s="136">
        <f>I1479+J1479</f>
        <v>0</v>
      </c>
      <c r="Q1479" s="136">
        <f>ROUND(I1479*H1479,2)</f>
        <v>0</v>
      </c>
      <c r="R1479" s="136">
        <f>ROUND(J1479*H1479,2)</f>
        <v>0</v>
      </c>
      <c r="T1479" s="137">
        <f>S1479*H1479</f>
        <v>0</v>
      </c>
      <c r="U1479" s="137">
        <v>0</v>
      </c>
      <c r="V1479" s="137">
        <f>U1479*H1479</f>
        <v>0</v>
      </c>
      <c r="W1479" s="137">
        <v>0</v>
      </c>
      <c r="X1479" s="137">
        <f>W1479*H1479</f>
        <v>0</v>
      </c>
      <c r="Y1479" s="138" t="s">
        <v>20</v>
      </c>
      <c r="AR1479" s="139" t="s">
        <v>185</v>
      </c>
      <c r="AT1479" s="139" t="s">
        <v>157</v>
      </c>
      <c r="AU1479" s="139" t="s">
        <v>84</v>
      </c>
      <c r="AY1479" s="17" t="s">
        <v>155</v>
      </c>
      <c r="BE1479" s="140">
        <f>IF(O1479="základní",K1479,0)</f>
        <v>0</v>
      </c>
      <c r="BF1479" s="140">
        <f>IF(O1479="snížená",K1479,0)</f>
        <v>0</v>
      </c>
      <c r="BG1479" s="140">
        <f>IF(O1479="zákl. přenesená",K1479,0)</f>
        <v>0</v>
      </c>
      <c r="BH1479" s="140">
        <f>IF(O1479="sníž. přenesená",K1479,0)</f>
        <v>0</v>
      </c>
      <c r="BI1479" s="140">
        <f>IF(O1479="nulová",K1479,0)</f>
        <v>0</v>
      </c>
      <c r="BJ1479" s="17" t="s">
        <v>82</v>
      </c>
      <c r="BK1479" s="140">
        <f>ROUND(P1479*H1479,2)</f>
        <v>0</v>
      </c>
      <c r="BL1479" s="17" t="s">
        <v>185</v>
      </c>
      <c r="BM1479" s="139" t="s">
        <v>2997</v>
      </c>
    </row>
    <row r="1480" spans="2:65" s="1" customFormat="1">
      <c r="B1480" s="32"/>
      <c r="D1480" s="141" t="s">
        <v>162</v>
      </c>
      <c r="F1480" s="142" t="s">
        <v>2998</v>
      </c>
      <c r="I1480" s="143"/>
      <c r="J1480" s="143"/>
      <c r="M1480" s="32"/>
      <c r="N1480" s="144"/>
      <c r="Y1480" s="53"/>
      <c r="AT1480" s="17" t="s">
        <v>162</v>
      </c>
      <c r="AU1480" s="17" t="s">
        <v>84</v>
      </c>
    </row>
    <row r="1481" spans="2:65" s="1" customFormat="1" ht="19.5">
      <c r="B1481" s="32"/>
      <c r="D1481" s="146" t="s">
        <v>177</v>
      </c>
      <c r="F1481" s="160" t="s">
        <v>836</v>
      </c>
      <c r="I1481" s="143"/>
      <c r="J1481" s="143"/>
      <c r="M1481" s="32"/>
      <c r="N1481" s="144"/>
      <c r="Y1481" s="53"/>
      <c r="AT1481" s="17" t="s">
        <v>177</v>
      </c>
      <c r="AU1481" s="17" t="s">
        <v>84</v>
      </c>
    </row>
    <row r="1482" spans="2:65" s="12" customFormat="1">
      <c r="B1482" s="145"/>
      <c r="D1482" s="146" t="s">
        <v>164</v>
      </c>
      <c r="E1482" s="147" t="s">
        <v>20</v>
      </c>
      <c r="F1482" s="148" t="s">
        <v>2999</v>
      </c>
      <c r="H1482" s="149">
        <v>152.80000000000001</v>
      </c>
      <c r="I1482" s="150"/>
      <c r="J1482" s="150"/>
      <c r="M1482" s="145"/>
      <c r="N1482" s="151"/>
      <c r="Y1482" s="152"/>
      <c r="AT1482" s="147" t="s">
        <v>164</v>
      </c>
      <c r="AU1482" s="147" t="s">
        <v>84</v>
      </c>
      <c r="AV1482" s="12" t="s">
        <v>84</v>
      </c>
      <c r="AW1482" s="12" t="s">
        <v>5</v>
      </c>
      <c r="AX1482" s="12" t="s">
        <v>74</v>
      </c>
      <c r="AY1482" s="147" t="s">
        <v>155</v>
      </c>
    </row>
    <row r="1483" spans="2:65" s="13" customFormat="1">
      <c r="B1483" s="153"/>
      <c r="D1483" s="146" t="s">
        <v>164</v>
      </c>
      <c r="E1483" s="154" t="s">
        <v>20</v>
      </c>
      <c r="F1483" s="155" t="s">
        <v>166</v>
      </c>
      <c r="H1483" s="156">
        <v>152.80000000000001</v>
      </c>
      <c r="I1483" s="157"/>
      <c r="J1483" s="157"/>
      <c r="M1483" s="153"/>
      <c r="N1483" s="158"/>
      <c r="Y1483" s="159"/>
      <c r="AT1483" s="154" t="s">
        <v>164</v>
      </c>
      <c r="AU1483" s="154" t="s">
        <v>84</v>
      </c>
      <c r="AV1483" s="13" t="s">
        <v>161</v>
      </c>
      <c r="AW1483" s="13" t="s">
        <v>5</v>
      </c>
      <c r="AX1483" s="13" t="s">
        <v>82</v>
      </c>
      <c r="AY1483" s="154" t="s">
        <v>155</v>
      </c>
    </row>
    <row r="1484" spans="2:65" s="1" customFormat="1" ht="16.5" customHeight="1">
      <c r="B1484" s="32"/>
      <c r="C1484" s="161" t="s">
        <v>3000</v>
      </c>
      <c r="D1484" s="161" t="s">
        <v>180</v>
      </c>
      <c r="E1484" s="162" t="s">
        <v>3001</v>
      </c>
      <c r="F1484" s="163" t="s">
        <v>3002</v>
      </c>
      <c r="G1484" s="164" t="s">
        <v>160</v>
      </c>
      <c r="H1484" s="165">
        <v>168.08</v>
      </c>
      <c r="I1484" s="166"/>
      <c r="J1484" s="167"/>
      <c r="K1484" s="168">
        <f>ROUND(P1484*H1484,2)</f>
        <v>0</v>
      </c>
      <c r="L1484" s="167"/>
      <c r="M1484" s="169"/>
      <c r="N1484" s="170" t="s">
        <v>20</v>
      </c>
      <c r="O1484" s="135" t="s">
        <v>43</v>
      </c>
      <c r="P1484" s="136">
        <f>I1484+J1484</f>
        <v>0</v>
      </c>
      <c r="Q1484" s="136">
        <f>ROUND(I1484*H1484,2)</f>
        <v>0</v>
      </c>
      <c r="R1484" s="136">
        <f>ROUND(J1484*H1484,2)</f>
        <v>0</v>
      </c>
      <c r="T1484" s="137">
        <f>S1484*H1484</f>
        <v>0</v>
      </c>
      <c r="U1484" s="137">
        <v>1.32E-2</v>
      </c>
      <c r="V1484" s="137">
        <f>U1484*H1484</f>
        <v>2.2186560000000002</v>
      </c>
      <c r="W1484" s="137">
        <v>0</v>
      </c>
      <c r="X1484" s="137">
        <f>W1484*H1484</f>
        <v>0</v>
      </c>
      <c r="Y1484" s="138" t="s">
        <v>20</v>
      </c>
      <c r="AR1484" s="139" t="s">
        <v>184</v>
      </c>
      <c r="AT1484" s="139" t="s">
        <v>180</v>
      </c>
      <c r="AU1484" s="139" t="s">
        <v>84</v>
      </c>
      <c r="AY1484" s="17" t="s">
        <v>155</v>
      </c>
      <c r="BE1484" s="140">
        <f>IF(O1484="základní",K1484,0)</f>
        <v>0</v>
      </c>
      <c r="BF1484" s="140">
        <f>IF(O1484="snížená",K1484,0)</f>
        <v>0</v>
      </c>
      <c r="BG1484" s="140">
        <f>IF(O1484="zákl. přenesená",K1484,0)</f>
        <v>0</v>
      </c>
      <c r="BH1484" s="140">
        <f>IF(O1484="sníž. přenesená",K1484,0)</f>
        <v>0</v>
      </c>
      <c r="BI1484" s="140">
        <f>IF(O1484="nulová",K1484,0)</f>
        <v>0</v>
      </c>
      <c r="BJ1484" s="17" t="s">
        <v>82</v>
      </c>
      <c r="BK1484" s="140">
        <f>ROUND(P1484*H1484,2)</f>
        <v>0</v>
      </c>
      <c r="BL1484" s="17" t="s">
        <v>185</v>
      </c>
      <c r="BM1484" s="139" t="s">
        <v>3003</v>
      </c>
    </row>
    <row r="1485" spans="2:65" s="12" customFormat="1">
      <c r="B1485" s="145"/>
      <c r="D1485" s="146" t="s">
        <v>164</v>
      </c>
      <c r="F1485" s="148" t="s">
        <v>3004</v>
      </c>
      <c r="H1485" s="149">
        <v>168.08</v>
      </c>
      <c r="I1485" s="150"/>
      <c r="J1485" s="150"/>
      <c r="M1485" s="145"/>
      <c r="N1485" s="151"/>
      <c r="Y1485" s="152"/>
      <c r="AT1485" s="147" t="s">
        <v>164</v>
      </c>
      <c r="AU1485" s="147" t="s">
        <v>84</v>
      </c>
      <c r="AV1485" s="12" t="s">
        <v>84</v>
      </c>
      <c r="AW1485" s="12" t="s">
        <v>4</v>
      </c>
      <c r="AX1485" s="12" t="s">
        <v>82</v>
      </c>
      <c r="AY1485" s="147" t="s">
        <v>155</v>
      </c>
    </row>
    <row r="1486" spans="2:65" s="1" customFormat="1" ht="16.5" customHeight="1">
      <c r="B1486" s="32"/>
      <c r="C1486" s="126" t="s">
        <v>3005</v>
      </c>
      <c r="D1486" s="126" t="s">
        <v>157</v>
      </c>
      <c r="E1486" s="127" t="s">
        <v>3006</v>
      </c>
      <c r="F1486" s="128" t="s">
        <v>3007</v>
      </c>
      <c r="G1486" s="129" t="s">
        <v>160</v>
      </c>
      <c r="H1486" s="130">
        <v>152.80000000000001</v>
      </c>
      <c r="I1486" s="131"/>
      <c r="J1486" s="131"/>
      <c r="K1486" s="132">
        <f>ROUND(P1486*H1486,2)</f>
        <v>0</v>
      </c>
      <c r="L1486" s="133"/>
      <c r="M1486" s="32"/>
      <c r="N1486" s="134" t="s">
        <v>20</v>
      </c>
      <c r="O1486" s="135" t="s">
        <v>43</v>
      </c>
      <c r="P1486" s="136">
        <f>I1486+J1486</f>
        <v>0</v>
      </c>
      <c r="Q1486" s="136">
        <f>ROUND(I1486*H1486,2)</f>
        <v>0</v>
      </c>
      <c r="R1486" s="136">
        <f>ROUND(J1486*H1486,2)</f>
        <v>0</v>
      </c>
      <c r="T1486" s="137">
        <f>S1486*H1486</f>
        <v>0</v>
      </c>
      <c r="U1486" s="137">
        <v>1.8000000000000001E-4</v>
      </c>
      <c r="V1486" s="137">
        <f>U1486*H1486</f>
        <v>2.7504000000000004E-2</v>
      </c>
      <c r="W1486" s="137">
        <v>0</v>
      </c>
      <c r="X1486" s="137">
        <f>W1486*H1486</f>
        <v>0</v>
      </c>
      <c r="Y1486" s="138" t="s">
        <v>20</v>
      </c>
      <c r="AR1486" s="139" t="s">
        <v>185</v>
      </c>
      <c r="AT1486" s="139" t="s">
        <v>157</v>
      </c>
      <c r="AU1486" s="139" t="s">
        <v>84</v>
      </c>
      <c r="AY1486" s="17" t="s">
        <v>155</v>
      </c>
      <c r="BE1486" s="140">
        <f>IF(O1486="základní",K1486,0)</f>
        <v>0</v>
      </c>
      <c r="BF1486" s="140">
        <f>IF(O1486="snížená",K1486,0)</f>
        <v>0</v>
      </c>
      <c r="BG1486" s="140">
        <f>IF(O1486="zákl. přenesená",K1486,0)</f>
        <v>0</v>
      </c>
      <c r="BH1486" s="140">
        <f>IF(O1486="sníž. přenesená",K1486,0)</f>
        <v>0</v>
      </c>
      <c r="BI1486" s="140">
        <f>IF(O1486="nulová",K1486,0)</f>
        <v>0</v>
      </c>
      <c r="BJ1486" s="17" t="s">
        <v>82</v>
      </c>
      <c r="BK1486" s="140">
        <f>ROUND(P1486*H1486,2)</f>
        <v>0</v>
      </c>
      <c r="BL1486" s="17" t="s">
        <v>185</v>
      </c>
      <c r="BM1486" s="139" t="s">
        <v>3008</v>
      </c>
    </row>
    <row r="1487" spans="2:65" s="1" customFormat="1">
      <c r="B1487" s="32"/>
      <c r="D1487" s="141" t="s">
        <v>162</v>
      </c>
      <c r="F1487" s="142" t="s">
        <v>3009</v>
      </c>
      <c r="I1487" s="143"/>
      <c r="J1487" s="143"/>
      <c r="M1487" s="32"/>
      <c r="N1487" s="144"/>
      <c r="Y1487" s="53"/>
      <c r="AT1487" s="17" t="s">
        <v>162</v>
      </c>
      <c r="AU1487" s="17" t="s">
        <v>84</v>
      </c>
    </row>
    <row r="1488" spans="2:65" s="1" customFormat="1" ht="24.2" customHeight="1">
      <c r="B1488" s="32"/>
      <c r="C1488" s="126" t="s">
        <v>3010</v>
      </c>
      <c r="D1488" s="126" t="s">
        <v>157</v>
      </c>
      <c r="E1488" s="127" t="s">
        <v>3011</v>
      </c>
      <c r="F1488" s="128" t="s">
        <v>3012</v>
      </c>
      <c r="G1488" s="129" t="s">
        <v>207</v>
      </c>
      <c r="H1488" s="130">
        <v>4.2080000000000002</v>
      </c>
      <c r="I1488" s="131"/>
      <c r="J1488" s="131"/>
      <c r="K1488" s="132">
        <f>ROUND(P1488*H1488,2)</f>
        <v>0</v>
      </c>
      <c r="L1488" s="133"/>
      <c r="M1488" s="32"/>
      <c r="N1488" s="134" t="s">
        <v>20</v>
      </c>
      <c r="O1488" s="135" t="s">
        <v>43</v>
      </c>
      <c r="P1488" s="136">
        <f>I1488+J1488</f>
        <v>0</v>
      </c>
      <c r="Q1488" s="136">
        <f>ROUND(I1488*H1488,2)</f>
        <v>0</v>
      </c>
      <c r="R1488" s="136">
        <f>ROUND(J1488*H1488,2)</f>
        <v>0</v>
      </c>
      <c r="T1488" s="137">
        <f>S1488*H1488</f>
        <v>0</v>
      </c>
      <c r="U1488" s="137">
        <v>0</v>
      </c>
      <c r="V1488" s="137">
        <f>U1488*H1488</f>
        <v>0</v>
      </c>
      <c r="W1488" s="137">
        <v>0</v>
      </c>
      <c r="X1488" s="137">
        <f>W1488*H1488</f>
        <v>0</v>
      </c>
      <c r="Y1488" s="138" t="s">
        <v>20</v>
      </c>
      <c r="AR1488" s="139" t="s">
        <v>185</v>
      </c>
      <c r="AT1488" s="139" t="s">
        <v>157</v>
      </c>
      <c r="AU1488" s="139" t="s">
        <v>84</v>
      </c>
      <c r="AY1488" s="17" t="s">
        <v>155</v>
      </c>
      <c r="BE1488" s="140">
        <f>IF(O1488="základní",K1488,0)</f>
        <v>0</v>
      </c>
      <c r="BF1488" s="140">
        <f>IF(O1488="snížená",K1488,0)</f>
        <v>0</v>
      </c>
      <c r="BG1488" s="140">
        <f>IF(O1488="zákl. přenesená",K1488,0)</f>
        <v>0</v>
      </c>
      <c r="BH1488" s="140">
        <f>IF(O1488="sníž. přenesená",K1488,0)</f>
        <v>0</v>
      </c>
      <c r="BI1488" s="140">
        <f>IF(O1488="nulová",K1488,0)</f>
        <v>0</v>
      </c>
      <c r="BJ1488" s="17" t="s">
        <v>82</v>
      </c>
      <c r="BK1488" s="140">
        <f>ROUND(P1488*H1488,2)</f>
        <v>0</v>
      </c>
      <c r="BL1488" s="17" t="s">
        <v>185</v>
      </c>
      <c r="BM1488" s="139" t="s">
        <v>3013</v>
      </c>
    </row>
    <row r="1489" spans="2:65" s="1" customFormat="1">
      <c r="B1489" s="32"/>
      <c r="D1489" s="141" t="s">
        <v>162</v>
      </c>
      <c r="F1489" s="142" t="s">
        <v>3014</v>
      </c>
      <c r="I1489" s="143"/>
      <c r="J1489" s="143"/>
      <c r="M1489" s="32"/>
      <c r="N1489" s="144"/>
      <c r="Y1489" s="53"/>
      <c r="AT1489" s="17" t="s">
        <v>162</v>
      </c>
      <c r="AU1489" s="17" t="s">
        <v>84</v>
      </c>
    </row>
    <row r="1490" spans="2:65" s="11" customFormat="1" ht="22.9" customHeight="1">
      <c r="B1490" s="113"/>
      <c r="D1490" s="114" t="s">
        <v>73</v>
      </c>
      <c r="E1490" s="124" t="s">
        <v>3015</v>
      </c>
      <c r="F1490" s="124" t="s">
        <v>3016</v>
      </c>
      <c r="I1490" s="116"/>
      <c r="J1490" s="116"/>
      <c r="K1490" s="125">
        <f>BK1490</f>
        <v>0</v>
      </c>
      <c r="M1490" s="113"/>
      <c r="N1490" s="118"/>
      <c r="Q1490" s="119">
        <f>SUM(Q1491:Q1496)</f>
        <v>0</v>
      </c>
      <c r="R1490" s="119">
        <f>SUM(R1491:R1496)</f>
        <v>0</v>
      </c>
      <c r="T1490" s="120">
        <f>SUM(T1491:T1496)</f>
        <v>0</v>
      </c>
      <c r="V1490" s="120">
        <f>SUM(V1491:V1496)</f>
        <v>8.7900000000000006E-2</v>
      </c>
      <c r="X1490" s="120">
        <f>SUM(X1491:X1496)</f>
        <v>0</v>
      </c>
      <c r="Y1490" s="121"/>
      <c r="AR1490" s="114" t="s">
        <v>84</v>
      </c>
      <c r="AT1490" s="122" t="s">
        <v>73</v>
      </c>
      <c r="AU1490" s="122" t="s">
        <v>82</v>
      </c>
      <c r="AY1490" s="114" t="s">
        <v>155</v>
      </c>
      <c r="BK1490" s="123">
        <f>SUM(BK1491:BK1496)</f>
        <v>0</v>
      </c>
    </row>
    <row r="1491" spans="2:65" s="1" customFormat="1" ht="16.5" customHeight="1">
      <c r="B1491" s="32"/>
      <c r="C1491" s="126" t="s">
        <v>3017</v>
      </c>
      <c r="D1491" s="126" t="s">
        <v>157</v>
      </c>
      <c r="E1491" s="127" t="s">
        <v>3018</v>
      </c>
      <c r="F1491" s="128" t="s">
        <v>3019</v>
      </c>
      <c r="G1491" s="129" t="s">
        <v>183</v>
      </c>
      <c r="H1491" s="130">
        <v>3</v>
      </c>
      <c r="I1491" s="131"/>
      <c r="J1491" s="131"/>
      <c r="K1491" s="132">
        <f>ROUND(P1491*H1491,2)</f>
        <v>0</v>
      </c>
      <c r="L1491" s="133"/>
      <c r="M1491" s="32"/>
      <c r="N1491" s="134" t="s">
        <v>20</v>
      </c>
      <c r="O1491" s="135" t="s">
        <v>43</v>
      </c>
      <c r="P1491" s="136">
        <f>I1491+J1491</f>
        <v>0</v>
      </c>
      <c r="Q1491" s="136">
        <f>ROUND(I1491*H1491,2)</f>
        <v>0</v>
      </c>
      <c r="R1491" s="136">
        <f>ROUND(J1491*H1491,2)</f>
        <v>0</v>
      </c>
      <c r="T1491" s="137">
        <f>S1491*H1491</f>
        <v>0</v>
      </c>
      <c r="U1491" s="137">
        <v>0</v>
      </c>
      <c r="V1491" s="137">
        <f>U1491*H1491</f>
        <v>0</v>
      </c>
      <c r="W1491" s="137">
        <v>0</v>
      </c>
      <c r="X1491" s="137">
        <f>W1491*H1491</f>
        <v>0</v>
      </c>
      <c r="Y1491" s="138" t="s">
        <v>20</v>
      </c>
      <c r="AR1491" s="139" t="s">
        <v>185</v>
      </c>
      <c r="AT1491" s="139" t="s">
        <v>157</v>
      </c>
      <c r="AU1491" s="139" t="s">
        <v>84</v>
      </c>
      <c r="AY1491" s="17" t="s">
        <v>155</v>
      </c>
      <c r="BE1491" s="140">
        <f>IF(O1491="základní",K1491,0)</f>
        <v>0</v>
      </c>
      <c r="BF1491" s="140">
        <f>IF(O1491="snížená",K1491,0)</f>
        <v>0</v>
      </c>
      <c r="BG1491" s="140">
        <f>IF(O1491="zákl. přenesená",K1491,0)</f>
        <v>0</v>
      </c>
      <c r="BH1491" s="140">
        <f>IF(O1491="sníž. přenesená",K1491,0)</f>
        <v>0</v>
      </c>
      <c r="BI1491" s="140">
        <f>IF(O1491="nulová",K1491,0)</f>
        <v>0</v>
      </c>
      <c r="BJ1491" s="17" t="s">
        <v>82</v>
      </c>
      <c r="BK1491" s="140">
        <f>ROUND(P1491*H1491,2)</f>
        <v>0</v>
      </c>
      <c r="BL1491" s="17" t="s">
        <v>185</v>
      </c>
      <c r="BM1491" s="139" t="s">
        <v>3020</v>
      </c>
    </row>
    <row r="1492" spans="2:65" s="1" customFormat="1">
      <c r="B1492" s="32"/>
      <c r="D1492" s="141" t="s">
        <v>162</v>
      </c>
      <c r="F1492" s="142" t="s">
        <v>3021</v>
      </c>
      <c r="I1492" s="143"/>
      <c r="J1492" s="143"/>
      <c r="M1492" s="32"/>
      <c r="N1492" s="144"/>
      <c r="Y1492" s="53"/>
      <c r="AT1492" s="17" t="s">
        <v>162</v>
      </c>
      <c r="AU1492" s="17" t="s">
        <v>84</v>
      </c>
    </row>
    <row r="1493" spans="2:65" s="1" customFormat="1" ht="16.5" customHeight="1">
      <c r="B1493" s="32"/>
      <c r="C1493" s="161" t="s">
        <v>3022</v>
      </c>
      <c r="D1493" s="161" t="s">
        <v>180</v>
      </c>
      <c r="E1493" s="162" t="s">
        <v>3023</v>
      </c>
      <c r="F1493" s="163" t="s">
        <v>3024</v>
      </c>
      <c r="G1493" s="164" t="s">
        <v>386</v>
      </c>
      <c r="H1493" s="165">
        <v>1</v>
      </c>
      <c r="I1493" s="166"/>
      <c r="J1493" s="167"/>
      <c r="K1493" s="168">
        <f>ROUND(P1493*H1493,2)</f>
        <v>0</v>
      </c>
      <c r="L1493" s="167"/>
      <c r="M1493" s="169"/>
      <c r="N1493" s="170" t="s">
        <v>20</v>
      </c>
      <c r="O1493" s="135" t="s">
        <v>43</v>
      </c>
      <c r="P1493" s="136">
        <f>I1493+J1493</f>
        <v>0</v>
      </c>
      <c r="Q1493" s="136">
        <f>ROUND(I1493*H1493,2)</f>
        <v>0</v>
      </c>
      <c r="R1493" s="136">
        <f>ROUND(J1493*H1493,2)</f>
        <v>0</v>
      </c>
      <c r="T1493" s="137">
        <f>S1493*H1493</f>
        <v>0</v>
      </c>
      <c r="U1493" s="137">
        <v>1.7899999999999999E-2</v>
      </c>
      <c r="V1493" s="137">
        <f>U1493*H1493</f>
        <v>1.7899999999999999E-2</v>
      </c>
      <c r="W1493" s="137">
        <v>0</v>
      </c>
      <c r="X1493" s="137">
        <f>W1493*H1493</f>
        <v>0</v>
      </c>
      <c r="Y1493" s="138" t="s">
        <v>20</v>
      </c>
      <c r="AR1493" s="139" t="s">
        <v>184</v>
      </c>
      <c r="AT1493" s="139" t="s">
        <v>180</v>
      </c>
      <c r="AU1493" s="139" t="s">
        <v>84</v>
      </c>
      <c r="AY1493" s="17" t="s">
        <v>155</v>
      </c>
      <c r="BE1493" s="140">
        <f>IF(O1493="základní",K1493,0)</f>
        <v>0</v>
      </c>
      <c r="BF1493" s="140">
        <f>IF(O1493="snížená",K1493,0)</f>
        <v>0</v>
      </c>
      <c r="BG1493" s="140">
        <f>IF(O1493="zákl. přenesená",K1493,0)</f>
        <v>0</v>
      </c>
      <c r="BH1493" s="140">
        <f>IF(O1493="sníž. přenesená",K1493,0)</f>
        <v>0</v>
      </c>
      <c r="BI1493" s="140">
        <f>IF(O1493="nulová",K1493,0)</f>
        <v>0</v>
      </c>
      <c r="BJ1493" s="17" t="s">
        <v>82</v>
      </c>
      <c r="BK1493" s="140">
        <f>ROUND(P1493*H1493,2)</f>
        <v>0</v>
      </c>
      <c r="BL1493" s="17" t="s">
        <v>185</v>
      </c>
      <c r="BM1493" s="139" t="s">
        <v>3025</v>
      </c>
    </row>
    <row r="1494" spans="2:65" s="1" customFormat="1" ht="16.5" customHeight="1">
      <c r="B1494" s="32"/>
      <c r="C1494" s="161" t="s">
        <v>3026</v>
      </c>
      <c r="D1494" s="161" t="s">
        <v>180</v>
      </c>
      <c r="E1494" s="162" t="s">
        <v>3027</v>
      </c>
      <c r="F1494" s="163" t="s">
        <v>3028</v>
      </c>
      <c r="G1494" s="164" t="s">
        <v>386</v>
      </c>
      <c r="H1494" s="165">
        <v>5</v>
      </c>
      <c r="I1494" s="166"/>
      <c r="J1494" s="167"/>
      <c r="K1494" s="168">
        <f>ROUND(P1494*H1494,2)</f>
        <v>0</v>
      </c>
      <c r="L1494" s="167"/>
      <c r="M1494" s="169"/>
      <c r="N1494" s="170" t="s">
        <v>20</v>
      </c>
      <c r="O1494" s="135" t="s">
        <v>43</v>
      </c>
      <c r="P1494" s="136">
        <f>I1494+J1494</f>
        <v>0</v>
      </c>
      <c r="Q1494" s="136">
        <f>ROUND(I1494*H1494,2)</f>
        <v>0</v>
      </c>
      <c r="R1494" s="136">
        <f>ROUND(J1494*H1494,2)</f>
        <v>0</v>
      </c>
      <c r="T1494" s="137">
        <f>S1494*H1494</f>
        <v>0</v>
      </c>
      <c r="U1494" s="137">
        <v>1.4E-2</v>
      </c>
      <c r="V1494" s="137">
        <f>U1494*H1494</f>
        <v>7.0000000000000007E-2</v>
      </c>
      <c r="W1494" s="137">
        <v>0</v>
      </c>
      <c r="X1494" s="137">
        <f>W1494*H1494</f>
        <v>0</v>
      </c>
      <c r="Y1494" s="138" t="s">
        <v>20</v>
      </c>
      <c r="AR1494" s="139" t="s">
        <v>1533</v>
      </c>
      <c r="AT1494" s="139" t="s">
        <v>180</v>
      </c>
      <c r="AU1494" s="139" t="s">
        <v>84</v>
      </c>
      <c r="AY1494" s="17" t="s">
        <v>155</v>
      </c>
      <c r="BE1494" s="140">
        <f>IF(O1494="základní",K1494,0)</f>
        <v>0</v>
      </c>
      <c r="BF1494" s="140">
        <f>IF(O1494="snížená",K1494,0)</f>
        <v>0</v>
      </c>
      <c r="BG1494" s="140">
        <f>IF(O1494="zákl. přenesená",K1494,0)</f>
        <v>0</v>
      </c>
      <c r="BH1494" s="140">
        <f>IF(O1494="sníž. přenesená",K1494,0)</f>
        <v>0</v>
      </c>
      <c r="BI1494" s="140">
        <f>IF(O1494="nulová",K1494,0)</f>
        <v>0</v>
      </c>
      <c r="BJ1494" s="17" t="s">
        <v>82</v>
      </c>
      <c r="BK1494" s="140">
        <f>ROUND(P1494*H1494,2)</f>
        <v>0</v>
      </c>
      <c r="BL1494" s="17" t="s">
        <v>442</v>
      </c>
      <c r="BM1494" s="139" t="s">
        <v>3029</v>
      </c>
    </row>
    <row r="1495" spans="2:65" s="1" customFormat="1" ht="24.2" customHeight="1">
      <c r="B1495" s="32"/>
      <c r="C1495" s="126" t="s">
        <v>3030</v>
      </c>
      <c r="D1495" s="126" t="s">
        <v>157</v>
      </c>
      <c r="E1495" s="127" t="s">
        <v>3031</v>
      </c>
      <c r="F1495" s="128" t="s">
        <v>3032</v>
      </c>
      <c r="G1495" s="129" t="s">
        <v>207</v>
      </c>
      <c r="H1495" s="130">
        <v>1.7999999999999999E-2</v>
      </c>
      <c r="I1495" s="131"/>
      <c r="J1495" s="131"/>
      <c r="K1495" s="132">
        <f>ROUND(P1495*H1495,2)</f>
        <v>0</v>
      </c>
      <c r="L1495" s="133"/>
      <c r="M1495" s="32"/>
      <c r="N1495" s="134" t="s">
        <v>20</v>
      </c>
      <c r="O1495" s="135" t="s">
        <v>43</v>
      </c>
      <c r="P1495" s="136">
        <f>I1495+J1495</f>
        <v>0</v>
      </c>
      <c r="Q1495" s="136">
        <f>ROUND(I1495*H1495,2)</f>
        <v>0</v>
      </c>
      <c r="R1495" s="136">
        <f>ROUND(J1495*H1495,2)</f>
        <v>0</v>
      </c>
      <c r="T1495" s="137">
        <f>S1495*H1495</f>
        <v>0</v>
      </c>
      <c r="U1495" s="137">
        <v>0</v>
      </c>
      <c r="V1495" s="137">
        <f>U1495*H1495</f>
        <v>0</v>
      </c>
      <c r="W1495" s="137">
        <v>0</v>
      </c>
      <c r="X1495" s="137">
        <f>W1495*H1495</f>
        <v>0</v>
      </c>
      <c r="Y1495" s="138" t="s">
        <v>20</v>
      </c>
      <c r="AR1495" s="139" t="s">
        <v>185</v>
      </c>
      <c r="AT1495" s="139" t="s">
        <v>157</v>
      </c>
      <c r="AU1495" s="139" t="s">
        <v>84</v>
      </c>
      <c r="AY1495" s="17" t="s">
        <v>155</v>
      </c>
      <c r="BE1495" s="140">
        <f>IF(O1495="základní",K1495,0)</f>
        <v>0</v>
      </c>
      <c r="BF1495" s="140">
        <f>IF(O1495="snížená",K1495,0)</f>
        <v>0</v>
      </c>
      <c r="BG1495" s="140">
        <f>IF(O1495="zákl. přenesená",K1495,0)</f>
        <v>0</v>
      </c>
      <c r="BH1495" s="140">
        <f>IF(O1495="sníž. přenesená",K1495,0)</f>
        <v>0</v>
      </c>
      <c r="BI1495" s="140">
        <f>IF(O1495="nulová",K1495,0)</f>
        <v>0</v>
      </c>
      <c r="BJ1495" s="17" t="s">
        <v>82</v>
      </c>
      <c r="BK1495" s="140">
        <f>ROUND(P1495*H1495,2)</f>
        <v>0</v>
      </c>
      <c r="BL1495" s="17" t="s">
        <v>185</v>
      </c>
      <c r="BM1495" s="139" t="s">
        <v>3033</v>
      </c>
    </row>
    <row r="1496" spans="2:65" s="1" customFormat="1">
      <c r="B1496" s="32"/>
      <c r="D1496" s="141" t="s">
        <v>162</v>
      </c>
      <c r="F1496" s="142" t="s">
        <v>3034</v>
      </c>
      <c r="I1496" s="143"/>
      <c r="J1496" s="143"/>
      <c r="M1496" s="32"/>
      <c r="N1496" s="144"/>
      <c r="Y1496" s="53"/>
      <c r="AT1496" s="17" t="s">
        <v>162</v>
      </c>
      <c r="AU1496" s="17" t="s">
        <v>84</v>
      </c>
    </row>
    <row r="1497" spans="2:65" s="11" customFormat="1" ht="22.9" customHeight="1">
      <c r="B1497" s="113"/>
      <c r="D1497" s="114" t="s">
        <v>73</v>
      </c>
      <c r="E1497" s="124" t="s">
        <v>3035</v>
      </c>
      <c r="F1497" s="124" t="s">
        <v>3036</v>
      </c>
      <c r="I1497" s="116"/>
      <c r="J1497" s="116"/>
      <c r="K1497" s="125">
        <f>BK1497</f>
        <v>0</v>
      </c>
      <c r="M1497" s="113"/>
      <c r="N1497" s="118"/>
      <c r="Q1497" s="119">
        <f>SUM(Q1498:Q1508)</f>
        <v>0</v>
      </c>
      <c r="R1497" s="119">
        <f>SUM(R1498:R1508)</f>
        <v>0</v>
      </c>
      <c r="T1497" s="120">
        <f>SUM(T1498:T1508)</f>
        <v>0</v>
      </c>
      <c r="V1497" s="120">
        <f>SUM(V1498:V1508)</f>
        <v>2.6086759999999996</v>
      </c>
      <c r="X1497" s="120">
        <f>SUM(X1498:X1508)</f>
        <v>0</v>
      </c>
      <c r="Y1497" s="121"/>
      <c r="AR1497" s="114" t="s">
        <v>84</v>
      </c>
      <c r="AT1497" s="122" t="s">
        <v>73</v>
      </c>
      <c r="AU1497" s="122" t="s">
        <v>82</v>
      </c>
      <c r="AY1497" s="114" t="s">
        <v>155</v>
      </c>
      <c r="BK1497" s="123">
        <f>SUM(BK1498:BK1508)</f>
        <v>0</v>
      </c>
    </row>
    <row r="1498" spans="2:65" s="1" customFormat="1" ht="24.2" customHeight="1">
      <c r="B1498" s="32"/>
      <c r="C1498" s="126" t="s">
        <v>3037</v>
      </c>
      <c r="D1498" s="126" t="s">
        <v>157</v>
      </c>
      <c r="E1498" s="127" t="s">
        <v>3038</v>
      </c>
      <c r="F1498" s="128" t="s">
        <v>3039</v>
      </c>
      <c r="G1498" s="129" t="s">
        <v>160</v>
      </c>
      <c r="H1498" s="130">
        <v>86.38</v>
      </c>
      <c r="I1498" s="131"/>
      <c r="J1498" s="131"/>
      <c r="K1498" s="132">
        <f>ROUND(P1498*H1498,2)</f>
        <v>0</v>
      </c>
      <c r="L1498" s="133"/>
      <c r="M1498" s="32"/>
      <c r="N1498" s="134" t="s">
        <v>20</v>
      </c>
      <c r="O1498" s="135" t="s">
        <v>43</v>
      </c>
      <c r="P1498" s="136">
        <f>I1498+J1498</f>
        <v>0</v>
      </c>
      <c r="Q1498" s="136">
        <f>ROUND(I1498*H1498,2)</f>
        <v>0</v>
      </c>
      <c r="R1498" s="136">
        <f>ROUND(J1498*H1498,2)</f>
        <v>0</v>
      </c>
      <c r="T1498" s="137">
        <f>S1498*H1498</f>
        <v>0</v>
      </c>
      <c r="U1498" s="137">
        <v>6.0000000000000001E-3</v>
      </c>
      <c r="V1498" s="137">
        <f>U1498*H1498</f>
        <v>0.51827999999999996</v>
      </c>
      <c r="W1498" s="137">
        <v>0</v>
      </c>
      <c r="X1498" s="137">
        <f>W1498*H1498</f>
        <v>0</v>
      </c>
      <c r="Y1498" s="138" t="s">
        <v>20</v>
      </c>
      <c r="AR1498" s="139" t="s">
        <v>185</v>
      </c>
      <c r="AT1498" s="139" t="s">
        <v>157</v>
      </c>
      <c r="AU1498" s="139" t="s">
        <v>84</v>
      </c>
      <c r="AY1498" s="17" t="s">
        <v>155</v>
      </c>
      <c r="BE1498" s="140">
        <f>IF(O1498="základní",K1498,0)</f>
        <v>0</v>
      </c>
      <c r="BF1498" s="140">
        <f>IF(O1498="snížená",K1498,0)</f>
        <v>0</v>
      </c>
      <c r="BG1498" s="140">
        <f>IF(O1498="zákl. přenesená",K1498,0)</f>
        <v>0</v>
      </c>
      <c r="BH1498" s="140">
        <f>IF(O1498="sníž. přenesená",K1498,0)</f>
        <v>0</v>
      </c>
      <c r="BI1498" s="140">
        <f>IF(O1498="nulová",K1498,0)</f>
        <v>0</v>
      </c>
      <c r="BJ1498" s="17" t="s">
        <v>82</v>
      </c>
      <c r="BK1498" s="140">
        <f>ROUND(P1498*H1498,2)</f>
        <v>0</v>
      </c>
      <c r="BL1498" s="17" t="s">
        <v>185</v>
      </c>
      <c r="BM1498" s="139" t="s">
        <v>3040</v>
      </c>
    </row>
    <row r="1499" spans="2:65" s="1" customFormat="1">
      <c r="B1499" s="32"/>
      <c r="D1499" s="141" t="s">
        <v>162</v>
      </c>
      <c r="F1499" s="142" t="s">
        <v>3041</v>
      </c>
      <c r="I1499" s="143"/>
      <c r="J1499" s="143"/>
      <c r="M1499" s="32"/>
      <c r="N1499" s="144"/>
      <c r="Y1499" s="53"/>
      <c r="AT1499" s="17" t="s">
        <v>162</v>
      </c>
      <c r="AU1499" s="17" t="s">
        <v>84</v>
      </c>
    </row>
    <row r="1500" spans="2:65" s="14" customFormat="1">
      <c r="B1500" s="171"/>
      <c r="D1500" s="146" t="s">
        <v>164</v>
      </c>
      <c r="E1500" s="172" t="s">
        <v>20</v>
      </c>
      <c r="F1500" s="173" t="s">
        <v>3042</v>
      </c>
      <c r="H1500" s="172" t="s">
        <v>20</v>
      </c>
      <c r="I1500" s="174"/>
      <c r="J1500" s="174"/>
      <c r="M1500" s="171"/>
      <c r="N1500" s="175"/>
      <c r="Y1500" s="176"/>
      <c r="AT1500" s="172" t="s">
        <v>164</v>
      </c>
      <c r="AU1500" s="172" t="s">
        <v>84</v>
      </c>
      <c r="AV1500" s="14" t="s">
        <v>82</v>
      </c>
      <c r="AW1500" s="14" t="s">
        <v>5</v>
      </c>
      <c r="AX1500" s="14" t="s">
        <v>74</v>
      </c>
      <c r="AY1500" s="172" t="s">
        <v>155</v>
      </c>
    </row>
    <row r="1501" spans="2:65" s="12" customFormat="1">
      <c r="B1501" s="145"/>
      <c r="D1501" s="146" t="s">
        <v>164</v>
      </c>
      <c r="E1501" s="147" t="s">
        <v>20</v>
      </c>
      <c r="F1501" s="148" t="s">
        <v>3043</v>
      </c>
      <c r="H1501" s="149">
        <v>36.71</v>
      </c>
      <c r="I1501" s="150"/>
      <c r="J1501" s="150"/>
      <c r="M1501" s="145"/>
      <c r="N1501" s="151"/>
      <c r="Y1501" s="152"/>
      <c r="AT1501" s="147" t="s">
        <v>164</v>
      </c>
      <c r="AU1501" s="147" t="s">
        <v>84</v>
      </c>
      <c r="AV1501" s="12" t="s">
        <v>84</v>
      </c>
      <c r="AW1501" s="12" t="s">
        <v>5</v>
      </c>
      <c r="AX1501" s="12" t="s">
        <v>74</v>
      </c>
      <c r="AY1501" s="147" t="s">
        <v>155</v>
      </c>
    </row>
    <row r="1502" spans="2:65" s="14" customFormat="1">
      <c r="B1502" s="171"/>
      <c r="D1502" s="146" t="s">
        <v>164</v>
      </c>
      <c r="E1502" s="172" t="s">
        <v>20</v>
      </c>
      <c r="F1502" s="173" t="s">
        <v>3044</v>
      </c>
      <c r="H1502" s="172" t="s">
        <v>20</v>
      </c>
      <c r="I1502" s="174"/>
      <c r="J1502" s="174"/>
      <c r="M1502" s="171"/>
      <c r="N1502" s="175"/>
      <c r="Y1502" s="176"/>
      <c r="AT1502" s="172" t="s">
        <v>164</v>
      </c>
      <c r="AU1502" s="172" t="s">
        <v>84</v>
      </c>
      <c r="AV1502" s="14" t="s">
        <v>82</v>
      </c>
      <c r="AW1502" s="14" t="s">
        <v>5</v>
      </c>
      <c r="AX1502" s="14" t="s">
        <v>74</v>
      </c>
      <c r="AY1502" s="172" t="s">
        <v>155</v>
      </c>
    </row>
    <row r="1503" spans="2:65" s="12" customFormat="1">
      <c r="B1503" s="145"/>
      <c r="D1503" s="146" t="s">
        <v>164</v>
      </c>
      <c r="E1503" s="147" t="s">
        <v>20</v>
      </c>
      <c r="F1503" s="148" t="s">
        <v>3045</v>
      </c>
      <c r="H1503" s="149">
        <v>49.67</v>
      </c>
      <c r="I1503" s="150"/>
      <c r="J1503" s="150"/>
      <c r="M1503" s="145"/>
      <c r="N1503" s="151"/>
      <c r="Y1503" s="152"/>
      <c r="AT1503" s="147" t="s">
        <v>164</v>
      </c>
      <c r="AU1503" s="147" t="s">
        <v>84</v>
      </c>
      <c r="AV1503" s="12" t="s">
        <v>84</v>
      </c>
      <c r="AW1503" s="12" t="s">
        <v>5</v>
      </c>
      <c r="AX1503" s="12" t="s">
        <v>74</v>
      </c>
      <c r="AY1503" s="147" t="s">
        <v>155</v>
      </c>
    </row>
    <row r="1504" spans="2:65" s="13" customFormat="1">
      <c r="B1504" s="153"/>
      <c r="D1504" s="146" t="s">
        <v>164</v>
      </c>
      <c r="E1504" s="154" t="s">
        <v>20</v>
      </c>
      <c r="F1504" s="155" t="s">
        <v>166</v>
      </c>
      <c r="H1504" s="156">
        <v>86.38</v>
      </c>
      <c r="I1504" s="157"/>
      <c r="J1504" s="157"/>
      <c r="M1504" s="153"/>
      <c r="N1504" s="158"/>
      <c r="Y1504" s="159"/>
      <c r="AT1504" s="154" t="s">
        <v>164</v>
      </c>
      <c r="AU1504" s="154" t="s">
        <v>84</v>
      </c>
      <c r="AV1504" s="13" t="s">
        <v>161</v>
      </c>
      <c r="AW1504" s="13" t="s">
        <v>5</v>
      </c>
      <c r="AX1504" s="13" t="s">
        <v>82</v>
      </c>
      <c r="AY1504" s="154" t="s">
        <v>155</v>
      </c>
    </row>
    <row r="1505" spans="2:65" s="1" customFormat="1" ht="16.5" customHeight="1">
      <c r="B1505" s="32"/>
      <c r="C1505" s="161" t="s">
        <v>3046</v>
      </c>
      <c r="D1505" s="161" t="s">
        <v>180</v>
      </c>
      <c r="E1505" s="162" t="s">
        <v>3047</v>
      </c>
      <c r="F1505" s="163" t="s">
        <v>3048</v>
      </c>
      <c r="G1505" s="164" t="s">
        <v>160</v>
      </c>
      <c r="H1505" s="165">
        <v>95.018000000000001</v>
      </c>
      <c r="I1505" s="166"/>
      <c r="J1505" s="167"/>
      <c r="K1505" s="168">
        <f>ROUND(P1505*H1505,2)</f>
        <v>0</v>
      </c>
      <c r="L1505" s="167"/>
      <c r="M1505" s="169"/>
      <c r="N1505" s="170" t="s">
        <v>20</v>
      </c>
      <c r="O1505" s="135" t="s">
        <v>43</v>
      </c>
      <c r="P1505" s="136">
        <f>I1505+J1505</f>
        <v>0</v>
      </c>
      <c r="Q1505" s="136">
        <f>ROUND(I1505*H1505,2)</f>
        <v>0</v>
      </c>
      <c r="R1505" s="136">
        <f>ROUND(J1505*H1505,2)</f>
        <v>0</v>
      </c>
      <c r="T1505" s="137">
        <f>S1505*H1505</f>
        <v>0</v>
      </c>
      <c r="U1505" s="137">
        <v>2.1999999999999999E-2</v>
      </c>
      <c r="V1505" s="137">
        <f>U1505*H1505</f>
        <v>2.0903959999999997</v>
      </c>
      <c r="W1505" s="137">
        <v>0</v>
      </c>
      <c r="X1505" s="137">
        <f>W1505*H1505</f>
        <v>0</v>
      </c>
      <c r="Y1505" s="138" t="s">
        <v>20</v>
      </c>
      <c r="AR1505" s="139" t="s">
        <v>184</v>
      </c>
      <c r="AT1505" s="139" t="s">
        <v>180</v>
      </c>
      <c r="AU1505" s="139" t="s">
        <v>84</v>
      </c>
      <c r="AY1505" s="17" t="s">
        <v>155</v>
      </c>
      <c r="BE1505" s="140">
        <f>IF(O1505="základní",K1505,0)</f>
        <v>0</v>
      </c>
      <c r="BF1505" s="140">
        <f>IF(O1505="snížená",K1505,0)</f>
        <v>0</v>
      </c>
      <c r="BG1505" s="140">
        <f>IF(O1505="zákl. přenesená",K1505,0)</f>
        <v>0</v>
      </c>
      <c r="BH1505" s="140">
        <f>IF(O1505="sníž. přenesená",K1505,0)</f>
        <v>0</v>
      </c>
      <c r="BI1505" s="140">
        <f>IF(O1505="nulová",K1505,0)</f>
        <v>0</v>
      </c>
      <c r="BJ1505" s="17" t="s">
        <v>82</v>
      </c>
      <c r="BK1505" s="140">
        <f>ROUND(P1505*H1505,2)</f>
        <v>0</v>
      </c>
      <c r="BL1505" s="17" t="s">
        <v>185</v>
      </c>
      <c r="BM1505" s="139" t="s">
        <v>3049</v>
      </c>
    </row>
    <row r="1506" spans="2:65" s="12" customFormat="1">
      <c r="B1506" s="145"/>
      <c r="D1506" s="146" t="s">
        <v>164</v>
      </c>
      <c r="F1506" s="148" t="s">
        <v>3050</v>
      </c>
      <c r="H1506" s="149">
        <v>95.018000000000001</v>
      </c>
      <c r="I1506" s="150"/>
      <c r="J1506" s="150"/>
      <c r="M1506" s="145"/>
      <c r="N1506" s="151"/>
      <c r="Y1506" s="152"/>
      <c r="AT1506" s="147" t="s">
        <v>164</v>
      </c>
      <c r="AU1506" s="147" t="s">
        <v>84</v>
      </c>
      <c r="AV1506" s="12" t="s">
        <v>84</v>
      </c>
      <c r="AW1506" s="12" t="s">
        <v>4</v>
      </c>
      <c r="AX1506" s="12" t="s">
        <v>82</v>
      </c>
      <c r="AY1506" s="147" t="s">
        <v>155</v>
      </c>
    </row>
    <row r="1507" spans="2:65" s="1" customFormat="1" ht="24.2" customHeight="1">
      <c r="B1507" s="32"/>
      <c r="C1507" s="126" t="s">
        <v>3051</v>
      </c>
      <c r="D1507" s="126" t="s">
        <v>157</v>
      </c>
      <c r="E1507" s="127" t="s">
        <v>3052</v>
      </c>
      <c r="F1507" s="128" t="s">
        <v>3053</v>
      </c>
      <c r="G1507" s="129" t="s">
        <v>207</v>
      </c>
      <c r="H1507" s="130">
        <v>2.609</v>
      </c>
      <c r="I1507" s="131"/>
      <c r="J1507" s="131"/>
      <c r="K1507" s="132">
        <f>ROUND(P1507*H1507,2)</f>
        <v>0</v>
      </c>
      <c r="L1507" s="133"/>
      <c r="M1507" s="32"/>
      <c r="N1507" s="134" t="s">
        <v>20</v>
      </c>
      <c r="O1507" s="135" t="s">
        <v>43</v>
      </c>
      <c r="P1507" s="136">
        <f>I1507+J1507</f>
        <v>0</v>
      </c>
      <c r="Q1507" s="136">
        <f>ROUND(I1507*H1507,2)</f>
        <v>0</v>
      </c>
      <c r="R1507" s="136">
        <f>ROUND(J1507*H1507,2)</f>
        <v>0</v>
      </c>
      <c r="T1507" s="137">
        <f>S1507*H1507</f>
        <v>0</v>
      </c>
      <c r="U1507" s="137">
        <v>0</v>
      </c>
      <c r="V1507" s="137">
        <f>U1507*H1507</f>
        <v>0</v>
      </c>
      <c r="W1507" s="137">
        <v>0</v>
      </c>
      <c r="X1507" s="137">
        <f>W1507*H1507</f>
        <v>0</v>
      </c>
      <c r="Y1507" s="138" t="s">
        <v>20</v>
      </c>
      <c r="AR1507" s="139" t="s">
        <v>185</v>
      </c>
      <c r="AT1507" s="139" t="s">
        <v>157</v>
      </c>
      <c r="AU1507" s="139" t="s">
        <v>84</v>
      </c>
      <c r="AY1507" s="17" t="s">
        <v>155</v>
      </c>
      <c r="BE1507" s="140">
        <f>IF(O1507="základní",K1507,0)</f>
        <v>0</v>
      </c>
      <c r="BF1507" s="140">
        <f>IF(O1507="snížená",K1507,0)</f>
        <v>0</v>
      </c>
      <c r="BG1507" s="140">
        <f>IF(O1507="zákl. přenesená",K1507,0)</f>
        <v>0</v>
      </c>
      <c r="BH1507" s="140">
        <f>IF(O1507="sníž. přenesená",K1507,0)</f>
        <v>0</v>
      </c>
      <c r="BI1507" s="140">
        <f>IF(O1507="nulová",K1507,0)</f>
        <v>0</v>
      </c>
      <c r="BJ1507" s="17" t="s">
        <v>82</v>
      </c>
      <c r="BK1507" s="140">
        <f>ROUND(P1507*H1507,2)</f>
        <v>0</v>
      </c>
      <c r="BL1507" s="17" t="s">
        <v>185</v>
      </c>
      <c r="BM1507" s="139" t="s">
        <v>3054</v>
      </c>
    </row>
    <row r="1508" spans="2:65" s="1" customFormat="1">
      <c r="B1508" s="32"/>
      <c r="D1508" s="141" t="s">
        <v>162</v>
      </c>
      <c r="F1508" s="142" t="s">
        <v>3055</v>
      </c>
      <c r="I1508" s="143"/>
      <c r="J1508" s="143"/>
      <c r="M1508" s="32"/>
      <c r="N1508" s="144"/>
      <c r="Y1508" s="53"/>
      <c r="AT1508" s="17" t="s">
        <v>162</v>
      </c>
      <c r="AU1508" s="17" t="s">
        <v>84</v>
      </c>
    </row>
    <row r="1509" spans="2:65" s="11" customFormat="1" ht="22.9" customHeight="1">
      <c r="B1509" s="113"/>
      <c r="D1509" s="114" t="s">
        <v>73</v>
      </c>
      <c r="E1509" s="124" t="s">
        <v>3056</v>
      </c>
      <c r="F1509" s="124" t="s">
        <v>3057</v>
      </c>
      <c r="I1509" s="116"/>
      <c r="J1509" s="116"/>
      <c r="K1509" s="125">
        <f>BK1509</f>
        <v>0</v>
      </c>
      <c r="M1509" s="113"/>
      <c r="N1509" s="118"/>
      <c r="Q1509" s="119">
        <f>SUM(Q1510:Q1525)</f>
        <v>0</v>
      </c>
      <c r="R1509" s="119">
        <f>SUM(R1510:R1525)</f>
        <v>0</v>
      </c>
      <c r="T1509" s="120">
        <f>SUM(T1510:T1525)</f>
        <v>0</v>
      </c>
      <c r="V1509" s="120">
        <f>SUM(V1510:V1525)</f>
        <v>0.28960242000000003</v>
      </c>
      <c r="X1509" s="120">
        <f>SUM(X1510:X1525)</f>
        <v>0</v>
      </c>
      <c r="Y1509" s="121"/>
      <c r="AR1509" s="114" t="s">
        <v>84</v>
      </c>
      <c r="AT1509" s="122" t="s">
        <v>73</v>
      </c>
      <c r="AU1509" s="122" t="s">
        <v>82</v>
      </c>
      <c r="AY1509" s="114" t="s">
        <v>155</v>
      </c>
      <c r="BK1509" s="123">
        <f>SUM(BK1510:BK1525)</f>
        <v>0</v>
      </c>
    </row>
    <row r="1510" spans="2:65" s="1" customFormat="1" ht="16.5" customHeight="1">
      <c r="B1510" s="32"/>
      <c r="C1510" s="126" t="s">
        <v>3058</v>
      </c>
      <c r="D1510" s="126" t="s">
        <v>157</v>
      </c>
      <c r="E1510" s="127" t="s">
        <v>3059</v>
      </c>
      <c r="F1510" s="128" t="s">
        <v>3060</v>
      </c>
      <c r="G1510" s="129" t="s">
        <v>160</v>
      </c>
      <c r="H1510" s="130">
        <v>71.739999999999995</v>
      </c>
      <c r="I1510" s="131"/>
      <c r="J1510" s="131"/>
      <c r="K1510" s="132">
        <f>ROUND(P1510*H1510,2)</f>
        <v>0</v>
      </c>
      <c r="L1510" s="133"/>
      <c r="M1510" s="32"/>
      <c r="N1510" s="134" t="s">
        <v>20</v>
      </c>
      <c r="O1510" s="135" t="s">
        <v>43</v>
      </c>
      <c r="P1510" s="136">
        <f>I1510+J1510</f>
        <v>0</v>
      </c>
      <c r="Q1510" s="136">
        <f>ROUND(I1510*H1510,2)</f>
        <v>0</v>
      </c>
      <c r="R1510" s="136">
        <f>ROUND(J1510*H1510,2)</f>
        <v>0</v>
      </c>
      <c r="T1510" s="137">
        <f>S1510*H1510</f>
        <v>0</v>
      </c>
      <c r="U1510" s="137">
        <v>0</v>
      </c>
      <c r="V1510" s="137">
        <f>U1510*H1510</f>
        <v>0</v>
      </c>
      <c r="W1510" s="137">
        <v>0</v>
      </c>
      <c r="X1510" s="137">
        <f>W1510*H1510</f>
        <v>0</v>
      </c>
      <c r="Y1510" s="138" t="s">
        <v>20</v>
      </c>
      <c r="AR1510" s="139" t="s">
        <v>185</v>
      </c>
      <c r="AT1510" s="139" t="s">
        <v>157</v>
      </c>
      <c r="AU1510" s="139" t="s">
        <v>84</v>
      </c>
      <c r="AY1510" s="17" t="s">
        <v>155</v>
      </c>
      <c r="BE1510" s="140">
        <f>IF(O1510="základní",K1510,0)</f>
        <v>0</v>
      </c>
      <c r="BF1510" s="140">
        <f>IF(O1510="snížená",K1510,0)</f>
        <v>0</v>
      </c>
      <c r="BG1510" s="140">
        <f>IF(O1510="zákl. přenesená",K1510,0)</f>
        <v>0</v>
      </c>
      <c r="BH1510" s="140">
        <f>IF(O1510="sníž. přenesená",K1510,0)</f>
        <v>0</v>
      </c>
      <c r="BI1510" s="140">
        <f>IF(O1510="nulová",K1510,0)</f>
        <v>0</v>
      </c>
      <c r="BJ1510" s="17" t="s">
        <v>82</v>
      </c>
      <c r="BK1510" s="140">
        <f>ROUND(P1510*H1510,2)</f>
        <v>0</v>
      </c>
      <c r="BL1510" s="17" t="s">
        <v>185</v>
      </c>
      <c r="BM1510" s="139" t="s">
        <v>3061</v>
      </c>
    </row>
    <row r="1511" spans="2:65" s="1" customFormat="1">
      <c r="B1511" s="32"/>
      <c r="D1511" s="141" t="s">
        <v>162</v>
      </c>
      <c r="F1511" s="142" t="s">
        <v>3062</v>
      </c>
      <c r="I1511" s="143"/>
      <c r="J1511" s="143"/>
      <c r="M1511" s="32"/>
      <c r="N1511" s="144"/>
      <c r="Y1511" s="53"/>
      <c r="AT1511" s="17" t="s">
        <v>162</v>
      </c>
      <c r="AU1511" s="17" t="s">
        <v>84</v>
      </c>
    </row>
    <row r="1512" spans="2:65" s="1" customFormat="1" ht="16.5" customHeight="1">
      <c r="B1512" s="32"/>
      <c r="C1512" s="126" t="s">
        <v>3063</v>
      </c>
      <c r="D1512" s="126" t="s">
        <v>157</v>
      </c>
      <c r="E1512" s="127" t="s">
        <v>3064</v>
      </c>
      <c r="F1512" s="128" t="s">
        <v>3065</v>
      </c>
      <c r="G1512" s="129" t="s">
        <v>160</v>
      </c>
      <c r="H1512" s="130">
        <v>71.739999999999995</v>
      </c>
      <c r="I1512" s="131"/>
      <c r="J1512" s="131"/>
      <c r="K1512" s="132">
        <f>ROUND(P1512*H1512,2)</f>
        <v>0</v>
      </c>
      <c r="L1512" s="133"/>
      <c r="M1512" s="32"/>
      <c r="N1512" s="134" t="s">
        <v>20</v>
      </c>
      <c r="O1512" s="135" t="s">
        <v>43</v>
      </c>
      <c r="P1512" s="136">
        <f>I1512+J1512</f>
        <v>0</v>
      </c>
      <c r="Q1512" s="136">
        <f>ROUND(I1512*H1512,2)</f>
        <v>0</v>
      </c>
      <c r="R1512" s="136">
        <f>ROUND(J1512*H1512,2)</f>
        <v>0</v>
      </c>
      <c r="T1512" s="137">
        <f>S1512*H1512</f>
        <v>0</v>
      </c>
      <c r="U1512" s="137">
        <v>0</v>
      </c>
      <c r="V1512" s="137">
        <f>U1512*H1512</f>
        <v>0</v>
      </c>
      <c r="W1512" s="137">
        <v>0</v>
      </c>
      <c r="X1512" s="137">
        <f>W1512*H1512</f>
        <v>0</v>
      </c>
      <c r="Y1512" s="138" t="s">
        <v>20</v>
      </c>
      <c r="AR1512" s="139" t="s">
        <v>185</v>
      </c>
      <c r="AT1512" s="139" t="s">
        <v>157</v>
      </c>
      <c r="AU1512" s="139" t="s">
        <v>84</v>
      </c>
      <c r="AY1512" s="17" t="s">
        <v>155</v>
      </c>
      <c r="BE1512" s="140">
        <f>IF(O1512="základní",K1512,0)</f>
        <v>0</v>
      </c>
      <c r="BF1512" s="140">
        <f>IF(O1512="snížená",K1512,0)</f>
        <v>0</v>
      </c>
      <c r="BG1512" s="140">
        <f>IF(O1512="zákl. přenesená",K1512,0)</f>
        <v>0</v>
      </c>
      <c r="BH1512" s="140">
        <f>IF(O1512="sníž. přenesená",K1512,0)</f>
        <v>0</v>
      </c>
      <c r="BI1512" s="140">
        <f>IF(O1512="nulová",K1512,0)</f>
        <v>0</v>
      </c>
      <c r="BJ1512" s="17" t="s">
        <v>82</v>
      </c>
      <c r="BK1512" s="140">
        <f>ROUND(P1512*H1512,2)</f>
        <v>0</v>
      </c>
      <c r="BL1512" s="17" t="s">
        <v>185</v>
      </c>
      <c r="BM1512" s="139" t="s">
        <v>3066</v>
      </c>
    </row>
    <row r="1513" spans="2:65" s="1" customFormat="1">
      <c r="B1513" s="32"/>
      <c r="D1513" s="141" t="s">
        <v>162</v>
      </c>
      <c r="F1513" s="142" t="s">
        <v>3067</v>
      </c>
      <c r="I1513" s="143"/>
      <c r="J1513" s="143"/>
      <c r="M1513" s="32"/>
      <c r="N1513" s="144"/>
      <c r="Y1513" s="53"/>
      <c r="AT1513" s="17" t="s">
        <v>162</v>
      </c>
      <c r="AU1513" s="17" t="s">
        <v>84</v>
      </c>
    </row>
    <row r="1514" spans="2:65" s="1" customFormat="1" ht="16.5" customHeight="1">
      <c r="B1514" s="32"/>
      <c r="C1514" s="126" t="s">
        <v>3068</v>
      </c>
      <c r="D1514" s="126" t="s">
        <v>157</v>
      </c>
      <c r="E1514" s="127" t="s">
        <v>3069</v>
      </c>
      <c r="F1514" s="128" t="s">
        <v>3070</v>
      </c>
      <c r="G1514" s="129" t="s">
        <v>160</v>
      </c>
      <c r="H1514" s="130">
        <v>71.739999999999995</v>
      </c>
      <c r="I1514" s="131"/>
      <c r="J1514" s="131"/>
      <c r="K1514" s="132">
        <f>ROUND(P1514*H1514,2)</f>
        <v>0</v>
      </c>
      <c r="L1514" s="133"/>
      <c r="M1514" s="32"/>
      <c r="N1514" s="134" t="s">
        <v>20</v>
      </c>
      <c r="O1514" s="135" t="s">
        <v>43</v>
      </c>
      <c r="P1514" s="136">
        <f>I1514+J1514</f>
        <v>0</v>
      </c>
      <c r="Q1514" s="136">
        <f>ROUND(I1514*H1514,2)</f>
        <v>0</v>
      </c>
      <c r="R1514" s="136">
        <f>ROUND(J1514*H1514,2)</f>
        <v>0</v>
      </c>
      <c r="T1514" s="137">
        <f>S1514*H1514</f>
        <v>0</v>
      </c>
      <c r="U1514" s="137">
        <v>2.0000000000000001E-4</v>
      </c>
      <c r="V1514" s="137">
        <f>U1514*H1514</f>
        <v>1.4348E-2</v>
      </c>
      <c r="W1514" s="137">
        <v>0</v>
      </c>
      <c r="X1514" s="137">
        <f>W1514*H1514</f>
        <v>0</v>
      </c>
      <c r="Y1514" s="138" t="s">
        <v>20</v>
      </c>
      <c r="AR1514" s="139" t="s">
        <v>185</v>
      </c>
      <c r="AT1514" s="139" t="s">
        <v>157</v>
      </c>
      <c r="AU1514" s="139" t="s">
        <v>84</v>
      </c>
      <c r="AY1514" s="17" t="s">
        <v>155</v>
      </c>
      <c r="BE1514" s="140">
        <f>IF(O1514="základní",K1514,0)</f>
        <v>0</v>
      </c>
      <c r="BF1514" s="140">
        <f>IF(O1514="snížená",K1514,0)</f>
        <v>0</v>
      </c>
      <c r="BG1514" s="140">
        <f>IF(O1514="zákl. přenesená",K1514,0)</f>
        <v>0</v>
      </c>
      <c r="BH1514" s="140">
        <f>IF(O1514="sníž. přenesená",K1514,0)</f>
        <v>0</v>
      </c>
      <c r="BI1514" s="140">
        <f>IF(O1514="nulová",K1514,0)</f>
        <v>0</v>
      </c>
      <c r="BJ1514" s="17" t="s">
        <v>82</v>
      </c>
      <c r="BK1514" s="140">
        <f>ROUND(P1514*H1514,2)</f>
        <v>0</v>
      </c>
      <c r="BL1514" s="17" t="s">
        <v>185</v>
      </c>
      <c r="BM1514" s="139" t="s">
        <v>3071</v>
      </c>
    </row>
    <row r="1515" spans="2:65" s="1" customFormat="1">
      <c r="B1515" s="32"/>
      <c r="D1515" s="141" t="s">
        <v>162</v>
      </c>
      <c r="F1515" s="142" t="s">
        <v>3072</v>
      </c>
      <c r="I1515" s="143"/>
      <c r="J1515" s="143"/>
      <c r="M1515" s="32"/>
      <c r="N1515" s="144"/>
      <c r="Y1515" s="53"/>
      <c r="AT1515" s="17" t="s">
        <v>162</v>
      </c>
      <c r="AU1515" s="17" t="s">
        <v>84</v>
      </c>
    </row>
    <row r="1516" spans="2:65" s="1" customFormat="1" ht="16.5" customHeight="1">
      <c r="B1516" s="32"/>
      <c r="C1516" s="126" t="s">
        <v>3073</v>
      </c>
      <c r="D1516" s="126" t="s">
        <v>157</v>
      </c>
      <c r="E1516" s="127" t="s">
        <v>3074</v>
      </c>
      <c r="F1516" s="128" t="s">
        <v>3075</v>
      </c>
      <c r="G1516" s="129" t="s">
        <v>160</v>
      </c>
      <c r="H1516" s="130">
        <v>71.739999999999995</v>
      </c>
      <c r="I1516" s="131"/>
      <c r="J1516" s="131"/>
      <c r="K1516" s="132">
        <f>ROUND(P1516*H1516,2)</f>
        <v>0</v>
      </c>
      <c r="L1516" s="133"/>
      <c r="M1516" s="32"/>
      <c r="N1516" s="134" t="s">
        <v>20</v>
      </c>
      <c r="O1516" s="135" t="s">
        <v>43</v>
      </c>
      <c r="P1516" s="136">
        <f>I1516+J1516</f>
        <v>0</v>
      </c>
      <c r="Q1516" s="136">
        <f>ROUND(I1516*H1516,2)</f>
        <v>0</v>
      </c>
      <c r="R1516" s="136">
        <f>ROUND(J1516*H1516,2)</f>
        <v>0</v>
      </c>
      <c r="T1516" s="137">
        <f>S1516*H1516</f>
        <v>0</v>
      </c>
      <c r="U1516" s="137">
        <v>2.9999999999999997E-4</v>
      </c>
      <c r="V1516" s="137">
        <f>U1516*H1516</f>
        <v>2.1521999999999996E-2</v>
      </c>
      <c r="W1516" s="137">
        <v>0</v>
      </c>
      <c r="X1516" s="137">
        <f>W1516*H1516</f>
        <v>0</v>
      </c>
      <c r="Y1516" s="138" t="s">
        <v>20</v>
      </c>
      <c r="AR1516" s="139" t="s">
        <v>185</v>
      </c>
      <c r="AT1516" s="139" t="s">
        <v>157</v>
      </c>
      <c r="AU1516" s="139" t="s">
        <v>84</v>
      </c>
      <c r="AY1516" s="17" t="s">
        <v>155</v>
      </c>
      <c r="BE1516" s="140">
        <f>IF(O1516="základní",K1516,0)</f>
        <v>0</v>
      </c>
      <c r="BF1516" s="140">
        <f>IF(O1516="snížená",K1516,0)</f>
        <v>0</v>
      </c>
      <c r="BG1516" s="140">
        <f>IF(O1516="zákl. přenesená",K1516,0)</f>
        <v>0</v>
      </c>
      <c r="BH1516" s="140">
        <f>IF(O1516="sníž. přenesená",K1516,0)</f>
        <v>0</v>
      </c>
      <c r="BI1516" s="140">
        <f>IF(O1516="nulová",K1516,0)</f>
        <v>0</v>
      </c>
      <c r="BJ1516" s="17" t="s">
        <v>82</v>
      </c>
      <c r="BK1516" s="140">
        <f>ROUND(P1516*H1516,2)</f>
        <v>0</v>
      </c>
      <c r="BL1516" s="17" t="s">
        <v>185</v>
      </c>
      <c r="BM1516" s="139" t="s">
        <v>3076</v>
      </c>
    </row>
    <row r="1517" spans="2:65" s="1" customFormat="1">
      <c r="B1517" s="32"/>
      <c r="D1517" s="141" t="s">
        <v>162</v>
      </c>
      <c r="F1517" s="142" t="s">
        <v>3077</v>
      </c>
      <c r="I1517" s="143"/>
      <c r="J1517" s="143"/>
      <c r="M1517" s="32"/>
      <c r="N1517" s="144"/>
      <c r="Y1517" s="53"/>
      <c r="AT1517" s="17" t="s">
        <v>162</v>
      </c>
      <c r="AU1517" s="17" t="s">
        <v>84</v>
      </c>
    </row>
    <row r="1518" spans="2:65" s="1" customFormat="1" ht="33" customHeight="1">
      <c r="B1518" s="32"/>
      <c r="C1518" s="161" t="s">
        <v>3078</v>
      </c>
      <c r="D1518" s="161" t="s">
        <v>180</v>
      </c>
      <c r="E1518" s="162" t="s">
        <v>3079</v>
      </c>
      <c r="F1518" s="163" t="s">
        <v>3080</v>
      </c>
      <c r="G1518" s="164" t="s">
        <v>160</v>
      </c>
      <c r="H1518" s="165">
        <v>78.914000000000001</v>
      </c>
      <c r="I1518" s="166"/>
      <c r="J1518" s="167"/>
      <c r="K1518" s="168">
        <f>ROUND(P1518*H1518,2)</f>
        <v>0</v>
      </c>
      <c r="L1518" s="167"/>
      <c r="M1518" s="169"/>
      <c r="N1518" s="170" t="s">
        <v>20</v>
      </c>
      <c r="O1518" s="135" t="s">
        <v>43</v>
      </c>
      <c r="P1518" s="136">
        <f>I1518+J1518</f>
        <v>0</v>
      </c>
      <c r="Q1518" s="136">
        <f>ROUND(I1518*H1518,2)</f>
        <v>0</v>
      </c>
      <c r="R1518" s="136">
        <f>ROUND(J1518*H1518,2)</f>
        <v>0</v>
      </c>
      <c r="T1518" s="137">
        <f>S1518*H1518</f>
        <v>0</v>
      </c>
      <c r="U1518" s="137">
        <v>3.2000000000000002E-3</v>
      </c>
      <c r="V1518" s="137">
        <f>U1518*H1518</f>
        <v>0.25252479999999999</v>
      </c>
      <c r="W1518" s="137">
        <v>0</v>
      </c>
      <c r="X1518" s="137">
        <f>W1518*H1518</f>
        <v>0</v>
      </c>
      <c r="Y1518" s="138" t="s">
        <v>20</v>
      </c>
      <c r="AR1518" s="139" t="s">
        <v>184</v>
      </c>
      <c r="AT1518" s="139" t="s">
        <v>180</v>
      </c>
      <c r="AU1518" s="139" t="s">
        <v>84</v>
      </c>
      <c r="AY1518" s="17" t="s">
        <v>155</v>
      </c>
      <c r="BE1518" s="140">
        <f>IF(O1518="základní",K1518,0)</f>
        <v>0</v>
      </c>
      <c r="BF1518" s="140">
        <f>IF(O1518="snížená",K1518,0)</f>
        <v>0</v>
      </c>
      <c r="BG1518" s="140">
        <f>IF(O1518="zákl. přenesená",K1518,0)</f>
        <v>0</v>
      </c>
      <c r="BH1518" s="140">
        <f>IF(O1518="sníž. přenesená",K1518,0)</f>
        <v>0</v>
      </c>
      <c r="BI1518" s="140">
        <f>IF(O1518="nulová",K1518,0)</f>
        <v>0</v>
      </c>
      <c r="BJ1518" s="17" t="s">
        <v>82</v>
      </c>
      <c r="BK1518" s="140">
        <f>ROUND(P1518*H1518,2)</f>
        <v>0</v>
      </c>
      <c r="BL1518" s="17" t="s">
        <v>185</v>
      </c>
      <c r="BM1518" s="139" t="s">
        <v>3081</v>
      </c>
    </row>
    <row r="1519" spans="2:65" s="12" customFormat="1">
      <c r="B1519" s="145"/>
      <c r="D1519" s="146" t="s">
        <v>164</v>
      </c>
      <c r="F1519" s="148" t="s">
        <v>3082</v>
      </c>
      <c r="H1519" s="149">
        <v>78.914000000000001</v>
      </c>
      <c r="I1519" s="150"/>
      <c r="J1519" s="150"/>
      <c r="M1519" s="145"/>
      <c r="N1519" s="151"/>
      <c r="Y1519" s="152"/>
      <c r="AT1519" s="147" t="s">
        <v>164</v>
      </c>
      <c r="AU1519" s="147" t="s">
        <v>84</v>
      </c>
      <c r="AV1519" s="12" t="s">
        <v>84</v>
      </c>
      <c r="AW1519" s="12" t="s">
        <v>4</v>
      </c>
      <c r="AX1519" s="12" t="s">
        <v>82</v>
      </c>
      <c r="AY1519" s="147" t="s">
        <v>155</v>
      </c>
    </row>
    <row r="1520" spans="2:65" s="1" customFormat="1" ht="16.5" customHeight="1">
      <c r="B1520" s="32"/>
      <c r="C1520" s="126" t="s">
        <v>3083</v>
      </c>
      <c r="D1520" s="126" t="s">
        <v>157</v>
      </c>
      <c r="E1520" s="127" t="s">
        <v>3084</v>
      </c>
      <c r="F1520" s="128" t="s">
        <v>3085</v>
      </c>
      <c r="G1520" s="129" t="s">
        <v>183</v>
      </c>
      <c r="H1520" s="130">
        <v>60.381</v>
      </c>
      <c r="I1520" s="131"/>
      <c r="J1520" s="131"/>
      <c r="K1520" s="132">
        <f>ROUND(P1520*H1520,2)</f>
        <v>0</v>
      </c>
      <c r="L1520" s="133"/>
      <c r="M1520" s="32"/>
      <c r="N1520" s="134" t="s">
        <v>20</v>
      </c>
      <c r="O1520" s="135" t="s">
        <v>43</v>
      </c>
      <c r="P1520" s="136">
        <f>I1520+J1520</f>
        <v>0</v>
      </c>
      <c r="Q1520" s="136">
        <f>ROUND(I1520*H1520,2)</f>
        <v>0</v>
      </c>
      <c r="R1520" s="136">
        <f>ROUND(J1520*H1520,2)</f>
        <v>0</v>
      </c>
      <c r="T1520" s="137">
        <f>S1520*H1520</f>
        <v>0</v>
      </c>
      <c r="U1520" s="137">
        <v>2.0000000000000002E-5</v>
      </c>
      <c r="V1520" s="137">
        <f>U1520*H1520</f>
        <v>1.2076200000000002E-3</v>
      </c>
      <c r="W1520" s="137">
        <v>0</v>
      </c>
      <c r="X1520" s="137">
        <f>W1520*H1520</f>
        <v>0</v>
      </c>
      <c r="Y1520" s="138" t="s">
        <v>20</v>
      </c>
      <c r="AR1520" s="139" t="s">
        <v>185</v>
      </c>
      <c r="AT1520" s="139" t="s">
        <v>157</v>
      </c>
      <c r="AU1520" s="139" t="s">
        <v>84</v>
      </c>
      <c r="AY1520" s="17" t="s">
        <v>155</v>
      </c>
      <c r="BE1520" s="140">
        <f>IF(O1520="základní",K1520,0)</f>
        <v>0</v>
      </c>
      <c r="BF1520" s="140">
        <f>IF(O1520="snížená",K1520,0)</f>
        <v>0</v>
      </c>
      <c r="BG1520" s="140">
        <f>IF(O1520="zákl. přenesená",K1520,0)</f>
        <v>0</v>
      </c>
      <c r="BH1520" s="140">
        <f>IF(O1520="sníž. přenesená",K1520,0)</f>
        <v>0</v>
      </c>
      <c r="BI1520" s="140">
        <f>IF(O1520="nulová",K1520,0)</f>
        <v>0</v>
      </c>
      <c r="BJ1520" s="17" t="s">
        <v>82</v>
      </c>
      <c r="BK1520" s="140">
        <f>ROUND(P1520*H1520,2)</f>
        <v>0</v>
      </c>
      <c r="BL1520" s="17" t="s">
        <v>185</v>
      </c>
      <c r="BM1520" s="139" t="s">
        <v>3086</v>
      </c>
    </row>
    <row r="1521" spans="2:65" s="1" customFormat="1">
      <c r="B1521" s="32"/>
      <c r="D1521" s="141" t="s">
        <v>162</v>
      </c>
      <c r="F1521" s="142" t="s">
        <v>3087</v>
      </c>
      <c r="I1521" s="143"/>
      <c r="J1521" s="143"/>
      <c r="M1521" s="32"/>
      <c r="N1521" s="144"/>
      <c r="Y1521" s="53"/>
      <c r="AT1521" s="17" t="s">
        <v>162</v>
      </c>
      <c r="AU1521" s="17" t="s">
        <v>84</v>
      </c>
    </row>
    <row r="1522" spans="2:65" s="12" customFormat="1">
      <c r="B1522" s="145"/>
      <c r="D1522" s="146" t="s">
        <v>164</v>
      </c>
      <c r="E1522" s="147" t="s">
        <v>20</v>
      </c>
      <c r="F1522" s="148" t="s">
        <v>3088</v>
      </c>
      <c r="H1522" s="149">
        <v>59.783000000000001</v>
      </c>
      <c r="I1522" s="150"/>
      <c r="J1522" s="150"/>
      <c r="M1522" s="145"/>
      <c r="N1522" s="151"/>
      <c r="Y1522" s="152"/>
      <c r="AT1522" s="147" t="s">
        <v>164</v>
      </c>
      <c r="AU1522" s="147" t="s">
        <v>84</v>
      </c>
      <c r="AV1522" s="12" t="s">
        <v>84</v>
      </c>
      <c r="AW1522" s="12" t="s">
        <v>5</v>
      </c>
      <c r="AX1522" s="12" t="s">
        <v>82</v>
      </c>
      <c r="AY1522" s="147" t="s">
        <v>155</v>
      </c>
    </row>
    <row r="1523" spans="2:65" s="12" customFormat="1">
      <c r="B1523" s="145"/>
      <c r="D1523" s="146" t="s">
        <v>164</v>
      </c>
      <c r="F1523" s="148" t="s">
        <v>3089</v>
      </c>
      <c r="H1523" s="149">
        <v>60.381</v>
      </c>
      <c r="I1523" s="150"/>
      <c r="J1523" s="150"/>
      <c r="M1523" s="145"/>
      <c r="N1523" s="151"/>
      <c r="Y1523" s="152"/>
      <c r="AT1523" s="147" t="s">
        <v>164</v>
      </c>
      <c r="AU1523" s="147" t="s">
        <v>84</v>
      </c>
      <c r="AV1523" s="12" t="s">
        <v>84</v>
      </c>
      <c r="AW1523" s="12" t="s">
        <v>4</v>
      </c>
      <c r="AX1523" s="12" t="s">
        <v>82</v>
      </c>
      <c r="AY1523" s="147" t="s">
        <v>155</v>
      </c>
    </row>
    <row r="1524" spans="2:65" s="1" customFormat="1" ht="24.2" customHeight="1">
      <c r="B1524" s="32"/>
      <c r="C1524" s="126" t="s">
        <v>3090</v>
      </c>
      <c r="D1524" s="126" t="s">
        <v>157</v>
      </c>
      <c r="E1524" s="127" t="s">
        <v>3091</v>
      </c>
      <c r="F1524" s="128" t="s">
        <v>3092</v>
      </c>
      <c r="G1524" s="129" t="s">
        <v>207</v>
      </c>
      <c r="H1524" s="130">
        <v>0.28999999999999998</v>
      </c>
      <c r="I1524" s="131"/>
      <c r="J1524" s="131"/>
      <c r="K1524" s="132">
        <f>ROUND(P1524*H1524,2)</f>
        <v>0</v>
      </c>
      <c r="L1524" s="133"/>
      <c r="M1524" s="32"/>
      <c r="N1524" s="134" t="s">
        <v>20</v>
      </c>
      <c r="O1524" s="135" t="s">
        <v>43</v>
      </c>
      <c r="P1524" s="136">
        <f>I1524+J1524</f>
        <v>0</v>
      </c>
      <c r="Q1524" s="136">
        <f>ROUND(I1524*H1524,2)</f>
        <v>0</v>
      </c>
      <c r="R1524" s="136">
        <f>ROUND(J1524*H1524,2)</f>
        <v>0</v>
      </c>
      <c r="T1524" s="137">
        <f>S1524*H1524</f>
        <v>0</v>
      </c>
      <c r="U1524" s="137">
        <v>0</v>
      </c>
      <c r="V1524" s="137">
        <f>U1524*H1524</f>
        <v>0</v>
      </c>
      <c r="W1524" s="137">
        <v>0</v>
      </c>
      <c r="X1524" s="137">
        <f>W1524*H1524</f>
        <v>0</v>
      </c>
      <c r="Y1524" s="138" t="s">
        <v>20</v>
      </c>
      <c r="AR1524" s="139" t="s">
        <v>185</v>
      </c>
      <c r="AT1524" s="139" t="s">
        <v>157</v>
      </c>
      <c r="AU1524" s="139" t="s">
        <v>84</v>
      </c>
      <c r="AY1524" s="17" t="s">
        <v>155</v>
      </c>
      <c r="BE1524" s="140">
        <f>IF(O1524="základní",K1524,0)</f>
        <v>0</v>
      </c>
      <c r="BF1524" s="140">
        <f>IF(O1524="snížená",K1524,0)</f>
        <v>0</v>
      </c>
      <c r="BG1524" s="140">
        <f>IF(O1524="zákl. přenesená",K1524,0)</f>
        <v>0</v>
      </c>
      <c r="BH1524" s="140">
        <f>IF(O1524="sníž. přenesená",K1524,0)</f>
        <v>0</v>
      </c>
      <c r="BI1524" s="140">
        <f>IF(O1524="nulová",K1524,0)</f>
        <v>0</v>
      </c>
      <c r="BJ1524" s="17" t="s">
        <v>82</v>
      </c>
      <c r="BK1524" s="140">
        <f>ROUND(P1524*H1524,2)</f>
        <v>0</v>
      </c>
      <c r="BL1524" s="17" t="s">
        <v>185</v>
      </c>
      <c r="BM1524" s="139" t="s">
        <v>3093</v>
      </c>
    </row>
    <row r="1525" spans="2:65" s="1" customFormat="1">
      <c r="B1525" s="32"/>
      <c r="D1525" s="141" t="s">
        <v>162</v>
      </c>
      <c r="F1525" s="142" t="s">
        <v>3094</v>
      </c>
      <c r="I1525" s="143"/>
      <c r="J1525" s="143"/>
      <c r="M1525" s="32"/>
      <c r="N1525" s="144"/>
      <c r="Y1525" s="53"/>
      <c r="AT1525" s="17" t="s">
        <v>162</v>
      </c>
      <c r="AU1525" s="17" t="s">
        <v>84</v>
      </c>
    </row>
    <row r="1526" spans="2:65" s="11" customFormat="1" ht="22.9" customHeight="1">
      <c r="B1526" s="113"/>
      <c r="D1526" s="114" t="s">
        <v>73</v>
      </c>
      <c r="E1526" s="124" t="s">
        <v>3095</v>
      </c>
      <c r="F1526" s="124" t="s">
        <v>3096</v>
      </c>
      <c r="I1526" s="116"/>
      <c r="J1526" s="116"/>
      <c r="K1526" s="125">
        <f>BK1526</f>
        <v>0</v>
      </c>
      <c r="M1526" s="113"/>
      <c r="N1526" s="118"/>
      <c r="Q1526" s="119">
        <f>SUM(Q1527:Q1530)</f>
        <v>0</v>
      </c>
      <c r="R1526" s="119">
        <f>SUM(R1527:R1530)</f>
        <v>0</v>
      </c>
      <c r="T1526" s="120">
        <f>SUM(T1527:T1530)</f>
        <v>0</v>
      </c>
      <c r="V1526" s="120">
        <f>SUM(V1527:V1530)</f>
        <v>2.2342000000000001E-2</v>
      </c>
      <c r="X1526" s="120">
        <f>SUM(X1527:X1530)</f>
        <v>0</v>
      </c>
      <c r="Y1526" s="121"/>
      <c r="AR1526" s="114" t="s">
        <v>84</v>
      </c>
      <c r="AT1526" s="122" t="s">
        <v>73</v>
      </c>
      <c r="AU1526" s="122" t="s">
        <v>82</v>
      </c>
      <c r="AY1526" s="114" t="s">
        <v>155</v>
      </c>
      <c r="BK1526" s="123">
        <f>SUM(BK1527:BK1530)</f>
        <v>0</v>
      </c>
    </row>
    <row r="1527" spans="2:65" s="1" customFormat="1" ht="16.5" customHeight="1">
      <c r="B1527" s="32"/>
      <c r="C1527" s="126" t="s">
        <v>3097</v>
      </c>
      <c r="D1527" s="126" t="s">
        <v>157</v>
      </c>
      <c r="E1527" s="127" t="s">
        <v>3098</v>
      </c>
      <c r="F1527" s="128" t="s">
        <v>3099</v>
      </c>
      <c r="G1527" s="129" t="s">
        <v>160</v>
      </c>
      <c r="H1527" s="130">
        <v>111.71</v>
      </c>
      <c r="I1527" s="131"/>
      <c r="J1527" s="131"/>
      <c r="K1527" s="132">
        <f>ROUND(P1527*H1527,2)</f>
        <v>0</v>
      </c>
      <c r="L1527" s="133"/>
      <c r="M1527" s="32"/>
      <c r="N1527" s="134" t="s">
        <v>20</v>
      </c>
      <c r="O1527" s="135" t="s">
        <v>43</v>
      </c>
      <c r="P1527" s="136">
        <f>I1527+J1527</f>
        <v>0</v>
      </c>
      <c r="Q1527" s="136">
        <f>ROUND(I1527*H1527,2)</f>
        <v>0</v>
      </c>
      <c r="R1527" s="136">
        <f>ROUND(J1527*H1527,2)</f>
        <v>0</v>
      </c>
      <c r="T1527" s="137">
        <f>S1527*H1527</f>
        <v>0</v>
      </c>
      <c r="U1527" s="137">
        <v>2.0000000000000001E-4</v>
      </c>
      <c r="V1527" s="137">
        <f>U1527*H1527</f>
        <v>2.2342000000000001E-2</v>
      </c>
      <c r="W1527" s="137">
        <v>0</v>
      </c>
      <c r="X1527" s="137">
        <f>W1527*H1527</f>
        <v>0</v>
      </c>
      <c r="Y1527" s="138" t="s">
        <v>20</v>
      </c>
      <c r="AR1527" s="139" t="s">
        <v>185</v>
      </c>
      <c r="AT1527" s="139" t="s">
        <v>157</v>
      </c>
      <c r="AU1527" s="139" t="s">
        <v>84</v>
      </c>
      <c r="AY1527" s="17" t="s">
        <v>155</v>
      </c>
      <c r="BE1527" s="140">
        <f>IF(O1527="základní",K1527,0)</f>
        <v>0</v>
      </c>
      <c r="BF1527" s="140">
        <f>IF(O1527="snížená",K1527,0)</f>
        <v>0</v>
      </c>
      <c r="BG1527" s="140">
        <f>IF(O1527="zákl. přenesená",K1527,0)</f>
        <v>0</v>
      </c>
      <c r="BH1527" s="140">
        <f>IF(O1527="sníž. přenesená",K1527,0)</f>
        <v>0</v>
      </c>
      <c r="BI1527" s="140">
        <f>IF(O1527="nulová",K1527,0)</f>
        <v>0</v>
      </c>
      <c r="BJ1527" s="17" t="s">
        <v>82</v>
      </c>
      <c r="BK1527" s="140">
        <f>ROUND(P1527*H1527,2)</f>
        <v>0</v>
      </c>
      <c r="BL1527" s="17" t="s">
        <v>185</v>
      </c>
      <c r="BM1527" s="139" t="s">
        <v>3100</v>
      </c>
    </row>
    <row r="1528" spans="2:65" s="1" customFormat="1">
      <c r="B1528" s="32"/>
      <c r="D1528" s="141" t="s">
        <v>162</v>
      </c>
      <c r="F1528" s="142" t="s">
        <v>3101</v>
      </c>
      <c r="I1528" s="143"/>
      <c r="J1528" s="143"/>
      <c r="M1528" s="32"/>
      <c r="N1528" s="144"/>
      <c r="Y1528" s="53"/>
      <c r="AT1528" s="17" t="s">
        <v>162</v>
      </c>
      <c r="AU1528" s="17" t="s">
        <v>84</v>
      </c>
    </row>
    <row r="1529" spans="2:65" s="1" customFormat="1" ht="24.2" customHeight="1">
      <c r="B1529" s="32"/>
      <c r="C1529" s="126" t="s">
        <v>3102</v>
      </c>
      <c r="D1529" s="126" t="s">
        <v>157</v>
      </c>
      <c r="E1529" s="127" t="s">
        <v>3103</v>
      </c>
      <c r="F1529" s="128" t="s">
        <v>3104</v>
      </c>
      <c r="G1529" s="129" t="s">
        <v>207</v>
      </c>
      <c r="H1529" s="130">
        <v>2.1999999999999999E-2</v>
      </c>
      <c r="I1529" s="131"/>
      <c r="J1529" s="131"/>
      <c r="K1529" s="132">
        <f>ROUND(P1529*H1529,2)</f>
        <v>0</v>
      </c>
      <c r="L1529" s="133"/>
      <c r="M1529" s="32"/>
      <c r="N1529" s="134" t="s">
        <v>20</v>
      </c>
      <c r="O1529" s="135" t="s">
        <v>43</v>
      </c>
      <c r="P1529" s="136">
        <f>I1529+J1529</f>
        <v>0</v>
      </c>
      <c r="Q1529" s="136">
        <f>ROUND(I1529*H1529,2)</f>
        <v>0</v>
      </c>
      <c r="R1529" s="136">
        <f>ROUND(J1529*H1529,2)</f>
        <v>0</v>
      </c>
      <c r="T1529" s="137">
        <f>S1529*H1529</f>
        <v>0</v>
      </c>
      <c r="U1529" s="137">
        <v>0</v>
      </c>
      <c r="V1529" s="137">
        <f>U1529*H1529</f>
        <v>0</v>
      </c>
      <c r="W1529" s="137">
        <v>0</v>
      </c>
      <c r="X1529" s="137">
        <f>W1529*H1529</f>
        <v>0</v>
      </c>
      <c r="Y1529" s="138" t="s">
        <v>20</v>
      </c>
      <c r="AR1529" s="139" t="s">
        <v>185</v>
      </c>
      <c r="AT1529" s="139" t="s">
        <v>157</v>
      </c>
      <c r="AU1529" s="139" t="s">
        <v>84</v>
      </c>
      <c r="AY1529" s="17" t="s">
        <v>155</v>
      </c>
      <c r="BE1529" s="140">
        <f>IF(O1529="základní",K1529,0)</f>
        <v>0</v>
      </c>
      <c r="BF1529" s="140">
        <f>IF(O1529="snížená",K1529,0)</f>
        <v>0</v>
      </c>
      <c r="BG1529" s="140">
        <f>IF(O1529="zákl. přenesená",K1529,0)</f>
        <v>0</v>
      </c>
      <c r="BH1529" s="140">
        <f>IF(O1529="sníž. přenesená",K1529,0)</f>
        <v>0</v>
      </c>
      <c r="BI1529" s="140">
        <f>IF(O1529="nulová",K1529,0)</f>
        <v>0</v>
      </c>
      <c r="BJ1529" s="17" t="s">
        <v>82</v>
      </c>
      <c r="BK1529" s="140">
        <f>ROUND(P1529*H1529,2)</f>
        <v>0</v>
      </c>
      <c r="BL1529" s="17" t="s">
        <v>185</v>
      </c>
      <c r="BM1529" s="139" t="s">
        <v>3105</v>
      </c>
    </row>
    <row r="1530" spans="2:65" s="1" customFormat="1">
      <c r="B1530" s="32"/>
      <c r="D1530" s="141" t="s">
        <v>162</v>
      </c>
      <c r="F1530" s="142" t="s">
        <v>3106</v>
      </c>
      <c r="I1530" s="143"/>
      <c r="J1530" s="143"/>
      <c r="M1530" s="32"/>
      <c r="N1530" s="144"/>
      <c r="Y1530" s="53"/>
      <c r="AT1530" s="17" t="s">
        <v>162</v>
      </c>
      <c r="AU1530" s="17" t="s">
        <v>84</v>
      </c>
    </row>
    <row r="1531" spans="2:65" s="11" customFormat="1" ht="22.9" customHeight="1">
      <c r="B1531" s="113"/>
      <c r="D1531" s="114" t="s">
        <v>73</v>
      </c>
      <c r="E1531" s="124" t="s">
        <v>3107</v>
      </c>
      <c r="F1531" s="124" t="s">
        <v>3108</v>
      </c>
      <c r="I1531" s="116"/>
      <c r="J1531" s="116"/>
      <c r="K1531" s="125">
        <f>BK1531</f>
        <v>0</v>
      </c>
      <c r="M1531" s="113"/>
      <c r="N1531" s="118"/>
      <c r="Q1531" s="119">
        <f>SUM(Q1532:Q1545)</f>
        <v>0</v>
      </c>
      <c r="R1531" s="119">
        <f>SUM(R1532:R1545)</f>
        <v>0</v>
      </c>
      <c r="T1531" s="120">
        <f>SUM(T1532:T1545)</f>
        <v>0</v>
      </c>
      <c r="V1531" s="120">
        <f>SUM(V1532:V1545)</f>
        <v>2.4185132999999999</v>
      </c>
      <c r="X1531" s="120">
        <f>SUM(X1532:X1545)</f>
        <v>0</v>
      </c>
      <c r="Y1531" s="121"/>
      <c r="AR1531" s="114" t="s">
        <v>84</v>
      </c>
      <c r="AT1531" s="122" t="s">
        <v>73</v>
      </c>
      <c r="AU1531" s="122" t="s">
        <v>82</v>
      </c>
      <c r="AY1531" s="114" t="s">
        <v>155</v>
      </c>
      <c r="BK1531" s="123">
        <f>SUM(BK1532:BK1545)</f>
        <v>0</v>
      </c>
    </row>
    <row r="1532" spans="2:65" s="1" customFormat="1" ht="24.2" customHeight="1">
      <c r="B1532" s="32"/>
      <c r="C1532" s="126" t="s">
        <v>3109</v>
      </c>
      <c r="D1532" s="126" t="s">
        <v>157</v>
      </c>
      <c r="E1532" s="127" t="s">
        <v>3110</v>
      </c>
      <c r="F1532" s="128" t="s">
        <v>3111</v>
      </c>
      <c r="G1532" s="129" t="s">
        <v>160</v>
      </c>
      <c r="H1532" s="130">
        <v>73.87</v>
      </c>
      <c r="I1532" s="131"/>
      <c r="J1532" s="131"/>
      <c r="K1532" s="132">
        <f>ROUND(P1532*H1532,2)</f>
        <v>0</v>
      </c>
      <c r="L1532" s="133"/>
      <c r="M1532" s="32"/>
      <c r="N1532" s="134" t="s">
        <v>20</v>
      </c>
      <c r="O1532" s="135" t="s">
        <v>43</v>
      </c>
      <c r="P1532" s="136">
        <f>I1532+J1532</f>
        <v>0</v>
      </c>
      <c r="Q1532" s="136">
        <f>ROUND(I1532*H1532,2)</f>
        <v>0</v>
      </c>
      <c r="R1532" s="136">
        <f>ROUND(J1532*H1532,2)</f>
        <v>0</v>
      </c>
      <c r="T1532" s="137">
        <f>S1532*H1532</f>
        <v>0</v>
      </c>
      <c r="U1532" s="137">
        <v>9.0900000000000009E-3</v>
      </c>
      <c r="V1532" s="137">
        <f>U1532*H1532</f>
        <v>0.67147830000000008</v>
      </c>
      <c r="W1532" s="137">
        <v>0</v>
      </c>
      <c r="X1532" s="137">
        <f>W1532*H1532</f>
        <v>0</v>
      </c>
      <c r="Y1532" s="138" t="s">
        <v>20</v>
      </c>
      <c r="AR1532" s="139" t="s">
        <v>161</v>
      </c>
      <c r="AT1532" s="139" t="s">
        <v>157</v>
      </c>
      <c r="AU1532" s="139" t="s">
        <v>84</v>
      </c>
      <c r="AY1532" s="17" t="s">
        <v>155</v>
      </c>
      <c r="BE1532" s="140">
        <f>IF(O1532="základní",K1532,0)</f>
        <v>0</v>
      </c>
      <c r="BF1532" s="140">
        <f>IF(O1532="snížená",K1532,0)</f>
        <v>0</v>
      </c>
      <c r="BG1532" s="140">
        <f>IF(O1532="zákl. přenesená",K1532,0)</f>
        <v>0</v>
      </c>
      <c r="BH1532" s="140">
        <f>IF(O1532="sníž. přenesená",K1532,0)</f>
        <v>0</v>
      </c>
      <c r="BI1532" s="140">
        <f>IF(O1532="nulová",K1532,0)</f>
        <v>0</v>
      </c>
      <c r="BJ1532" s="17" t="s">
        <v>82</v>
      </c>
      <c r="BK1532" s="140">
        <f>ROUND(P1532*H1532,2)</f>
        <v>0</v>
      </c>
      <c r="BL1532" s="17" t="s">
        <v>161</v>
      </c>
      <c r="BM1532" s="139" t="s">
        <v>909</v>
      </c>
    </row>
    <row r="1533" spans="2:65" s="1" customFormat="1">
      <c r="B1533" s="32"/>
      <c r="D1533" s="141" t="s">
        <v>162</v>
      </c>
      <c r="F1533" s="142" t="s">
        <v>3112</v>
      </c>
      <c r="I1533" s="143"/>
      <c r="J1533" s="143"/>
      <c r="M1533" s="32"/>
      <c r="N1533" s="144"/>
      <c r="Y1533" s="53"/>
      <c r="AT1533" s="17" t="s">
        <v>162</v>
      </c>
      <c r="AU1533" s="17" t="s">
        <v>84</v>
      </c>
    </row>
    <row r="1534" spans="2:65" s="12" customFormat="1">
      <c r="B1534" s="145"/>
      <c r="D1534" s="146" t="s">
        <v>164</v>
      </c>
      <c r="E1534" s="147" t="s">
        <v>20</v>
      </c>
      <c r="F1534" s="148" t="s">
        <v>3113</v>
      </c>
      <c r="H1534" s="149">
        <v>17.559999999999999</v>
      </c>
      <c r="I1534" s="150"/>
      <c r="J1534" s="150"/>
      <c r="M1534" s="145"/>
      <c r="N1534" s="151"/>
      <c r="Y1534" s="152"/>
      <c r="AT1534" s="147" t="s">
        <v>164</v>
      </c>
      <c r="AU1534" s="147" t="s">
        <v>84</v>
      </c>
      <c r="AV1534" s="12" t="s">
        <v>84</v>
      </c>
      <c r="AW1534" s="12" t="s">
        <v>5</v>
      </c>
      <c r="AX1534" s="12" t="s">
        <v>74</v>
      </c>
      <c r="AY1534" s="147" t="s">
        <v>155</v>
      </c>
    </row>
    <row r="1535" spans="2:65" s="12" customFormat="1">
      <c r="B1535" s="145"/>
      <c r="D1535" s="146" t="s">
        <v>164</v>
      </c>
      <c r="E1535" s="147" t="s">
        <v>20</v>
      </c>
      <c r="F1535" s="148" t="s">
        <v>3114</v>
      </c>
      <c r="H1535" s="149">
        <v>62.23</v>
      </c>
      <c r="I1535" s="150"/>
      <c r="J1535" s="150"/>
      <c r="M1535" s="145"/>
      <c r="N1535" s="151"/>
      <c r="Y1535" s="152"/>
      <c r="AT1535" s="147" t="s">
        <v>164</v>
      </c>
      <c r="AU1535" s="147" t="s">
        <v>84</v>
      </c>
      <c r="AV1535" s="12" t="s">
        <v>84</v>
      </c>
      <c r="AW1535" s="12" t="s">
        <v>5</v>
      </c>
      <c r="AX1535" s="12" t="s">
        <v>74</v>
      </c>
      <c r="AY1535" s="147" t="s">
        <v>155</v>
      </c>
    </row>
    <row r="1536" spans="2:65" s="12" customFormat="1">
      <c r="B1536" s="145"/>
      <c r="D1536" s="146" t="s">
        <v>164</v>
      </c>
      <c r="E1536" s="147" t="s">
        <v>20</v>
      </c>
      <c r="F1536" s="148" t="s">
        <v>3115</v>
      </c>
      <c r="H1536" s="149">
        <v>-5.92</v>
      </c>
      <c r="I1536" s="150"/>
      <c r="J1536" s="150"/>
      <c r="M1536" s="145"/>
      <c r="N1536" s="151"/>
      <c r="Y1536" s="152"/>
      <c r="AT1536" s="147" t="s">
        <v>164</v>
      </c>
      <c r="AU1536" s="147" t="s">
        <v>84</v>
      </c>
      <c r="AV1536" s="12" t="s">
        <v>84</v>
      </c>
      <c r="AW1536" s="12" t="s">
        <v>5</v>
      </c>
      <c r="AX1536" s="12" t="s">
        <v>74</v>
      </c>
      <c r="AY1536" s="147" t="s">
        <v>155</v>
      </c>
    </row>
    <row r="1537" spans="2:65" s="13" customFormat="1">
      <c r="B1537" s="153"/>
      <c r="D1537" s="146" t="s">
        <v>164</v>
      </c>
      <c r="E1537" s="154" t="s">
        <v>20</v>
      </c>
      <c r="F1537" s="155" t="s">
        <v>166</v>
      </c>
      <c r="H1537" s="156">
        <v>73.87</v>
      </c>
      <c r="I1537" s="157"/>
      <c r="J1537" s="157"/>
      <c r="M1537" s="153"/>
      <c r="N1537" s="158"/>
      <c r="Y1537" s="159"/>
      <c r="AT1537" s="154" t="s">
        <v>164</v>
      </c>
      <c r="AU1537" s="154" t="s">
        <v>84</v>
      </c>
      <c r="AV1537" s="13" t="s">
        <v>161</v>
      </c>
      <c r="AW1537" s="13" t="s">
        <v>5</v>
      </c>
      <c r="AX1537" s="13" t="s">
        <v>82</v>
      </c>
      <c r="AY1537" s="154" t="s">
        <v>155</v>
      </c>
    </row>
    <row r="1538" spans="2:65" s="1" customFormat="1" ht="16.5" customHeight="1">
      <c r="B1538" s="32"/>
      <c r="C1538" s="161" t="s">
        <v>3116</v>
      </c>
      <c r="D1538" s="161" t="s">
        <v>180</v>
      </c>
      <c r="E1538" s="162" t="s">
        <v>3117</v>
      </c>
      <c r="F1538" s="163" t="s">
        <v>3118</v>
      </c>
      <c r="G1538" s="164" t="s">
        <v>160</v>
      </c>
      <c r="H1538" s="165">
        <v>84.950999999999993</v>
      </c>
      <c r="I1538" s="166"/>
      <c r="J1538" s="167"/>
      <c r="K1538" s="168">
        <f>ROUND(P1538*H1538,2)</f>
        <v>0</v>
      </c>
      <c r="L1538" s="167"/>
      <c r="M1538" s="169"/>
      <c r="N1538" s="170" t="s">
        <v>20</v>
      </c>
      <c r="O1538" s="135" t="s">
        <v>43</v>
      </c>
      <c r="P1538" s="136">
        <f>I1538+J1538</f>
        <v>0</v>
      </c>
      <c r="Q1538" s="136">
        <f>ROUND(I1538*H1538,2)</f>
        <v>0</v>
      </c>
      <c r="R1538" s="136">
        <f>ROUND(J1538*H1538,2)</f>
        <v>0</v>
      </c>
      <c r="T1538" s="137">
        <f>S1538*H1538</f>
        <v>0</v>
      </c>
      <c r="U1538" s="137">
        <v>1.9E-2</v>
      </c>
      <c r="V1538" s="137">
        <f>U1538*H1538</f>
        <v>1.6140689999999998</v>
      </c>
      <c r="W1538" s="137">
        <v>0</v>
      </c>
      <c r="X1538" s="137">
        <f>W1538*H1538</f>
        <v>0</v>
      </c>
      <c r="Y1538" s="138" t="s">
        <v>20</v>
      </c>
      <c r="AR1538" s="139" t="s">
        <v>191</v>
      </c>
      <c r="AT1538" s="139" t="s">
        <v>180</v>
      </c>
      <c r="AU1538" s="139" t="s">
        <v>84</v>
      </c>
      <c r="AY1538" s="17" t="s">
        <v>155</v>
      </c>
      <c r="BE1538" s="140">
        <f>IF(O1538="základní",K1538,0)</f>
        <v>0</v>
      </c>
      <c r="BF1538" s="140">
        <f>IF(O1538="snížená",K1538,0)</f>
        <v>0</v>
      </c>
      <c r="BG1538" s="140">
        <f>IF(O1538="zákl. přenesená",K1538,0)</f>
        <v>0</v>
      </c>
      <c r="BH1538" s="140">
        <f>IF(O1538="sníž. přenesená",K1538,0)</f>
        <v>0</v>
      </c>
      <c r="BI1538" s="140">
        <f>IF(O1538="nulová",K1538,0)</f>
        <v>0</v>
      </c>
      <c r="BJ1538" s="17" t="s">
        <v>82</v>
      </c>
      <c r="BK1538" s="140">
        <f>ROUND(P1538*H1538,2)</f>
        <v>0</v>
      </c>
      <c r="BL1538" s="17" t="s">
        <v>161</v>
      </c>
      <c r="BM1538" s="139" t="s">
        <v>3119</v>
      </c>
    </row>
    <row r="1539" spans="2:65" s="12" customFormat="1">
      <c r="B1539" s="145"/>
      <c r="D1539" s="146" t="s">
        <v>164</v>
      </c>
      <c r="F1539" s="148" t="s">
        <v>3120</v>
      </c>
      <c r="H1539" s="149">
        <v>84.950999999999993</v>
      </c>
      <c r="I1539" s="150"/>
      <c r="J1539" s="150"/>
      <c r="M1539" s="145"/>
      <c r="N1539" s="151"/>
      <c r="Y1539" s="152"/>
      <c r="AT1539" s="147" t="s">
        <v>164</v>
      </c>
      <c r="AU1539" s="147" t="s">
        <v>84</v>
      </c>
      <c r="AV1539" s="12" t="s">
        <v>84</v>
      </c>
      <c r="AW1539" s="12" t="s">
        <v>4</v>
      </c>
      <c r="AX1539" s="12" t="s">
        <v>82</v>
      </c>
      <c r="AY1539" s="147" t="s">
        <v>155</v>
      </c>
    </row>
    <row r="1540" spans="2:65" s="1" customFormat="1" ht="16.5" customHeight="1">
      <c r="B1540" s="32"/>
      <c r="C1540" s="126" t="s">
        <v>3121</v>
      </c>
      <c r="D1540" s="126" t="s">
        <v>157</v>
      </c>
      <c r="E1540" s="127" t="s">
        <v>3122</v>
      </c>
      <c r="F1540" s="128" t="s">
        <v>3123</v>
      </c>
      <c r="G1540" s="129" t="s">
        <v>160</v>
      </c>
      <c r="H1540" s="130">
        <v>73.87</v>
      </c>
      <c r="I1540" s="131"/>
      <c r="J1540" s="131"/>
      <c r="K1540" s="132">
        <f>ROUND(P1540*H1540,2)</f>
        <v>0</v>
      </c>
      <c r="L1540" s="133"/>
      <c r="M1540" s="32"/>
      <c r="N1540" s="134" t="s">
        <v>20</v>
      </c>
      <c r="O1540" s="135" t="s">
        <v>43</v>
      </c>
      <c r="P1540" s="136">
        <f>I1540+J1540</f>
        <v>0</v>
      </c>
      <c r="Q1540" s="136">
        <f>ROUND(I1540*H1540,2)</f>
        <v>0</v>
      </c>
      <c r="R1540" s="136">
        <f>ROUND(J1540*H1540,2)</f>
        <v>0</v>
      </c>
      <c r="T1540" s="137">
        <f>S1540*H1540</f>
        <v>0</v>
      </c>
      <c r="U1540" s="137">
        <v>2.9999999999999997E-4</v>
      </c>
      <c r="V1540" s="137">
        <f>U1540*H1540</f>
        <v>2.2161E-2</v>
      </c>
      <c r="W1540" s="137">
        <v>0</v>
      </c>
      <c r="X1540" s="137">
        <f>W1540*H1540</f>
        <v>0</v>
      </c>
      <c r="Y1540" s="138" t="s">
        <v>20</v>
      </c>
      <c r="AR1540" s="139" t="s">
        <v>161</v>
      </c>
      <c r="AT1540" s="139" t="s">
        <v>157</v>
      </c>
      <c r="AU1540" s="139" t="s">
        <v>84</v>
      </c>
      <c r="AY1540" s="17" t="s">
        <v>155</v>
      </c>
      <c r="BE1540" s="140">
        <f>IF(O1540="základní",K1540,0)</f>
        <v>0</v>
      </c>
      <c r="BF1540" s="140">
        <f>IF(O1540="snížená",K1540,0)</f>
        <v>0</v>
      </c>
      <c r="BG1540" s="140">
        <f>IF(O1540="zákl. přenesená",K1540,0)</f>
        <v>0</v>
      </c>
      <c r="BH1540" s="140">
        <f>IF(O1540="sníž. přenesená",K1540,0)</f>
        <v>0</v>
      </c>
      <c r="BI1540" s="140">
        <f>IF(O1540="nulová",K1540,0)</f>
        <v>0</v>
      </c>
      <c r="BJ1540" s="17" t="s">
        <v>82</v>
      </c>
      <c r="BK1540" s="140">
        <f>ROUND(P1540*H1540,2)</f>
        <v>0</v>
      </c>
      <c r="BL1540" s="17" t="s">
        <v>161</v>
      </c>
      <c r="BM1540" s="139" t="s">
        <v>919</v>
      </c>
    </row>
    <row r="1541" spans="2:65" s="1" customFormat="1">
      <c r="B1541" s="32"/>
      <c r="D1541" s="141" t="s">
        <v>162</v>
      </c>
      <c r="F1541" s="142" t="s">
        <v>3124</v>
      </c>
      <c r="I1541" s="143"/>
      <c r="J1541" s="143"/>
      <c r="M1541" s="32"/>
      <c r="N1541" s="144"/>
      <c r="Y1541" s="53"/>
      <c r="AT1541" s="17" t="s">
        <v>162</v>
      </c>
      <c r="AU1541" s="17" t="s">
        <v>84</v>
      </c>
    </row>
    <row r="1542" spans="2:65" s="1" customFormat="1" ht="16.5" customHeight="1">
      <c r="B1542" s="32"/>
      <c r="C1542" s="126" t="s">
        <v>3125</v>
      </c>
      <c r="D1542" s="126" t="s">
        <v>157</v>
      </c>
      <c r="E1542" s="127" t="s">
        <v>3126</v>
      </c>
      <c r="F1542" s="128" t="s">
        <v>3127</v>
      </c>
      <c r="G1542" s="129" t="s">
        <v>160</v>
      </c>
      <c r="H1542" s="130">
        <v>73.87</v>
      </c>
      <c r="I1542" s="131"/>
      <c r="J1542" s="131"/>
      <c r="K1542" s="132">
        <f>ROUND(P1542*H1542,2)</f>
        <v>0</v>
      </c>
      <c r="L1542" s="133"/>
      <c r="M1542" s="32"/>
      <c r="N1542" s="134" t="s">
        <v>20</v>
      </c>
      <c r="O1542" s="135" t="s">
        <v>43</v>
      </c>
      <c r="P1542" s="136">
        <f>I1542+J1542</f>
        <v>0</v>
      </c>
      <c r="Q1542" s="136">
        <f>ROUND(I1542*H1542,2)</f>
        <v>0</v>
      </c>
      <c r="R1542" s="136">
        <f>ROUND(J1542*H1542,2)</f>
        <v>0</v>
      </c>
      <c r="T1542" s="137">
        <f>S1542*H1542</f>
        <v>0</v>
      </c>
      <c r="U1542" s="137">
        <v>1.5E-3</v>
      </c>
      <c r="V1542" s="137">
        <f>U1542*H1542</f>
        <v>0.11080500000000001</v>
      </c>
      <c r="W1542" s="137">
        <v>0</v>
      </c>
      <c r="X1542" s="137">
        <f>W1542*H1542</f>
        <v>0</v>
      </c>
      <c r="Y1542" s="138" t="s">
        <v>20</v>
      </c>
      <c r="AR1542" s="139" t="s">
        <v>161</v>
      </c>
      <c r="AT1542" s="139" t="s">
        <v>157</v>
      </c>
      <c r="AU1542" s="139" t="s">
        <v>84</v>
      </c>
      <c r="AY1542" s="17" t="s">
        <v>155</v>
      </c>
      <c r="BE1542" s="140">
        <f>IF(O1542="základní",K1542,0)</f>
        <v>0</v>
      </c>
      <c r="BF1542" s="140">
        <f>IF(O1542="snížená",K1542,0)</f>
        <v>0</v>
      </c>
      <c r="BG1542" s="140">
        <f>IF(O1542="zákl. přenesená",K1542,0)</f>
        <v>0</v>
      </c>
      <c r="BH1542" s="140">
        <f>IF(O1542="sníž. přenesená",K1542,0)</f>
        <v>0</v>
      </c>
      <c r="BI1542" s="140">
        <f>IF(O1542="nulová",K1542,0)</f>
        <v>0</v>
      </c>
      <c r="BJ1542" s="17" t="s">
        <v>82</v>
      </c>
      <c r="BK1542" s="140">
        <f>ROUND(P1542*H1542,2)</f>
        <v>0</v>
      </c>
      <c r="BL1542" s="17" t="s">
        <v>161</v>
      </c>
      <c r="BM1542" s="139" t="s">
        <v>931</v>
      </c>
    </row>
    <row r="1543" spans="2:65" s="1" customFormat="1">
      <c r="B1543" s="32"/>
      <c r="D1543" s="141" t="s">
        <v>162</v>
      </c>
      <c r="F1543" s="142" t="s">
        <v>3128</v>
      </c>
      <c r="I1543" s="143"/>
      <c r="J1543" s="143"/>
      <c r="M1543" s="32"/>
      <c r="N1543" s="144"/>
      <c r="Y1543" s="53"/>
      <c r="AT1543" s="17" t="s">
        <v>162</v>
      </c>
      <c r="AU1543" s="17" t="s">
        <v>84</v>
      </c>
    </row>
    <row r="1544" spans="2:65" s="1" customFormat="1" ht="24.2" customHeight="1">
      <c r="B1544" s="32"/>
      <c r="C1544" s="126" t="s">
        <v>3129</v>
      </c>
      <c r="D1544" s="126" t="s">
        <v>157</v>
      </c>
      <c r="E1544" s="127" t="s">
        <v>3130</v>
      </c>
      <c r="F1544" s="128" t="s">
        <v>3131</v>
      </c>
      <c r="G1544" s="129" t="s">
        <v>207</v>
      </c>
      <c r="H1544" s="130">
        <v>2.419</v>
      </c>
      <c r="I1544" s="131"/>
      <c r="J1544" s="131"/>
      <c r="K1544" s="132">
        <f>ROUND(P1544*H1544,2)</f>
        <v>0</v>
      </c>
      <c r="L1544" s="133"/>
      <c r="M1544" s="32"/>
      <c r="N1544" s="134" t="s">
        <v>20</v>
      </c>
      <c r="O1544" s="135" t="s">
        <v>43</v>
      </c>
      <c r="P1544" s="136">
        <f>I1544+J1544</f>
        <v>0</v>
      </c>
      <c r="Q1544" s="136">
        <f>ROUND(I1544*H1544,2)</f>
        <v>0</v>
      </c>
      <c r="R1544" s="136">
        <f>ROUND(J1544*H1544,2)</f>
        <v>0</v>
      </c>
      <c r="T1544" s="137">
        <f>S1544*H1544</f>
        <v>0</v>
      </c>
      <c r="U1544" s="137">
        <v>0</v>
      </c>
      <c r="V1544" s="137">
        <f>U1544*H1544</f>
        <v>0</v>
      </c>
      <c r="W1544" s="137">
        <v>0</v>
      </c>
      <c r="X1544" s="137">
        <f>W1544*H1544</f>
        <v>0</v>
      </c>
      <c r="Y1544" s="138" t="s">
        <v>20</v>
      </c>
      <c r="AR1544" s="139" t="s">
        <v>185</v>
      </c>
      <c r="AT1544" s="139" t="s">
        <v>157</v>
      </c>
      <c r="AU1544" s="139" t="s">
        <v>84</v>
      </c>
      <c r="AY1544" s="17" t="s">
        <v>155</v>
      </c>
      <c r="BE1544" s="140">
        <f>IF(O1544="základní",K1544,0)</f>
        <v>0</v>
      </c>
      <c r="BF1544" s="140">
        <f>IF(O1544="snížená",K1544,0)</f>
        <v>0</v>
      </c>
      <c r="BG1544" s="140">
        <f>IF(O1544="zákl. přenesená",K1544,0)</f>
        <v>0</v>
      </c>
      <c r="BH1544" s="140">
        <f>IF(O1544="sníž. přenesená",K1544,0)</f>
        <v>0</v>
      </c>
      <c r="BI1544" s="140">
        <f>IF(O1544="nulová",K1544,0)</f>
        <v>0</v>
      </c>
      <c r="BJ1544" s="17" t="s">
        <v>82</v>
      </c>
      <c r="BK1544" s="140">
        <f>ROUND(P1544*H1544,2)</f>
        <v>0</v>
      </c>
      <c r="BL1544" s="17" t="s">
        <v>185</v>
      </c>
      <c r="BM1544" s="139" t="s">
        <v>3132</v>
      </c>
    </row>
    <row r="1545" spans="2:65" s="1" customFormat="1">
      <c r="B1545" s="32"/>
      <c r="D1545" s="141" t="s">
        <v>162</v>
      </c>
      <c r="F1545" s="142" t="s">
        <v>3133</v>
      </c>
      <c r="I1545" s="143"/>
      <c r="J1545" s="143"/>
      <c r="M1545" s="32"/>
      <c r="N1545" s="144"/>
      <c r="Y1545" s="53"/>
      <c r="AT1545" s="17" t="s">
        <v>162</v>
      </c>
      <c r="AU1545" s="17" t="s">
        <v>84</v>
      </c>
    </row>
    <row r="1546" spans="2:65" s="11" customFormat="1" ht="22.9" customHeight="1">
      <c r="B1546" s="113"/>
      <c r="D1546" s="114" t="s">
        <v>73</v>
      </c>
      <c r="E1546" s="124" t="s">
        <v>3134</v>
      </c>
      <c r="F1546" s="124" t="s">
        <v>3135</v>
      </c>
      <c r="I1546" s="116"/>
      <c r="J1546" s="116"/>
      <c r="K1546" s="125">
        <f>BK1546</f>
        <v>0</v>
      </c>
      <c r="M1546" s="113"/>
      <c r="N1546" s="118"/>
      <c r="Q1546" s="119">
        <f>SUM(Q1547:Q1551)</f>
        <v>0</v>
      </c>
      <c r="R1546" s="119">
        <f>SUM(R1547:R1551)</f>
        <v>0</v>
      </c>
      <c r="T1546" s="120">
        <f>SUM(T1547:T1551)</f>
        <v>0</v>
      </c>
      <c r="V1546" s="120">
        <f>SUM(V1547:V1551)</f>
        <v>1.7000000000000001E-4</v>
      </c>
      <c r="X1546" s="120">
        <f>SUM(X1547:X1551)</f>
        <v>0</v>
      </c>
      <c r="Y1546" s="121"/>
      <c r="AR1546" s="114" t="s">
        <v>84</v>
      </c>
      <c r="AT1546" s="122" t="s">
        <v>73</v>
      </c>
      <c r="AU1546" s="122" t="s">
        <v>82</v>
      </c>
      <c r="AY1546" s="114" t="s">
        <v>155</v>
      </c>
      <c r="BK1546" s="123">
        <f>SUM(BK1547:BK1551)</f>
        <v>0</v>
      </c>
    </row>
    <row r="1547" spans="2:65" s="1" customFormat="1" ht="21.75" customHeight="1">
      <c r="B1547" s="32"/>
      <c r="C1547" s="126" t="s">
        <v>3136</v>
      </c>
      <c r="D1547" s="126" t="s">
        <v>157</v>
      </c>
      <c r="E1547" s="127" t="s">
        <v>3137</v>
      </c>
      <c r="F1547" s="128" t="s">
        <v>3138</v>
      </c>
      <c r="G1547" s="129" t="s">
        <v>160</v>
      </c>
      <c r="H1547" s="130">
        <v>1</v>
      </c>
      <c r="I1547" s="131"/>
      <c r="J1547" s="131"/>
      <c r="K1547" s="132">
        <f>ROUND(P1547*H1547,2)</f>
        <v>0</v>
      </c>
      <c r="L1547" s="133"/>
      <c r="M1547" s="32"/>
      <c r="N1547" s="134" t="s">
        <v>20</v>
      </c>
      <c r="O1547" s="135" t="s">
        <v>43</v>
      </c>
      <c r="P1547" s="136">
        <f>I1547+J1547</f>
        <v>0</v>
      </c>
      <c r="Q1547" s="136">
        <f>ROUND(I1547*H1547,2)</f>
        <v>0</v>
      </c>
      <c r="R1547" s="136">
        <f>ROUND(J1547*H1547,2)</f>
        <v>0</v>
      </c>
      <c r="T1547" s="137">
        <f>S1547*H1547</f>
        <v>0</v>
      </c>
      <c r="U1547" s="137">
        <v>6.9999999999999994E-5</v>
      </c>
      <c r="V1547" s="137">
        <f>U1547*H1547</f>
        <v>6.9999999999999994E-5</v>
      </c>
      <c r="W1547" s="137">
        <v>0</v>
      </c>
      <c r="X1547" s="137">
        <f>W1547*H1547</f>
        <v>0</v>
      </c>
      <c r="Y1547" s="138" t="s">
        <v>20</v>
      </c>
      <c r="AR1547" s="139" t="s">
        <v>161</v>
      </c>
      <c r="AT1547" s="139" t="s">
        <v>157</v>
      </c>
      <c r="AU1547" s="139" t="s">
        <v>84</v>
      </c>
      <c r="AY1547" s="17" t="s">
        <v>155</v>
      </c>
      <c r="BE1547" s="140">
        <f>IF(O1547="základní",K1547,0)</f>
        <v>0</v>
      </c>
      <c r="BF1547" s="140">
        <f>IF(O1547="snížená",K1547,0)</f>
        <v>0</v>
      </c>
      <c r="BG1547" s="140">
        <f>IF(O1547="zákl. přenesená",K1547,0)</f>
        <v>0</v>
      </c>
      <c r="BH1547" s="140">
        <f>IF(O1547="sníž. přenesená",K1547,0)</f>
        <v>0</v>
      </c>
      <c r="BI1547" s="140">
        <f>IF(O1547="nulová",K1547,0)</f>
        <v>0</v>
      </c>
      <c r="BJ1547" s="17" t="s">
        <v>82</v>
      </c>
      <c r="BK1547" s="140">
        <f>ROUND(P1547*H1547,2)</f>
        <v>0</v>
      </c>
      <c r="BL1547" s="17" t="s">
        <v>161</v>
      </c>
      <c r="BM1547" s="139" t="s">
        <v>3139</v>
      </c>
    </row>
    <row r="1548" spans="2:65" s="1" customFormat="1">
      <c r="B1548" s="32"/>
      <c r="D1548" s="141" t="s">
        <v>162</v>
      </c>
      <c r="F1548" s="142" t="s">
        <v>3140</v>
      </c>
      <c r="I1548" s="143"/>
      <c r="J1548" s="143"/>
      <c r="M1548" s="32"/>
      <c r="N1548" s="144"/>
      <c r="Y1548" s="53"/>
      <c r="AT1548" s="17" t="s">
        <v>162</v>
      </c>
      <c r="AU1548" s="17" t="s">
        <v>84</v>
      </c>
    </row>
    <row r="1549" spans="2:65" s="1" customFormat="1" ht="39">
      <c r="B1549" s="32"/>
      <c r="D1549" s="146" t="s">
        <v>177</v>
      </c>
      <c r="F1549" s="160" t="s">
        <v>3141</v>
      </c>
      <c r="I1549" s="143"/>
      <c r="J1549" s="143"/>
      <c r="M1549" s="32"/>
      <c r="N1549" s="144"/>
      <c r="Y1549" s="53"/>
      <c r="AT1549" s="17" t="s">
        <v>177</v>
      </c>
      <c r="AU1549" s="17" t="s">
        <v>84</v>
      </c>
    </row>
    <row r="1550" spans="2:65" s="1" customFormat="1" ht="16.5" customHeight="1">
      <c r="B1550" s="32"/>
      <c r="C1550" s="161" t="s">
        <v>3142</v>
      </c>
      <c r="D1550" s="161" t="s">
        <v>180</v>
      </c>
      <c r="E1550" s="162" t="s">
        <v>3143</v>
      </c>
      <c r="F1550" s="163" t="s">
        <v>3144</v>
      </c>
      <c r="G1550" s="164" t="s">
        <v>380</v>
      </c>
      <c r="H1550" s="165">
        <v>0.1</v>
      </c>
      <c r="I1550" s="166"/>
      <c r="J1550" s="167"/>
      <c r="K1550" s="168">
        <f>ROUND(P1550*H1550,2)</f>
        <v>0</v>
      </c>
      <c r="L1550" s="167"/>
      <c r="M1550" s="169"/>
      <c r="N1550" s="170" t="s">
        <v>20</v>
      </c>
      <c r="O1550" s="135" t="s">
        <v>43</v>
      </c>
      <c r="P1550" s="136">
        <f>I1550+J1550</f>
        <v>0</v>
      </c>
      <c r="Q1550" s="136">
        <f>ROUND(I1550*H1550,2)</f>
        <v>0</v>
      </c>
      <c r="R1550" s="136">
        <f>ROUND(J1550*H1550,2)</f>
        <v>0</v>
      </c>
      <c r="T1550" s="137">
        <f>S1550*H1550</f>
        <v>0</v>
      </c>
      <c r="U1550" s="137">
        <v>1E-3</v>
      </c>
      <c r="V1550" s="137">
        <f>U1550*H1550</f>
        <v>1E-4</v>
      </c>
      <c r="W1550" s="137">
        <v>0</v>
      </c>
      <c r="X1550" s="137">
        <f>W1550*H1550</f>
        <v>0</v>
      </c>
      <c r="Y1550" s="138" t="s">
        <v>20</v>
      </c>
      <c r="AR1550" s="139" t="s">
        <v>191</v>
      </c>
      <c r="AT1550" s="139" t="s">
        <v>180</v>
      </c>
      <c r="AU1550" s="139" t="s">
        <v>84</v>
      </c>
      <c r="AY1550" s="17" t="s">
        <v>155</v>
      </c>
      <c r="BE1550" s="140">
        <f>IF(O1550="základní",K1550,0)</f>
        <v>0</v>
      </c>
      <c r="BF1550" s="140">
        <f>IF(O1550="snížená",K1550,0)</f>
        <v>0</v>
      </c>
      <c r="BG1550" s="140">
        <f>IF(O1550="zákl. přenesená",K1550,0)</f>
        <v>0</v>
      </c>
      <c r="BH1550" s="140">
        <f>IF(O1550="sníž. přenesená",K1550,0)</f>
        <v>0</v>
      </c>
      <c r="BI1550" s="140">
        <f>IF(O1550="nulová",K1550,0)</f>
        <v>0</v>
      </c>
      <c r="BJ1550" s="17" t="s">
        <v>82</v>
      </c>
      <c r="BK1550" s="140">
        <f>ROUND(P1550*H1550,2)</f>
        <v>0</v>
      </c>
      <c r="BL1550" s="17" t="s">
        <v>161</v>
      </c>
      <c r="BM1550" s="139" t="s">
        <v>3145</v>
      </c>
    </row>
    <row r="1551" spans="2:65" s="12" customFormat="1">
      <c r="B1551" s="145"/>
      <c r="D1551" s="146" t="s">
        <v>164</v>
      </c>
      <c r="F1551" s="148" t="s">
        <v>3146</v>
      </c>
      <c r="H1551" s="149">
        <v>0.1</v>
      </c>
      <c r="I1551" s="150"/>
      <c r="J1551" s="150"/>
      <c r="M1551" s="145"/>
      <c r="N1551" s="151"/>
      <c r="Y1551" s="152"/>
      <c r="AT1551" s="147" t="s">
        <v>164</v>
      </c>
      <c r="AU1551" s="147" t="s">
        <v>84</v>
      </c>
      <c r="AV1551" s="12" t="s">
        <v>84</v>
      </c>
      <c r="AW1551" s="12" t="s">
        <v>4</v>
      </c>
      <c r="AX1551" s="12" t="s">
        <v>82</v>
      </c>
      <c r="AY1551" s="147" t="s">
        <v>155</v>
      </c>
    </row>
    <row r="1552" spans="2:65" s="11" customFormat="1" ht="22.9" customHeight="1">
      <c r="B1552" s="113"/>
      <c r="D1552" s="114" t="s">
        <v>73</v>
      </c>
      <c r="E1552" s="124" t="s">
        <v>3147</v>
      </c>
      <c r="F1552" s="124" t="s">
        <v>3148</v>
      </c>
      <c r="I1552" s="116"/>
      <c r="J1552" s="116"/>
      <c r="K1552" s="125">
        <f>BK1552</f>
        <v>0</v>
      </c>
      <c r="M1552" s="113"/>
      <c r="N1552" s="118"/>
      <c r="Q1552" s="119">
        <f>SUM(Q1553:Q1562)</f>
        <v>0</v>
      </c>
      <c r="R1552" s="119">
        <f>SUM(R1553:R1562)</f>
        <v>0</v>
      </c>
      <c r="T1552" s="120">
        <f>SUM(T1553:T1562)</f>
        <v>0</v>
      </c>
      <c r="V1552" s="120">
        <f>SUM(V1553:V1562)</f>
        <v>0.31359999999999993</v>
      </c>
      <c r="X1552" s="120">
        <f>SUM(X1553:X1562)</f>
        <v>0</v>
      </c>
      <c r="Y1552" s="121"/>
      <c r="AR1552" s="114" t="s">
        <v>84</v>
      </c>
      <c r="AT1552" s="122" t="s">
        <v>73</v>
      </c>
      <c r="AU1552" s="122" t="s">
        <v>82</v>
      </c>
      <c r="AY1552" s="114" t="s">
        <v>155</v>
      </c>
      <c r="BK1552" s="123">
        <f>SUM(BK1553:BK1562)</f>
        <v>0</v>
      </c>
    </row>
    <row r="1553" spans="2:65" s="1" customFormat="1" ht="16.5" customHeight="1">
      <c r="B1553" s="32"/>
      <c r="C1553" s="126" t="s">
        <v>3149</v>
      </c>
      <c r="D1553" s="126" t="s">
        <v>157</v>
      </c>
      <c r="E1553" s="127" t="s">
        <v>3150</v>
      </c>
      <c r="F1553" s="128" t="s">
        <v>3151</v>
      </c>
      <c r="G1553" s="129" t="s">
        <v>386</v>
      </c>
      <c r="H1553" s="130">
        <v>1</v>
      </c>
      <c r="I1553" s="131"/>
      <c r="J1553" s="131"/>
      <c r="K1553" s="132">
        <f>ROUND(P1553*H1553,2)</f>
        <v>0</v>
      </c>
      <c r="L1553" s="133"/>
      <c r="M1553" s="32"/>
      <c r="N1553" s="134" t="s">
        <v>20</v>
      </c>
      <c r="O1553" s="135" t="s">
        <v>43</v>
      </c>
      <c r="P1553" s="136">
        <f>I1553+J1553</f>
        <v>0</v>
      </c>
      <c r="Q1553" s="136">
        <f>ROUND(I1553*H1553,2)</f>
        <v>0</v>
      </c>
      <c r="R1553" s="136">
        <f>ROUND(J1553*H1553,2)</f>
        <v>0</v>
      </c>
      <c r="T1553" s="137">
        <f>S1553*H1553</f>
        <v>0</v>
      </c>
      <c r="U1553" s="137">
        <v>0</v>
      </c>
      <c r="V1553" s="137">
        <f>U1553*H1553</f>
        <v>0</v>
      </c>
      <c r="W1553" s="137">
        <v>0</v>
      </c>
      <c r="X1553" s="137">
        <f>W1553*H1553</f>
        <v>0</v>
      </c>
      <c r="Y1553" s="138" t="s">
        <v>20</v>
      </c>
      <c r="AR1553" s="139" t="s">
        <v>185</v>
      </c>
      <c r="AT1553" s="139" t="s">
        <v>157</v>
      </c>
      <c r="AU1553" s="139" t="s">
        <v>84</v>
      </c>
      <c r="AY1553" s="17" t="s">
        <v>155</v>
      </c>
      <c r="BE1553" s="140">
        <f>IF(O1553="základní",K1553,0)</f>
        <v>0</v>
      </c>
      <c r="BF1553" s="140">
        <f>IF(O1553="snížená",K1553,0)</f>
        <v>0</v>
      </c>
      <c r="BG1553" s="140">
        <f>IF(O1553="zákl. přenesená",K1553,0)</f>
        <v>0</v>
      </c>
      <c r="BH1553" s="140">
        <f>IF(O1553="sníž. přenesená",K1553,0)</f>
        <v>0</v>
      </c>
      <c r="BI1553" s="140">
        <f>IF(O1553="nulová",K1553,0)</f>
        <v>0</v>
      </c>
      <c r="BJ1553" s="17" t="s">
        <v>82</v>
      </c>
      <c r="BK1553" s="140">
        <f>ROUND(P1553*H1553,2)</f>
        <v>0</v>
      </c>
      <c r="BL1553" s="17" t="s">
        <v>185</v>
      </c>
      <c r="BM1553" s="139" t="s">
        <v>3152</v>
      </c>
    </row>
    <row r="1554" spans="2:65" s="1" customFormat="1">
      <c r="B1554" s="32"/>
      <c r="D1554" s="141" t="s">
        <v>162</v>
      </c>
      <c r="F1554" s="142" t="s">
        <v>3153</v>
      </c>
      <c r="I1554" s="143"/>
      <c r="J1554" s="143"/>
      <c r="M1554" s="32"/>
      <c r="N1554" s="144"/>
      <c r="Y1554" s="53"/>
      <c r="AT1554" s="17" t="s">
        <v>162</v>
      </c>
      <c r="AU1554" s="17" t="s">
        <v>84</v>
      </c>
    </row>
    <row r="1555" spans="2:65" s="1" customFormat="1" ht="16.5" customHeight="1">
      <c r="B1555" s="32"/>
      <c r="C1555" s="161" t="s">
        <v>3154</v>
      </c>
      <c r="D1555" s="161" t="s">
        <v>180</v>
      </c>
      <c r="E1555" s="162" t="s">
        <v>3155</v>
      </c>
      <c r="F1555" s="163" t="s">
        <v>3156</v>
      </c>
      <c r="G1555" s="164" t="s">
        <v>386</v>
      </c>
      <c r="H1555" s="165">
        <v>1</v>
      </c>
      <c r="I1555" s="166"/>
      <c r="J1555" s="167"/>
      <c r="K1555" s="168">
        <f>ROUND(P1555*H1555,2)</f>
        <v>0</v>
      </c>
      <c r="L1555" s="167"/>
      <c r="M1555" s="169"/>
      <c r="N1555" s="170" t="s">
        <v>20</v>
      </c>
      <c r="O1555" s="135" t="s">
        <v>43</v>
      </c>
      <c r="P1555" s="136">
        <f>I1555+J1555</f>
        <v>0</v>
      </c>
      <c r="Q1555" s="136">
        <f>ROUND(I1555*H1555,2)</f>
        <v>0</v>
      </c>
      <c r="R1555" s="136">
        <f>ROUND(J1555*H1555,2)</f>
        <v>0</v>
      </c>
      <c r="T1555" s="137">
        <f>S1555*H1555</f>
        <v>0</v>
      </c>
      <c r="U1555" s="137">
        <v>0.3</v>
      </c>
      <c r="V1555" s="137">
        <f>U1555*H1555</f>
        <v>0.3</v>
      </c>
      <c r="W1555" s="137">
        <v>0</v>
      </c>
      <c r="X1555" s="137">
        <f>W1555*H1555</f>
        <v>0</v>
      </c>
      <c r="Y1555" s="138" t="s">
        <v>20</v>
      </c>
      <c r="AR1555" s="139" t="s">
        <v>184</v>
      </c>
      <c r="AT1555" s="139" t="s">
        <v>180</v>
      </c>
      <c r="AU1555" s="139" t="s">
        <v>84</v>
      </c>
      <c r="AY1555" s="17" t="s">
        <v>155</v>
      </c>
      <c r="BE1555" s="140">
        <f>IF(O1555="základní",K1555,0)</f>
        <v>0</v>
      </c>
      <c r="BF1555" s="140">
        <f>IF(O1555="snížená",K1555,0)</f>
        <v>0</v>
      </c>
      <c r="BG1555" s="140">
        <f>IF(O1555="zákl. přenesená",K1555,0)</f>
        <v>0</v>
      </c>
      <c r="BH1555" s="140">
        <f>IF(O1555="sníž. přenesená",K1555,0)</f>
        <v>0</v>
      </c>
      <c r="BI1555" s="140">
        <f>IF(O1555="nulová",K1555,0)</f>
        <v>0</v>
      </c>
      <c r="BJ1555" s="17" t="s">
        <v>82</v>
      </c>
      <c r="BK1555" s="140">
        <f>ROUND(P1555*H1555,2)</f>
        <v>0</v>
      </c>
      <c r="BL1555" s="17" t="s">
        <v>185</v>
      </c>
      <c r="BM1555" s="139" t="s">
        <v>3157</v>
      </c>
    </row>
    <row r="1556" spans="2:65" s="1" customFormat="1" ht="24.2" customHeight="1">
      <c r="B1556" s="32"/>
      <c r="C1556" s="126" t="s">
        <v>3158</v>
      </c>
      <c r="D1556" s="126" t="s">
        <v>157</v>
      </c>
      <c r="E1556" s="127" t="s">
        <v>3159</v>
      </c>
      <c r="F1556" s="128" t="s">
        <v>3160</v>
      </c>
      <c r="G1556" s="129" t="s">
        <v>183</v>
      </c>
      <c r="H1556" s="130">
        <v>1</v>
      </c>
      <c r="I1556" s="131"/>
      <c r="J1556" s="131"/>
      <c r="K1556" s="132">
        <f>ROUND(P1556*H1556,2)</f>
        <v>0</v>
      </c>
      <c r="L1556" s="133"/>
      <c r="M1556" s="32"/>
      <c r="N1556" s="134" t="s">
        <v>20</v>
      </c>
      <c r="O1556" s="135" t="s">
        <v>43</v>
      </c>
      <c r="P1556" s="136">
        <f>I1556+J1556</f>
        <v>0</v>
      </c>
      <c r="Q1556" s="136">
        <f>ROUND(I1556*H1556,2)</f>
        <v>0</v>
      </c>
      <c r="R1556" s="136">
        <f>ROUND(J1556*H1556,2)</f>
        <v>0</v>
      </c>
      <c r="T1556" s="137">
        <f>S1556*H1556</f>
        <v>0</v>
      </c>
      <c r="U1556" s="137">
        <v>0</v>
      </c>
      <c r="V1556" s="137">
        <f>U1556*H1556</f>
        <v>0</v>
      </c>
      <c r="W1556" s="137">
        <v>0</v>
      </c>
      <c r="X1556" s="137">
        <f>W1556*H1556</f>
        <v>0</v>
      </c>
      <c r="Y1556" s="138" t="s">
        <v>20</v>
      </c>
      <c r="AR1556" s="139" t="s">
        <v>185</v>
      </c>
      <c r="AT1556" s="139" t="s">
        <v>157</v>
      </c>
      <c r="AU1556" s="139" t="s">
        <v>84</v>
      </c>
      <c r="AY1556" s="17" t="s">
        <v>155</v>
      </c>
      <c r="BE1556" s="140">
        <f>IF(O1556="základní",K1556,0)</f>
        <v>0</v>
      </c>
      <c r="BF1556" s="140">
        <f>IF(O1556="snížená",K1556,0)</f>
        <v>0</v>
      </c>
      <c r="BG1556" s="140">
        <f>IF(O1556="zákl. přenesená",K1556,0)</f>
        <v>0</v>
      </c>
      <c r="BH1556" s="140">
        <f>IF(O1556="sníž. přenesená",K1556,0)</f>
        <v>0</v>
      </c>
      <c r="BI1556" s="140">
        <f>IF(O1556="nulová",K1556,0)</f>
        <v>0</v>
      </c>
      <c r="BJ1556" s="17" t="s">
        <v>82</v>
      </c>
      <c r="BK1556" s="140">
        <f>ROUND(P1556*H1556,2)</f>
        <v>0</v>
      </c>
      <c r="BL1556" s="17" t="s">
        <v>185</v>
      </c>
      <c r="BM1556" s="139" t="s">
        <v>3161</v>
      </c>
    </row>
    <row r="1557" spans="2:65" s="1" customFormat="1">
      <c r="B1557" s="32"/>
      <c r="D1557" s="141" t="s">
        <v>162</v>
      </c>
      <c r="F1557" s="142" t="s">
        <v>3162</v>
      </c>
      <c r="I1557" s="143"/>
      <c r="J1557" s="143"/>
      <c r="M1557" s="32"/>
      <c r="N1557" s="144"/>
      <c r="Y1557" s="53"/>
      <c r="AT1557" s="17" t="s">
        <v>162</v>
      </c>
      <c r="AU1557" s="17" t="s">
        <v>84</v>
      </c>
    </row>
    <row r="1558" spans="2:65" s="1" customFormat="1" ht="16.5" customHeight="1">
      <c r="B1558" s="32"/>
      <c r="C1558" s="161" t="s">
        <v>3163</v>
      </c>
      <c r="D1558" s="161" t="s">
        <v>180</v>
      </c>
      <c r="E1558" s="162" t="s">
        <v>3164</v>
      </c>
      <c r="F1558" s="163" t="s">
        <v>3165</v>
      </c>
      <c r="G1558" s="164" t="s">
        <v>183</v>
      </c>
      <c r="H1558" s="165">
        <v>1</v>
      </c>
      <c r="I1558" s="166"/>
      <c r="J1558" s="167"/>
      <c r="K1558" s="168">
        <f>ROUND(P1558*H1558,2)</f>
        <v>0</v>
      </c>
      <c r="L1558" s="167"/>
      <c r="M1558" s="169"/>
      <c r="N1558" s="170" t="s">
        <v>20</v>
      </c>
      <c r="O1558" s="135" t="s">
        <v>43</v>
      </c>
      <c r="P1558" s="136">
        <f>I1558+J1558</f>
        <v>0</v>
      </c>
      <c r="Q1558" s="136">
        <f>ROUND(I1558*H1558,2)</f>
        <v>0</v>
      </c>
      <c r="R1558" s="136">
        <f>ROUND(J1558*H1558,2)</f>
        <v>0</v>
      </c>
      <c r="T1558" s="137">
        <f>S1558*H1558</f>
        <v>0</v>
      </c>
      <c r="U1558" s="137">
        <v>8.2000000000000007E-3</v>
      </c>
      <c r="V1558" s="137">
        <f>U1558*H1558</f>
        <v>8.2000000000000007E-3</v>
      </c>
      <c r="W1558" s="137">
        <v>0</v>
      </c>
      <c r="X1558" s="137">
        <f>W1558*H1558</f>
        <v>0</v>
      </c>
      <c r="Y1558" s="138" t="s">
        <v>20</v>
      </c>
      <c r="AR1558" s="139" t="s">
        <v>184</v>
      </c>
      <c r="AT1558" s="139" t="s">
        <v>180</v>
      </c>
      <c r="AU1558" s="139" t="s">
        <v>84</v>
      </c>
      <c r="AY1558" s="17" t="s">
        <v>155</v>
      </c>
      <c r="BE1558" s="140">
        <f>IF(O1558="základní",K1558,0)</f>
        <v>0</v>
      </c>
      <c r="BF1558" s="140">
        <f>IF(O1558="snížená",K1558,0)</f>
        <v>0</v>
      </c>
      <c r="BG1558" s="140">
        <f>IF(O1558="zákl. přenesená",K1558,0)</f>
        <v>0</v>
      </c>
      <c r="BH1558" s="140">
        <f>IF(O1558="sníž. přenesená",K1558,0)</f>
        <v>0</v>
      </c>
      <c r="BI1558" s="140">
        <f>IF(O1558="nulová",K1558,0)</f>
        <v>0</v>
      </c>
      <c r="BJ1558" s="17" t="s">
        <v>82</v>
      </c>
      <c r="BK1558" s="140">
        <f>ROUND(P1558*H1558,2)</f>
        <v>0</v>
      </c>
      <c r="BL1558" s="17" t="s">
        <v>185</v>
      </c>
      <c r="BM1558" s="139" t="s">
        <v>3166</v>
      </c>
    </row>
    <row r="1559" spans="2:65" s="1" customFormat="1" ht="16.5" customHeight="1">
      <c r="B1559" s="32"/>
      <c r="C1559" s="161" t="s">
        <v>3167</v>
      </c>
      <c r="D1559" s="161" t="s">
        <v>180</v>
      </c>
      <c r="E1559" s="162" t="s">
        <v>3168</v>
      </c>
      <c r="F1559" s="163" t="s">
        <v>3169</v>
      </c>
      <c r="G1559" s="164" t="s">
        <v>386</v>
      </c>
      <c r="H1559" s="165">
        <v>1</v>
      </c>
      <c r="I1559" s="166"/>
      <c r="J1559" s="167"/>
      <c r="K1559" s="168">
        <f>ROUND(P1559*H1559,2)</f>
        <v>0</v>
      </c>
      <c r="L1559" s="167"/>
      <c r="M1559" s="169"/>
      <c r="N1559" s="170" t="s">
        <v>20</v>
      </c>
      <c r="O1559" s="135" t="s">
        <v>43</v>
      </c>
      <c r="P1559" s="136">
        <f>I1559+J1559</f>
        <v>0</v>
      </c>
      <c r="Q1559" s="136">
        <f>ROUND(I1559*H1559,2)</f>
        <v>0</v>
      </c>
      <c r="R1559" s="136">
        <f>ROUND(J1559*H1559,2)</f>
        <v>0</v>
      </c>
      <c r="T1559" s="137">
        <f>S1559*H1559</f>
        <v>0</v>
      </c>
      <c r="U1559" s="137">
        <v>1.1999999999999999E-3</v>
      </c>
      <c r="V1559" s="137">
        <f>U1559*H1559</f>
        <v>1.1999999999999999E-3</v>
      </c>
      <c r="W1559" s="137">
        <v>0</v>
      </c>
      <c r="X1559" s="137">
        <f>W1559*H1559</f>
        <v>0</v>
      </c>
      <c r="Y1559" s="138" t="s">
        <v>20</v>
      </c>
      <c r="AR1559" s="139" t="s">
        <v>184</v>
      </c>
      <c r="AT1559" s="139" t="s">
        <v>180</v>
      </c>
      <c r="AU1559" s="139" t="s">
        <v>84</v>
      </c>
      <c r="AY1559" s="17" t="s">
        <v>155</v>
      </c>
      <c r="BE1559" s="140">
        <f>IF(O1559="základní",K1559,0)</f>
        <v>0</v>
      </c>
      <c r="BF1559" s="140">
        <f>IF(O1559="snížená",K1559,0)</f>
        <v>0</v>
      </c>
      <c r="BG1559" s="140">
        <f>IF(O1559="zákl. přenesená",K1559,0)</f>
        <v>0</v>
      </c>
      <c r="BH1559" s="140">
        <f>IF(O1559="sníž. přenesená",K1559,0)</f>
        <v>0</v>
      </c>
      <c r="BI1559" s="140">
        <f>IF(O1559="nulová",K1559,0)</f>
        <v>0</v>
      </c>
      <c r="BJ1559" s="17" t="s">
        <v>82</v>
      </c>
      <c r="BK1559" s="140">
        <f>ROUND(P1559*H1559,2)</f>
        <v>0</v>
      </c>
      <c r="BL1559" s="17" t="s">
        <v>185</v>
      </c>
      <c r="BM1559" s="139" t="s">
        <v>3170</v>
      </c>
    </row>
    <row r="1560" spans="2:65" s="1" customFormat="1" ht="16.5" customHeight="1">
      <c r="B1560" s="32"/>
      <c r="C1560" s="161" t="s">
        <v>3171</v>
      </c>
      <c r="D1560" s="161" t="s">
        <v>180</v>
      </c>
      <c r="E1560" s="162" t="s">
        <v>3172</v>
      </c>
      <c r="F1560" s="163" t="s">
        <v>3173</v>
      </c>
      <c r="G1560" s="164" t="s">
        <v>386</v>
      </c>
      <c r="H1560" s="165">
        <v>1</v>
      </c>
      <c r="I1560" s="166"/>
      <c r="J1560" s="167"/>
      <c r="K1560" s="168">
        <f>ROUND(P1560*H1560,2)</f>
        <v>0</v>
      </c>
      <c r="L1560" s="167"/>
      <c r="M1560" s="169"/>
      <c r="N1560" s="170" t="s">
        <v>20</v>
      </c>
      <c r="O1560" s="135" t="s">
        <v>43</v>
      </c>
      <c r="P1560" s="136">
        <f>I1560+J1560</f>
        <v>0</v>
      </c>
      <c r="Q1560" s="136">
        <f>ROUND(I1560*H1560,2)</f>
        <v>0</v>
      </c>
      <c r="R1560" s="136">
        <f>ROUND(J1560*H1560,2)</f>
        <v>0</v>
      </c>
      <c r="T1560" s="137">
        <f>S1560*H1560</f>
        <v>0</v>
      </c>
      <c r="U1560" s="137">
        <v>4.1999999999999997E-3</v>
      </c>
      <c r="V1560" s="137">
        <f>U1560*H1560</f>
        <v>4.1999999999999997E-3</v>
      </c>
      <c r="W1560" s="137">
        <v>0</v>
      </c>
      <c r="X1560" s="137">
        <f>W1560*H1560</f>
        <v>0</v>
      </c>
      <c r="Y1560" s="138" t="s">
        <v>20</v>
      </c>
      <c r="AR1560" s="139" t="s">
        <v>184</v>
      </c>
      <c r="AT1560" s="139" t="s">
        <v>180</v>
      </c>
      <c r="AU1560" s="139" t="s">
        <v>84</v>
      </c>
      <c r="AY1560" s="17" t="s">
        <v>155</v>
      </c>
      <c r="BE1560" s="140">
        <f>IF(O1560="základní",K1560,0)</f>
        <v>0</v>
      </c>
      <c r="BF1560" s="140">
        <f>IF(O1560="snížená",K1560,0)</f>
        <v>0</v>
      </c>
      <c r="BG1560" s="140">
        <f>IF(O1560="zákl. přenesená",K1560,0)</f>
        <v>0</v>
      </c>
      <c r="BH1560" s="140">
        <f>IF(O1560="sníž. přenesená",K1560,0)</f>
        <v>0</v>
      </c>
      <c r="BI1560" s="140">
        <f>IF(O1560="nulová",K1560,0)</f>
        <v>0</v>
      </c>
      <c r="BJ1560" s="17" t="s">
        <v>82</v>
      </c>
      <c r="BK1560" s="140">
        <f>ROUND(P1560*H1560,2)</f>
        <v>0</v>
      </c>
      <c r="BL1560" s="17" t="s">
        <v>185</v>
      </c>
      <c r="BM1560" s="139" t="s">
        <v>3174</v>
      </c>
    </row>
    <row r="1561" spans="2:65" s="1" customFormat="1" ht="24.2" customHeight="1">
      <c r="B1561" s="32"/>
      <c r="C1561" s="126" t="s">
        <v>3175</v>
      </c>
      <c r="D1561" s="126" t="s">
        <v>157</v>
      </c>
      <c r="E1561" s="127" t="s">
        <v>3176</v>
      </c>
      <c r="F1561" s="128" t="s">
        <v>3177</v>
      </c>
      <c r="G1561" s="129" t="s">
        <v>207</v>
      </c>
      <c r="H1561" s="130">
        <v>0.314</v>
      </c>
      <c r="I1561" s="131"/>
      <c r="J1561" s="131"/>
      <c r="K1561" s="132">
        <f>ROUND(P1561*H1561,2)</f>
        <v>0</v>
      </c>
      <c r="L1561" s="133"/>
      <c r="M1561" s="32"/>
      <c r="N1561" s="134" t="s">
        <v>20</v>
      </c>
      <c r="O1561" s="135" t="s">
        <v>43</v>
      </c>
      <c r="P1561" s="136">
        <f>I1561+J1561</f>
        <v>0</v>
      </c>
      <c r="Q1561" s="136">
        <f>ROUND(I1561*H1561,2)</f>
        <v>0</v>
      </c>
      <c r="R1561" s="136">
        <f>ROUND(J1561*H1561,2)</f>
        <v>0</v>
      </c>
      <c r="T1561" s="137">
        <f>S1561*H1561</f>
        <v>0</v>
      </c>
      <c r="U1561" s="137">
        <v>0</v>
      </c>
      <c r="V1561" s="137">
        <f>U1561*H1561</f>
        <v>0</v>
      </c>
      <c r="W1561" s="137">
        <v>0</v>
      </c>
      <c r="X1561" s="137">
        <f>W1561*H1561</f>
        <v>0</v>
      </c>
      <c r="Y1561" s="138" t="s">
        <v>20</v>
      </c>
      <c r="AR1561" s="139" t="s">
        <v>185</v>
      </c>
      <c r="AT1561" s="139" t="s">
        <v>157</v>
      </c>
      <c r="AU1561" s="139" t="s">
        <v>84</v>
      </c>
      <c r="AY1561" s="17" t="s">
        <v>155</v>
      </c>
      <c r="BE1561" s="140">
        <f>IF(O1561="základní",K1561,0)</f>
        <v>0</v>
      </c>
      <c r="BF1561" s="140">
        <f>IF(O1561="snížená",K1561,0)</f>
        <v>0</v>
      </c>
      <c r="BG1561" s="140">
        <f>IF(O1561="zákl. přenesená",K1561,0)</f>
        <v>0</v>
      </c>
      <c r="BH1561" s="140">
        <f>IF(O1561="sníž. přenesená",K1561,0)</f>
        <v>0</v>
      </c>
      <c r="BI1561" s="140">
        <f>IF(O1561="nulová",K1561,0)</f>
        <v>0</v>
      </c>
      <c r="BJ1561" s="17" t="s">
        <v>82</v>
      </c>
      <c r="BK1561" s="140">
        <f>ROUND(P1561*H1561,2)</f>
        <v>0</v>
      </c>
      <c r="BL1561" s="17" t="s">
        <v>185</v>
      </c>
      <c r="BM1561" s="139" t="s">
        <v>3178</v>
      </c>
    </row>
    <row r="1562" spans="2:65" s="1" customFormat="1">
      <c r="B1562" s="32"/>
      <c r="D1562" s="141" t="s">
        <v>162</v>
      </c>
      <c r="F1562" s="142" t="s">
        <v>3179</v>
      </c>
      <c r="I1562" s="143"/>
      <c r="J1562" s="143"/>
      <c r="M1562" s="32"/>
      <c r="N1562" s="144"/>
      <c r="Y1562" s="53"/>
      <c r="AT1562" s="17" t="s">
        <v>162</v>
      </c>
      <c r="AU1562" s="17" t="s">
        <v>84</v>
      </c>
    </row>
    <row r="1563" spans="2:65" s="11" customFormat="1" ht="25.9" customHeight="1">
      <c r="B1563" s="113"/>
      <c r="D1563" s="114" t="s">
        <v>73</v>
      </c>
      <c r="E1563" s="115" t="s">
        <v>180</v>
      </c>
      <c r="F1563" s="115" t="s">
        <v>3180</v>
      </c>
      <c r="I1563" s="116"/>
      <c r="J1563" s="116"/>
      <c r="K1563" s="117">
        <f>BK1563</f>
        <v>0</v>
      </c>
      <c r="M1563" s="113"/>
      <c r="N1563" s="118"/>
      <c r="Q1563" s="119">
        <f>Q1564+Q1569</f>
        <v>0</v>
      </c>
      <c r="R1563" s="119">
        <f>R1564+R1569</f>
        <v>0</v>
      </c>
      <c r="T1563" s="120">
        <f>T1564+T1569</f>
        <v>0</v>
      </c>
      <c r="V1563" s="120">
        <f>V1564+V1569</f>
        <v>1.9429999999999999E-2</v>
      </c>
      <c r="X1563" s="120">
        <f>X1564+X1569</f>
        <v>0</v>
      </c>
      <c r="Y1563" s="121"/>
      <c r="AR1563" s="114" t="s">
        <v>172</v>
      </c>
      <c r="AT1563" s="122" t="s">
        <v>73</v>
      </c>
      <c r="AU1563" s="122" t="s">
        <v>74</v>
      </c>
      <c r="AY1563" s="114" t="s">
        <v>155</v>
      </c>
      <c r="BK1563" s="123">
        <f>BK1564+BK1569</f>
        <v>0</v>
      </c>
    </row>
    <row r="1564" spans="2:65" s="11" customFormat="1" ht="22.9" customHeight="1">
      <c r="B1564" s="113"/>
      <c r="D1564" s="114" t="s">
        <v>73</v>
      </c>
      <c r="E1564" s="124" t="s">
        <v>3181</v>
      </c>
      <c r="F1564" s="124" t="s">
        <v>3182</v>
      </c>
      <c r="I1564" s="116"/>
      <c r="J1564" s="116"/>
      <c r="K1564" s="125">
        <f>BK1564</f>
        <v>0</v>
      </c>
      <c r="M1564" s="113"/>
      <c r="N1564" s="118"/>
      <c r="Q1564" s="119">
        <f>SUM(Q1565:Q1568)</f>
        <v>0</v>
      </c>
      <c r="R1564" s="119">
        <f>SUM(R1565:R1568)</f>
        <v>0</v>
      </c>
      <c r="T1564" s="120">
        <f>SUM(T1565:T1568)</f>
        <v>0</v>
      </c>
      <c r="V1564" s="120">
        <f>SUM(V1565:V1568)</f>
        <v>4.2299999999999994E-3</v>
      </c>
      <c r="X1564" s="120">
        <f>SUM(X1565:X1568)</f>
        <v>0</v>
      </c>
      <c r="Y1564" s="121"/>
      <c r="AR1564" s="114" t="s">
        <v>172</v>
      </c>
      <c r="AT1564" s="122" t="s">
        <v>73</v>
      </c>
      <c r="AU1564" s="122" t="s">
        <v>82</v>
      </c>
      <c r="AY1564" s="114" t="s">
        <v>155</v>
      </c>
      <c r="BK1564" s="123">
        <f>SUM(BK1565:BK1568)</f>
        <v>0</v>
      </c>
    </row>
    <row r="1565" spans="2:65" s="1" customFormat="1" ht="21.75" customHeight="1">
      <c r="B1565" s="32"/>
      <c r="C1565" s="126" t="s">
        <v>3183</v>
      </c>
      <c r="D1565" s="126" t="s">
        <v>157</v>
      </c>
      <c r="E1565" s="127" t="s">
        <v>3184</v>
      </c>
      <c r="F1565" s="128" t="s">
        <v>3185</v>
      </c>
      <c r="G1565" s="129" t="s">
        <v>386</v>
      </c>
      <c r="H1565" s="130">
        <v>1</v>
      </c>
      <c r="I1565" s="131"/>
      <c r="J1565" s="131"/>
      <c r="K1565" s="132">
        <f>ROUND(P1565*H1565,2)</f>
        <v>0</v>
      </c>
      <c r="L1565" s="133"/>
      <c r="M1565" s="32"/>
      <c r="N1565" s="134" t="s">
        <v>20</v>
      </c>
      <c r="O1565" s="135" t="s">
        <v>43</v>
      </c>
      <c r="P1565" s="136">
        <f>I1565+J1565</f>
        <v>0</v>
      </c>
      <c r="Q1565" s="136">
        <f>ROUND(I1565*H1565,2)</f>
        <v>0</v>
      </c>
      <c r="R1565" s="136">
        <f>ROUND(J1565*H1565,2)</f>
        <v>0</v>
      </c>
      <c r="T1565" s="137">
        <f>S1565*H1565</f>
        <v>0</v>
      </c>
      <c r="U1565" s="137">
        <v>0</v>
      </c>
      <c r="V1565" s="137">
        <f>U1565*H1565</f>
        <v>0</v>
      </c>
      <c r="W1565" s="137">
        <v>0</v>
      </c>
      <c r="X1565" s="137">
        <f>W1565*H1565</f>
        <v>0</v>
      </c>
      <c r="Y1565" s="138" t="s">
        <v>20</v>
      </c>
      <c r="AR1565" s="139" t="s">
        <v>442</v>
      </c>
      <c r="AT1565" s="139" t="s">
        <v>157</v>
      </c>
      <c r="AU1565" s="139" t="s">
        <v>84</v>
      </c>
      <c r="AY1565" s="17" t="s">
        <v>155</v>
      </c>
      <c r="BE1565" s="140">
        <f>IF(O1565="základní",K1565,0)</f>
        <v>0</v>
      </c>
      <c r="BF1565" s="140">
        <f>IF(O1565="snížená",K1565,0)</f>
        <v>0</v>
      </c>
      <c r="BG1565" s="140">
        <f>IF(O1565="zákl. přenesená",K1565,0)</f>
        <v>0</v>
      </c>
      <c r="BH1565" s="140">
        <f>IF(O1565="sníž. přenesená",K1565,0)</f>
        <v>0</v>
      </c>
      <c r="BI1565" s="140">
        <f>IF(O1565="nulová",K1565,0)</f>
        <v>0</v>
      </c>
      <c r="BJ1565" s="17" t="s">
        <v>82</v>
      </c>
      <c r="BK1565" s="140">
        <f>ROUND(P1565*H1565,2)</f>
        <v>0</v>
      </c>
      <c r="BL1565" s="17" t="s">
        <v>442</v>
      </c>
      <c r="BM1565" s="139" t="s">
        <v>3186</v>
      </c>
    </row>
    <row r="1566" spans="2:65" s="1" customFormat="1">
      <c r="B1566" s="32"/>
      <c r="D1566" s="141" t="s">
        <v>162</v>
      </c>
      <c r="F1566" s="142" t="s">
        <v>3187</v>
      </c>
      <c r="I1566" s="143"/>
      <c r="J1566" s="143"/>
      <c r="M1566" s="32"/>
      <c r="N1566" s="144"/>
      <c r="Y1566" s="53"/>
      <c r="AT1566" s="17" t="s">
        <v>162</v>
      </c>
      <c r="AU1566" s="17" t="s">
        <v>84</v>
      </c>
    </row>
    <row r="1567" spans="2:65" s="1" customFormat="1" ht="16.5" customHeight="1">
      <c r="B1567" s="32"/>
      <c r="C1567" s="161" t="s">
        <v>3188</v>
      </c>
      <c r="D1567" s="161" t="s">
        <v>180</v>
      </c>
      <c r="E1567" s="162" t="s">
        <v>3189</v>
      </c>
      <c r="F1567" s="163" t="s">
        <v>3190</v>
      </c>
      <c r="G1567" s="164" t="s">
        <v>386</v>
      </c>
      <c r="H1567" s="165">
        <v>1</v>
      </c>
      <c r="I1567" s="166"/>
      <c r="J1567" s="167"/>
      <c r="K1567" s="168">
        <f>ROUND(P1567*H1567,2)</f>
        <v>0</v>
      </c>
      <c r="L1567" s="167"/>
      <c r="M1567" s="169"/>
      <c r="N1567" s="170" t="s">
        <v>20</v>
      </c>
      <c r="O1567" s="135" t="s">
        <v>43</v>
      </c>
      <c r="P1567" s="136">
        <f>I1567+J1567</f>
        <v>0</v>
      </c>
      <c r="Q1567" s="136">
        <f>ROUND(I1567*H1567,2)</f>
        <v>0</v>
      </c>
      <c r="R1567" s="136">
        <f>ROUND(J1567*H1567,2)</f>
        <v>0</v>
      </c>
      <c r="T1567" s="137">
        <f>S1567*H1567</f>
        <v>0</v>
      </c>
      <c r="U1567" s="137">
        <v>2.0000000000000001E-4</v>
      </c>
      <c r="V1567" s="137">
        <f>U1567*H1567</f>
        <v>2.0000000000000001E-4</v>
      </c>
      <c r="W1567" s="137">
        <v>0</v>
      </c>
      <c r="X1567" s="137">
        <f>W1567*H1567</f>
        <v>0</v>
      </c>
      <c r="Y1567" s="138" t="s">
        <v>20</v>
      </c>
      <c r="AR1567" s="139" t="s">
        <v>868</v>
      </c>
      <c r="AT1567" s="139" t="s">
        <v>180</v>
      </c>
      <c r="AU1567" s="139" t="s">
        <v>84</v>
      </c>
      <c r="AY1567" s="17" t="s">
        <v>155</v>
      </c>
      <c r="BE1567" s="140">
        <f>IF(O1567="základní",K1567,0)</f>
        <v>0</v>
      </c>
      <c r="BF1567" s="140">
        <f>IF(O1567="snížená",K1567,0)</f>
        <v>0</v>
      </c>
      <c r="BG1567" s="140">
        <f>IF(O1567="zákl. přenesená",K1567,0)</f>
        <v>0</v>
      </c>
      <c r="BH1567" s="140">
        <f>IF(O1567="sníž. přenesená",K1567,0)</f>
        <v>0</v>
      </c>
      <c r="BI1567" s="140">
        <f>IF(O1567="nulová",K1567,0)</f>
        <v>0</v>
      </c>
      <c r="BJ1567" s="17" t="s">
        <v>82</v>
      </c>
      <c r="BK1567" s="140">
        <f>ROUND(P1567*H1567,2)</f>
        <v>0</v>
      </c>
      <c r="BL1567" s="17" t="s">
        <v>868</v>
      </c>
      <c r="BM1567" s="139" t="s">
        <v>3191</v>
      </c>
    </row>
    <row r="1568" spans="2:65" s="1" customFormat="1" ht="21.75" customHeight="1">
      <c r="B1568" s="32"/>
      <c r="C1568" s="161" t="s">
        <v>3192</v>
      </c>
      <c r="D1568" s="161" t="s">
        <v>180</v>
      </c>
      <c r="E1568" s="162" t="s">
        <v>3193</v>
      </c>
      <c r="F1568" s="163" t="s">
        <v>3194</v>
      </c>
      <c r="G1568" s="164" t="s">
        <v>386</v>
      </c>
      <c r="H1568" s="165">
        <v>1</v>
      </c>
      <c r="I1568" s="166"/>
      <c r="J1568" s="167"/>
      <c r="K1568" s="168">
        <f>ROUND(P1568*H1568,2)</f>
        <v>0</v>
      </c>
      <c r="L1568" s="167"/>
      <c r="M1568" s="169"/>
      <c r="N1568" s="170" t="s">
        <v>20</v>
      </c>
      <c r="O1568" s="135" t="s">
        <v>43</v>
      </c>
      <c r="P1568" s="136">
        <f>I1568+J1568</f>
        <v>0</v>
      </c>
      <c r="Q1568" s="136">
        <f>ROUND(I1568*H1568,2)</f>
        <v>0</v>
      </c>
      <c r="R1568" s="136">
        <f>ROUND(J1568*H1568,2)</f>
        <v>0</v>
      </c>
      <c r="T1568" s="137">
        <f>S1568*H1568</f>
        <v>0</v>
      </c>
      <c r="U1568" s="137">
        <v>4.0299999999999997E-3</v>
      </c>
      <c r="V1568" s="137">
        <f>U1568*H1568</f>
        <v>4.0299999999999997E-3</v>
      </c>
      <c r="W1568" s="137">
        <v>0</v>
      </c>
      <c r="X1568" s="137">
        <f>W1568*H1568</f>
        <v>0</v>
      </c>
      <c r="Y1568" s="138" t="s">
        <v>20</v>
      </c>
      <c r="AR1568" s="139" t="s">
        <v>868</v>
      </c>
      <c r="AT1568" s="139" t="s">
        <v>180</v>
      </c>
      <c r="AU1568" s="139" t="s">
        <v>84</v>
      </c>
      <c r="AY1568" s="17" t="s">
        <v>155</v>
      </c>
      <c r="BE1568" s="140">
        <f>IF(O1568="základní",K1568,0)</f>
        <v>0</v>
      </c>
      <c r="BF1568" s="140">
        <f>IF(O1568="snížená",K1568,0)</f>
        <v>0</v>
      </c>
      <c r="BG1568" s="140">
        <f>IF(O1568="zákl. přenesená",K1568,0)</f>
        <v>0</v>
      </c>
      <c r="BH1568" s="140">
        <f>IF(O1568="sníž. přenesená",K1568,0)</f>
        <v>0</v>
      </c>
      <c r="BI1568" s="140">
        <f>IF(O1568="nulová",K1568,0)</f>
        <v>0</v>
      </c>
      <c r="BJ1568" s="17" t="s">
        <v>82</v>
      </c>
      <c r="BK1568" s="140">
        <f>ROUND(P1568*H1568,2)</f>
        <v>0</v>
      </c>
      <c r="BL1568" s="17" t="s">
        <v>868</v>
      </c>
      <c r="BM1568" s="139" t="s">
        <v>3195</v>
      </c>
    </row>
    <row r="1569" spans="2:65" s="11" customFormat="1" ht="22.9" customHeight="1">
      <c r="B1569" s="113"/>
      <c r="D1569" s="114" t="s">
        <v>73</v>
      </c>
      <c r="E1569" s="124" t="s">
        <v>3196</v>
      </c>
      <c r="F1569" s="124" t="s">
        <v>3197</v>
      </c>
      <c r="I1569" s="116"/>
      <c r="J1569" s="116"/>
      <c r="K1569" s="125">
        <f>BK1569</f>
        <v>0</v>
      </c>
      <c r="M1569" s="113"/>
      <c r="N1569" s="118"/>
      <c r="Q1569" s="119">
        <f>SUM(Q1570:Q1589)</f>
        <v>0</v>
      </c>
      <c r="R1569" s="119">
        <f>SUM(R1570:R1589)</f>
        <v>0</v>
      </c>
      <c r="T1569" s="120">
        <f>SUM(T1570:T1589)</f>
        <v>0</v>
      </c>
      <c r="V1569" s="120">
        <f>SUM(V1570:V1589)</f>
        <v>1.52E-2</v>
      </c>
      <c r="X1569" s="120">
        <f>SUM(X1570:X1589)</f>
        <v>0</v>
      </c>
      <c r="Y1569" s="121"/>
      <c r="AR1569" s="114" t="s">
        <v>172</v>
      </c>
      <c r="AT1569" s="122" t="s">
        <v>73</v>
      </c>
      <c r="AU1569" s="122" t="s">
        <v>82</v>
      </c>
      <c r="AY1569" s="114" t="s">
        <v>155</v>
      </c>
      <c r="BK1569" s="123">
        <f>SUM(BK1570:BK1589)</f>
        <v>0</v>
      </c>
    </row>
    <row r="1570" spans="2:65" s="1" customFormat="1" ht="33" customHeight="1">
      <c r="B1570" s="32"/>
      <c r="C1570" s="126" t="s">
        <v>3198</v>
      </c>
      <c r="D1570" s="126" t="s">
        <v>157</v>
      </c>
      <c r="E1570" s="127" t="s">
        <v>3199</v>
      </c>
      <c r="F1570" s="128" t="s">
        <v>3200</v>
      </c>
      <c r="G1570" s="129" t="s">
        <v>183</v>
      </c>
      <c r="H1570" s="130">
        <v>35</v>
      </c>
      <c r="I1570" s="131"/>
      <c r="J1570" s="131"/>
      <c r="K1570" s="132">
        <f>ROUND(P1570*H1570,2)</f>
        <v>0</v>
      </c>
      <c r="L1570" s="133"/>
      <c r="M1570" s="32"/>
      <c r="N1570" s="134" t="s">
        <v>20</v>
      </c>
      <c r="O1570" s="135" t="s">
        <v>43</v>
      </c>
      <c r="P1570" s="136">
        <f>I1570+J1570</f>
        <v>0</v>
      </c>
      <c r="Q1570" s="136">
        <f>ROUND(I1570*H1570,2)</f>
        <v>0</v>
      </c>
      <c r="R1570" s="136">
        <f>ROUND(J1570*H1570,2)</f>
        <v>0</v>
      </c>
      <c r="T1570" s="137">
        <f>S1570*H1570</f>
        <v>0</v>
      </c>
      <c r="U1570" s="137">
        <v>0</v>
      </c>
      <c r="V1570" s="137">
        <f>U1570*H1570</f>
        <v>0</v>
      </c>
      <c r="W1570" s="137">
        <v>0</v>
      </c>
      <c r="X1570" s="137">
        <f>W1570*H1570</f>
        <v>0</v>
      </c>
      <c r="Y1570" s="138" t="s">
        <v>20</v>
      </c>
      <c r="AR1570" s="139" t="s">
        <v>161</v>
      </c>
      <c r="AT1570" s="139" t="s">
        <v>157</v>
      </c>
      <c r="AU1570" s="139" t="s">
        <v>84</v>
      </c>
      <c r="AY1570" s="17" t="s">
        <v>155</v>
      </c>
      <c r="BE1570" s="140">
        <f>IF(O1570="základní",K1570,0)</f>
        <v>0</v>
      </c>
      <c r="BF1570" s="140">
        <f>IF(O1570="snížená",K1570,0)</f>
        <v>0</v>
      </c>
      <c r="BG1570" s="140">
        <f>IF(O1570="zákl. přenesená",K1570,0)</f>
        <v>0</v>
      </c>
      <c r="BH1570" s="140">
        <f>IF(O1570="sníž. přenesená",K1570,0)</f>
        <v>0</v>
      </c>
      <c r="BI1570" s="140">
        <f>IF(O1570="nulová",K1570,0)</f>
        <v>0</v>
      </c>
      <c r="BJ1570" s="17" t="s">
        <v>82</v>
      </c>
      <c r="BK1570" s="140">
        <f>ROUND(P1570*H1570,2)</f>
        <v>0</v>
      </c>
      <c r="BL1570" s="17" t="s">
        <v>161</v>
      </c>
      <c r="BM1570" s="139" t="s">
        <v>3201</v>
      </c>
    </row>
    <row r="1571" spans="2:65" s="1" customFormat="1">
      <c r="B1571" s="32"/>
      <c r="D1571" s="141" t="s">
        <v>162</v>
      </c>
      <c r="F1571" s="142" t="s">
        <v>3202</v>
      </c>
      <c r="I1571" s="143"/>
      <c r="J1571" s="143"/>
      <c r="M1571" s="32"/>
      <c r="N1571" s="144"/>
      <c r="Y1571" s="53"/>
      <c r="AT1571" s="17" t="s">
        <v>162</v>
      </c>
      <c r="AU1571" s="17" t="s">
        <v>84</v>
      </c>
    </row>
    <row r="1572" spans="2:65" s="1" customFormat="1" ht="33" customHeight="1">
      <c r="B1572" s="32"/>
      <c r="C1572" s="126" t="s">
        <v>3203</v>
      </c>
      <c r="D1572" s="126" t="s">
        <v>157</v>
      </c>
      <c r="E1572" s="127" t="s">
        <v>3204</v>
      </c>
      <c r="F1572" s="128" t="s">
        <v>3205</v>
      </c>
      <c r="G1572" s="129" t="s">
        <v>183</v>
      </c>
      <c r="H1572" s="130">
        <v>35</v>
      </c>
      <c r="I1572" s="131"/>
      <c r="J1572" s="131"/>
      <c r="K1572" s="132">
        <f>ROUND(P1572*H1572,2)</f>
        <v>0</v>
      </c>
      <c r="L1572" s="133"/>
      <c r="M1572" s="32"/>
      <c r="N1572" s="134" t="s">
        <v>20</v>
      </c>
      <c r="O1572" s="135" t="s">
        <v>43</v>
      </c>
      <c r="P1572" s="136">
        <f>I1572+J1572</f>
        <v>0</v>
      </c>
      <c r="Q1572" s="136">
        <f>ROUND(I1572*H1572,2)</f>
        <v>0</v>
      </c>
      <c r="R1572" s="136">
        <f>ROUND(J1572*H1572,2)</f>
        <v>0</v>
      </c>
      <c r="T1572" s="137">
        <f>S1572*H1572</f>
        <v>0</v>
      </c>
      <c r="U1572" s="137">
        <v>0</v>
      </c>
      <c r="V1572" s="137">
        <f>U1572*H1572</f>
        <v>0</v>
      </c>
      <c r="W1572" s="137">
        <v>0</v>
      </c>
      <c r="X1572" s="137">
        <f>W1572*H1572</f>
        <v>0</v>
      </c>
      <c r="Y1572" s="138" t="s">
        <v>20</v>
      </c>
      <c r="AR1572" s="139" t="s">
        <v>442</v>
      </c>
      <c r="AT1572" s="139" t="s">
        <v>157</v>
      </c>
      <c r="AU1572" s="139" t="s">
        <v>84</v>
      </c>
      <c r="AY1572" s="17" t="s">
        <v>155</v>
      </c>
      <c r="BE1572" s="140">
        <f>IF(O1572="základní",K1572,0)</f>
        <v>0</v>
      </c>
      <c r="BF1572" s="140">
        <f>IF(O1572="snížená",K1572,0)</f>
        <v>0</v>
      </c>
      <c r="BG1572" s="140">
        <f>IF(O1572="zákl. přenesená",K1572,0)</f>
        <v>0</v>
      </c>
      <c r="BH1572" s="140">
        <f>IF(O1572="sníž. přenesená",K1572,0)</f>
        <v>0</v>
      </c>
      <c r="BI1572" s="140">
        <f>IF(O1572="nulová",K1572,0)</f>
        <v>0</v>
      </c>
      <c r="BJ1572" s="17" t="s">
        <v>82</v>
      </c>
      <c r="BK1572" s="140">
        <f>ROUND(P1572*H1572,2)</f>
        <v>0</v>
      </c>
      <c r="BL1572" s="17" t="s">
        <v>442</v>
      </c>
      <c r="BM1572" s="139" t="s">
        <v>3206</v>
      </c>
    </row>
    <row r="1573" spans="2:65" s="1" customFormat="1">
      <c r="B1573" s="32"/>
      <c r="D1573" s="141" t="s">
        <v>162</v>
      </c>
      <c r="F1573" s="142" t="s">
        <v>3207</v>
      </c>
      <c r="I1573" s="143"/>
      <c r="J1573" s="143"/>
      <c r="M1573" s="32"/>
      <c r="N1573" s="144"/>
      <c r="Y1573" s="53"/>
      <c r="AT1573" s="17" t="s">
        <v>162</v>
      </c>
      <c r="AU1573" s="17" t="s">
        <v>84</v>
      </c>
    </row>
    <row r="1574" spans="2:65" s="1" customFormat="1" ht="33" customHeight="1">
      <c r="B1574" s="32"/>
      <c r="C1574" s="126" t="s">
        <v>3208</v>
      </c>
      <c r="D1574" s="126" t="s">
        <v>157</v>
      </c>
      <c r="E1574" s="127" t="s">
        <v>3209</v>
      </c>
      <c r="F1574" s="128" t="s">
        <v>3210</v>
      </c>
      <c r="G1574" s="129" t="s">
        <v>183</v>
      </c>
      <c r="H1574" s="130">
        <v>23</v>
      </c>
      <c r="I1574" s="131"/>
      <c r="J1574" s="131"/>
      <c r="K1574" s="132">
        <f>ROUND(P1574*H1574,2)</f>
        <v>0</v>
      </c>
      <c r="L1574" s="133"/>
      <c r="M1574" s="32"/>
      <c r="N1574" s="134" t="s">
        <v>20</v>
      </c>
      <c r="O1574" s="135" t="s">
        <v>43</v>
      </c>
      <c r="P1574" s="136">
        <f>I1574+J1574</f>
        <v>0</v>
      </c>
      <c r="Q1574" s="136">
        <f>ROUND(I1574*H1574,2)</f>
        <v>0</v>
      </c>
      <c r="R1574" s="136">
        <f>ROUND(J1574*H1574,2)</f>
        <v>0</v>
      </c>
      <c r="T1574" s="137">
        <f>S1574*H1574</f>
        <v>0</v>
      </c>
      <c r="U1574" s="137">
        <v>0</v>
      </c>
      <c r="V1574" s="137">
        <f>U1574*H1574</f>
        <v>0</v>
      </c>
      <c r="W1574" s="137">
        <v>0</v>
      </c>
      <c r="X1574" s="137">
        <f>W1574*H1574</f>
        <v>0</v>
      </c>
      <c r="Y1574" s="138" t="s">
        <v>20</v>
      </c>
      <c r="AR1574" s="139" t="s">
        <v>161</v>
      </c>
      <c r="AT1574" s="139" t="s">
        <v>157</v>
      </c>
      <c r="AU1574" s="139" t="s">
        <v>84</v>
      </c>
      <c r="AY1574" s="17" t="s">
        <v>155</v>
      </c>
      <c r="BE1574" s="140">
        <f>IF(O1574="základní",K1574,0)</f>
        <v>0</v>
      </c>
      <c r="BF1574" s="140">
        <f>IF(O1574="snížená",K1574,0)</f>
        <v>0</v>
      </c>
      <c r="BG1574" s="140">
        <f>IF(O1574="zákl. přenesená",K1574,0)</f>
        <v>0</v>
      </c>
      <c r="BH1574" s="140">
        <f>IF(O1574="sníž. přenesená",K1574,0)</f>
        <v>0</v>
      </c>
      <c r="BI1574" s="140">
        <f>IF(O1574="nulová",K1574,0)</f>
        <v>0</v>
      </c>
      <c r="BJ1574" s="17" t="s">
        <v>82</v>
      </c>
      <c r="BK1574" s="140">
        <f>ROUND(P1574*H1574,2)</f>
        <v>0</v>
      </c>
      <c r="BL1574" s="17" t="s">
        <v>161</v>
      </c>
      <c r="BM1574" s="139" t="s">
        <v>3211</v>
      </c>
    </row>
    <row r="1575" spans="2:65" s="1" customFormat="1">
      <c r="B1575" s="32"/>
      <c r="D1575" s="141" t="s">
        <v>162</v>
      </c>
      <c r="F1575" s="142" t="s">
        <v>3212</v>
      </c>
      <c r="I1575" s="143"/>
      <c r="J1575" s="143"/>
      <c r="M1575" s="32"/>
      <c r="N1575" s="144"/>
      <c r="Y1575" s="53"/>
      <c r="AT1575" s="17" t="s">
        <v>162</v>
      </c>
      <c r="AU1575" s="17" t="s">
        <v>84</v>
      </c>
    </row>
    <row r="1576" spans="2:65" s="1" customFormat="1" ht="33" customHeight="1">
      <c r="B1576" s="32"/>
      <c r="C1576" s="126" t="s">
        <v>3213</v>
      </c>
      <c r="D1576" s="126" t="s">
        <v>157</v>
      </c>
      <c r="E1576" s="127" t="s">
        <v>3214</v>
      </c>
      <c r="F1576" s="128" t="s">
        <v>3215</v>
      </c>
      <c r="G1576" s="129" t="s">
        <v>183</v>
      </c>
      <c r="H1576" s="130">
        <v>23</v>
      </c>
      <c r="I1576" s="131"/>
      <c r="J1576" s="131"/>
      <c r="K1576" s="132">
        <f>ROUND(P1576*H1576,2)</f>
        <v>0</v>
      </c>
      <c r="L1576" s="133"/>
      <c r="M1576" s="32"/>
      <c r="N1576" s="134" t="s">
        <v>20</v>
      </c>
      <c r="O1576" s="135" t="s">
        <v>43</v>
      </c>
      <c r="P1576" s="136">
        <f>I1576+J1576</f>
        <v>0</v>
      </c>
      <c r="Q1576" s="136">
        <f>ROUND(I1576*H1576,2)</f>
        <v>0</v>
      </c>
      <c r="R1576" s="136">
        <f>ROUND(J1576*H1576,2)</f>
        <v>0</v>
      </c>
      <c r="T1576" s="137">
        <f>S1576*H1576</f>
        <v>0</v>
      </c>
      <c r="U1576" s="137">
        <v>0</v>
      </c>
      <c r="V1576" s="137">
        <f>U1576*H1576</f>
        <v>0</v>
      </c>
      <c r="W1576" s="137">
        <v>0</v>
      </c>
      <c r="X1576" s="137">
        <f>W1576*H1576</f>
        <v>0</v>
      </c>
      <c r="Y1576" s="138" t="s">
        <v>20</v>
      </c>
      <c r="AR1576" s="139" t="s">
        <v>442</v>
      </c>
      <c r="AT1576" s="139" t="s">
        <v>157</v>
      </c>
      <c r="AU1576" s="139" t="s">
        <v>84</v>
      </c>
      <c r="AY1576" s="17" t="s">
        <v>155</v>
      </c>
      <c r="BE1576" s="140">
        <f>IF(O1576="základní",K1576,0)</f>
        <v>0</v>
      </c>
      <c r="BF1576" s="140">
        <f>IF(O1576="snížená",K1576,0)</f>
        <v>0</v>
      </c>
      <c r="BG1576" s="140">
        <f>IF(O1576="zákl. přenesená",K1576,0)</f>
        <v>0</v>
      </c>
      <c r="BH1576" s="140">
        <f>IF(O1576="sníž. přenesená",K1576,0)</f>
        <v>0</v>
      </c>
      <c r="BI1576" s="140">
        <f>IF(O1576="nulová",K1576,0)</f>
        <v>0</v>
      </c>
      <c r="BJ1576" s="17" t="s">
        <v>82</v>
      </c>
      <c r="BK1576" s="140">
        <f>ROUND(P1576*H1576,2)</f>
        <v>0</v>
      </c>
      <c r="BL1576" s="17" t="s">
        <v>442</v>
      </c>
      <c r="BM1576" s="139" t="s">
        <v>3216</v>
      </c>
    </row>
    <row r="1577" spans="2:65" s="1" customFormat="1">
      <c r="B1577" s="32"/>
      <c r="D1577" s="141" t="s">
        <v>162</v>
      </c>
      <c r="F1577" s="142" t="s">
        <v>3217</v>
      </c>
      <c r="I1577" s="143"/>
      <c r="J1577" s="143"/>
      <c r="M1577" s="32"/>
      <c r="N1577" s="144"/>
      <c r="Y1577" s="53"/>
      <c r="AT1577" s="17" t="s">
        <v>162</v>
      </c>
      <c r="AU1577" s="17" t="s">
        <v>84</v>
      </c>
    </row>
    <row r="1578" spans="2:65" s="1" customFormat="1" ht="16.5" customHeight="1">
      <c r="B1578" s="32"/>
      <c r="C1578" s="126" t="s">
        <v>3218</v>
      </c>
      <c r="D1578" s="126" t="s">
        <v>157</v>
      </c>
      <c r="E1578" s="127" t="s">
        <v>3219</v>
      </c>
      <c r="F1578" s="128" t="s">
        <v>3220</v>
      </c>
      <c r="G1578" s="129" t="s">
        <v>386</v>
      </c>
      <c r="H1578" s="130">
        <v>2</v>
      </c>
      <c r="I1578" s="131"/>
      <c r="J1578" s="131"/>
      <c r="K1578" s="132">
        <f>ROUND(P1578*H1578,2)</f>
        <v>0</v>
      </c>
      <c r="L1578" s="133"/>
      <c r="M1578" s="32"/>
      <c r="N1578" s="134" t="s">
        <v>20</v>
      </c>
      <c r="O1578" s="135" t="s">
        <v>43</v>
      </c>
      <c r="P1578" s="136">
        <f>I1578+J1578</f>
        <v>0</v>
      </c>
      <c r="Q1578" s="136">
        <f>ROUND(I1578*H1578,2)</f>
        <v>0</v>
      </c>
      <c r="R1578" s="136">
        <f>ROUND(J1578*H1578,2)</f>
        <v>0</v>
      </c>
      <c r="T1578" s="137">
        <f>S1578*H1578</f>
        <v>0</v>
      </c>
      <c r="U1578" s="137">
        <v>7.6E-3</v>
      </c>
      <c r="V1578" s="137">
        <f>U1578*H1578</f>
        <v>1.52E-2</v>
      </c>
      <c r="W1578" s="137">
        <v>0</v>
      </c>
      <c r="X1578" s="137">
        <f>W1578*H1578</f>
        <v>0</v>
      </c>
      <c r="Y1578" s="138" t="s">
        <v>20</v>
      </c>
      <c r="AR1578" s="139" t="s">
        <v>161</v>
      </c>
      <c r="AT1578" s="139" t="s">
        <v>157</v>
      </c>
      <c r="AU1578" s="139" t="s">
        <v>84</v>
      </c>
      <c r="AY1578" s="17" t="s">
        <v>155</v>
      </c>
      <c r="BE1578" s="140">
        <f>IF(O1578="základní",K1578,0)</f>
        <v>0</v>
      </c>
      <c r="BF1578" s="140">
        <f>IF(O1578="snížená",K1578,0)</f>
        <v>0</v>
      </c>
      <c r="BG1578" s="140">
        <f>IF(O1578="zákl. přenesená",K1578,0)</f>
        <v>0</v>
      </c>
      <c r="BH1578" s="140">
        <f>IF(O1578="sníž. přenesená",K1578,0)</f>
        <v>0</v>
      </c>
      <c r="BI1578" s="140">
        <f>IF(O1578="nulová",K1578,0)</f>
        <v>0</v>
      </c>
      <c r="BJ1578" s="17" t="s">
        <v>82</v>
      </c>
      <c r="BK1578" s="140">
        <f>ROUND(P1578*H1578,2)</f>
        <v>0</v>
      </c>
      <c r="BL1578" s="17" t="s">
        <v>161</v>
      </c>
      <c r="BM1578" s="139" t="s">
        <v>3221</v>
      </c>
    </row>
    <row r="1579" spans="2:65" s="1" customFormat="1">
      <c r="B1579" s="32"/>
      <c r="D1579" s="141" t="s">
        <v>162</v>
      </c>
      <c r="F1579" s="142" t="s">
        <v>3222</v>
      </c>
      <c r="I1579" s="143"/>
      <c r="J1579" s="143"/>
      <c r="M1579" s="32"/>
      <c r="N1579" s="144"/>
      <c r="Y1579" s="53"/>
      <c r="AT1579" s="17" t="s">
        <v>162</v>
      </c>
      <c r="AU1579" s="17" t="s">
        <v>84</v>
      </c>
    </row>
    <row r="1580" spans="2:65" s="1" customFormat="1" ht="19.5">
      <c r="B1580" s="32"/>
      <c r="D1580" s="146" t="s">
        <v>177</v>
      </c>
      <c r="F1580" s="160" t="s">
        <v>2249</v>
      </c>
      <c r="I1580" s="143"/>
      <c r="J1580" s="143"/>
      <c r="M1580" s="32"/>
      <c r="N1580" s="144"/>
      <c r="Y1580" s="53"/>
      <c r="AT1580" s="17" t="s">
        <v>177</v>
      </c>
      <c r="AU1580" s="17" t="s">
        <v>84</v>
      </c>
    </row>
    <row r="1581" spans="2:65" s="1" customFormat="1" ht="24.2" customHeight="1">
      <c r="B1581" s="32"/>
      <c r="C1581" s="126" t="s">
        <v>3223</v>
      </c>
      <c r="D1581" s="126" t="s">
        <v>157</v>
      </c>
      <c r="E1581" s="127" t="s">
        <v>3224</v>
      </c>
      <c r="F1581" s="128" t="s">
        <v>3225</v>
      </c>
      <c r="G1581" s="129" t="s">
        <v>169</v>
      </c>
      <c r="H1581" s="130">
        <v>2.375</v>
      </c>
      <c r="I1581" s="131"/>
      <c r="J1581" s="131"/>
      <c r="K1581" s="132">
        <f>ROUND(P1581*H1581,2)</f>
        <v>0</v>
      </c>
      <c r="L1581" s="133"/>
      <c r="M1581" s="32"/>
      <c r="N1581" s="134" t="s">
        <v>20</v>
      </c>
      <c r="O1581" s="135" t="s">
        <v>43</v>
      </c>
      <c r="P1581" s="136">
        <f>I1581+J1581</f>
        <v>0</v>
      </c>
      <c r="Q1581" s="136">
        <f>ROUND(I1581*H1581,2)</f>
        <v>0</v>
      </c>
      <c r="R1581" s="136">
        <f>ROUND(J1581*H1581,2)</f>
        <v>0</v>
      </c>
      <c r="T1581" s="137">
        <f>S1581*H1581</f>
        <v>0</v>
      </c>
      <c r="U1581" s="137">
        <v>0</v>
      </c>
      <c r="V1581" s="137">
        <f>U1581*H1581</f>
        <v>0</v>
      </c>
      <c r="W1581" s="137">
        <v>0</v>
      </c>
      <c r="X1581" s="137">
        <f>W1581*H1581</f>
        <v>0</v>
      </c>
      <c r="Y1581" s="138" t="s">
        <v>20</v>
      </c>
      <c r="AR1581" s="139" t="s">
        <v>442</v>
      </c>
      <c r="AT1581" s="139" t="s">
        <v>157</v>
      </c>
      <c r="AU1581" s="139" t="s">
        <v>84</v>
      </c>
      <c r="AY1581" s="17" t="s">
        <v>155</v>
      </c>
      <c r="BE1581" s="140">
        <f>IF(O1581="základní",K1581,0)</f>
        <v>0</v>
      </c>
      <c r="BF1581" s="140">
        <f>IF(O1581="snížená",K1581,0)</f>
        <v>0</v>
      </c>
      <c r="BG1581" s="140">
        <f>IF(O1581="zákl. přenesená",K1581,0)</f>
        <v>0</v>
      </c>
      <c r="BH1581" s="140">
        <f>IF(O1581="sníž. přenesená",K1581,0)</f>
        <v>0</v>
      </c>
      <c r="BI1581" s="140">
        <f>IF(O1581="nulová",K1581,0)</f>
        <v>0</v>
      </c>
      <c r="BJ1581" s="17" t="s">
        <v>82</v>
      </c>
      <c r="BK1581" s="140">
        <f>ROUND(P1581*H1581,2)</f>
        <v>0</v>
      </c>
      <c r="BL1581" s="17" t="s">
        <v>442</v>
      </c>
      <c r="BM1581" s="139" t="s">
        <v>3226</v>
      </c>
    </row>
    <row r="1582" spans="2:65" s="1" customFormat="1">
      <c r="B1582" s="32"/>
      <c r="D1582" s="141" t="s">
        <v>162</v>
      </c>
      <c r="F1582" s="142" t="s">
        <v>3227</v>
      </c>
      <c r="I1582" s="143"/>
      <c r="J1582" s="143"/>
      <c r="M1582" s="32"/>
      <c r="N1582" s="144"/>
      <c r="Y1582" s="53"/>
      <c r="AT1582" s="17" t="s">
        <v>162</v>
      </c>
      <c r="AU1582" s="17" t="s">
        <v>84</v>
      </c>
    </row>
    <row r="1583" spans="2:65" s="14" customFormat="1">
      <c r="B1583" s="171"/>
      <c r="D1583" s="146" t="s">
        <v>164</v>
      </c>
      <c r="E1583" s="172" t="s">
        <v>20</v>
      </c>
      <c r="F1583" s="173" t="s">
        <v>3228</v>
      </c>
      <c r="H1583" s="172" t="s">
        <v>20</v>
      </c>
      <c r="I1583" s="174"/>
      <c r="J1583" s="174"/>
      <c r="M1583" s="171"/>
      <c r="N1583" s="175"/>
      <c r="Y1583" s="176"/>
      <c r="AT1583" s="172" t="s">
        <v>164</v>
      </c>
      <c r="AU1583" s="172" t="s">
        <v>84</v>
      </c>
      <c r="AV1583" s="14" t="s">
        <v>82</v>
      </c>
      <c r="AW1583" s="14" t="s">
        <v>5</v>
      </c>
      <c r="AX1583" s="14" t="s">
        <v>74</v>
      </c>
      <c r="AY1583" s="172" t="s">
        <v>155</v>
      </c>
    </row>
    <row r="1584" spans="2:65" s="12" customFormat="1">
      <c r="B1584" s="145"/>
      <c r="D1584" s="146" t="s">
        <v>164</v>
      </c>
      <c r="E1584" s="147" t="s">
        <v>20</v>
      </c>
      <c r="F1584" s="148" t="s">
        <v>3229</v>
      </c>
      <c r="H1584" s="149">
        <v>1.2250000000000001</v>
      </c>
      <c r="I1584" s="150"/>
      <c r="J1584" s="150"/>
      <c r="M1584" s="145"/>
      <c r="N1584" s="151"/>
      <c r="Y1584" s="152"/>
      <c r="AT1584" s="147" t="s">
        <v>164</v>
      </c>
      <c r="AU1584" s="147" t="s">
        <v>84</v>
      </c>
      <c r="AV1584" s="12" t="s">
        <v>84</v>
      </c>
      <c r="AW1584" s="12" t="s">
        <v>5</v>
      </c>
      <c r="AX1584" s="12" t="s">
        <v>74</v>
      </c>
      <c r="AY1584" s="147" t="s">
        <v>155</v>
      </c>
    </row>
    <row r="1585" spans="2:65" s="14" customFormat="1">
      <c r="B1585" s="171"/>
      <c r="D1585" s="146" t="s">
        <v>164</v>
      </c>
      <c r="E1585" s="172" t="s">
        <v>20</v>
      </c>
      <c r="F1585" s="173" t="s">
        <v>3230</v>
      </c>
      <c r="H1585" s="172" t="s">
        <v>20</v>
      </c>
      <c r="I1585" s="174"/>
      <c r="J1585" s="174"/>
      <c r="M1585" s="171"/>
      <c r="N1585" s="175"/>
      <c r="Y1585" s="176"/>
      <c r="AT1585" s="172" t="s">
        <v>164</v>
      </c>
      <c r="AU1585" s="172" t="s">
        <v>84</v>
      </c>
      <c r="AV1585" s="14" t="s">
        <v>82</v>
      </c>
      <c r="AW1585" s="14" t="s">
        <v>5</v>
      </c>
      <c r="AX1585" s="14" t="s">
        <v>74</v>
      </c>
      <c r="AY1585" s="172" t="s">
        <v>155</v>
      </c>
    </row>
    <row r="1586" spans="2:65" s="12" customFormat="1">
      <c r="B1586" s="145"/>
      <c r="D1586" s="146" t="s">
        <v>164</v>
      </c>
      <c r="E1586" s="147" t="s">
        <v>20</v>
      </c>
      <c r="F1586" s="148" t="s">
        <v>3231</v>
      </c>
      <c r="H1586" s="149">
        <v>1.1499999999999999</v>
      </c>
      <c r="I1586" s="150"/>
      <c r="J1586" s="150"/>
      <c r="M1586" s="145"/>
      <c r="N1586" s="151"/>
      <c r="Y1586" s="152"/>
      <c r="AT1586" s="147" t="s">
        <v>164</v>
      </c>
      <c r="AU1586" s="147" t="s">
        <v>84</v>
      </c>
      <c r="AV1586" s="12" t="s">
        <v>84</v>
      </c>
      <c r="AW1586" s="12" t="s">
        <v>5</v>
      </c>
      <c r="AX1586" s="12" t="s">
        <v>74</v>
      </c>
      <c r="AY1586" s="147" t="s">
        <v>155</v>
      </c>
    </row>
    <row r="1587" spans="2:65" s="13" customFormat="1">
      <c r="B1587" s="153"/>
      <c r="D1587" s="146" t="s">
        <v>164</v>
      </c>
      <c r="E1587" s="154" t="s">
        <v>20</v>
      </c>
      <c r="F1587" s="155" t="s">
        <v>166</v>
      </c>
      <c r="H1587" s="156">
        <v>2.375</v>
      </c>
      <c r="I1587" s="157"/>
      <c r="J1587" s="157"/>
      <c r="M1587" s="153"/>
      <c r="N1587" s="158"/>
      <c r="Y1587" s="159"/>
      <c r="AT1587" s="154" t="s">
        <v>164</v>
      </c>
      <c r="AU1587" s="154" t="s">
        <v>84</v>
      </c>
      <c r="AV1587" s="13" t="s">
        <v>161</v>
      </c>
      <c r="AW1587" s="13" t="s">
        <v>5</v>
      </c>
      <c r="AX1587" s="13" t="s">
        <v>82</v>
      </c>
      <c r="AY1587" s="154" t="s">
        <v>155</v>
      </c>
    </row>
    <row r="1588" spans="2:65" s="1" customFormat="1" ht="16.5" customHeight="1">
      <c r="B1588" s="32"/>
      <c r="C1588" s="126" t="s">
        <v>3232</v>
      </c>
      <c r="D1588" s="126" t="s">
        <v>157</v>
      </c>
      <c r="E1588" s="127" t="s">
        <v>3233</v>
      </c>
      <c r="F1588" s="128" t="s">
        <v>3234</v>
      </c>
      <c r="G1588" s="129" t="s">
        <v>207</v>
      </c>
      <c r="H1588" s="130">
        <v>1.4999999999999999E-2</v>
      </c>
      <c r="I1588" s="131"/>
      <c r="J1588" s="131"/>
      <c r="K1588" s="132">
        <f>ROUND(P1588*H1588,2)</f>
        <v>0</v>
      </c>
      <c r="L1588" s="133"/>
      <c r="M1588" s="32"/>
      <c r="N1588" s="134" t="s">
        <v>20</v>
      </c>
      <c r="O1588" s="135" t="s">
        <v>43</v>
      </c>
      <c r="P1588" s="136">
        <f>I1588+J1588</f>
        <v>0</v>
      </c>
      <c r="Q1588" s="136">
        <f>ROUND(I1588*H1588,2)</f>
        <v>0</v>
      </c>
      <c r="R1588" s="136">
        <f>ROUND(J1588*H1588,2)</f>
        <v>0</v>
      </c>
      <c r="T1588" s="137">
        <f>S1588*H1588</f>
        <v>0</v>
      </c>
      <c r="U1588" s="137">
        <v>0</v>
      </c>
      <c r="V1588" s="137">
        <f>U1588*H1588</f>
        <v>0</v>
      </c>
      <c r="W1588" s="137">
        <v>0</v>
      </c>
      <c r="X1588" s="137">
        <f>W1588*H1588</f>
        <v>0</v>
      </c>
      <c r="Y1588" s="138" t="s">
        <v>20</v>
      </c>
      <c r="AR1588" s="139" t="s">
        <v>442</v>
      </c>
      <c r="AT1588" s="139" t="s">
        <v>157</v>
      </c>
      <c r="AU1588" s="139" t="s">
        <v>84</v>
      </c>
      <c r="AY1588" s="17" t="s">
        <v>155</v>
      </c>
      <c r="BE1588" s="140">
        <f>IF(O1588="základní",K1588,0)</f>
        <v>0</v>
      </c>
      <c r="BF1588" s="140">
        <f>IF(O1588="snížená",K1588,0)</f>
        <v>0</v>
      </c>
      <c r="BG1588" s="140">
        <f>IF(O1588="zákl. přenesená",K1588,0)</f>
        <v>0</v>
      </c>
      <c r="BH1588" s="140">
        <f>IF(O1588="sníž. přenesená",K1588,0)</f>
        <v>0</v>
      </c>
      <c r="BI1588" s="140">
        <f>IF(O1588="nulová",K1588,0)</f>
        <v>0</v>
      </c>
      <c r="BJ1588" s="17" t="s">
        <v>82</v>
      </c>
      <c r="BK1588" s="140">
        <f>ROUND(P1588*H1588,2)</f>
        <v>0</v>
      </c>
      <c r="BL1588" s="17" t="s">
        <v>442</v>
      </c>
      <c r="BM1588" s="139" t="s">
        <v>3235</v>
      </c>
    </row>
    <row r="1589" spans="2:65" s="1" customFormat="1">
      <c r="B1589" s="32"/>
      <c r="D1589" s="141" t="s">
        <v>162</v>
      </c>
      <c r="F1589" s="142" t="s">
        <v>3236</v>
      </c>
      <c r="I1589" s="143"/>
      <c r="J1589" s="143"/>
      <c r="M1589" s="32"/>
      <c r="N1589" s="177"/>
      <c r="O1589" s="178"/>
      <c r="P1589" s="178"/>
      <c r="Q1589" s="178"/>
      <c r="R1589" s="178"/>
      <c r="S1589" s="178"/>
      <c r="T1589" s="178"/>
      <c r="U1589" s="178"/>
      <c r="V1589" s="178"/>
      <c r="W1589" s="178"/>
      <c r="X1589" s="178"/>
      <c r="Y1589" s="179"/>
      <c r="AT1589" s="17" t="s">
        <v>162</v>
      </c>
      <c r="AU1589" s="17" t="s">
        <v>84</v>
      </c>
    </row>
    <row r="1590" spans="2:65" s="1" customFormat="1" ht="6.95" customHeight="1">
      <c r="B1590" s="41"/>
      <c r="C1590" s="42"/>
      <c r="D1590" s="42"/>
      <c r="E1590" s="42"/>
      <c r="F1590" s="42"/>
      <c r="G1590" s="42"/>
      <c r="H1590" s="42"/>
      <c r="I1590" s="42"/>
      <c r="J1590" s="42"/>
      <c r="K1590" s="42"/>
      <c r="L1590" s="42"/>
      <c r="M1590" s="32"/>
    </row>
  </sheetData>
  <sheetProtection algorithmName="SHA-512" hashValue="G8oMqQjfoE/7X57ZHJGw3kz1tIbgSRk+w5EL8GRFgFHlmwARtU1E3HVvTpUfu1pR8itMWu51eqMxSc4WLSYJyA==" saltValue="DP3hl3gvZGanOjCRXNHN3oiN4hZSDIO0WS9FBFlLQCmCaN9ADQI1EGS75WbyakzDoJxI7hDWOhHZjspfIbnBTQ==" spinCount="100000" sheet="1" objects="1" scenarios="1" formatColumns="0" formatRows="0" autoFilter="0"/>
  <autoFilter ref="C119:L1589" xr:uid="{00000000-0009-0000-0000-000001000000}"/>
  <mergeCells count="9">
    <mergeCell ref="E52:H52"/>
    <mergeCell ref="E110:H110"/>
    <mergeCell ref="E112:H112"/>
    <mergeCell ref="M2:Z2"/>
    <mergeCell ref="E7:H7"/>
    <mergeCell ref="E9:H9"/>
    <mergeCell ref="E18:H18"/>
    <mergeCell ref="E27:H27"/>
    <mergeCell ref="E50:H50"/>
  </mergeCells>
  <hyperlinks>
    <hyperlink ref="F124" r:id="rId1" xr:uid="{00000000-0004-0000-0100-000000000000}"/>
    <hyperlink ref="F128" r:id="rId2" xr:uid="{00000000-0004-0000-0100-000001000000}"/>
    <hyperlink ref="F132" r:id="rId3" xr:uid="{00000000-0004-0000-0100-000002000000}"/>
    <hyperlink ref="F139" r:id="rId4" xr:uid="{00000000-0004-0000-0100-000003000000}"/>
    <hyperlink ref="F143" r:id="rId5" xr:uid="{00000000-0004-0000-0100-000004000000}"/>
    <hyperlink ref="F147" r:id="rId6" xr:uid="{00000000-0004-0000-0100-000005000000}"/>
    <hyperlink ref="F152" r:id="rId7" xr:uid="{00000000-0004-0000-0100-000006000000}"/>
    <hyperlink ref="F159" r:id="rId8" xr:uid="{00000000-0004-0000-0100-000007000000}"/>
    <hyperlink ref="F165" r:id="rId9" xr:uid="{00000000-0004-0000-0100-000008000000}"/>
    <hyperlink ref="F172" r:id="rId10" xr:uid="{00000000-0004-0000-0100-000009000000}"/>
    <hyperlink ref="F176" r:id="rId11" xr:uid="{00000000-0004-0000-0100-00000A000000}"/>
    <hyperlink ref="F182" r:id="rId12" xr:uid="{00000000-0004-0000-0100-00000B000000}"/>
    <hyperlink ref="F187" r:id="rId13" xr:uid="{00000000-0004-0000-0100-00000C000000}"/>
    <hyperlink ref="F193" r:id="rId14" xr:uid="{00000000-0004-0000-0100-00000D000000}"/>
    <hyperlink ref="F197" r:id="rId15" xr:uid="{00000000-0004-0000-0100-00000E000000}"/>
    <hyperlink ref="F200" r:id="rId16" xr:uid="{00000000-0004-0000-0100-00000F000000}"/>
    <hyperlink ref="F203" r:id="rId17" xr:uid="{00000000-0004-0000-0100-000010000000}"/>
    <hyperlink ref="F213" r:id="rId18" xr:uid="{00000000-0004-0000-0100-000011000000}"/>
    <hyperlink ref="F217" r:id="rId19" xr:uid="{00000000-0004-0000-0100-000012000000}"/>
    <hyperlink ref="F221" r:id="rId20" xr:uid="{00000000-0004-0000-0100-000013000000}"/>
    <hyperlink ref="F230" r:id="rId21" xr:uid="{00000000-0004-0000-0100-000014000000}"/>
    <hyperlink ref="F234" r:id="rId22" xr:uid="{00000000-0004-0000-0100-000015000000}"/>
    <hyperlink ref="F239" r:id="rId23" xr:uid="{00000000-0004-0000-0100-000016000000}"/>
    <hyperlink ref="F243" r:id="rId24" xr:uid="{00000000-0004-0000-0100-000017000000}"/>
    <hyperlink ref="F246" r:id="rId25" xr:uid="{00000000-0004-0000-0100-000018000000}"/>
    <hyperlink ref="F251" r:id="rId26" xr:uid="{00000000-0004-0000-0100-000019000000}"/>
    <hyperlink ref="F256" r:id="rId27" xr:uid="{00000000-0004-0000-0100-00001A000000}"/>
    <hyperlink ref="F262" r:id="rId28" xr:uid="{00000000-0004-0000-0100-00001B000000}"/>
    <hyperlink ref="F270" r:id="rId29" xr:uid="{00000000-0004-0000-0100-00001C000000}"/>
    <hyperlink ref="F275" r:id="rId30" xr:uid="{00000000-0004-0000-0100-00001D000000}"/>
    <hyperlink ref="F281" r:id="rId31" xr:uid="{00000000-0004-0000-0100-00001E000000}"/>
    <hyperlink ref="F286" r:id="rId32" xr:uid="{00000000-0004-0000-0100-00001F000000}"/>
    <hyperlink ref="F292" r:id="rId33" xr:uid="{00000000-0004-0000-0100-000020000000}"/>
    <hyperlink ref="F299" r:id="rId34" xr:uid="{00000000-0004-0000-0100-000021000000}"/>
    <hyperlink ref="F302" r:id="rId35" xr:uid="{00000000-0004-0000-0100-000022000000}"/>
    <hyperlink ref="F309" r:id="rId36" xr:uid="{00000000-0004-0000-0100-000023000000}"/>
    <hyperlink ref="F313" r:id="rId37" xr:uid="{00000000-0004-0000-0100-000024000000}"/>
    <hyperlink ref="F320" r:id="rId38" xr:uid="{00000000-0004-0000-0100-000025000000}"/>
    <hyperlink ref="F327" r:id="rId39" xr:uid="{00000000-0004-0000-0100-000026000000}"/>
    <hyperlink ref="F332" r:id="rId40" xr:uid="{00000000-0004-0000-0100-000027000000}"/>
    <hyperlink ref="F334" r:id="rId41" xr:uid="{00000000-0004-0000-0100-000028000000}"/>
    <hyperlink ref="F336" r:id="rId42" xr:uid="{00000000-0004-0000-0100-000029000000}"/>
    <hyperlink ref="F338" r:id="rId43" xr:uid="{00000000-0004-0000-0100-00002A000000}"/>
    <hyperlink ref="F340" r:id="rId44" xr:uid="{00000000-0004-0000-0100-00002B000000}"/>
    <hyperlink ref="F342" r:id="rId45" xr:uid="{00000000-0004-0000-0100-00002C000000}"/>
    <hyperlink ref="F344" r:id="rId46" xr:uid="{00000000-0004-0000-0100-00002D000000}"/>
    <hyperlink ref="F346" r:id="rId47" xr:uid="{00000000-0004-0000-0100-00002E000000}"/>
    <hyperlink ref="F348" r:id="rId48" xr:uid="{00000000-0004-0000-0100-00002F000000}"/>
    <hyperlink ref="F360" r:id="rId49" xr:uid="{00000000-0004-0000-0100-000030000000}"/>
    <hyperlink ref="F363" r:id="rId50" xr:uid="{00000000-0004-0000-0100-000031000000}"/>
    <hyperlink ref="F366" r:id="rId51" xr:uid="{00000000-0004-0000-0100-000032000000}"/>
    <hyperlink ref="F368" r:id="rId52" xr:uid="{00000000-0004-0000-0100-000033000000}"/>
    <hyperlink ref="F370" r:id="rId53" xr:uid="{00000000-0004-0000-0100-000034000000}"/>
    <hyperlink ref="F372" r:id="rId54" xr:uid="{00000000-0004-0000-0100-000035000000}"/>
    <hyperlink ref="F374" r:id="rId55" xr:uid="{00000000-0004-0000-0100-000036000000}"/>
    <hyperlink ref="F376" r:id="rId56" xr:uid="{00000000-0004-0000-0100-000037000000}"/>
    <hyperlink ref="F378" r:id="rId57" xr:uid="{00000000-0004-0000-0100-000038000000}"/>
    <hyperlink ref="F380" r:id="rId58" xr:uid="{00000000-0004-0000-0100-000039000000}"/>
    <hyperlink ref="F383" r:id="rId59" xr:uid="{00000000-0004-0000-0100-00003A000000}"/>
    <hyperlink ref="F388" r:id="rId60" xr:uid="{00000000-0004-0000-0100-00003B000000}"/>
    <hyperlink ref="F392" r:id="rId61" xr:uid="{00000000-0004-0000-0100-00003C000000}"/>
    <hyperlink ref="F396" r:id="rId62" xr:uid="{00000000-0004-0000-0100-00003D000000}"/>
    <hyperlink ref="F400" r:id="rId63" xr:uid="{00000000-0004-0000-0100-00003E000000}"/>
    <hyperlink ref="F404" r:id="rId64" xr:uid="{00000000-0004-0000-0100-00003F000000}"/>
    <hyperlink ref="F408" r:id="rId65" xr:uid="{00000000-0004-0000-0100-000040000000}"/>
    <hyperlink ref="F412" r:id="rId66" xr:uid="{00000000-0004-0000-0100-000041000000}"/>
    <hyperlink ref="F416" r:id="rId67" xr:uid="{00000000-0004-0000-0100-000042000000}"/>
    <hyperlink ref="F422" r:id="rId68" xr:uid="{00000000-0004-0000-0100-000043000000}"/>
    <hyperlink ref="F426" r:id="rId69" xr:uid="{00000000-0004-0000-0100-000044000000}"/>
    <hyperlink ref="F429" r:id="rId70" xr:uid="{00000000-0004-0000-0100-000045000000}"/>
    <hyperlink ref="F433" r:id="rId71" xr:uid="{00000000-0004-0000-0100-000046000000}"/>
    <hyperlink ref="F438" r:id="rId72" xr:uid="{00000000-0004-0000-0100-000047000000}"/>
    <hyperlink ref="F442" r:id="rId73" xr:uid="{00000000-0004-0000-0100-000048000000}"/>
    <hyperlink ref="F447" r:id="rId74" xr:uid="{00000000-0004-0000-0100-000049000000}"/>
    <hyperlink ref="F449" r:id="rId75" xr:uid="{00000000-0004-0000-0100-00004A000000}"/>
    <hyperlink ref="F451" r:id="rId76" xr:uid="{00000000-0004-0000-0100-00004B000000}"/>
    <hyperlink ref="F453" r:id="rId77" xr:uid="{00000000-0004-0000-0100-00004C000000}"/>
    <hyperlink ref="F455" r:id="rId78" xr:uid="{00000000-0004-0000-0100-00004D000000}"/>
    <hyperlink ref="F457" r:id="rId79" xr:uid="{00000000-0004-0000-0100-00004E000000}"/>
    <hyperlink ref="F459" r:id="rId80" xr:uid="{00000000-0004-0000-0100-00004F000000}"/>
    <hyperlink ref="F466" r:id="rId81" xr:uid="{00000000-0004-0000-0100-000050000000}"/>
    <hyperlink ref="F470" r:id="rId82" xr:uid="{00000000-0004-0000-0100-000051000000}"/>
    <hyperlink ref="F474" r:id="rId83" xr:uid="{00000000-0004-0000-0100-000052000000}"/>
    <hyperlink ref="F478" r:id="rId84" xr:uid="{00000000-0004-0000-0100-000053000000}"/>
    <hyperlink ref="F480" r:id="rId85" xr:uid="{00000000-0004-0000-0100-000054000000}"/>
    <hyperlink ref="F483" r:id="rId86" xr:uid="{00000000-0004-0000-0100-000055000000}"/>
    <hyperlink ref="F487" r:id="rId87" xr:uid="{00000000-0004-0000-0100-000056000000}"/>
    <hyperlink ref="F492" r:id="rId88" xr:uid="{00000000-0004-0000-0100-000057000000}"/>
    <hyperlink ref="F498" r:id="rId89" xr:uid="{00000000-0004-0000-0100-000058000000}"/>
    <hyperlink ref="F509" r:id="rId90" xr:uid="{00000000-0004-0000-0100-000059000000}"/>
    <hyperlink ref="F514" r:id="rId91" xr:uid="{00000000-0004-0000-0100-00005A000000}"/>
    <hyperlink ref="F520" r:id="rId92" xr:uid="{00000000-0004-0000-0100-00005B000000}"/>
    <hyperlink ref="F528" r:id="rId93" xr:uid="{00000000-0004-0000-0100-00005C000000}"/>
    <hyperlink ref="F532" r:id="rId94" xr:uid="{00000000-0004-0000-0100-00005D000000}"/>
    <hyperlink ref="F539" r:id="rId95" xr:uid="{00000000-0004-0000-0100-00005E000000}"/>
    <hyperlink ref="F545" r:id="rId96" xr:uid="{00000000-0004-0000-0100-00005F000000}"/>
    <hyperlink ref="F550" r:id="rId97" xr:uid="{00000000-0004-0000-0100-000060000000}"/>
    <hyperlink ref="F552" r:id="rId98" xr:uid="{00000000-0004-0000-0100-000061000000}"/>
    <hyperlink ref="F556" r:id="rId99" xr:uid="{00000000-0004-0000-0100-000062000000}"/>
    <hyperlink ref="F559" r:id="rId100" xr:uid="{00000000-0004-0000-0100-000063000000}"/>
    <hyperlink ref="F562" r:id="rId101" xr:uid="{00000000-0004-0000-0100-000064000000}"/>
    <hyperlink ref="F567" r:id="rId102" xr:uid="{00000000-0004-0000-0100-000065000000}"/>
    <hyperlink ref="F572" r:id="rId103" xr:uid="{00000000-0004-0000-0100-000066000000}"/>
    <hyperlink ref="F575" r:id="rId104" xr:uid="{00000000-0004-0000-0100-000067000000}"/>
    <hyperlink ref="F585" r:id="rId105" xr:uid="{00000000-0004-0000-0100-000068000000}"/>
    <hyperlink ref="F600" r:id="rId106" xr:uid="{00000000-0004-0000-0100-000069000000}"/>
    <hyperlink ref="F606" r:id="rId107" xr:uid="{00000000-0004-0000-0100-00006A000000}"/>
    <hyperlink ref="F608" r:id="rId108" xr:uid="{00000000-0004-0000-0100-00006B000000}"/>
    <hyperlink ref="F610" r:id="rId109" xr:uid="{00000000-0004-0000-0100-00006C000000}"/>
    <hyperlink ref="F615" r:id="rId110" xr:uid="{00000000-0004-0000-0100-00006D000000}"/>
    <hyperlink ref="F622" r:id="rId111" xr:uid="{00000000-0004-0000-0100-00006E000000}"/>
    <hyperlink ref="F626" r:id="rId112" xr:uid="{00000000-0004-0000-0100-00006F000000}"/>
    <hyperlink ref="F633" r:id="rId113" xr:uid="{00000000-0004-0000-0100-000070000000}"/>
    <hyperlink ref="F637" r:id="rId114" xr:uid="{00000000-0004-0000-0100-000071000000}"/>
    <hyperlink ref="F641" r:id="rId115" xr:uid="{00000000-0004-0000-0100-000072000000}"/>
    <hyperlink ref="F648" r:id="rId116" xr:uid="{00000000-0004-0000-0100-000073000000}"/>
    <hyperlink ref="F652" r:id="rId117" xr:uid="{00000000-0004-0000-0100-000074000000}"/>
    <hyperlink ref="F659" r:id="rId118" xr:uid="{00000000-0004-0000-0100-000075000000}"/>
    <hyperlink ref="F662" r:id="rId119" xr:uid="{00000000-0004-0000-0100-000076000000}"/>
    <hyperlink ref="F666" r:id="rId120" xr:uid="{00000000-0004-0000-0100-000077000000}"/>
    <hyperlink ref="F673" r:id="rId121" xr:uid="{00000000-0004-0000-0100-000078000000}"/>
    <hyperlink ref="F679" r:id="rId122" xr:uid="{00000000-0004-0000-0100-000079000000}"/>
    <hyperlink ref="F684" r:id="rId123" xr:uid="{00000000-0004-0000-0100-00007A000000}"/>
    <hyperlink ref="F688" r:id="rId124" xr:uid="{00000000-0004-0000-0100-00007B000000}"/>
    <hyperlink ref="F691" r:id="rId125" xr:uid="{00000000-0004-0000-0100-00007C000000}"/>
    <hyperlink ref="F695" r:id="rId126" xr:uid="{00000000-0004-0000-0100-00007D000000}"/>
    <hyperlink ref="F701" r:id="rId127" xr:uid="{00000000-0004-0000-0100-00007E000000}"/>
    <hyperlink ref="F704" r:id="rId128" xr:uid="{00000000-0004-0000-0100-00007F000000}"/>
    <hyperlink ref="F708" r:id="rId129" xr:uid="{00000000-0004-0000-0100-000080000000}"/>
    <hyperlink ref="F712" r:id="rId130" xr:uid="{00000000-0004-0000-0100-000081000000}"/>
    <hyperlink ref="F716" r:id="rId131" xr:uid="{00000000-0004-0000-0100-000082000000}"/>
    <hyperlink ref="F720" r:id="rId132" xr:uid="{00000000-0004-0000-0100-000083000000}"/>
    <hyperlink ref="F724" r:id="rId133" xr:uid="{00000000-0004-0000-0100-000084000000}"/>
    <hyperlink ref="F728" r:id="rId134" xr:uid="{00000000-0004-0000-0100-000085000000}"/>
    <hyperlink ref="F732" r:id="rId135" xr:uid="{00000000-0004-0000-0100-000086000000}"/>
    <hyperlink ref="F736" r:id="rId136" xr:uid="{00000000-0004-0000-0100-000087000000}"/>
    <hyperlink ref="F738" r:id="rId137" xr:uid="{00000000-0004-0000-0100-000088000000}"/>
    <hyperlink ref="F740" r:id="rId138" xr:uid="{00000000-0004-0000-0100-000089000000}"/>
    <hyperlink ref="F742" r:id="rId139" xr:uid="{00000000-0004-0000-0100-00008A000000}"/>
    <hyperlink ref="F744" r:id="rId140" xr:uid="{00000000-0004-0000-0100-00008B000000}"/>
    <hyperlink ref="F747" r:id="rId141" xr:uid="{00000000-0004-0000-0100-00008C000000}"/>
    <hyperlink ref="F751" r:id="rId142" xr:uid="{00000000-0004-0000-0100-00008D000000}"/>
    <hyperlink ref="F755" r:id="rId143" xr:uid="{00000000-0004-0000-0100-00008E000000}"/>
    <hyperlink ref="F759" r:id="rId144" xr:uid="{00000000-0004-0000-0100-00008F000000}"/>
    <hyperlink ref="F763" r:id="rId145" xr:uid="{00000000-0004-0000-0100-000090000000}"/>
    <hyperlink ref="F765" r:id="rId146" xr:uid="{00000000-0004-0000-0100-000091000000}"/>
    <hyperlink ref="F767" r:id="rId147" xr:uid="{00000000-0004-0000-0100-000092000000}"/>
    <hyperlink ref="F769" r:id="rId148" xr:uid="{00000000-0004-0000-0100-000093000000}"/>
    <hyperlink ref="F772" r:id="rId149" xr:uid="{00000000-0004-0000-0100-000094000000}"/>
    <hyperlink ref="F775" r:id="rId150" xr:uid="{00000000-0004-0000-0100-000095000000}"/>
    <hyperlink ref="F777" r:id="rId151" xr:uid="{00000000-0004-0000-0100-000096000000}"/>
    <hyperlink ref="F779" r:id="rId152" xr:uid="{00000000-0004-0000-0100-000097000000}"/>
    <hyperlink ref="F781" r:id="rId153" xr:uid="{00000000-0004-0000-0100-000098000000}"/>
    <hyperlink ref="F783" r:id="rId154" xr:uid="{00000000-0004-0000-0100-000099000000}"/>
    <hyperlink ref="F785" r:id="rId155" xr:uid="{00000000-0004-0000-0100-00009A000000}"/>
    <hyperlink ref="F788" r:id="rId156" xr:uid="{00000000-0004-0000-0100-00009B000000}"/>
    <hyperlink ref="F791" r:id="rId157" xr:uid="{00000000-0004-0000-0100-00009C000000}"/>
    <hyperlink ref="F793" r:id="rId158" xr:uid="{00000000-0004-0000-0100-00009D000000}"/>
    <hyperlink ref="F795" r:id="rId159" xr:uid="{00000000-0004-0000-0100-00009E000000}"/>
    <hyperlink ref="F797" r:id="rId160" xr:uid="{00000000-0004-0000-0100-00009F000000}"/>
    <hyperlink ref="F799" r:id="rId161" xr:uid="{00000000-0004-0000-0100-0000A0000000}"/>
    <hyperlink ref="F802" r:id="rId162" xr:uid="{00000000-0004-0000-0100-0000A1000000}"/>
    <hyperlink ref="F805" r:id="rId163" xr:uid="{00000000-0004-0000-0100-0000A2000000}"/>
    <hyperlink ref="F807" r:id="rId164" xr:uid="{00000000-0004-0000-0100-0000A3000000}"/>
    <hyperlink ref="F809" r:id="rId165" xr:uid="{00000000-0004-0000-0100-0000A4000000}"/>
    <hyperlink ref="F812" r:id="rId166" xr:uid="{00000000-0004-0000-0100-0000A5000000}"/>
    <hyperlink ref="F815" r:id="rId167" xr:uid="{00000000-0004-0000-0100-0000A6000000}"/>
    <hyperlink ref="F818" r:id="rId168" xr:uid="{00000000-0004-0000-0100-0000A7000000}"/>
    <hyperlink ref="F821" r:id="rId169" xr:uid="{00000000-0004-0000-0100-0000A8000000}"/>
    <hyperlink ref="F823" r:id="rId170" xr:uid="{00000000-0004-0000-0100-0000A9000000}"/>
    <hyperlink ref="F826" r:id="rId171" xr:uid="{00000000-0004-0000-0100-0000AA000000}"/>
    <hyperlink ref="F828" r:id="rId172" xr:uid="{00000000-0004-0000-0100-0000AB000000}"/>
    <hyperlink ref="F831" r:id="rId173" xr:uid="{00000000-0004-0000-0100-0000AC000000}"/>
    <hyperlink ref="F833" r:id="rId174" xr:uid="{00000000-0004-0000-0100-0000AD000000}"/>
    <hyperlink ref="F836" r:id="rId175" xr:uid="{00000000-0004-0000-0100-0000AE000000}"/>
    <hyperlink ref="F838" r:id="rId176" xr:uid="{00000000-0004-0000-0100-0000AF000000}"/>
    <hyperlink ref="F840" r:id="rId177" xr:uid="{00000000-0004-0000-0100-0000B0000000}"/>
    <hyperlink ref="F844" r:id="rId178" xr:uid="{00000000-0004-0000-0100-0000B1000000}"/>
    <hyperlink ref="F846" r:id="rId179" xr:uid="{00000000-0004-0000-0100-0000B2000000}"/>
    <hyperlink ref="F849" r:id="rId180" xr:uid="{00000000-0004-0000-0100-0000B3000000}"/>
    <hyperlink ref="F851" r:id="rId181" xr:uid="{00000000-0004-0000-0100-0000B4000000}"/>
    <hyperlink ref="F854" r:id="rId182" xr:uid="{00000000-0004-0000-0100-0000B5000000}"/>
    <hyperlink ref="F856" r:id="rId183" xr:uid="{00000000-0004-0000-0100-0000B6000000}"/>
    <hyperlink ref="F859" r:id="rId184" xr:uid="{00000000-0004-0000-0100-0000B7000000}"/>
    <hyperlink ref="F861" r:id="rId185" xr:uid="{00000000-0004-0000-0100-0000B8000000}"/>
    <hyperlink ref="F864" r:id="rId186" xr:uid="{00000000-0004-0000-0100-0000B9000000}"/>
    <hyperlink ref="F867" r:id="rId187" xr:uid="{00000000-0004-0000-0100-0000BA000000}"/>
    <hyperlink ref="F869" r:id="rId188" xr:uid="{00000000-0004-0000-0100-0000BB000000}"/>
    <hyperlink ref="F871" r:id="rId189" xr:uid="{00000000-0004-0000-0100-0000BC000000}"/>
    <hyperlink ref="F873" r:id="rId190" xr:uid="{00000000-0004-0000-0100-0000BD000000}"/>
    <hyperlink ref="F876" r:id="rId191" xr:uid="{00000000-0004-0000-0100-0000BE000000}"/>
    <hyperlink ref="F879" r:id="rId192" xr:uid="{00000000-0004-0000-0100-0000BF000000}"/>
    <hyperlink ref="F882" r:id="rId193" xr:uid="{00000000-0004-0000-0100-0000C0000000}"/>
    <hyperlink ref="F885" r:id="rId194" xr:uid="{00000000-0004-0000-0100-0000C1000000}"/>
    <hyperlink ref="F888" r:id="rId195" xr:uid="{00000000-0004-0000-0100-0000C2000000}"/>
    <hyperlink ref="F895" r:id="rId196" xr:uid="{00000000-0004-0000-0100-0000C3000000}"/>
    <hyperlink ref="F898" r:id="rId197" xr:uid="{00000000-0004-0000-0100-0000C4000000}"/>
    <hyperlink ref="F902" r:id="rId198" xr:uid="{00000000-0004-0000-0100-0000C5000000}"/>
    <hyperlink ref="F905" r:id="rId199" xr:uid="{00000000-0004-0000-0100-0000C6000000}"/>
    <hyperlink ref="F907" r:id="rId200" xr:uid="{00000000-0004-0000-0100-0000C7000000}"/>
    <hyperlink ref="F909" r:id="rId201" xr:uid="{00000000-0004-0000-0100-0000C8000000}"/>
    <hyperlink ref="F912" r:id="rId202" xr:uid="{00000000-0004-0000-0100-0000C9000000}"/>
    <hyperlink ref="F916" r:id="rId203" xr:uid="{00000000-0004-0000-0100-0000CA000000}"/>
    <hyperlink ref="F920" r:id="rId204" xr:uid="{00000000-0004-0000-0100-0000CB000000}"/>
    <hyperlink ref="F924" r:id="rId205" xr:uid="{00000000-0004-0000-0100-0000CC000000}"/>
    <hyperlink ref="F928" r:id="rId206" xr:uid="{00000000-0004-0000-0100-0000CD000000}"/>
    <hyperlink ref="F931" r:id="rId207" xr:uid="{00000000-0004-0000-0100-0000CE000000}"/>
    <hyperlink ref="F933" r:id="rId208" xr:uid="{00000000-0004-0000-0100-0000CF000000}"/>
    <hyperlink ref="F937" r:id="rId209" xr:uid="{00000000-0004-0000-0100-0000D0000000}"/>
    <hyperlink ref="F941" r:id="rId210" xr:uid="{00000000-0004-0000-0100-0000D1000000}"/>
    <hyperlink ref="F944" r:id="rId211" xr:uid="{00000000-0004-0000-0100-0000D2000000}"/>
    <hyperlink ref="F948" r:id="rId212" xr:uid="{00000000-0004-0000-0100-0000D3000000}"/>
    <hyperlink ref="F952" r:id="rId213" xr:uid="{00000000-0004-0000-0100-0000D4000000}"/>
    <hyperlink ref="F956" r:id="rId214" xr:uid="{00000000-0004-0000-0100-0000D5000000}"/>
    <hyperlink ref="F960" r:id="rId215" xr:uid="{00000000-0004-0000-0100-0000D6000000}"/>
    <hyperlink ref="F964" r:id="rId216" xr:uid="{00000000-0004-0000-0100-0000D7000000}"/>
    <hyperlink ref="F968" r:id="rId217" xr:uid="{00000000-0004-0000-0100-0000D8000000}"/>
    <hyperlink ref="F972" r:id="rId218" xr:uid="{00000000-0004-0000-0100-0000D9000000}"/>
    <hyperlink ref="F976" r:id="rId219" xr:uid="{00000000-0004-0000-0100-0000DA000000}"/>
    <hyperlink ref="F985" r:id="rId220" xr:uid="{00000000-0004-0000-0100-0000DB000000}"/>
    <hyperlink ref="F989" r:id="rId221" xr:uid="{00000000-0004-0000-0100-0000DC000000}"/>
    <hyperlink ref="F993" r:id="rId222" xr:uid="{00000000-0004-0000-0100-0000DD000000}"/>
    <hyperlink ref="F995" r:id="rId223" xr:uid="{00000000-0004-0000-0100-0000DE000000}"/>
    <hyperlink ref="F997" r:id="rId224" xr:uid="{00000000-0004-0000-0100-0000DF000000}"/>
    <hyperlink ref="F999" r:id="rId225" xr:uid="{00000000-0004-0000-0100-0000E0000000}"/>
    <hyperlink ref="F1002" r:id="rId226" xr:uid="{00000000-0004-0000-0100-0000E1000000}"/>
    <hyperlink ref="F1005" r:id="rId227" xr:uid="{00000000-0004-0000-0100-0000E2000000}"/>
    <hyperlink ref="F1010" r:id="rId228" xr:uid="{00000000-0004-0000-0100-0000E3000000}"/>
    <hyperlink ref="F1013" r:id="rId229" xr:uid="{00000000-0004-0000-0100-0000E4000000}"/>
    <hyperlink ref="F1016" r:id="rId230" xr:uid="{00000000-0004-0000-0100-0000E5000000}"/>
    <hyperlink ref="F1019" r:id="rId231" xr:uid="{00000000-0004-0000-0100-0000E6000000}"/>
    <hyperlink ref="F1022" r:id="rId232" xr:uid="{00000000-0004-0000-0100-0000E7000000}"/>
    <hyperlink ref="F1025" r:id="rId233" xr:uid="{00000000-0004-0000-0100-0000E8000000}"/>
    <hyperlink ref="F1028" r:id="rId234" xr:uid="{00000000-0004-0000-0100-0000E9000000}"/>
    <hyperlink ref="F1031" r:id="rId235" xr:uid="{00000000-0004-0000-0100-0000EA000000}"/>
    <hyperlink ref="F1034" r:id="rId236" xr:uid="{00000000-0004-0000-0100-0000EB000000}"/>
    <hyperlink ref="F1039" r:id="rId237" xr:uid="{00000000-0004-0000-0100-0000EC000000}"/>
    <hyperlink ref="F1042" r:id="rId238" xr:uid="{00000000-0004-0000-0100-0000ED000000}"/>
    <hyperlink ref="F1045" r:id="rId239" xr:uid="{00000000-0004-0000-0100-0000EE000000}"/>
    <hyperlink ref="F1048" r:id="rId240" xr:uid="{00000000-0004-0000-0100-0000EF000000}"/>
    <hyperlink ref="F1051" r:id="rId241" xr:uid="{00000000-0004-0000-0100-0000F0000000}"/>
    <hyperlink ref="F1054" r:id="rId242" xr:uid="{00000000-0004-0000-0100-0000F1000000}"/>
    <hyperlink ref="F1058" r:id="rId243" xr:uid="{00000000-0004-0000-0100-0000F2000000}"/>
    <hyperlink ref="F1061" r:id="rId244" xr:uid="{00000000-0004-0000-0100-0000F3000000}"/>
    <hyperlink ref="F1064" r:id="rId245" xr:uid="{00000000-0004-0000-0100-0000F4000000}"/>
    <hyperlink ref="F1067" r:id="rId246" xr:uid="{00000000-0004-0000-0100-0000F5000000}"/>
    <hyperlink ref="F1071" r:id="rId247" xr:uid="{00000000-0004-0000-0100-0000F6000000}"/>
    <hyperlink ref="F1074" r:id="rId248" xr:uid="{00000000-0004-0000-0100-0000F7000000}"/>
    <hyperlink ref="F1077" r:id="rId249" xr:uid="{00000000-0004-0000-0100-0000F8000000}"/>
    <hyperlink ref="F1080" r:id="rId250" xr:uid="{00000000-0004-0000-0100-0000F9000000}"/>
    <hyperlink ref="F1085" r:id="rId251" xr:uid="{00000000-0004-0000-0100-0000FA000000}"/>
    <hyperlink ref="F1088" r:id="rId252" xr:uid="{00000000-0004-0000-0100-0000FB000000}"/>
    <hyperlink ref="F1091" r:id="rId253" xr:uid="{00000000-0004-0000-0100-0000FC000000}"/>
    <hyperlink ref="F1095" r:id="rId254" xr:uid="{00000000-0004-0000-0100-0000FD000000}"/>
    <hyperlink ref="F1098" r:id="rId255" xr:uid="{00000000-0004-0000-0100-0000FE000000}"/>
    <hyperlink ref="F1101" r:id="rId256" xr:uid="{00000000-0004-0000-0100-0000FF000000}"/>
    <hyperlink ref="F1104" r:id="rId257" xr:uid="{00000000-0004-0000-0100-000000010000}"/>
    <hyperlink ref="F1107" r:id="rId258" xr:uid="{00000000-0004-0000-0100-000001010000}"/>
    <hyperlink ref="F1110" r:id="rId259" xr:uid="{00000000-0004-0000-0100-000002010000}"/>
    <hyperlink ref="F1113" r:id="rId260" xr:uid="{00000000-0004-0000-0100-000003010000}"/>
    <hyperlink ref="F1118" r:id="rId261" xr:uid="{00000000-0004-0000-0100-000004010000}"/>
    <hyperlink ref="F1121" r:id="rId262" xr:uid="{00000000-0004-0000-0100-000005010000}"/>
    <hyperlink ref="F1124" r:id="rId263" xr:uid="{00000000-0004-0000-0100-000006010000}"/>
    <hyperlink ref="F1129" r:id="rId264" xr:uid="{00000000-0004-0000-0100-000007010000}"/>
    <hyperlink ref="F1132" r:id="rId265" xr:uid="{00000000-0004-0000-0100-000008010000}"/>
    <hyperlink ref="F1136" r:id="rId266" xr:uid="{00000000-0004-0000-0100-000009010000}"/>
    <hyperlink ref="F1140" r:id="rId267" xr:uid="{00000000-0004-0000-0100-00000A010000}"/>
    <hyperlink ref="F1143" r:id="rId268" xr:uid="{00000000-0004-0000-0100-00000B010000}"/>
    <hyperlink ref="F1147" r:id="rId269" xr:uid="{00000000-0004-0000-0100-00000C010000}"/>
    <hyperlink ref="F1150" r:id="rId270" xr:uid="{00000000-0004-0000-0100-00000D010000}"/>
    <hyperlink ref="F1153" r:id="rId271" xr:uid="{00000000-0004-0000-0100-00000E010000}"/>
    <hyperlink ref="F1156" r:id="rId272" xr:uid="{00000000-0004-0000-0100-00000F010000}"/>
    <hyperlink ref="F1159" r:id="rId273" xr:uid="{00000000-0004-0000-0100-000010010000}"/>
    <hyperlink ref="F1162" r:id="rId274" xr:uid="{00000000-0004-0000-0100-000011010000}"/>
    <hyperlink ref="F1165" r:id="rId275" xr:uid="{00000000-0004-0000-0100-000012010000}"/>
    <hyperlink ref="F1168" r:id="rId276" xr:uid="{00000000-0004-0000-0100-000013010000}"/>
    <hyperlink ref="F1171" r:id="rId277" xr:uid="{00000000-0004-0000-0100-000014010000}"/>
    <hyperlink ref="F1174" r:id="rId278" xr:uid="{00000000-0004-0000-0100-000015010000}"/>
    <hyperlink ref="F1177" r:id="rId279" xr:uid="{00000000-0004-0000-0100-000016010000}"/>
    <hyperlink ref="F1180" r:id="rId280" xr:uid="{00000000-0004-0000-0100-000017010000}"/>
    <hyperlink ref="F1183" r:id="rId281" xr:uid="{00000000-0004-0000-0100-000018010000}"/>
    <hyperlink ref="F1186" r:id="rId282" xr:uid="{00000000-0004-0000-0100-000019010000}"/>
    <hyperlink ref="F1189" r:id="rId283" xr:uid="{00000000-0004-0000-0100-00001A010000}"/>
    <hyperlink ref="F1192" r:id="rId284" xr:uid="{00000000-0004-0000-0100-00001B010000}"/>
    <hyperlink ref="F1195" r:id="rId285" xr:uid="{00000000-0004-0000-0100-00001C010000}"/>
    <hyperlink ref="F1197" r:id="rId286" xr:uid="{00000000-0004-0000-0100-00001D010000}"/>
    <hyperlink ref="F1199" r:id="rId287" xr:uid="{00000000-0004-0000-0100-00001E010000}"/>
    <hyperlink ref="F1202" r:id="rId288" xr:uid="{00000000-0004-0000-0100-00001F010000}"/>
    <hyperlink ref="F1205" r:id="rId289" xr:uid="{00000000-0004-0000-0100-000020010000}"/>
    <hyperlink ref="F1208" r:id="rId290" xr:uid="{00000000-0004-0000-0100-000021010000}"/>
    <hyperlink ref="F1211" r:id="rId291" xr:uid="{00000000-0004-0000-0100-000022010000}"/>
    <hyperlink ref="F1213" r:id="rId292" xr:uid="{00000000-0004-0000-0100-000023010000}"/>
    <hyperlink ref="F1216" r:id="rId293" xr:uid="{00000000-0004-0000-0100-000024010000}"/>
    <hyperlink ref="F1219" r:id="rId294" xr:uid="{00000000-0004-0000-0100-000025010000}"/>
    <hyperlink ref="F1222" r:id="rId295" xr:uid="{00000000-0004-0000-0100-000026010000}"/>
    <hyperlink ref="F1224" r:id="rId296" xr:uid="{00000000-0004-0000-0100-000027010000}"/>
    <hyperlink ref="F1226" r:id="rId297" xr:uid="{00000000-0004-0000-0100-000028010000}"/>
    <hyperlink ref="F1230" r:id="rId298" xr:uid="{00000000-0004-0000-0100-000029010000}"/>
    <hyperlink ref="F1233" r:id="rId299" xr:uid="{00000000-0004-0000-0100-00002A010000}"/>
    <hyperlink ref="F1236" r:id="rId300" xr:uid="{00000000-0004-0000-0100-00002B010000}"/>
    <hyperlink ref="F1265" r:id="rId301" xr:uid="{00000000-0004-0000-0100-00002C010000}"/>
    <hyperlink ref="F1270" r:id="rId302" xr:uid="{00000000-0004-0000-0100-00002D010000}"/>
    <hyperlink ref="F1274" r:id="rId303" xr:uid="{00000000-0004-0000-0100-00002E010000}"/>
    <hyperlink ref="F1281" r:id="rId304" xr:uid="{00000000-0004-0000-0100-00002F010000}"/>
    <hyperlink ref="F1288" r:id="rId305" xr:uid="{00000000-0004-0000-0100-000030010000}"/>
    <hyperlink ref="F1294" r:id="rId306" xr:uid="{00000000-0004-0000-0100-000031010000}"/>
    <hyperlink ref="F1297" r:id="rId307" xr:uid="{00000000-0004-0000-0100-000032010000}"/>
    <hyperlink ref="F1302" r:id="rId308" xr:uid="{00000000-0004-0000-0100-000033010000}"/>
    <hyperlink ref="F1307" r:id="rId309" xr:uid="{00000000-0004-0000-0100-000034010000}"/>
    <hyperlink ref="F1311" r:id="rId310" xr:uid="{00000000-0004-0000-0100-000035010000}"/>
    <hyperlink ref="F1316" r:id="rId311" xr:uid="{00000000-0004-0000-0100-000036010000}"/>
    <hyperlink ref="F1322" r:id="rId312" xr:uid="{00000000-0004-0000-0100-000037010000}"/>
    <hyperlink ref="F1325" r:id="rId313" xr:uid="{00000000-0004-0000-0100-000038010000}"/>
    <hyperlink ref="F1333" r:id="rId314" xr:uid="{00000000-0004-0000-0100-000039010000}"/>
    <hyperlink ref="F1336" r:id="rId315" xr:uid="{00000000-0004-0000-0100-00003A010000}"/>
    <hyperlink ref="F1342" r:id="rId316" xr:uid="{00000000-0004-0000-0100-00003B010000}"/>
    <hyperlink ref="F1348" r:id="rId317" xr:uid="{00000000-0004-0000-0100-00003C010000}"/>
    <hyperlink ref="F1361" r:id="rId318" xr:uid="{00000000-0004-0000-0100-00003D010000}"/>
    <hyperlink ref="F1368" r:id="rId319" xr:uid="{00000000-0004-0000-0100-00003E010000}"/>
    <hyperlink ref="F1373" r:id="rId320" xr:uid="{00000000-0004-0000-0100-00003F010000}"/>
    <hyperlink ref="F1376" r:id="rId321" xr:uid="{00000000-0004-0000-0100-000040010000}"/>
    <hyperlink ref="F1379" r:id="rId322" xr:uid="{00000000-0004-0000-0100-000041010000}"/>
    <hyperlink ref="F1383" r:id="rId323" xr:uid="{00000000-0004-0000-0100-000042010000}"/>
    <hyperlink ref="F1386" r:id="rId324" xr:uid="{00000000-0004-0000-0100-000043010000}"/>
    <hyperlink ref="F1389" r:id="rId325" xr:uid="{00000000-0004-0000-0100-000044010000}"/>
    <hyperlink ref="F1392" r:id="rId326" xr:uid="{00000000-0004-0000-0100-000045010000}"/>
    <hyperlink ref="F1397" r:id="rId327" xr:uid="{00000000-0004-0000-0100-000046010000}"/>
    <hyperlink ref="F1400" r:id="rId328" xr:uid="{00000000-0004-0000-0100-000047010000}"/>
    <hyperlink ref="F1404" r:id="rId329" xr:uid="{00000000-0004-0000-0100-000048010000}"/>
    <hyperlink ref="F1408" r:id="rId330" xr:uid="{00000000-0004-0000-0100-000049010000}"/>
    <hyperlink ref="F1412" r:id="rId331" xr:uid="{00000000-0004-0000-0100-00004A010000}"/>
    <hyperlink ref="F1426" r:id="rId332" xr:uid="{00000000-0004-0000-0100-00004B010000}"/>
    <hyperlink ref="F1435" r:id="rId333" xr:uid="{00000000-0004-0000-0100-00004C010000}"/>
    <hyperlink ref="F1438" r:id="rId334" xr:uid="{00000000-0004-0000-0100-00004D010000}"/>
    <hyperlink ref="F1442" r:id="rId335" xr:uid="{00000000-0004-0000-0100-00004E010000}"/>
    <hyperlink ref="F1446" r:id="rId336" xr:uid="{00000000-0004-0000-0100-00004F010000}"/>
    <hyperlink ref="F1454" r:id="rId337" xr:uid="{00000000-0004-0000-0100-000050010000}"/>
    <hyperlink ref="F1457" r:id="rId338" xr:uid="{00000000-0004-0000-0100-000051010000}"/>
    <hyperlink ref="F1460" r:id="rId339" xr:uid="{00000000-0004-0000-0100-000052010000}"/>
    <hyperlink ref="F1463" r:id="rId340" xr:uid="{00000000-0004-0000-0100-000053010000}"/>
    <hyperlink ref="F1466" r:id="rId341" xr:uid="{00000000-0004-0000-0100-000054010000}"/>
    <hyperlink ref="F1469" r:id="rId342" xr:uid="{00000000-0004-0000-0100-000055010000}"/>
    <hyperlink ref="F1472" r:id="rId343" xr:uid="{00000000-0004-0000-0100-000056010000}"/>
    <hyperlink ref="F1477" r:id="rId344" xr:uid="{00000000-0004-0000-0100-000057010000}"/>
    <hyperlink ref="F1480" r:id="rId345" xr:uid="{00000000-0004-0000-0100-000058010000}"/>
    <hyperlink ref="F1487" r:id="rId346" xr:uid="{00000000-0004-0000-0100-000059010000}"/>
    <hyperlink ref="F1489" r:id="rId347" xr:uid="{00000000-0004-0000-0100-00005A010000}"/>
    <hyperlink ref="F1492" r:id="rId348" xr:uid="{00000000-0004-0000-0100-00005B010000}"/>
    <hyperlink ref="F1496" r:id="rId349" xr:uid="{00000000-0004-0000-0100-00005C010000}"/>
    <hyperlink ref="F1499" r:id="rId350" xr:uid="{00000000-0004-0000-0100-00005D010000}"/>
    <hyperlink ref="F1508" r:id="rId351" xr:uid="{00000000-0004-0000-0100-00005E010000}"/>
    <hyperlink ref="F1511" r:id="rId352" xr:uid="{00000000-0004-0000-0100-00005F010000}"/>
    <hyperlink ref="F1513" r:id="rId353" xr:uid="{00000000-0004-0000-0100-000060010000}"/>
    <hyperlink ref="F1515" r:id="rId354" xr:uid="{00000000-0004-0000-0100-000061010000}"/>
    <hyperlink ref="F1517" r:id="rId355" xr:uid="{00000000-0004-0000-0100-000062010000}"/>
    <hyperlink ref="F1521" r:id="rId356" xr:uid="{00000000-0004-0000-0100-000063010000}"/>
    <hyperlink ref="F1525" r:id="rId357" xr:uid="{00000000-0004-0000-0100-000064010000}"/>
    <hyperlink ref="F1528" r:id="rId358" xr:uid="{00000000-0004-0000-0100-000065010000}"/>
    <hyperlink ref="F1530" r:id="rId359" xr:uid="{00000000-0004-0000-0100-000066010000}"/>
    <hyperlink ref="F1533" r:id="rId360" xr:uid="{00000000-0004-0000-0100-000067010000}"/>
    <hyperlink ref="F1541" r:id="rId361" xr:uid="{00000000-0004-0000-0100-000068010000}"/>
    <hyperlink ref="F1543" r:id="rId362" xr:uid="{00000000-0004-0000-0100-000069010000}"/>
    <hyperlink ref="F1545" r:id="rId363" xr:uid="{00000000-0004-0000-0100-00006A010000}"/>
    <hyperlink ref="F1548" r:id="rId364" xr:uid="{00000000-0004-0000-0100-00006B010000}"/>
    <hyperlink ref="F1554" r:id="rId365" xr:uid="{00000000-0004-0000-0100-00006C010000}"/>
    <hyperlink ref="F1557" r:id="rId366" xr:uid="{00000000-0004-0000-0100-00006D010000}"/>
    <hyperlink ref="F1562" r:id="rId367" xr:uid="{00000000-0004-0000-0100-00006E010000}"/>
    <hyperlink ref="F1566" r:id="rId368" xr:uid="{00000000-0004-0000-0100-00006F010000}"/>
    <hyperlink ref="F1571" r:id="rId369" xr:uid="{00000000-0004-0000-0100-000070010000}"/>
    <hyperlink ref="F1573" r:id="rId370" xr:uid="{00000000-0004-0000-0100-000071010000}"/>
    <hyperlink ref="F1575" r:id="rId371" xr:uid="{00000000-0004-0000-0100-000072010000}"/>
    <hyperlink ref="F1577" r:id="rId372" xr:uid="{00000000-0004-0000-0100-000073010000}"/>
    <hyperlink ref="F1579" r:id="rId373" xr:uid="{00000000-0004-0000-0100-000074010000}"/>
    <hyperlink ref="F1582" r:id="rId374" xr:uid="{00000000-0004-0000-0100-000075010000}"/>
    <hyperlink ref="F1589" r:id="rId375" xr:uid="{00000000-0004-0000-0100-000076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9"/>
  <sheetViews>
    <sheetView showGridLines="0" topLeftCell="A58" zoomScale="110" zoomScaleNormal="110" workbookViewId="0"/>
  </sheetViews>
  <sheetFormatPr defaultRowHeight="11.25"/>
  <cols>
    <col min="1" max="1" width="8.33203125" style="180" customWidth="1"/>
    <col min="2" max="2" width="1.6640625" style="180" customWidth="1"/>
    <col min="3" max="4" width="5" style="180" customWidth="1"/>
    <col min="5" max="5" width="11.6640625" style="180" customWidth="1"/>
    <col min="6" max="6" width="9.1640625" style="180" customWidth="1"/>
    <col min="7" max="7" width="5" style="180" customWidth="1"/>
    <col min="8" max="8" width="77.83203125" style="180" customWidth="1"/>
    <col min="9" max="10" width="20" style="180" customWidth="1"/>
    <col min="11" max="11" width="1.6640625" style="180" customWidth="1"/>
  </cols>
  <sheetData>
    <row r="1" spans="2:11" customFormat="1" ht="37.5" customHeight="1"/>
    <row r="2" spans="2:11" customFormat="1" ht="7.5" customHeight="1">
      <c r="B2" s="181"/>
      <c r="C2" s="182"/>
      <c r="D2" s="182"/>
      <c r="E2" s="182"/>
      <c r="F2" s="182"/>
      <c r="G2" s="182"/>
      <c r="H2" s="182"/>
      <c r="I2" s="182"/>
      <c r="J2" s="182"/>
      <c r="K2" s="183"/>
    </row>
    <row r="3" spans="2:11" s="15" customFormat="1" ht="45" customHeight="1">
      <c r="B3" s="184"/>
      <c r="C3" s="308" t="s">
        <v>3237</v>
      </c>
      <c r="D3" s="308"/>
      <c r="E3" s="308"/>
      <c r="F3" s="308"/>
      <c r="G3" s="308"/>
      <c r="H3" s="308"/>
      <c r="I3" s="308"/>
      <c r="J3" s="308"/>
      <c r="K3" s="185"/>
    </row>
    <row r="4" spans="2:11" customFormat="1" ht="25.5" customHeight="1">
      <c r="B4" s="186"/>
      <c r="C4" s="313" t="s">
        <v>3238</v>
      </c>
      <c r="D4" s="313"/>
      <c r="E4" s="313"/>
      <c r="F4" s="313"/>
      <c r="G4" s="313"/>
      <c r="H4" s="313"/>
      <c r="I4" s="313"/>
      <c r="J4" s="313"/>
      <c r="K4" s="187"/>
    </row>
    <row r="5" spans="2:11" customFormat="1" ht="5.25" customHeight="1">
      <c r="B5" s="186"/>
      <c r="C5" s="188"/>
      <c r="D5" s="188"/>
      <c r="E5" s="188"/>
      <c r="F5" s="188"/>
      <c r="G5" s="188"/>
      <c r="H5" s="188"/>
      <c r="I5" s="188"/>
      <c r="J5" s="188"/>
      <c r="K5" s="187"/>
    </row>
    <row r="6" spans="2:11" customFormat="1" ht="15" customHeight="1">
      <c r="B6" s="186"/>
      <c r="C6" s="312" t="s">
        <v>3239</v>
      </c>
      <c r="D6" s="312"/>
      <c r="E6" s="312"/>
      <c r="F6" s="312"/>
      <c r="G6" s="312"/>
      <c r="H6" s="312"/>
      <c r="I6" s="312"/>
      <c r="J6" s="312"/>
      <c r="K6" s="187"/>
    </row>
    <row r="7" spans="2:11" customFormat="1" ht="15" customHeight="1">
      <c r="B7" s="190"/>
      <c r="C7" s="312" t="s">
        <v>3240</v>
      </c>
      <c r="D7" s="312"/>
      <c r="E7" s="312"/>
      <c r="F7" s="312"/>
      <c r="G7" s="312"/>
      <c r="H7" s="312"/>
      <c r="I7" s="312"/>
      <c r="J7" s="312"/>
      <c r="K7" s="187"/>
    </row>
    <row r="8" spans="2:11" customFormat="1" ht="12.75" customHeight="1">
      <c r="B8" s="190"/>
      <c r="C8" s="189"/>
      <c r="D8" s="189"/>
      <c r="E8" s="189"/>
      <c r="F8" s="189"/>
      <c r="G8" s="189"/>
      <c r="H8" s="189"/>
      <c r="I8" s="189"/>
      <c r="J8" s="189"/>
      <c r="K8" s="187"/>
    </row>
    <row r="9" spans="2:11" customFormat="1" ht="15" customHeight="1">
      <c r="B9" s="190"/>
      <c r="C9" s="312" t="s">
        <v>3241</v>
      </c>
      <c r="D9" s="312"/>
      <c r="E9" s="312"/>
      <c r="F9" s="312"/>
      <c r="G9" s="312"/>
      <c r="H9" s="312"/>
      <c r="I9" s="312"/>
      <c r="J9" s="312"/>
      <c r="K9" s="187"/>
    </row>
    <row r="10" spans="2:11" customFormat="1" ht="15" customHeight="1">
      <c r="B10" s="190"/>
      <c r="C10" s="189"/>
      <c r="D10" s="312" t="s">
        <v>3242</v>
      </c>
      <c r="E10" s="312"/>
      <c r="F10" s="312"/>
      <c r="G10" s="312"/>
      <c r="H10" s="312"/>
      <c r="I10" s="312"/>
      <c r="J10" s="312"/>
      <c r="K10" s="187"/>
    </row>
    <row r="11" spans="2:11" customFormat="1" ht="15" customHeight="1">
      <c r="B11" s="190"/>
      <c r="C11" s="191"/>
      <c r="D11" s="312" t="s">
        <v>3243</v>
      </c>
      <c r="E11" s="312"/>
      <c r="F11" s="312"/>
      <c r="G11" s="312"/>
      <c r="H11" s="312"/>
      <c r="I11" s="312"/>
      <c r="J11" s="312"/>
      <c r="K11" s="187"/>
    </row>
    <row r="12" spans="2:11" customFormat="1" ht="15" customHeight="1">
      <c r="B12" s="190"/>
      <c r="C12" s="191"/>
      <c r="D12" s="189"/>
      <c r="E12" s="189"/>
      <c r="F12" s="189"/>
      <c r="G12" s="189"/>
      <c r="H12" s="189"/>
      <c r="I12" s="189"/>
      <c r="J12" s="189"/>
      <c r="K12" s="187"/>
    </row>
    <row r="13" spans="2:11" customFormat="1" ht="15" customHeight="1">
      <c r="B13" s="190"/>
      <c r="C13" s="191"/>
      <c r="D13" s="192" t="s">
        <v>3244</v>
      </c>
      <c r="E13" s="189"/>
      <c r="F13" s="189"/>
      <c r="G13" s="189"/>
      <c r="H13" s="189"/>
      <c r="I13" s="189"/>
      <c r="J13" s="189"/>
      <c r="K13" s="187"/>
    </row>
    <row r="14" spans="2:11" customFormat="1" ht="12.75" customHeight="1">
      <c r="B14" s="190"/>
      <c r="C14" s="191"/>
      <c r="D14" s="191"/>
      <c r="E14" s="191"/>
      <c r="F14" s="191"/>
      <c r="G14" s="191"/>
      <c r="H14" s="191"/>
      <c r="I14" s="191"/>
      <c r="J14" s="191"/>
      <c r="K14" s="187"/>
    </row>
    <row r="15" spans="2:11" customFormat="1" ht="15" customHeight="1">
      <c r="B15" s="190"/>
      <c r="C15" s="191"/>
      <c r="D15" s="312" t="s">
        <v>3245</v>
      </c>
      <c r="E15" s="312"/>
      <c r="F15" s="312"/>
      <c r="G15" s="312"/>
      <c r="H15" s="312"/>
      <c r="I15" s="312"/>
      <c r="J15" s="312"/>
      <c r="K15" s="187"/>
    </row>
    <row r="16" spans="2:11" customFormat="1" ht="15" customHeight="1">
      <c r="B16" s="190"/>
      <c r="C16" s="191"/>
      <c r="D16" s="312" t="s">
        <v>3246</v>
      </c>
      <c r="E16" s="312"/>
      <c r="F16" s="312"/>
      <c r="G16" s="312"/>
      <c r="H16" s="312"/>
      <c r="I16" s="312"/>
      <c r="J16" s="312"/>
      <c r="K16" s="187"/>
    </row>
    <row r="17" spans="2:11" customFormat="1" ht="15" customHeight="1">
      <c r="B17" s="190"/>
      <c r="C17" s="191"/>
      <c r="D17" s="312" t="s">
        <v>3247</v>
      </c>
      <c r="E17" s="312"/>
      <c r="F17" s="312"/>
      <c r="G17" s="312"/>
      <c r="H17" s="312"/>
      <c r="I17" s="312"/>
      <c r="J17" s="312"/>
      <c r="K17" s="187"/>
    </row>
    <row r="18" spans="2:11" customFormat="1" ht="15" customHeight="1">
      <c r="B18" s="190"/>
      <c r="C18" s="191"/>
      <c r="D18" s="191"/>
      <c r="E18" s="193" t="s">
        <v>81</v>
      </c>
      <c r="F18" s="312" t="s">
        <v>3248</v>
      </c>
      <c r="G18" s="312"/>
      <c r="H18" s="312"/>
      <c r="I18" s="312"/>
      <c r="J18" s="312"/>
      <c r="K18" s="187"/>
    </row>
    <row r="19" spans="2:11" customFormat="1" ht="15" customHeight="1">
      <c r="B19" s="190"/>
      <c r="C19" s="191"/>
      <c r="D19" s="191"/>
      <c r="E19" s="193" t="s">
        <v>3249</v>
      </c>
      <c r="F19" s="312" t="s">
        <v>3250</v>
      </c>
      <c r="G19" s="312"/>
      <c r="H19" s="312"/>
      <c r="I19" s="312"/>
      <c r="J19" s="312"/>
      <c r="K19" s="187"/>
    </row>
    <row r="20" spans="2:11" customFormat="1" ht="15" customHeight="1">
      <c r="B20" s="190"/>
      <c r="C20" s="191"/>
      <c r="D20" s="191"/>
      <c r="E20" s="193" t="s">
        <v>3251</v>
      </c>
      <c r="F20" s="312" t="s">
        <v>3252</v>
      </c>
      <c r="G20" s="312"/>
      <c r="H20" s="312"/>
      <c r="I20" s="312"/>
      <c r="J20" s="312"/>
      <c r="K20" s="187"/>
    </row>
    <row r="21" spans="2:11" customFormat="1" ht="15" customHeight="1">
      <c r="B21" s="190"/>
      <c r="C21" s="191"/>
      <c r="D21" s="191"/>
      <c r="E21" s="193" t="s">
        <v>3253</v>
      </c>
      <c r="F21" s="312" t="s">
        <v>3254</v>
      </c>
      <c r="G21" s="312"/>
      <c r="H21" s="312"/>
      <c r="I21" s="312"/>
      <c r="J21" s="312"/>
      <c r="K21" s="187"/>
    </row>
    <row r="22" spans="2:11" customFormat="1" ht="15" customHeight="1">
      <c r="B22" s="190"/>
      <c r="C22" s="191"/>
      <c r="D22" s="191"/>
      <c r="E22" s="193" t="s">
        <v>3255</v>
      </c>
      <c r="F22" s="312" t="s">
        <v>3256</v>
      </c>
      <c r="G22" s="312"/>
      <c r="H22" s="312"/>
      <c r="I22" s="312"/>
      <c r="J22" s="312"/>
      <c r="K22" s="187"/>
    </row>
    <row r="23" spans="2:11" customFormat="1" ht="15" customHeight="1">
      <c r="B23" s="190"/>
      <c r="C23" s="191"/>
      <c r="D23" s="191"/>
      <c r="E23" s="193" t="s">
        <v>3257</v>
      </c>
      <c r="F23" s="312" t="s">
        <v>3258</v>
      </c>
      <c r="G23" s="312"/>
      <c r="H23" s="312"/>
      <c r="I23" s="312"/>
      <c r="J23" s="312"/>
      <c r="K23" s="187"/>
    </row>
    <row r="24" spans="2:11" customFormat="1" ht="12.75" customHeight="1">
      <c r="B24" s="190"/>
      <c r="C24" s="191"/>
      <c r="D24" s="191"/>
      <c r="E24" s="191"/>
      <c r="F24" s="191"/>
      <c r="G24" s="191"/>
      <c r="H24" s="191"/>
      <c r="I24" s="191"/>
      <c r="J24" s="191"/>
      <c r="K24" s="187"/>
    </row>
    <row r="25" spans="2:11" customFormat="1" ht="15" customHeight="1">
      <c r="B25" s="190"/>
      <c r="C25" s="312" t="s">
        <v>3259</v>
      </c>
      <c r="D25" s="312"/>
      <c r="E25" s="312"/>
      <c r="F25" s="312"/>
      <c r="G25" s="312"/>
      <c r="H25" s="312"/>
      <c r="I25" s="312"/>
      <c r="J25" s="312"/>
      <c r="K25" s="187"/>
    </row>
    <row r="26" spans="2:11" customFormat="1" ht="15" customHeight="1">
      <c r="B26" s="190"/>
      <c r="C26" s="312" t="s">
        <v>3260</v>
      </c>
      <c r="D26" s="312"/>
      <c r="E26" s="312"/>
      <c r="F26" s="312"/>
      <c r="G26" s="312"/>
      <c r="H26" s="312"/>
      <c r="I26" s="312"/>
      <c r="J26" s="312"/>
      <c r="K26" s="187"/>
    </row>
    <row r="27" spans="2:11" customFormat="1" ht="15" customHeight="1">
      <c r="B27" s="190"/>
      <c r="C27" s="189"/>
      <c r="D27" s="312" t="s">
        <v>3261</v>
      </c>
      <c r="E27" s="312"/>
      <c r="F27" s="312"/>
      <c r="G27" s="312"/>
      <c r="H27" s="312"/>
      <c r="I27" s="312"/>
      <c r="J27" s="312"/>
      <c r="K27" s="187"/>
    </row>
    <row r="28" spans="2:11" customFormat="1" ht="15" customHeight="1">
      <c r="B28" s="190"/>
      <c r="C28" s="191"/>
      <c r="D28" s="312" t="s">
        <v>3262</v>
      </c>
      <c r="E28" s="312"/>
      <c r="F28" s="312"/>
      <c r="G28" s="312"/>
      <c r="H28" s="312"/>
      <c r="I28" s="312"/>
      <c r="J28" s="312"/>
      <c r="K28" s="187"/>
    </row>
    <row r="29" spans="2:11" customFormat="1" ht="12.75" customHeight="1">
      <c r="B29" s="190"/>
      <c r="C29" s="191"/>
      <c r="D29" s="191"/>
      <c r="E29" s="191"/>
      <c r="F29" s="191"/>
      <c r="G29" s="191"/>
      <c r="H29" s="191"/>
      <c r="I29" s="191"/>
      <c r="J29" s="191"/>
      <c r="K29" s="187"/>
    </row>
    <row r="30" spans="2:11" customFormat="1" ht="15" customHeight="1">
      <c r="B30" s="190"/>
      <c r="C30" s="191"/>
      <c r="D30" s="312" t="s">
        <v>3263</v>
      </c>
      <c r="E30" s="312"/>
      <c r="F30" s="312"/>
      <c r="G30" s="312"/>
      <c r="H30" s="312"/>
      <c r="I30" s="312"/>
      <c r="J30" s="312"/>
      <c r="K30" s="187"/>
    </row>
    <row r="31" spans="2:11" customFormat="1" ht="15" customHeight="1">
      <c r="B31" s="190"/>
      <c r="C31" s="191"/>
      <c r="D31" s="312" t="s">
        <v>3264</v>
      </c>
      <c r="E31" s="312"/>
      <c r="F31" s="312"/>
      <c r="G31" s="312"/>
      <c r="H31" s="312"/>
      <c r="I31" s="312"/>
      <c r="J31" s="312"/>
      <c r="K31" s="187"/>
    </row>
    <row r="32" spans="2:11" customFormat="1" ht="12.75" customHeight="1">
      <c r="B32" s="190"/>
      <c r="C32" s="191"/>
      <c r="D32" s="191"/>
      <c r="E32" s="191"/>
      <c r="F32" s="191"/>
      <c r="G32" s="191"/>
      <c r="H32" s="191"/>
      <c r="I32" s="191"/>
      <c r="J32" s="191"/>
      <c r="K32" s="187"/>
    </row>
    <row r="33" spans="2:11" customFormat="1" ht="15" customHeight="1">
      <c r="B33" s="190"/>
      <c r="C33" s="191"/>
      <c r="D33" s="312" t="s">
        <v>3265</v>
      </c>
      <c r="E33" s="312"/>
      <c r="F33" s="312"/>
      <c r="G33" s="312"/>
      <c r="H33" s="312"/>
      <c r="I33" s="312"/>
      <c r="J33" s="312"/>
      <c r="K33" s="187"/>
    </row>
    <row r="34" spans="2:11" customFormat="1" ht="15" customHeight="1">
      <c r="B34" s="190"/>
      <c r="C34" s="191"/>
      <c r="D34" s="312" t="s">
        <v>3266</v>
      </c>
      <c r="E34" s="312"/>
      <c r="F34" s="312"/>
      <c r="G34" s="312"/>
      <c r="H34" s="312"/>
      <c r="I34" s="312"/>
      <c r="J34" s="312"/>
      <c r="K34" s="187"/>
    </row>
    <row r="35" spans="2:11" customFormat="1" ht="15" customHeight="1">
      <c r="B35" s="190"/>
      <c r="C35" s="191"/>
      <c r="D35" s="312" t="s">
        <v>3267</v>
      </c>
      <c r="E35" s="312"/>
      <c r="F35" s="312"/>
      <c r="G35" s="312"/>
      <c r="H35" s="312"/>
      <c r="I35" s="312"/>
      <c r="J35" s="312"/>
      <c r="K35" s="187"/>
    </row>
    <row r="36" spans="2:11" customFormat="1" ht="15" customHeight="1">
      <c r="B36" s="190"/>
      <c r="C36" s="191"/>
      <c r="D36" s="189"/>
      <c r="E36" s="192" t="s">
        <v>136</v>
      </c>
      <c r="F36" s="189"/>
      <c r="G36" s="312" t="s">
        <v>3268</v>
      </c>
      <c r="H36" s="312"/>
      <c r="I36" s="312"/>
      <c r="J36" s="312"/>
      <c r="K36" s="187"/>
    </row>
    <row r="37" spans="2:11" customFormat="1" ht="30.75" customHeight="1">
      <c r="B37" s="190"/>
      <c r="C37" s="191"/>
      <c r="D37" s="189"/>
      <c r="E37" s="192" t="s">
        <v>3269</v>
      </c>
      <c r="F37" s="189"/>
      <c r="G37" s="312" t="s">
        <v>3270</v>
      </c>
      <c r="H37" s="312"/>
      <c r="I37" s="312"/>
      <c r="J37" s="312"/>
      <c r="K37" s="187"/>
    </row>
    <row r="38" spans="2:11" customFormat="1" ht="15" customHeight="1">
      <c r="B38" s="190"/>
      <c r="C38" s="191"/>
      <c r="D38" s="189"/>
      <c r="E38" s="192" t="s">
        <v>53</v>
      </c>
      <c r="F38" s="189"/>
      <c r="G38" s="312" t="s">
        <v>3271</v>
      </c>
      <c r="H38" s="312"/>
      <c r="I38" s="312"/>
      <c r="J38" s="312"/>
      <c r="K38" s="187"/>
    </row>
    <row r="39" spans="2:11" customFormat="1" ht="15" customHeight="1">
      <c r="B39" s="190"/>
      <c r="C39" s="191"/>
      <c r="D39" s="189"/>
      <c r="E39" s="192" t="s">
        <v>54</v>
      </c>
      <c r="F39" s="189"/>
      <c r="G39" s="312" t="s">
        <v>3272</v>
      </c>
      <c r="H39" s="312"/>
      <c r="I39" s="312"/>
      <c r="J39" s="312"/>
      <c r="K39" s="187"/>
    </row>
    <row r="40" spans="2:11" customFormat="1" ht="15" customHeight="1">
      <c r="B40" s="190"/>
      <c r="C40" s="191"/>
      <c r="D40" s="189"/>
      <c r="E40" s="192" t="s">
        <v>137</v>
      </c>
      <c r="F40" s="189"/>
      <c r="G40" s="312" t="s">
        <v>3273</v>
      </c>
      <c r="H40" s="312"/>
      <c r="I40" s="312"/>
      <c r="J40" s="312"/>
      <c r="K40" s="187"/>
    </row>
    <row r="41" spans="2:11" customFormat="1" ht="15" customHeight="1">
      <c r="B41" s="190"/>
      <c r="C41" s="191"/>
      <c r="D41" s="189"/>
      <c r="E41" s="192" t="s">
        <v>138</v>
      </c>
      <c r="F41" s="189"/>
      <c r="G41" s="312" t="s">
        <v>3274</v>
      </c>
      <c r="H41" s="312"/>
      <c r="I41" s="312"/>
      <c r="J41" s="312"/>
      <c r="K41" s="187"/>
    </row>
    <row r="42" spans="2:11" customFormat="1" ht="15" customHeight="1">
      <c r="B42" s="190"/>
      <c r="C42" s="191"/>
      <c r="D42" s="189"/>
      <c r="E42" s="192" t="s">
        <v>3275</v>
      </c>
      <c r="F42" s="189"/>
      <c r="G42" s="312" t="s">
        <v>3276</v>
      </c>
      <c r="H42" s="312"/>
      <c r="I42" s="312"/>
      <c r="J42" s="312"/>
      <c r="K42" s="187"/>
    </row>
    <row r="43" spans="2:11" customFormat="1" ht="15" customHeight="1">
      <c r="B43" s="190"/>
      <c r="C43" s="191"/>
      <c r="D43" s="189"/>
      <c r="E43" s="192"/>
      <c r="F43" s="189"/>
      <c r="G43" s="312" t="s">
        <v>3277</v>
      </c>
      <c r="H43" s="312"/>
      <c r="I43" s="312"/>
      <c r="J43" s="312"/>
      <c r="K43" s="187"/>
    </row>
    <row r="44" spans="2:11" customFormat="1" ht="15" customHeight="1">
      <c r="B44" s="190"/>
      <c r="C44" s="191"/>
      <c r="D44" s="189"/>
      <c r="E44" s="192" t="s">
        <v>3278</v>
      </c>
      <c r="F44" s="189"/>
      <c r="G44" s="312" t="s">
        <v>3279</v>
      </c>
      <c r="H44" s="312"/>
      <c r="I44" s="312"/>
      <c r="J44" s="312"/>
      <c r="K44" s="187"/>
    </row>
    <row r="45" spans="2:11" customFormat="1" ht="15" customHeight="1">
      <c r="B45" s="190"/>
      <c r="C45" s="191"/>
      <c r="D45" s="189"/>
      <c r="E45" s="192" t="s">
        <v>141</v>
      </c>
      <c r="F45" s="189"/>
      <c r="G45" s="312" t="s">
        <v>3280</v>
      </c>
      <c r="H45" s="312"/>
      <c r="I45" s="312"/>
      <c r="J45" s="312"/>
      <c r="K45" s="187"/>
    </row>
    <row r="46" spans="2:11" customFormat="1" ht="12.75" customHeight="1">
      <c r="B46" s="190"/>
      <c r="C46" s="191"/>
      <c r="D46" s="189"/>
      <c r="E46" s="189"/>
      <c r="F46" s="189"/>
      <c r="G46" s="189"/>
      <c r="H46" s="189"/>
      <c r="I46" s="189"/>
      <c r="J46" s="189"/>
      <c r="K46" s="187"/>
    </row>
    <row r="47" spans="2:11" customFormat="1" ht="15" customHeight="1">
      <c r="B47" s="190"/>
      <c r="C47" s="191"/>
      <c r="D47" s="312" t="s">
        <v>3281</v>
      </c>
      <c r="E47" s="312"/>
      <c r="F47" s="312"/>
      <c r="G47" s="312"/>
      <c r="H47" s="312"/>
      <c r="I47" s="312"/>
      <c r="J47" s="312"/>
      <c r="K47" s="187"/>
    </row>
    <row r="48" spans="2:11" customFormat="1" ht="15" customHeight="1">
      <c r="B48" s="190"/>
      <c r="C48" s="191"/>
      <c r="D48" s="191"/>
      <c r="E48" s="312" t="s">
        <v>3282</v>
      </c>
      <c r="F48" s="312"/>
      <c r="G48" s="312"/>
      <c r="H48" s="312"/>
      <c r="I48" s="312"/>
      <c r="J48" s="312"/>
      <c r="K48" s="187"/>
    </row>
    <row r="49" spans="2:11" customFormat="1" ht="15" customHeight="1">
      <c r="B49" s="190"/>
      <c r="C49" s="191"/>
      <c r="D49" s="191"/>
      <c r="E49" s="312" t="s">
        <v>3283</v>
      </c>
      <c r="F49" s="312"/>
      <c r="G49" s="312"/>
      <c r="H49" s="312"/>
      <c r="I49" s="312"/>
      <c r="J49" s="312"/>
      <c r="K49" s="187"/>
    </row>
    <row r="50" spans="2:11" customFormat="1" ht="15" customHeight="1">
      <c r="B50" s="190"/>
      <c r="C50" s="191"/>
      <c r="D50" s="191"/>
      <c r="E50" s="312" t="s">
        <v>3284</v>
      </c>
      <c r="F50" s="312"/>
      <c r="G50" s="312"/>
      <c r="H50" s="312"/>
      <c r="I50" s="312"/>
      <c r="J50" s="312"/>
      <c r="K50" s="187"/>
    </row>
    <row r="51" spans="2:11" customFormat="1" ht="15" customHeight="1">
      <c r="B51" s="190"/>
      <c r="C51" s="191"/>
      <c r="D51" s="312" t="s">
        <v>3285</v>
      </c>
      <c r="E51" s="312"/>
      <c r="F51" s="312"/>
      <c r="G51" s="312"/>
      <c r="H51" s="312"/>
      <c r="I51" s="312"/>
      <c r="J51" s="312"/>
      <c r="K51" s="187"/>
    </row>
    <row r="52" spans="2:11" customFormat="1" ht="25.5" customHeight="1">
      <c r="B52" s="186"/>
      <c r="C52" s="313" t="s">
        <v>3286</v>
      </c>
      <c r="D52" s="313"/>
      <c r="E52" s="313"/>
      <c r="F52" s="313"/>
      <c r="G52" s="313"/>
      <c r="H52" s="313"/>
      <c r="I52" s="313"/>
      <c r="J52" s="313"/>
      <c r="K52" s="187"/>
    </row>
    <row r="53" spans="2:11" customFormat="1" ht="5.25" customHeight="1">
      <c r="B53" s="186"/>
      <c r="C53" s="188"/>
      <c r="D53" s="188"/>
      <c r="E53" s="188"/>
      <c r="F53" s="188"/>
      <c r="G53" s="188"/>
      <c r="H53" s="188"/>
      <c r="I53" s="188"/>
      <c r="J53" s="188"/>
      <c r="K53" s="187"/>
    </row>
    <row r="54" spans="2:11" customFormat="1" ht="15" customHeight="1">
      <c r="B54" s="186"/>
      <c r="C54" s="312" t="s">
        <v>3287</v>
      </c>
      <c r="D54" s="312"/>
      <c r="E54" s="312"/>
      <c r="F54" s="312"/>
      <c r="G54" s="312"/>
      <c r="H54" s="312"/>
      <c r="I54" s="312"/>
      <c r="J54" s="312"/>
      <c r="K54" s="187"/>
    </row>
    <row r="55" spans="2:11" customFormat="1" ht="15" customHeight="1">
      <c r="B55" s="186"/>
      <c r="C55" s="312" t="s">
        <v>3288</v>
      </c>
      <c r="D55" s="312"/>
      <c r="E55" s="312"/>
      <c r="F55" s="312"/>
      <c r="G55" s="312"/>
      <c r="H55" s="312"/>
      <c r="I55" s="312"/>
      <c r="J55" s="312"/>
      <c r="K55" s="187"/>
    </row>
    <row r="56" spans="2:11" customFormat="1" ht="12.75" customHeight="1">
      <c r="B56" s="186"/>
      <c r="C56" s="189"/>
      <c r="D56" s="189"/>
      <c r="E56" s="189"/>
      <c r="F56" s="189"/>
      <c r="G56" s="189"/>
      <c r="H56" s="189"/>
      <c r="I56" s="189"/>
      <c r="J56" s="189"/>
      <c r="K56" s="187"/>
    </row>
    <row r="57" spans="2:11" customFormat="1" ht="15" customHeight="1">
      <c r="B57" s="186"/>
      <c r="C57" s="312" t="s">
        <v>3289</v>
      </c>
      <c r="D57" s="312"/>
      <c r="E57" s="312"/>
      <c r="F57" s="312"/>
      <c r="G57" s="312"/>
      <c r="H57" s="312"/>
      <c r="I57" s="312"/>
      <c r="J57" s="312"/>
      <c r="K57" s="187"/>
    </row>
    <row r="58" spans="2:11" customFormat="1" ht="15" customHeight="1">
      <c r="B58" s="186"/>
      <c r="C58" s="191"/>
      <c r="D58" s="312" t="s">
        <v>3290</v>
      </c>
      <c r="E58" s="312"/>
      <c r="F58" s="312"/>
      <c r="G58" s="312"/>
      <c r="H58" s="312"/>
      <c r="I58" s="312"/>
      <c r="J58" s="312"/>
      <c r="K58" s="187"/>
    </row>
    <row r="59" spans="2:11" customFormat="1" ht="15" customHeight="1">
      <c r="B59" s="186"/>
      <c r="C59" s="191"/>
      <c r="D59" s="312" t="s">
        <v>3291</v>
      </c>
      <c r="E59" s="312"/>
      <c r="F59" s="312"/>
      <c r="G59" s="312"/>
      <c r="H59" s="312"/>
      <c r="I59" s="312"/>
      <c r="J59" s="312"/>
      <c r="K59" s="187"/>
    </row>
    <row r="60" spans="2:11" customFormat="1" ht="15" customHeight="1">
      <c r="B60" s="186"/>
      <c r="C60" s="191"/>
      <c r="D60" s="312" t="s">
        <v>3292</v>
      </c>
      <c r="E60" s="312"/>
      <c r="F60" s="312"/>
      <c r="G60" s="312"/>
      <c r="H60" s="312"/>
      <c r="I60" s="312"/>
      <c r="J60" s="312"/>
      <c r="K60" s="187"/>
    </row>
    <row r="61" spans="2:11" customFormat="1" ht="15" customHeight="1">
      <c r="B61" s="186"/>
      <c r="C61" s="191"/>
      <c r="D61" s="312" t="s">
        <v>3293</v>
      </c>
      <c r="E61" s="312"/>
      <c r="F61" s="312"/>
      <c r="G61" s="312"/>
      <c r="H61" s="312"/>
      <c r="I61" s="312"/>
      <c r="J61" s="312"/>
      <c r="K61" s="187"/>
    </row>
    <row r="62" spans="2:11" customFormat="1" ht="15" customHeight="1">
      <c r="B62" s="186"/>
      <c r="C62" s="191"/>
      <c r="D62" s="311" t="s">
        <v>3294</v>
      </c>
      <c r="E62" s="311"/>
      <c r="F62" s="311"/>
      <c r="G62" s="311"/>
      <c r="H62" s="311"/>
      <c r="I62" s="311"/>
      <c r="J62" s="311"/>
      <c r="K62" s="187"/>
    </row>
    <row r="63" spans="2:11" customFormat="1" ht="15" customHeight="1">
      <c r="B63" s="186"/>
      <c r="C63" s="191"/>
      <c r="D63" s="312" t="s">
        <v>3295</v>
      </c>
      <c r="E63" s="312"/>
      <c r="F63" s="312"/>
      <c r="G63" s="312"/>
      <c r="H63" s="312"/>
      <c r="I63" s="312"/>
      <c r="J63" s="312"/>
      <c r="K63" s="187"/>
    </row>
    <row r="64" spans="2:11" customFormat="1" ht="12.75" customHeight="1">
      <c r="B64" s="186"/>
      <c r="C64" s="191"/>
      <c r="D64" s="191"/>
      <c r="E64" s="194"/>
      <c r="F64" s="191"/>
      <c r="G64" s="191"/>
      <c r="H64" s="191"/>
      <c r="I64" s="191"/>
      <c r="J64" s="191"/>
      <c r="K64" s="187"/>
    </row>
    <row r="65" spans="2:11" customFormat="1" ht="15" customHeight="1">
      <c r="B65" s="186"/>
      <c r="C65" s="191"/>
      <c r="D65" s="312" t="s">
        <v>3296</v>
      </c>
      <c r="E65" s="312"/>
      <c r="F65" s="312"/>
      <c r="G65" s="312"/>
      <c r="H65" s="312"/>
      <c r="I65" s="312"/>
      <c r="J65" s="312"/>
      <c r="K65" s="187"/>
    </row>
    <row r="66" spans="2:11" customFormat="1" ht="15" customHeight="1">
      <c r="B66" s="186"/>
      <c r="C66" s="191"/>
      <c r="D66" s="311" t="s">
        <v>3297</v>
      </c>
      <c r="E66" s="311"/>
      <c r="F66" s="311"/>
      <c r="G66" s="311"/>
      <c r="H66" s="311"/>
      <c r="I66" s="311"/>
      <c r="J66" s="311"/>
      <c r="K66" s="187"/>
    </row>
    <row r="67" spans="2:11" customFormat="1" ht="15" customHeight="1">
      <c r="B67" s="186"/>
      <c r="C67" s="191"/>
      <c r="D67" s="312" t="s">
        <v>3298</v>
      </c>
      <c r="E67" s="312"/>
      <c r="F67" s="312"/>
      <c r="G67" s="312"/>
      <c r="H67" s="312"/>
      <c r="I67" s="312"/>
      <c r="J67" s="312"/>
      <c r="K67" s="187"/>
    </row>
    <row r="68" spans="2:11" customFormat="1" ht="15" customHeight="1">
      <c r="B68" s="186"/>
      <c r="C68" s="191"/>
      <c r="D68" s="312" t="s">
        <v>3299</v>
      </c>
      <c r="E68" s="312"/>
      <c r="F68" s="312"/>
      <c r="G68" s="312"/>
      <c r="H68" s="312"/>
      <c r="I68" s="312"/>
      <c r="J68" s="312"/>
      <c r="K68" s="187"/>
    </row>
    <row r="69" spans="2:11" customFormat="1" ht="15" customHeight="1">
      <c r="B69" s="186"/>
      <c r="C69" s="191"/>
      <c r="D69" s="312" t="s">
        <v>3300</v>
      </c>
      <c r="E69" s="312"/>
      <c r="F69" s="312"/>
      <c r="G69" s="312"/>
      <c r="H69" s="312"/>
      <c r="I69" s="312"/>
      <c r="J69" s="312"/>
      <c r="K69" s="187"/>
    </row>
    <row r="70" spans="2:11" customFormat="1" ht="15" customHeight="1">
      <c r="B70" s="186"/>
      <c r="C70" s="191"/>
      <c r="D70" s="312" t="s">
        <v>3301</v>
      </c>
      <c r="E70" s="312"/>
      <c r="F70" s="312"/>
      <c r="G70" s="312"/>
      <c r="H70" s="312"/>
      <c r="I70" s="312"/>
      <c r="J70" s="312"/>
      <c r="K70" s="187"/>
    </row>
    <row r="71" spans="2:11" customFormat="1" ht="12.75" customHeight="1">
      <c r="B71" s="195"/>
      <c r="C71" s="196"/>
      <c r="D71" s="196"/>
      <c r="E71" s="196"/>
      <c r="F71" s="196"/>
      <c r="G71" s="196"/>
      <c r="H71" s="196"/>
      <c r="I71" s="196"/>
      <c r="J71" s="196"/>
      <c r="K71" s="197"/>
    </row>
    <row r="72" spans="2:11" customFormat="1" ht="18.75" customHeight="1">
      <c r="B72" s="198"/>
      <c r="C72" s="198"/>
      <c r="D72" s="198"/>
      <c r="E72" s="198"/>
      <c r="F72" s="198"/>
      <c r="G72" s="198"/>
      <c r="H72" s="198"/>
      <c r="I72" s="198"/>
      <c r="J72" s="198"/>
      <c r="K72" s="199"/>
    </row>
    <row r="73" spans="2:11" customFormat="1" ht="18.75" customHeight="1">
      <c r="B73" s="199"/>
      <c r="C73" s="199"/>
      <c r="D73" s="199"/>
      <c r="E73" s="199"/>
      <c r="F73" s="199"/>
      <c r="G73" s="199"/>
      <c r="H73" s="199"/>
      <c r="I73" s="199"/>
      <c r="J73" s="199"/>
      <c r="K73" s="199"/>
    </row>
    <row r="74" spans="2:11" customFormat="1" ht="7.5" customHeight="1">
      <c r="B74" s="200"/>
      <c r="C74" s="201"/>
      <c r="D74" s="201"/>
      <c r="E74" s="201"/>
      <c r="F74" s="201"/>
      <c r="G74" s="201"/>
      <c r="H74" s="201"/>
      <c r="I74" s="201"/>
      <c r="J74" s="201"/>
      <c r="K74" s="202"/>
    </row>
    <row r="75" spans="2:11" customFormat="1" ht="45" customHeight="1">
      <c r="B75" s="203"/>
      <c r="C75" s="310" t="s">
        <v>3302</v>
      </c>
      <c r="D75" s="310"/>
      <c r="E75" s="310"/>
      <c r="F75" s="310"/>
      <c r="G75" s="310"/>
      <c r="H75" s="310"/>
      <c r="I75" s="310"/>
      <c r="J75" s="310"/>
      <c r="K75" s="204"/>
    </row>
    <row r="76" spans="2:11" customFormat="1" ht="17.25" customHeight="1">
      <c r="B76" s="203"/>
      <c r="C76" s="205" t="s">
        <v>3303</v>
      </c>
      <c r="D76" s="205"/>
      <c r="E76" s="205"/>
      <c r="F76" s="205" t="s">
        <v>3304</v>
      </c>
      <c r="G76" s="206"/>
      <c r="H76" s="205" t="s">
        <v>54</v>
      </c>
      <c r="I76" s="205" t="s">
        <v>57</v>
      </c>
      <c r="J76" s="205" t="s">
        <v>3305</v>
      </c>
      <c r="K76" s="204"/>
    </row>
    <row r="77" spans="2:11" customFormat="1" ht="17.25" customHeight="1">
      <c r="B77" s="203"/>
      <c r="C77" s="207" t="s">
        <v>3306</v>
      </c>
      <c r="D77" s="207"/>
      <c r="E77" s="207"/>
      <c r="F77" s="208" t="s">
        <v>3307</v>
      </c>
      <c r="G77" s="209"/>
      <c r="H77" s="207"/>
      <c r="I77" s="207"/>
      <c r="J77" s="207" t="s">
        <v>3308</v>
      </c>
      <c r="K77" s="204"/>
    </row>
    <row r="78" spans="2:11" customFormat="1" ht="5.25" customHeight="1">
      <c r="B78" s="203"/>
      <c r="C78" s="210"/>
      <c r="D78" s="210"/>
      <c r="E78" s="210"/>
      <c r="F78" s="210"/>
      <c r="G78" s="211"/>
      <c r="H78" s="210"/>
      <c r="I78" s="210"/>
      <c r="J78" s="210"/>
      <c r="K78" s="204"/>
    </row>
    <row r="79" spans="2:11" customFormat="1" ht="15" customHeight="1">
      <c r="B79" s="203"/>
      <c r="C79" s="192" t="s">
        <v>53</v>
      </c>
      <c r="D79" s="212"/>
      <c r="E79" s="212"/>
      <c r="F79" s="213" t="s">
        <v>3309</v>
      </c>
      <c r="G79" s="214"/>
      <c r="H79" s="192" t="s">
        <v>3310</v>
      </c>
      <c r="I79" s="192" t="s">
        <v>3311</v>
      </c>
      <c r="J79" s="192">
        <v>20</v>
      </c>
      <c r="K79" s="204"/>
    </row>
    <row r="80" spans="2:11" customFormat="1" ht="15" customHeight="1">
      <c r="B80" s="203"/>
      <c r="C80" s="192" t="s">
        <v>3312</v>
      </c>
      <c r="D80" s="192"/>
      <c r="E80" s="192"/>
      <c r="F80" s="213" t="s">
        <v>3309</v>
      </c>
      <c r="G80" s="214"/>
      <c r="H80" s="192" t="s">
        <v>3313</v>
      </c>
      <c r="I80" s="192" t="s">
        <v>3311</v>
      </c>
      <c r="J80" s="192">
        <v>120</v>
      </c>
      <c r="K80" s="204"/>
    </row>
    <row r="81" spans="2:11" customFormat="1" ht="15" customHeight="1">
      <c r="B81" s="215"/>
      <c r="C81" s="192" t="s">
        <v>3314</v>
      </c>
      <c r="D81" s="192"/>
      <c r="E81" s="192"/>
      <c r="F81" s="213" t="s">
        <v>3315</v>
      </c>
      <c r="G81" s="214"/>
      <c r="H81" s="192" t="s">
        <v>3316</v>
      </c>
      <c r="I81" s="192" t="s">
        <v>3311</v>
      </c>
      <c r="J81" s="192">
        <v>50</v>
      </c>
      <c r="K81" s="204"/>
    </row>
    <row r="82" spans="2:11" customFormat="1" ht="15" customHeight="1">
      <c r="B82" s="215"/>
      <c r="C82" s="192" t="s">
        <v>3317</v>
      </c>
      <c r="D82" s="192"/>
      <c r="E82" s="192"/>
      <c r="F82" s="213" t="s">
        <v>3309</v>
      </c>
      <c r="G82" s="214"/>
      <c r="H82" s="192" t="s">
        <v>3318</v>
      </c>
      <c r="I82" s="192" t="s">
        <v>3319</v>
      </c>
      <c r="J82" s="192"/>
      <c r="K82" s="204"/>
    </row>
    <row r="83" spans="2:11" customFormat="1" ht="15" customHeight="1">
      <c r="B83" s="215"/>
      <c r="C83" s="192" t="s">
        <v>3320</v>
      </c>
      <c r="D83" s="192"/>
      <c r="E83" s="192"/>
      <c r="F83" s="213" t="s">
        <v>3315</v>
      </c>
      <c r="G83" s="192"/>
      <c r="H83" s="192" t="s">
        <v>3321</v>
      </c>
      <c r="I83" s="192" t="s">
        <v>3311</v>
      </c>
      <c r="J83" s="192">
        <v>15</v>
      </c>
      <c r="K83" s="204"/>
    </row>
    <row r="84" spans="2:11" customFormat="1" ht="15" customHeight="1">
      <c r="B84" s="215"/>
      <c r="C84" s="192" t="s">
        <v>3322</v>
      </c>
      <c r="D84" s="192"/>
      <c r="E84" s="192"/>
      <c r="F84" s="213" t="s">
        <v>3315</v>
      </c>
      <c r="G84" s="192"/>
      <c r="H84" s="192" t="s">
        <v>3323</v>
      </c>
      <c r="I84" s="192" t="s">
        <v>3311</v>
      </c>
      <c r="J84" s="192">
        <v>15</v>
      </c>
      <c r="K84" s="204"/>
    </row>
    <row r="85" spans="2:11" customFormat="1" ht="15" customHeight="1">
      <c r="B85" s="215"/>
      <c r="C85" s="192" t="s">
        <v>3324</v>
      </c>
      <c r="D85" s="192"/>
      <c r="E85" s="192"/>
      <c r="F85" s="213" t="s">
        <v>3315</v>
      </c>
      <c r="G85" s="192"/>
      <c r="H85" s="192" t="s">
        <v>3325</v>
      </c>
      <c r="I85" s="192" t="s">
        <v>3311</v>
      </c>
      <c r="J85" s="192">
        <v>20</v>
      </c>
      <c r="K85" s="204"/>
    </row>
    <row r="86" spans="2:11" customFormat="1" ht="15" customHeight="1">
      <c r="B86" s="215"/>
      <c r="C86" s="192" t="s">
        <v>3326</v>
      </c>
      <c r="D86" s="192"/>
      <c r="E86" s="192"/>
      <c r="F86" s="213" t="s">
        <v>3315</v>
      </c>
      <c r="G86" s="192"/>
      <c r="H86" s="192" t="s">
        <v>3327</v>
      </c>
      <c r="I86" s="192" t="s">
        <v>3311</v>
      </c>
      <c r="J86" s="192">
        <v>20</v>
      </c>
      <c r="K86" s="204"/>
    </row>
    <row r="87" spans="2:11" customFormat="1" ht="15" customHeight="1">
      <c r="B87" s="215"/>
      <c r="C87" s="192" t="s">
        <v>3328</v>
      </c>
      <c r="D87" s="192"/>
      <c r="E87" s="192"/>
      <c r="F87" s="213" t="s">
        <v>3315</v>
      </c>
      <c r="G87" s="214"/>
      <c r="H87" s="192" t="s">
        <v>3329</v>
      </c>
      <c r="I87" s="192" t="s">
        <v>3311</v>
      </c>
      <c r="J87" s="192">
        <v>50</v>
      </c>
      <c r="K87" s="204"/>
    </row>
    <row r="88" spans="2:11" customFormat="1" ht="15" customHeight="1">
      <c r="B88" s="215"/>
      <c r="C88" s="192" t="s">
        <v>3330</v>
      </c>
      <c r="D88" s="192"/>
      <c r="E88" s="192"/>
      <c r="F88" s="213" t="s">
        <v>3315</v>
      </c>
      <c r="G88" s="214"/>
      <c r="H88" s="192" t="s">
        <v>3331</v>
      </c>
      <c r="I88" s="192" t="s">
        <v>3311</v>
      </c>
      <c r="J88" s="192">
        <v>20</v>
      </c>
      <c r="K88" s="204"/>
    </row>
    <row r="89" spans="2:11" customFormat="1" ht="15" customHeight="1">
      <c r="B89" s="215"/>
      <c r="C89" s="192" t="s">
        <v>3332</v>
      </c>
      <c r="D89" s="192"/>
      <c r="E89" s="192"/>
      <c r="F89" s="213" t="s">
        <v>3315</v>
      </c>
      <c r="G89" s="214"/>
      <c r="H89" s="192" t="s">
        <v>3333</v>
      </c>
      <c r="I89" s="192" t="s">
        <v>3311</v>
      </c>
      <c r="J89" s="192">
        <v>20</v>
      </c>
      <c r="K89" s="204"/>
    </row>
    <row r="90" spans="2:11" customFormat="1" ht="15" customHeight="1">
      <c r="B90" s="215"/>
      <c r="C90" s="192" t="s">
        <v>3334</v>
      </c>
      <c r="D90" s="192"/>
      <c r="E90" s="192"/>
      <c r="F90" s="213" t="s">
        <v>3315</v>
      </c>
      <c r="G90" s="214"/>
      <c r="H90" s="192" t="s">
        <v>3335</v>
      </c>
      <c r="I90" s="192" t="s">
        <v>3311</v>
      </c>
      <c r="J90" s="192">
        <v>50</v>
      </c>
      <c r="K90" s="204"/>
    </row>
    <row r="91" spans="2:11" customFormat="1" ht="15" customHeight="1">
      <c r="B91" s="215"/>
      <c r="C91" s="192" t="s">
        <v>3336</v>
      </c>
      <c r="D91" s="192"/>
      <c r="E91" s="192"/>
      <c r="F91" s="213" t="s">
        <v>3315</v>
      </c>
      <c r="G91" s="214"/>
      <c r="H91" s="192" t="s">
        <v>3336</v>
      </c>
      <c r="I91" s="192" t="s">
        <v>3311</v>
      </c>
      <c r="J91" s="192">
        <v>50</v>
      </c>
      <c r="K91" s="204"/>
    </row>
    <row r="92" spans="2:11" customFormat="1" ht="15" customHeight="1">
      <c r="B92" s="215"/>
      <c r="C92" s="192" t="s">
        <v>3337</v>
      </c>
      <c r="D92" s="192"/>
      <c r="E92" s="192"/>
      <c r="F92" s="213" t="s">
        <v>3315</v>
      </c>
      <c r="G92" s="214"/>
      <c r="H92" s="192" t="s">
        <v>3338</v>
      </c>
      <c r="I92" s="192" t="s">
        <v>3311</v>
      </c>
      <c r="J92" s="192">
        <v>255</v>
      </c>
      <c r="K92" s="204"/>
    </row>
    <row r="93" spans="2:11" customFormat="1" ht="15" customHeight="1">
      <c r="B93" s="215"/>
      <c r="C93" s="192" t="s">
        <v>3339</v>
      </c>
      <c r="D93" s="192"/>
      <c r="E93" s="192"/>
      <c r="F93" s="213" t="s">
        <v>3309</v>
      </c>
      <c r="G93" s="214"/>
      <c r="H93" s="192" t="s">
        <v>3340</v>
      </c>
      <c r="I93" s="192" t="s">
        <v>3341</v>
      </c>
      <c r="J93" s="192"/>
      <c r="K93" s="204"/>
    </row>
    <row r="94" spans="2:11" customFormat="1" ht="15" customHeight="1">
      <c r="B94" s="215"/>
      <c r="C94" s="192" t="s">
        <v>3342</v>
      </c>
      <c r="D94" s="192"/>
      <c r="E94" s="192"/>
      <c r="F94" s="213" t="s">
        <v>3309</v>
      </c>
      <c r="G94" s="214"/>
      <c r="H94" s="192" t="s">
        <v>3343</v>
      </c>
      <c r="I94" s="192" t="s">
        <v>3344</v>
      </c>
      <c r="J94" s="192"/>
      <c r="K94" s="204"/>
    </row>
    <row r="95" spans="2:11" customFormat="1" ht="15" customHeight="1">
      <c r="B95" s="215"/>
      <c r="C95" s="192" t="s">
        <v>3345</v>
      </c>
      <c r="D95" s="192"/>
      <c r="E95" s="192"/>
      <c r="F95" s="213" t="s">
        <v>3309</v>
      </c>
      <c r="G95" s="214"/>
      <c r="H95" s="192" t="s">
        <v>3345</v>
      </c>
      <c r="I95" s="192" t="s">
        <v>3344</v>
      </c>
      <c r="J95" s="192"/>
      <c r="K95" s="204"/>
    </row>
    <row r="96" spans="2:11" customFormat="1" ht="15" customHeight="1">
      <c r="B96" s="215"/>
      <c r="C96" s="192" t="s">
        <v>38</v>
      </c>
      <c r="D96" s="192"/>
      <c r="E96" s="192"/>
      <c r="F96" s="213" t="s">
        <v>3309</v>
      </c>
      <c r="G96" s="214"/>
      <c r="H96" s="192" t="s">
        <v>3346</v>
      </c>
      <c r="I96" s="192" t="s">
        <v>3344</v>
      </c>
      <c r="J96" s="192"/>
      <c r="K96" s="204"/>
    </row>
    <row r="97" spans="2:11" customFormat="1" ht="15" customHeight="1">
      <c r="B97" s="215"/>
      <c r="C97" s="192" t="s">
        <v>48</v>
      </c>
      <c r="D97" s="192"/>
      <c r="E97" s="192"/>
      <c r="F97" s="213" t="s">
        <v>3309</v>
      </c>
      <c r="G97" s="214"/>
      <c r="H97" s="192" t="s">
        <v>3347</v>
      </c>
      <c r="I97" s="192" t="s">
        <v>3344</v>
      </c>
      <c r="J97" s="192"/>
      <c r="K97" s="204"/>
    </row>
    <row r="98" spans="2:11" customFormat="1" ht="15" customHeight="1">
      <c r="B98" s="216"/>
      <c r="C98" s="217"/>
      <c r="D98" s="217"/>
      <c r="E98" s="217"/>
      <c r="F98" s="217"/>
      <c r="G98" s="217"/>
      <c r="H98" s="217"/>
      <c r="I98" s="217"/>
      <c r="J98" s="217"/>
      <c r="K98" s="218"/>
    </row>
    <row r="99" spans="2:11" customFormat="1" ht="18.75" customHeight="1">
      <c r="B99" s="219"/>
      <c r="C99" s="220"/>
      <c r="D99" s="220"/>
      <c r="E99" s="220"/>
      <c r="F99" s="220"/>
      <c r="G99" s="220"/>
      <c r="H99" s="220"/>
      <c r="I99" s="220"/>
      <c r="J99" s="220"/>
      <c r="K99" s="219"/>
    </row>
    <row r="100" spans="2:11" customFormat="1" ht="18.75" customHeight="1">
      <c r="B100" s="199"/>
      <c r="C100" s="199"/>
      <c r="D100" s="199"/>
      <c r="E100" s="199"/>
      <c r="F100" s="199"/>
      <c r="G100" s="199"/>
      <c r="H100" s="199"/>
      <c r="I100" s="199"/>
      <c r="J100" s="199"/>
      <c r="K100" s="199"/>
    </row>
    <row r="101" spans="2:11" customFormat="1" ht="7.5" customHeight="1">
      <c r="B101" s="200"/>
      <c r="C101" s="201"/>
      <c r="D101" s="201"/>
      <c r="E101" s="201"/>
      <c r="F101" s="201"/>
      <c r="G101" s="201"/>
      <c r="H101" s="201"/>
      <c r="I101" s="201"/>
      <c r="J101" s="201"/>
      <c r="K101" s="202"/>
    </row>
    <row r="102" spans="2:11" customFormat="1" ht="45" customHeight="1">
      <c r="B102" s="203"/>
      <c r="C102" s="310" t="s">
        <v>3348</v>
      </c>
      <c r="D102" s="310"/>
      <c r="E102" s="310"/>
      <c r="F102" s="310"/>
      <c r="G102" s="310"/>
      <c r="H102" s="310"/>
      <c r="I102" s="310"/>
      <c r="J102" s="310"/>
      <c r="K102" s="204"/>
    </row>
    <row r="103" spans="2:11" customFormat="1" ht="17.25" customHeight="1">
      <c r="B103" s="203"/>
      <c r="C103" s="205" t="s">
        <v>3303</v>
      </c>
      <c r="D103" s="205"/>
      <c r="E103" s="205"/>
      <c r="F103" s="205" t="s">
        <v>3304</v>
      </c>
      <c r="G103" s="206"/>
      <c r="H103" s="205" t="s">
        <v>54</v>
      </c>
      <c r="I103" s="205" t="s">
        <v>57</v>
      </c>
      <c r="J103" s="205" t="s">
        <v>3305</v>
      </c>
      <c r="K103" s="204"/>
    </row>
    <row r="104" spans="2:11" customFormat="1" ht="17.25" customHeight="1">
      <c r="B104" s="203"/>
      <c r="C104" s="207" t="s">
        <v>3306</v>
      </c>
      <c r="D104" s="207"/>
      <c r="E104" s="207"/>
      <c r="F104" s="208" t="s">
        <v>3307</v>
      </c>
      <c r="G104" s="209"/>
      <c r="H104" s="207"/>
      <c r="I104" s="207"/>
      <c r="J104" s="207" t="s">
        <v>3308</v>
      </c>
      <c r="K104" s="204"/>
    </row>
    <row r="105" spans="2:11" customFormat="1" ht="5.25" customHeight="1">
      <c r="B105" s="203"/>
      <c r="C105" s="205"/>
      <c r="D105" s="205"/>
      <c r="E105" s="205"/>
      <c r="F105" s="205"/>
      <c r="G105" s="221"/>
      <c r="H105" s="205"/>
      <c r="I105" s="205"/>
      <c r="J105" s="205"/>
      <c r="K105" s="204"/>
    </row>
    <row r="106" spans="2:11" customFormat="1" ht="15" customHeight="1">
      <c r="B106" s="203"/>
      <c r="C106" s="192" t="s">
        <v>53</v>
      </c>
      <c r="D106" s="212"/>
      <c r="E106" s="212"/>
      <c r="F106" s="213" t="s">
        <v>3309</v>
      </c>
      <c r="G106" s="192"/>
      <c r="H106" s="192" t="s">
        <v>3349</v>
      </c>
      <c r="I106" s="192" t="s">
        <v>3311</v>
      </c>
      <c r="J106" s="192">
        <v>20</v>
      </c>
      <c r="K106" s="204"/>
    </row>
    <row r="107" spans="2:11" customFormat="1" ht="15" customHeight="1">
      <c r="B107" s="203"/>
      <c r="C107" s="192" t="s">
        <v>3312</v>
      </c>
      <c r="D107" s="192"/>
      <c r="E107" s="192"/>
      <c r="F107" s="213" t="s">
        <v>3309</v>
      </c>
      <c r="G107" s="192"/>
      <c r="H107" s="192" t="s">
        <v>3349</v>
      </c>
      <c r="I107" s="192" t="s">
        <v>3311</v>
      </c>
      <c r="J107" s="192">
        <v>120</v>
      </c>
      <c r="K107" s="204"/>
    </row>
    <row r="108" spans="2:11" customFormat="1" ht="15" customHeight="1">
      <c r="B108" s="215"/>
      <c r="C108" s="192" t="s">
        <v>3314</v>
      </c>
      <c r="D108" s="192"/>
      <c r="E108" s="192"/>
      <c r="F108" s="213" t="s">
        <v>3315</v>
      </c>
      <c r="G108" s="192"/>
      <c r="H108" s="192" t="s">
        <v>3349</v>
      </c>
      <c r="I108" s="192" t="s">
        <v>3311</v>
      </c>
      <c r="J108" s="192">
        <v>50</v>
      </c>
      <c r="K108" s="204"/>
    </row>
    <row r="109" spans="2:11" customFormat="1" ht="15" customHeight="1">
      <c r="B109" s="215"/>
      <c r="C109" s="192" t="s">
        <v>3317</v>
      </c>
      <c r="D109" s="192"/>
      <c r="E109" s="192"/>
      <c r="F109" s="213" t="s">
        <v>3309</v>
      </c>
      <c r="G109" s="192"/>
      <c r="H109" s="192" t="s">
        <v>3349</v>
      </c>
      <c r="I109" s="192" t="s">
        <v>3319</v>
      </c>
      <c r="J109" s="192"/>
      <c r="K109" s="204"/>
    </row>
    <row r="110" spans="2:11" customFormat="1" ht="15" customHeight="1">
      <c r="B110" s="215"/>
      <c r="C110" s="192" t="s">
        <v>3328</v>
      </c>
      <c r="D110" s="192"/>
      <c r="E110" s="192"/>
      <c r="F110" s="213" t="s">
        <v>3315</v>
      </c>
      <c r="G110" s="192"/>
      <c r="H110" s="192" t="s">
        <v>3349</v>
      </c>
      <c r="I110" s="192" t="s">
        <v>3311</v>
      </c>
      <c r="J110" s="192">
        <v>50</v>
      </c>
      <c r="K110" s="204"/>
    </row>
    <row r="111" spans="2:11" customFormat="1" ht="15" customHeight="1">
      <c r="B111" s="215"/>
      <c r="C111" s="192" t="s">
        <v>3336</v>
      </c>
      <c r="D111" s="192"/>
      <c r="E111" s="192"/>
      <c r="F111" s="213" t="s">
        <v>3315</v>
      </c>
      <c r="G111" s="192"/>
      <c r="H111" s="192" t="s">
        <v>3349</v>
      </c>
      <c r="I111" s="192" t="s">
        <v>3311</v>
      </c>
      <c r="J111" s="192">
        <v>50</v>
      </c>
      <c r="K111" s="204"/>
    </row>
    <row r="112" spans="2:11" customFormat="1" ht="15" customHeight="1">
      <c r="B112" s="215"/>
      <c r="C112" s="192" t="s">
        <v>3334</v>
      </c>
      <c r="D112" s="192"/>
      <c r="E112" s="192"/>
      <c r="F112" s="213" t="s">
        <v>3315</v>
      </c>
      <c r="G112" s="192"/>
      <c r="H112" s="192" t="s">
        <v>3349</v>
      </c>
      <c r="I112" s="192" t="s">
        <v>3311</v>
      </c>
      <c r="J112" s="192">
        <v>50</v>
      </c>
      <c r="K112" s="204"/>
    </row>
    <row r="113" spans="2:11" customFormat="1" ht="15" customHeight="1">
      <c r="B113" s="215"/>
      <c r="C113" s="192" t="s">
        <v>53</v>
      </c>
      <c r="D113" s="192"/>
      <c r="E113" s="192"/>
      <c r="F113" s="213" t="s">
        <v>3309</v>
      </c>
      <c r="G113" s="192"/>
      <c r="H113" s="192" t="s">
        <v>3350</v>
      </c>
      <c r="I113" s="192" t="s">
        <v>3311</v>
      </c>
      <c r="J113" s="192">
        <v>20</v>
      </c>
      <c r="K113" s="204"/>
    </row>
    <row r="114" spans="2:11" customFormat="1" ht="15" customHeight="1">
      <c r="B114" s="215"/>
      <c r="C114" s="192" t="s">
        <v>3351</v>
      </c>
      <c r="D114" s="192"/>
      <c r="E114" s="192"/>
      <c r="F114" s="213" t="s">
        <v>3309</v>
      </c>
      <c r="G114" s="192"/>
      <c r="H114" s="192" t="s">
        <v>3352</v>
      </c>
      <c r="I114" s="192" t="s">
        <v>3311</v>
      </c>
      <c r="J114" s="192">
        <v>120</v>
      </c>
      <c r="K114" s="204"/>
    </row>
    <row r="115" spans="2:11" customFormat="1" ht="15" customHeight="1">
      <c r="B115" s="215"/>
      <c r="C115" s="192" t="s">
        <v>38</v>
      </c>
      <c r="D115" s="192"/>
      <c r="E115" s="192"/>
      <c r="F115" s="213" t="s">
        <v>3309</v>
      </c>
      <c r="G115" s="192"/>
      <c r="H115" s="192" t="s">
        <v>3353</v>
      </c>
      <c r="I115" s="192" t="s">
        <v>3344</v>
      </c>
      <c r="J115" s="192"/>
      <c r="K115" s="204"/>
    </row>
    <row r="116" spans="2:11" customFormat="1" ht="15" customHeight="1">
      <c r="B116" s="215"/>
      <c r="C116" s="192" t="s">
        <v>48</v>
      </c>
      <c r="D116" s="192"/>
      <c r="E116" s="192"/>
      <c r="F116" s="213" t="s">
        <v>3309</v>
      </c>
      <c r="G116" s="192"/>
      <c r="H116" s="192" t="s">
        <v>3354</v>
      </c>
      <c r="I116" s="192" t="s">
        <v>3344</v>
      </c>
      <c r="J116" s="192"/>
      <c r="K116" s="204"/>
    </row>
    <row r="117" spans="2:11" customFormat="1" ht="15" customHeight="1">
      <c r="B117" s="215"/>
      <c r="C117" s="192" t="s">
        <v>57</v>
      </c>
      <c r="D117" s="192"/>
      <c r="E117" s="192"/>
      <c r="F117" s="213" t="s">
        <v>3309</v>
      </c>
      <c r="G117" s="192"/>
      <c r="H117" s="192" t="s">
        <v>3355</v>
      </c>
      <c r="I117" s="192" t="s">
        <v>3356</v>
      </c>
      <c r="J117" s="192"/>
      <c r="K117" s="204"/>
    </row>
    <row r="118" spans="2:11" customFormat="1" ht="15" customHeight="1">
      <c r="B118" s="216"/>
      <c r="C118" s="222"/>
      <c r="D118" s="222"/>
      <c r="E118" s="222"/>
      <c r="F118" s="222"/>
      <c r="G118" s="222"/>
      <c r="H118" s="222"/>
      <c r="I118" s="222"/>
      <c r="J118" s="222"/>
      <c r="K118" s="218"/>
    </row>
    <row r="119" spans="2:11" customFormat="1" ht="18.75" customHeight="1">
      <c r="B119" s="223"/>
      <c r="C119" s="224"/>
      <c r="D119" s="224"/>
      <c r="E119" s="224"/>
      <c r="F119" s="225"/>
      <c r="G119" s="224"/>
      <c r="H119" s="224"/>
      <c r="I119" s="224"/>
      <c r="J119" s="224"/>
      <c r="K119" s="223"/>
    </row>
    <row r="120" spans="2:11" customFormat="1" ht="18.75" customHeight="1">
      <c r="B120" s="199"/>
      <c r="C120" s="199"/>
      <c r="D120" s="199"/>
      <c r="E120" s="199"/>
      <c r="F120" s="199"/>
      <c r="G120" s="199"/>
      <c r="H120" s="199"/>
      <c r="I120" s="199"/>
      <c r="J120" s="199"/>
      <c r="K120" s="199"/>
    </row>
    <row r="121" spans="2:11" customFormat="1" ht="7.5" customHeight="1">
      <c r="B121" s="226"/>
      <c r="C121" s="227"/>
      <c r="D121" s="227"/>
      <c r="E121" s="227"/>
      <c r="F121" s="227"/>
      <c r="G121" s="227"/>
      <c r="H121" s="227"/>
      <c r="I121" s="227"/>
      <c r="J121" s="227"/>
      <c r="K121" s="228"/>
    </row>
    <row r="122" spans="2:11" customFormat="1" ht="45" customHeight="1">
      <c r="B122" s="229"/>
      <c r="C122" s="308" t="s">
        <v>3357</v>
      </c>
      <c r="D122" s="308"/>
      <c r="E122" s="308"/>
      <c r="F122" s="308"/>
      <c r="G122" s="308"/>
      <c r="H122" s="308"/>
      <c r="I122" s="308"/>
      <c r="J122" s="308"/>
      <c r="K122" s="230"/>
    </row>
    <row r="123" spans="2:11" customFormat="1" ht="17.25" customHeight="1">
      <c r="B123" s="231"/>
      <c r="C123" s="205" t="s">
        <v>3303</v>
      </c>
      <c r="D123" s="205"/>
      <c r="E123" s="205"/>
      <c r="F123" s="205" t="s">
        <v>3304</v>
      </c>
      <c r="G123" s="206"/>
      <c r="H123" s="205" t="s">
        <v>54</v>
      </c>
      <c r="I123" s="205" t="s">
        <v>57</v>
      </c>
      <c r="J123" s="205" t="s">
        <v>3305</v>
      </c>
      <c r="K123" s="232"/>
    </row>
    <row r="124" spans="2:11" customFormat="1" ht="17.25" customHeight="1">
      <c r="B124" s="231"/>
      <c r="C124" s="207" t="s">
        <v>3306</v>
      </c>
      <c r="D124" s="207"/>
      <c r="E124" s="207"/>
      <c r="F124" s="208" t="s">
        <v>3307</v>
      </c>
      <c r="G124" s="209"/>
      <c r="H124" s="207"/>
      <c r="I124" s="207"/>
      <c r="J124" s="207" t="s">
        <v>3308</v>
      </c>
      <c r="K124" s="232"/>
    </row>
    <row r="125" spans="2:11" customFormat="1" ht="5.25" customHeight="1">
      <c r="B125" s="233"/>
      <c r="C125" s="210"/>
      <c r="D125" s="210"/>
      <c r="E125" s="210"/>
      <c r="F125" s="210"/>
      <c r="G125" s="234"/>
      <c r="H125" s="210"/>
      <c r="I125" s="210"/>
      <c r="J125" s="210"/>
      <c r="K125" s="235"/>
    </row>
    <row r="126" spans="2:11" customFormat="1" ht="15" customHeight="1">
      <c r="B126" s="233"/>
      <c r="C126" s="192" t="s">
        <v>3312</v>
      </c>
      <c r="D126" s="212"/>
      <c r="E126" s="212"/>
      <c r="F126" s="213" t="s">
        <v>3309</v>
      </c>
      <c r="G126" s="192"/>
      <c r="H126" s="192" t="s">
        <v>3349</v>
      </c>
      <c r="I126" s="192" t="s">
        <v>3311</v>
      </c>
      <c r="J126" s="192">
        <v>120</v>
      </c>
      <c r="K126" s="236"/>
    </row>
    <row r="127" spans="2:11" customFormat="1" ht="15" customHeight="1">
      <c r="B127" s="233"/>
      <c r="C127" s="192" t="s">
        <v>3358</v>
      </c>
      <c r="D127" s="192"/>
      <c r="E127" s="192"/>
      <c r="F127" s="213" t="s">
        <v>3309</v>
      </c>
      <c r="G127" s="192"/>
      <c r="H127" s="192" t="s">
        <v>3359</v>
      </c>
      <c r="I127" s="192" t="s">
        <v>3311</v>
      </c>
      <c r="J127" s="192" t="s">
        <v>3360</v>
      </c>
      <c r="K127" s="236"/>
    </row>
    <row r="128" spans="2:11" customFormat="1" ht="15" customHeight="1">
      <c r="B128" s="233"/>
      <c r="C128" s="192" t="s">
        <v>3257</v>
      </c>
      <c r="D128" s="192"/>
      <c r="E128" s="192"/>
      <c r="F128" s="213" t="s">
        <v>3309</v>
      </c>
      <c r="G128" s="192"/>
      <c r="H128" s="192" t="s">
        <v>3361</v>
      </c>
      <c r="I128" s="192" t="s">
        <v>3311</v>
      </c>
      <c r="J128" s="192" t="s">
        <v>3360</v>
      </c>
      <c r="K128" s="236"/>
    </row>
    <row r="129" spans="2:11" customFormat="1" ht="15" customHeight="1">
      <c r="B129" s="233"/>
      <c r="C129" s="192" t="s">
        <v>3320</v>
      </c>
      <c r="D129" s="192"/>
      <c r="E129" s="192"/>
      <c r="F129" s="213" t="s">
        <v>3315</v>
      </c>
      <c r="G129" s="192"/>
      <c r="H129" s="192" t="s">
        <v>3321</v>
      </c>
      <c r="I129" s="192" t="s">
        <v>3311</v>
      </c>
      <c r="J129" s="192">
        <v>15</v>
      </c>
      <c r="K129" s="236"/>
    </row>
    <row r="130" spans="2:11" customFormat="1" ht="15" customHeight="1">
      <c r="B130" s="233"/>
      <c r="C130" s="192" t="s">
        <v>3322</v>
      </c>
      <c r="D130" s="192"/>
      <c r="E130" s="192"/>
      <c r="F130" s="213" t="s">
        <v>3315</v>
      </c>
      <c r="G130" s="192"/>
      <c r="H130" s="192" t="s">
        <v>3323</v>
      </c>
      <c r="I130" s="192" t="s">
        <v>3311</v>
      </c>
      <c r="J130" s="192">
        <v>15</v>
      </c>
      <c r="K130" s="236"/>
    </row>
    <row r="131" spans="2:11" customFormat="1" ht="15" customHeight="1">
      <c r="B131" s="233"/>
      <c r="C131" s="192" t="s">
        <v>3324</v>
      </c>
      <c r="D131" s="192"/>
      <c r="E131" s="192"/>
      <c r="F131" s="213" t="s">
        <v>3315</v>
      </c>
      <c r="G131" s="192"/>
      <c r="H131" s="192" t="s">
        <v>3325</v>
      </c>
      <c r="I131" s="192" t="s">
        <v>3311</v>
      </c>
      <c r="J131" s="192">
        <v>20</v>
      </c>
      <c r="K131" s="236"/>
    </row>
    <row r="132" spans="2:11" customFormat="1" ht="15" customHeight="1">
      <c r="B132" s="233"/>
      <c r="C132" s="192" t="s">
        <v>3326</v>
      </c>
      <c r="D132" s="192"/>
      <c r="E132" s="192"/>
      <c r="F132" s="213" t="s">
        <v>3315</v>
      </c>
      <c r="G132" s="192"/>
      <c r="H132" s="192" t="s">
        <v>3327</v>
      </c>
      <c r="I132" s="192" t="s">
        <v>3311</v>
      </c>
      <c r="J132" s="192">
        <v>20</v>
      </c>
      <c r="K132" s="236"/>
    </row>
    <row r="133" spans="2:11" customFormat="1" ht="15" customHeight="1">
      <c r="B133" s="233"/>
      <c r="C133" s="192" t="s">
        <v>3314</v>
      </c>
      <c r="D133" s="192"/>
      <c r="E133" s="192"/>
      <c r="F133" s="213" t="s">
        <v>3315</v>
      </c>
      <c r="G133" s="192"/>
      <c r="H133" s="192" t="s">
        <v>3349</v>
      </c>
      <c r="I133" s="192" t="s">
        <v>3311</v>
      </c>
      <c r="J133" s="192">
        <v>50</v>
      </c>
      <c r="K133" s="236"/>
    </row>
    <row r="134" spans="2:11" customFormat="1" ht="15" customHeight="1">
      <c r="B134" s="233"/>
      <c r="C134" s="192" t="s">
        <v>3328</v>
      </c>
      <c r="D134" s="192"/>
      <c r="E134" s="192"/>
      <c r="F134" s="213" t="s">
        <v>3315</v>
      </c>
      <c r="G134" s="192"/>
      <c r="H134" s="192" t="s">
        <v>3349</v>
      </c>
      <c r="I134" s="192" t="s">
        <v>3311</v>
      </c>
      <c r="J134" s="192">
        <v>50</v>
      </c>
      <c r="K134" s="236"/>
    </row>
    <row r="135" spans="2:11" customFormat="1" ht="15" customHeight="1">
      <c r="B135" s="233"/>
      <c r="C135" s="192" t="s">
        <v>3334</v>
      </c>
      <c r="D135" s="192"/>
      <c r="E135" s="192"/>
      <c r="F135" s="213" t="s">
        <v>3315</v>
      </c>
      <c r="G135" s="192"/>
      <c r="H135" s="192" t="s">
        <v>3349</v>
      </c>
      <c r="I135" s="192" t="s">
        <v>3311</v>
      </c>
      <c r="J135" s="192">
        <v>50</v>
      </c>
      <c r="K135" s="236"/>
    </row>
    <row r="136" spans="2:11" customFormat="1" ht="15" customHeight="1">
      <c r="B136" s="233"/>
      <c r="C136" s="192" t="s">
        <v>3336</v>
      </c>
      <c r="D136" s="192"/>
      <c r="E136" s="192"/>
      <c r="F136" s="213" t="s">
        <v>3315</v>
      </c>
      <c r="G136" s="192"/>
      <c r="H136" s="192" t="s">
        <v>3349</v>
      </c>
      <c r="I136" s="192" t="s">
        <v>3311</v>
      </c>
      <c r="J136" s="192">
        <v>50</v>
      </c>
      <c r="K136" s="236"/>
    </row>
    <row r="137" spans="2:11" customFormat="1" ht="15" customHeight="1">
      <c r="B137" s="233"/>
      <c r="C137" s="192" t="s">
        <v>3337</v>
      </c>
      <c r="D137" s="192"/>
      <c r="E137" s="192"/>
      <c r="F137" s="213" t="s">
        <v>3315</v>
      </c>
      <c r="G137" s="192"/>
      <c r="H137" s="192" t="s">
        <v>3362</v>
      </c>
      <c r="I137" s="192" t="s">
        <v>3311</v>
      </c>
      <c r="J137" s="192">
        <v>255</v>
      </c>
      <c r="K137" s="236"/>
    </row>
    <row r="138" spans="2:11" customFormat="1" ht="15" customHeight="1">
      <c r="B138" s="233"/>
      <c r="C138" s="192" t="s">
        <v>3339</v>
      </c>
      <c r="D138" s="192"/>
      <c r="E138" s="192"/>
      <c r="F138" s="213" t="s">
        <v>3309</v>
      </c>
      <c r="G138" s="192"/>
      <c r="H138" s="192" t="s">
        <v>3363</v>
      </c>
      <c r="I138" s="192" t="s">
        <v>3341</v>
      </c>
      <c r="J138" s="192"/>
      <c r="K138" s="236"/>
    </row>
    <row r="139" spans="2:11" customFormat="1" ht="15" customHeight="1">
      <c r="B139" s="233"/>
      <c r="C139" s="192" t="s">
        <v>3342</v>
      </c>
      <c r="D139" s="192"/>
      <c r="E139" s="192"/>
      <c r="F139" s="213" t="s">
        <v>3309</v>
      </c>
      <c r="G139" s="192"/>
      <c r="H139" s="192" t="s">
        <v>3364</v>
      </c>
      <c r="I139" s="192" t="s">
        <v>3344</v>
      </c>
      <c r="J139" s="192"/>
      <c r="K139" s="236"/>
    </row>
    <row r="140" spans="2:11" customFormat="1" ht="15" customHeight="1">
      <c r="B140" s="233"/>
      <c r="C140" s="192" t="s">
        <v>3345</v>
      </c>
      <c r="D140" s="192"/>
      <c r="E140" s="192"/>
      <c r="F140" s="213" t="s">
        <v>3309</v>
      </c>
      <c r="G140" s="192"/>
      <c r="H140" s="192" t="s">
        <v>3345</v>
      </c>
      <c r="I140" s="192" t="s">
        <v>3344</v>
      </c>
      <c r="J140" s="192"/>
      <c r="K140" s="236"/>
    </row>
    <row r="141" spans="2:11" customFormat="1" ht="15" customHeight="1">
      <c r="B141" s="233"/>
      <c r="C141" s="192" t="s">
        <v>38</v>
      </c>
      <c r="D141" s="192"/>
      <c r="E141" s="192"/>
      <c r="F141" s="213" t="s">
        <v>3309</v>
      </c>
      <c r="G141" s="192"/>
      <c r="H141" s="192" t="s">
        <v>3365</v>
      </c>
      <c r="I141" s="192" t="s">
        <v>3344</v>
      </c>
      <c r="J141" s="192"/>
      <c r="K141" s="236"/>
    </row>
    <row r="142" spans="2:11" customFormat="1" ht="15" customHeight="1">
      <c r="B142" s="233"/>
      <c r="C142" s="192" t="s">
        <v>3366</v>
      </c>
      <c r="D142" s="192"/>
      <c r="E142" s="192"/>
      <c r="F142" s="213" t="s">
        <v>3309</v>
      </c>
      <c r="G142" s="192"/>
      <c r="H142" s="192" t="s">
        <v>3367</v>
      </c>
      <c r="I142" s="192" t="s">
        <v>3344</v>
      </c>
      <c r="J142" s="192"/>
      <c r="K142" s="236"/>
    </row>
    <row r="143" spans="2:11" customFormat="1" ht="15" customHeight="1">
      <c r="B143" s="237"/>
      <c r="C143" s="238"/>
      <c r="D143" s="238"/>
      <c r="E143" s="238"/>
      <c r="F143" s="238"/>
      <c r="G143" s="238"/>
      <c r="H143" s="238"/>
      <c r="I143" s="238"/>
      <c r="J143" s="238"/>
      <c r="K143" s="239"/>
    </row>
    <row r="144" spans="2:11" customFormat="1" ht="18.75" customHeight="1">
      <c r="B144" s="224"/>
      <c r="C144" s="224"/>
      <c r="D144" s="224"/>
      <c r="E144" s="224"/>
      <c r="F144" s="225"/>
      <c r="G144" s="224"/>
      <c r="H144" s="224"/>
      <c r="I144" s="224"/>
      <c r="J144" s="224"/>
      <c r="K144" s="224"/>
    </row>
    <row r="145" spans="2:11" customFormat="1" ht="18.75" customHeight="1">
      <c r="B145" s="199"/>
      <c r="C145" s="199"/>
      <c r="D145" s="199"/>
      <c r="E145" s="199"/>
      <c r="F145" s="199"/>
      <c r="G145" s="199"/>
      <c r="H145" s="199"/>
      <c r="I145" s="199"/>
      <c r="J145" s="199"/>
      <c r="K145" s="199"/>
    </row>
    <row r="146" spans="2:11" customFormat="1" ht="7.5" customHeight="1">
      <c r="B146" s="200"/>
      <c r="C146" s="201"/>
      <c r="D146" s="201"/>
      <c r="E146" s="201"/>
      <c r="F146" s="201"/>
      <c r="G146" s="201"/>
      <c r="H146" s="201"/>
      <c r="I146" s="201"/>
      <c r="J146" s="201"/>
      <c r="K146" s="202"/>
    </row>
    <row r="147" spans="2:11" customFormat="1" ht="45" customHeight="1">
      <c r="B147" s="203"/>
      <c r="C147" s="310" t="s">
        <v>3368</v>
      </c>
      <c r="D147" s="310"/>
      <c r="E147" s="310"/>
      <c r="F147" s="310"/>
      <c r="G147" s="310"/>
      <c r="H147" s="310"/>
      <c r="I147" s="310"/>
      <c r="J147" s="310"/>
      <c r="K147" s="204"/>
    </row>
    <row r="148" spans="2:11" customFormat="1" ht="17.25" customHeight="1">
      <c r="B148" s="203"/>
      <c r="C148" s="205" t="s">
        <v>3303</v>
      </c>
      <c r="D148" s="205"/>
      <c r="E148" s="205"/>
      <c r="F148" s="205" t="s">
        <v>3304</v>
      </c>
      <c r="G148" s="206"/>
      <c r="H148" s="205" t="s">
        <v>54</v>
      </c>
      <c r="I148" s="205" t="s">
        <v>57</v>
      </c>
      <c r="J148" s="205" t="s">
        <v>3305</v>
      </c>
      <c r="K148" s="204"/>
    </row>
    <row r="149" spans="2:11" customFormat="1" ht="17.25" customHeight="1">
      <c r="B149" s="203"/>
      <c r="C149" s="207" t="s">
        <v>3306</v>
      </c>
      <c r="D149" s="207"/>
      <c r="E149" s="207"/>
      <c r="F149" s="208" t="s">
        <v>3307</v>
      </c>
      <c r="G149" s="209"/>
      <c r="H149" s="207"/>
      <c r="I149" s="207"/>
      <c r="J149" s="207" t="s">
        <v>3308</v>
      </c>
      <c r="K149" s="204"/>
    </row>
    <row r="150" spans="2:11" customFormat="1" ht="5.25" customHeight="1">
      <c r="B150" s="215"/>
      <c r="C150" s="210"/>
      <c r="D150" s="210"/>
      <c r="E150" s="210"/>
      <c r="F150" s="210"/>
      <c r="G150" s="211"/>
      <c r="H150" s="210"/>
      <c r="I150" s="210"/>
      <c r="J150" s="210"/>
      <c r="K150" s="236"/>
    </row>
    <row r="151" spans="2:11" customFormat="1" ht="15" customHeight="1">
      <c r="B151" s="215"/>
      <c r="C151" s="240" t="s">
        <v>3312</v>
      </c>
      <c r="D151" s="192"/>
      <c r="E151" s="192"/>
      <c r="F151" s="241" t="s">
        <v>3309</v>
      </c>
      <c r="G151" s="192"/>
      <c r="H151" s="240" t="s">
        <v>3349</v>
      </c>
      <c r="I151" s="240" t="s">
        <v>3311</v>
      </c>
      <c r="J151" s="240">
        <v>120</v>
      </c>
      <c r="K151" s="236"/>
    </row>
    <row r="152" spans="2:11" customFormat="1" ht="15" customHeight="1">
      <c r="B152" s="215"/>
      <c r="C152" s="240" t="s">
        <v>3358</v>
      </c>
      <c r="D152" s="192"/>
      <c r="E152" s="192"/>
      <c r="F152" s="241" t="s">
        <v>3309</v>
      </c>
      <c r="G152" s="192"/>
      <c r="H152" s="240" t="s">
        <v>3369</v>
      </c>
      <c r="I152" s="240" t="s">
        <v>3311</v>
      </c>
      <c r="J152" s="240" t="s">
        <v>3360</v>
      </c>
      <c r="K152" s="236"/>
    </row>
    <row r="153" spans="2:11" customFormat="1" ht="15" customHeight="1">
      <c r="B153" s="215"/>
      <c r="C153" s="240" t="s">
        <v>3257</v>
      </c>
      <c r="D153" s="192"/>
      <c r="E153" s="192"/>
      <c r="F153" s="241" t="s">
        <v>3309</v>
      </c>
      <c r="G153" s="192"/>
      <c r="H153" s="240" t="s">
        <v>3370</v>
      </c>
      <c r="I153" s="240" t="s">
        <v>3311</v>
      </c>
      <c r="J153" s="240" t="s">
        <v>3360</v>
      </c>
      <c r="K153" s="236"/>
    </row>
    <row r="154" spans="2:11" customFormat="1" ht="15" customHeight="1">
      <c r="B154" s="215"/>
      <c r="C154" s="240" t="s">
        <v>3314</v>
      </c>
      <c r="D154" s="192"/>
      <c r="E154" s="192"/>
      <c r="F154" s="241" t="s">
        <v>3315</v>
      </c>
      <c r="G154" s="192"/>
      <c r="H154" s="240" t="s">
        <v>3349</v>
      </c>
      <c r="I154" s="240" t="s">
        <v>3311</v>
      </c>
      <c r="J154" s="240">
        <v>50</v>
      </c>
      <c r="K154" s="236"/>
    </row>
    <row r="155" spans="2:11" customFormat="1" ht="15" customHeight="1">
      <c r="B155" s="215"/>
      <c r="C155" s="240" t="s">
        <v>3317</v>
      </c>
      <c r="D155" s="192"/>
      <c r="E155" s="192"/>
      <c r="F155" s="241" t="s">
        <v>3309</v>
      </c>
      <c r="G155" s="192"/>
      <c r="H155" s="240" t="s">
        <v>3349</v>
      </c>
      <c r="I155" s="240" t="s">
        <v>3319</v>
      </c>
      <c r="J155" s="240"/>
      <c r="K155" s="236"/>
    </row>
    <row r="156" spans="2:11" customFormat="1" ht="15" customHeight="1">
      <c r="B156" s="215"/>
      <c r="C156" s="240" t="s">
        <v>3328</v>
      </c>
      <c r="D156" s="192"/>
      <c r="E156" s="192"/>
      <c r="F156" s="241" t="s">
        <v>3315</v>
      </c>
      <c r="G156" s="192"/>
      <c r="H156" s="240" t="s">
        <v>3349</v>
      </c>
      <c r="I156" s="240" t="s">
        <v>3311</v>
      </c>
      <c r="J156" s="240">
        <v>50</v>
      </c>
      <c r="K156" s="236"/>
    </row>
    <row r="157" spans="2:11" customFormat="1" ht="15" customHeight="1">
      <c r="B157" s="215"/>
      <c r="C157" s="240" t="s">
        <v>3336</v>
      </c>
      <c r="D157" s="192"/>
      <c r="E157" s="192"/>
      <c r="F157" s="241" t="s">
        <v>3315</v>
      </c>
      <c r="G157" s="192"/>
      <c r="H157" s="240" t="s">
        <v>3349</v>
      </c>
      <c r="I157" s="240" t="s">
        <v>3311</v>
      </c>
      <c r="J157" s="240">
        <v>50</v>
      </c>
      <c r="K157" s="236"/>
    </row>
    <row r="158" spans="2:11" customFormat="1" ht="15" customHeight="1">
      <c r="B158" s="215"/>
      <c r="C158" s="240" t="s">
        <v>3334</v>
      </c>
      <c r="D158" s="192"/>
      <c r="E158" s="192"/>
      <c r="F158" s="241" t="s">
        <v>3315</v>
      </c>
      <c r="G158" s="192"/>
      <c r="H158" s="240" t="s">
        <v>3349</v>
      </c>
      <c r="I158" s="240" t="s">
        <v>3311</v>
      </c>
      <c r="J158" s="240">
        <v>50</v>
      </c>
      <c r="K158" s="236"/>
    </row>
    <row r="159" spans="2:11" customFormat="1" ht="15" customHeight="1">
      <c r="B159" s="215"/>
      <c r="C159" s="240" t="s">
        <v>91</v>
      </c>
      <c r="D159" s="192"/>
      <c r="E159" s="192"/>
      <c r="F159" s="241" t="s">
        <v>3309</v>
      </c>
      <c r="G159" s="192"/>
      <c r="H159" s="240" t="s">
        <v>3371</v>
      </c>
      <c r="I159" s="240" t="s">
        <v>3311</v>
      </c>
      <c r="J159" s="240" t="s">
        <v>3372</v>
      </c>
      <c r="K159" s="236"/>
    </row>
    <row r="160" spans="2:11" customFormat="1" ht="15" customHeight="1">
      <c r="B160" s="215"/>
      <c r="C160" s="240" t="s">
        <v>3373</v>
      </c>
      <c r="D160" s="192"/>
      <c r="E160" s="192"/>
      <c r="F160" s="241" t="s">
        <v>3309</v>
      </c>
      <c r="G160" s="192"/>
      <c r="H160" s="240" t="s">
        <v>3374</v>
      </c>
      <c r="I160" s="240" t="s">
        <v>3344</v>
      </c>
      <c r="J160" s="240"/>
      <c r="K160" s="236"/>
    </row>
    <row r="161" spans="2:11" customFormat="1" ht="15" customHeight="1">
      <c r="B161" s="242"/>
      <c r="C161" s="222"/>
      <c r="D161" s="222"/>
      <c r="E161" s="222"/>
      <c r="F161" s="222"/>
      <c r="G161" s="222"/>
      <c r="H161" s="222"/>
      <c r="I161" s="222"/>
      <c r="J161" s="222"/>
      <c r="K161" s="243"/>
    </row>
    <row r="162" spans="2:11" customFormat="1" ht="18.75" customHeight="1">
      <c r="B162" s="224"/>
      <c r="C162" s="234"/>
      <c r="D162" s="234"/>
      <c r="E162" s="234"/>
      <c r="F162" s="244"/>
      <c r="G162" s="234"/>
      <c r="H162" s="234"/>
      <c r="I162" s="234"/>
      <c r="J162" s="234"/>
      <c r="K162" s="224"/>
    </row>
    <row r="163" spans="2:11" customFormat="1" ht="18.75" customHeight="1">
      <c r="B163" s="199"/>
      <c r="C163" s="199"/>
      <c r="D163" s="199"/>
      <c r="E163" s="199"/>
      <c r="F163" s="199"/>
      <c r="G163" s="199"/>
      <c r="H163" s="199"/>
      <c r="I163" s="199"/>
      <c r="J163" s="199"/>
      <c r="K163" s="199"/>
    </row>
    <row r="164" spans="2:11" customFormat="1" ht="7.5" customHeight="1">
      <c r="B164" s="181"/>
      <c r="C164" s="182"/>
      <c r="D164" s="182"/>
      <c r="E164" s="182"/>
      <c r="F164" s="182"/>
      <c r="G164" s="182"/>
      <c r="H164" s="182"/>
      <c r="I164" s="182"/>
      <c r="J164" s="182"/>
      <c r="K164" s="183"/>
    </row>
    <row r="165" spans="2:11" customFormat="1" ht="45" customHeight="1">
      <c r="B165" s="184"/>
      <c r="C165" s="308" t="s">
        <v>3375</v>
      </c>
      <c r="D165" s="308"/>
      <c r="E165" s="308"/>
      <c r="F165" s="308"/>
      <c r="G165" s="308"/>
      <c r="H165" s="308"/>
      <c r="I165" s="308"/>
      <c r="J165" s="308"/>
      <c r="K165" s="185"/>
    </row>
    <row r="166" spans="2:11" customFormat="1" ht="17.25" customHeight="1">
      <c r="B166" s="184"/>
      <c r="C166" s="205" t="s">
        <v>3303</v>
      </c>
      <c r="D166" s="205"/>
      <c r="E166" s="205"/>
      <c r="F166" s="205" t="s">
        <v>3304</v>
      </c>
      <c r="G166" s="245"/>
      <c r="H166" s="246" t="s">
        <v>54</v>
      </c>
      <c r="I166" s="246" t="s">
        <v>57</v>
      </c>
      <c r="J166" s="205" t="s">
        <v>3305</v>
      </c>
      <c r="K166" s="185"/>
    </row>
    <row r="167" spans="2:11" customFormat="1" ht="17.25" customHeight="1">
      <c r="B167" s="186"/>
      <c r="C167" s="207" t="s">
        <v>3306</v>
      </c>
      <c r="D167" s="207"/>
      <c r="E167" s="207"/>
      <c r="F167" s="208" t="s">
        <v>3307</v>
      </c>
      <c r="G167" s="247"/>
      <c r="H167" s="248"/>
      <c r="I167" s="248"/>
      <c r="J167" s="207" t="s">
        <v>3308</v>
      </c>
      <c r="K167" s="187"/>
    </row>
    <row r="168" spans="2:11" customFormat="1" ht="5.25" customHeight="1">
      <c r="B168" s="215"/>
      <c r="C168" s="210"/>
      <c r="D168" s="210"/>
      <c r="E168" s="210"/>
      <c r="F168" s="210"/>
      <c r="G168" s="211"/>
      <c r="H168" s="210"/>
      <c r="I168" s="210"/>
      <c r="J168" s="210"/>
      <c r="K168" s="236"/>
    </row>
    <row r="169" spans="2:11" customFormat="1" ht="15" customHeight="1">
      <c r="B169" s="215"/>
      <c r="C169" s="192" t="s">
        <v>3312</v>
      </c>
      <c r="D169" s="192"/>
      <c r="E169" s="192"/>
      <c r="F169" s="213" t="s">
        <v>3309</v>
      </c>
      <c r="G169" s="192"/>
      <c r="H169" s="192" t="s">
        <v>3349</v>
      </c>
      <c r="I169" s="192" t="s">
        <v>3311</v>
      </c>
      <c r="J169" s="192">
        <v>120</v>
      </c>
      <c r="K169" s="236"/>
    </row>
    <row r="170" spans="2:11" customFormat="1" ht="15" customHeight="1">
      <c r="B170" s="215"/>
      <c r="C170" s="192" t="s">
        <v>3358</v>
      </c>
      <c r="D170" s="192"/>
      <c r="E170" s="192"/>
      <c r="F170" s="213" t="s">
        <v>3309</v>
      </c>
      <c r="G170" s="192"/>
      <c r="H170" s="192" t="s">
        <v>3359</v>
      </c>
      <c r="I170" s="192" t="s">
        <v>3311</v>
      </c>
      <c r="J170" s="192" t="s">
        <v>3360</v>
      </c>
      <c r="K170" s="236"/>
    </row>
    <row r="171" spans="2:11" customFormat="1" ht="15" customHeight="1">
      <c r="B171" s="215"/>
      <c r="C171" s="192" t="s">
        <v>3257</v>
      </c>
      <c r="D171" s="192"/>
      <c r="E171" s="192"/>
      <c r="F171" s="213" t="s">
        <v>3309</v>
      </c>
      <c r="G171" s="192"/>
      <c r="H171" s="192" t="s">
        <v>3376</v>
      </c>
      <c r="I171" s="192" t="s">
        <v>3311</v>
      </c>
      <c r="J171" s="192" t="s">
        <v>3360</v>
      </c>
      <c r="K171" s="236"/>
    </row>
    <row r="172" spans="2:11" customFormat="1" ht="15" customHeight="1">
      <c r="B172" s="215"/>
      <c r="C172" s="192" t="s">
        <v>3314</v>
      </c>
      <c r="D172" s="192"/>
      <c r="E172" s="192"/>
      <c r="F172" s="213" t="s">
        <v>3315</v>
      </c>
      <c r="G172" s="192"/>
      <c r="H172" s="192" t="s">
        <v>3376</v>
      </c>
      <c r="I172" s="192" t="s">
        <v>3311</v>
      </c>
      <c r="J172" s="192">
        <v>50</v>
      </c>
      <c r="K172" s="236"/>
    </row>
    <row r="173" spans="2:11" customFormat="1" ht="15" customHeight="1">
      <c r="B173" s="215"/>
      <c r="C173" s="192" t="s">
        <v>3317</v>
      </c>
      <c r="D173" s="192"/>
      <c r="E173" s="192"/>
      <c r="F173" s="213" t="s">
        <v>3309</v>
      </c>
      <c r="G173" s="192"/>
      <c r="H173" s="192" t="s">
        <v>3376</v>
      </c>
      <c r="I173" s="192" t="s">
        <v>3319</v>
      </c>
      <c r="J173" s="192"/>
      <c r="K173" s="236"/>
    </row>
    <row r="174" spans="2:11" customFormat="1" ht="15" customHeight="1">
      <c r="B174" s="215"/>
      <c r="C174" s="192" t="s">
        <v>3328</v>
      </c>
      <c r="D174" s="192"/>
      <c r="E174" s="192"/>
      <c r="F174" s="213" t="s">
        <v>3315</v>
      </c>
      <c r="G174" s="192"/>
      <c r="H174" s="192" t="s">
        <v>3376</v>
      </c>
      <c r="I174" s="192" t="s">
        <v>3311</v>
      </c>
      <c r="J174" s="192">
        <v>50</v>
      </c>
      <c r="K174" s="236"/>
    </row>
    <row r="175" spans="2:11" customFormat="1" ht="15" customHeight="1">
      <c r="B175" s="215"/>
      <c r="C175" s="192" t="s">
        <v>3336</v>
      </c>
      <c r="D175" s="192"/>
      <c r="E175" s="192"/>
      <c r="F175" s="213" t="s">
        <v>3315</v>
      </c>
      <c r="G175" s="192"/>
      <c r="H175" s="192" t="s">
        <v>3376</v>
      </c>
      <c r="I175" s="192" t="s">
        <v>3311</v>
      </c>
      <c r="J175" s="192">
        <v>50</v>
      </c>
      <c r="K175" s="236"/>
    </row>
    <row r="176" spans="2:11" customFormat="1" ht="15" customHeight="1">
      <c r="B176" s="215"/>
      <c r="C176" s="192" t="s">
        <v>3334</v>
      </c>
      <c r="D176" s="192"/>
      <c r="E176" s="192"/>
      <c r="F176" s="213" t="s">
        <v>3315</v>
      </c>
      <c r="G176" s="192"/>
      <c r="H176" s="192" t="s">
        <v>3376</v>
      </c>
      <c r="I176" s="192" t="s">
        <v>3311</v>
      </c>
      <c r="J176" s="192">
        <v>50</v>
      </c>
      <c r="K176" s="236"/>
    </row>
    <row r="177" spans="2:11" customFormat="1" ht="15" customHeight="1">
      <c r="B177" s="215"/>
      <c r="C177" s="192" t="s">
        <v>136</v>
      </c>
      <c r="D177" s="192"/>
      <c r="E177" s="192"/>
      <c r="F177" s="213" t="s">
        <v>3309</v>
      </c>
      <c r="G177" s="192"/>
      <c r="H177" s="192" t="s">
        <v>3377</v>
      </c>
      <c r="I177" s="192" t="s">
        <v>3378</v>
      </c>
      <c r="J177" s="192"/>
      <c r="K177" s="236"/>
    </row>
    <row r="178" spans="2:11" customFormat="1" ht="15" customHeight="1">
      <c r="B178" s="215"/>
      <c r="C178" s="192" t="s">
        <v>57</v>
      </c>
      <c r="D178" s="192"/>
      <c r="E178" s="192"/>
      <c r="F178" s="213" t="s">
        <v>3309</v>
      </c>
      <c r="G178" s="192"/>
      <c r="H178" s="192" t="s">
        <v>3379</v>
      </c>
      <c r="I178" s="192" t="s">
        <v>3380</v>
      </c>
      <c r="J178" s="192">
        <v>1</v>
      </c>
      <c r="K178" s="236"/>
    </row>
    <row r="179" spans="2:11" customFormat="1" ht="15" customHeight="1">
      <c r="B179" s="215"/>
      <c r="C179" s="192" t="s">
        <v>53</v>
      </c>
      <c r="D179" s="192"/>
      <c r="E179" s="192"/>
      <c r="F179" s="213" t="s">
        <v>3309</v>
      </c>
      <c r="G179" s="192"/>
      <c r="H179" s="192" t="s">
        <v>3381</v>
      </c>
      <c r="I179" s="192" t="s">
        <v>3311</v>
      </c>
      <c r="J179" s="192">
        <v>20</v>
      </c>
      <c r="K179" s="236"/>
    </row>
    <row r="180" spans="2:11" customFormat="1" ht="15" customHeight="1">
      <c r="B180" s="215"/>
      <c r="C180" s="192" t="s">
        <v>54</v>
      </c>
      <c r="D180" s="192"/>
      <c r="E180" s="192"/>
      <c r="F180" s="213" t="s">
        <v>3309</v>
      </c>
      <c r="G180" s="192"/>
      <c r="H180" s="192" t="s">
        <v>3382</v>
      </c>
      <c r="I180" s="192" t="s">
        <v>3311</v>
      </c>
      <c r="J180" s="192">
        <v>255</v>
      </c>
      <c r="K180" s="236"/>
    </row>
    <row r="181" spans="2:11" customFormat="1" ht="15" customHeight="1">
      <c r="B181" s="215"/>
      <c r="C181" s="192" t="s">
        <v>137</v>
      </c>
      <c r="D181" s="192"/>
      <c r="E181" s="192"/>
      <c r="F181" s="213" t="s">
        <v>3309</v>
      </c>
      <c r="G181" s="192"/>
      <c r="H181" s="192" t="s">
        <v>3273</v>
      </c>
      <c r="I181" s="192" t="s">
        <v>3311</v>
      </c>
      <c r="J181" s="192">
        <v>10</v>
      </c>
      <c r="K181" s="236"/>
    </row>
    <row r="182" spans="2:11" customFormat="1" ht="15" customHeight="1">
      <c r="B182" s="215"/>
      <c r="C182" s="192" t="s">
        <v>138</v>
      </c>
      <c r="D182" s="192"/>
      <c r="E182" s="192"/>
      <c r="F182" s="213" t="s">
        <v>3309</v>
      </c>
      <c r="G182" s="192"/>
      <c r="H182" s="192" t="s">
        <v>3383</v>
      </c>
      <c r="I182" s="192" t="s">
        <v>3344</v>
      </c>
      <c r="J182" s="192"/>
      <c r="K182" s="236"/>
    </row>
    <row r="183" spans="2:11" customFormat="1" ht="15" customHeight="1">
      <c r="B183" s="215"/>
      <c r="C183" s="192" t="s">
        <v>3384</v>
      </c>
      <c r="D183" s="192"/>
      <c r="E183" s="192"/>
      <c r="F183" s="213" t="s">
        <v>3309</v>
      </c>
      <c r="G183" s="192"/>
      <c r="H183" s="192" t="s">
        <v>3385</v>
      </c>
      <c r="I183" s="192" t="s">
        <v>3344</v>
      </c>
      <c r="J183" s="192"/>
      <c r="K183" s="236"/>
    </row>
    <row r="184" spans="2:11" customFormat="1" ht="15" customHeight="1">
      <c r="B184" s="215"/>
      <c r="C184" s="192" t="s">
        <v>3373</v>
      </c>
      <c r="D184" s="192"/>
      <c r="E184" s="192"/>
      <c r="F184" s="213" t="s">
        <v>3309</v>
      </c>
      <c r="G184" s="192"/>
      <c r="H184" s="192" t="s">
        <v>3386</v>
      </c>
      <c r="I184" s="192" t="s">
        <v>3344</v>
      </c>
      <c r="J184" s="192"/>
      <c r="K184" s="236"/>
    </row>
    <row r="185" spans="2:11" customFormat="1" ht="15" customHeight="1">
      <c r="B185" s="215"/>
      <c r="C185" s="192" t="s">
        <v>141</v>
      </c>
      <c r="D185" s="192"/>
      <c r="E185" s="192"/>
      <c r="F185" s="213" t="s">
        <v>3315</v>
      </c>
      <c r="G185" s="192"/>
      <c r="H185" s="192" t="s">
        <v>3387</v>
      </c>
      <c r="I185" s="192" t="s">
        <v>3311</v>
      </c>
      <c r="J185" s="192">
        <v>50</v>
      </c>
      <c r="K185" s="236"/>
    </row>
    <row r="186" spans="2:11" customFormat="1" ht="15" customHeight="1">
      <c r="B186" s="215"/>
      <c r="C186" s="192" t="s">
        <v>3388</v>
      </c>
      <c r="D186" s="192"/>
      <c r="E186" s="192"/>
      <c r="F186" s="213" t="s">
        <v>3315</v>
      </c>
      <c r="G186" s="192"/>
      <c r="H186" s="192" t="s">
        <v>3389</v>
      </c>
      <c r="I186" s="192" t="s">
        <v>3390</v>
      </c>
      <c r="J186" s="192"/>
      <c r="K186" s="236"/>
    </row>
    <row r="187" spans="2:11" customFormat="1" ht="15" customHeight="1">
      <c r="B187" s="215"/>
      <c r="C187" s="192" t="s">
        <v>3391</v>
      </c>
      <c r="D187" s="192"/>
      <c r="E187" s="192"/>
      <c r="F187" s="213" t="s">
        <v>3315</v>
      </c>
      <c r="G187" s="192"/>
      <c r="H187" s="192" t="s">
        <v>3392</v>
      </c>
      <c r="I187" s="192" t="s">
        <v>3390</v>
      </c>
      <c r="J187" s="192"/>
      <c r="K187" s="236"/>
    </row>
    <row r="188" spans="2:11" customFormat="1" ht="15" customHeight="1">
      <c r="B188" s="215"/>
      <c r="C188" s="192" t="s">
        <v>3393</v>
      </c>
      <c r="D188" s="192"/>
      <c r="E188" s="192"/>
      <c r="F188" s="213" t="s">
        <v>3315</v>
      </c>
      <c r="G188" s="192"/>
      <c r="H188" s="192" t="s">
        <v>3394</v>
      </c>
      <c r="I188" s="192" t="s">
        <v>3390</v>
      </c>
      <c r="J188" s="192"/>
      <c r="K188" s="236"/>
    </row>
    <row r="189" spans="2:11" customFormat="1" ht="15" customHeight="1">
      <c r="B189" s="215"/>
      <c r="C189" s="249" t="s">
        <v>3395</v>
      </c>
      <c r="D189" s="192"/>
      <c r="E189" s="192"/>
      <c r="F189" s="213" t="s">
        <v>3315</v>
      </c>
      <c r="G189" s="192"/>
      <c r="H189" s="192" t="s">
        <v>3396</v>
      </c>
      <c r="I189" s="192" t="s">
        <v>3397</v>
      </c>
      <c r="J189" s="250" t="s">
        <v>3398</v>
      </c>
      <c r="K189" s="236"/>
    </row>
    <row r="190" spans="2:11" customFormat="1" ht="15" customHeight="1">
      <c r="B190" s="251"/>
      <c r="C190" s="252" t="s">
        <v>3399</v>
      </c>
      <c r="D190" s="253"/>
      <c r="E190" s="253"/>
      <c r="F190" s="254" t="s">
        <v>3315</v>
      </c>
      <c r="G190" s="253"/>
      <c r="H190" s="253" t="s">
        <v>3400</v>
      </c>
      <c r="I190" s="253" t="s">
        <v>3397</v>
      </c>
      <c r="J190" s="255" t="s">
        <v>3398</v>
      </c>
      <c r="K190" s="256"/>
    </row>
    <row r="191" spans="2:11" customFormat="1" ht="15" customHeight="1">
      <c r="B191" s="215"/>
      <c r="C191" s="249" t="s">
        <v>42</v>
      </c>
      <c r="D191" s="192"/>
      <c r="E191" s="192"/>
      <c r="F191" s="213" t="s">
        <v>3309</v>
      </c>
      <c r="G191" s="192"/>
      <c r="H191" s="189" t="s">
        <v>3401</v>
      </c>
      <c r="I191" s="192" t="s">
        <v>3402</v>
      </c>
      <c r="J191" s="192"/>
      <c r="K191" s="236"/>
    </row>
    <row r="192" spans="2:11" customFormat="1" ht="15" customHeight="1">
      <c r="B192" s="215"/>
      <c r="C192" s="249" t="s">
        <v>3403</v>
      </c>
      <c r="D192" s="192"/>
      <c r="E192" s="192"/>
      <c r="F192" s="213" t="s">
        <v>3309</v>
      </c>
      <c r="G192" s="192"/>
      <c r="H192" s="192" t="s">
        <v>3404</v>
      </c>
      <c r="I192" s="192" t="s">
        <v>3344</v>
      </c>
      <c r="J192" s="192"/>
      <c r="K192" s="236"/>
    </row>
    <row r="193" spans="2:11" customFormat="1" ht="15" customHeight="1">
      <c r="B193" s="215"/>
      <c r="C193" s="249" t="s">
        <v>3405</v>
      </c>
      <c r="D193" s="192"/>
      <c r="E193" s="192"/>
      <c r="F193" s="213" t="s">
        <v>3309</v>
      </c>
      <c r="G193" s="192"/>
      <c r="H193" s="192" t="s">
        <v>3406</v>
      </c>
      <c r="I193" s="192" t="s">
        <v>3344</v>
      </c>
      <c r="J193" s="192"/>
      <c r="K193" s="236"/>
    </row>
    <row r="194" spans="2:11" customFormat="1" ht="15" customHeight="1">
      <c r="B194" s="215"/>
      <c r="C194" s="249" t="s">
        <v>3407</v>
      </c>
      <c r="D194" s="192"/>
      <c r="E194" s="192"/>
      <c r="F194" s="213" t="s">
        <v>3315</v>
      </c>
      <c r="G194" s="192"/>
      <c r="H194" s="192" t="s">
        <v>3408</v>
      </c>
      <c r="I194" s="192" t="s">
        <v>3344</v>
      </c>
      <c r="J194" s="192"/>
      <c r="K194" s="236"/>
    </row>
    <row r="195" spans="2:11" customFormat="1" ht="15" customHeight="1">
      <c r="B195" s="242"/>
      <c r="C195" s="257"/>
      <c r="D195" s="222"/>
      <c r="E195" s="222"/>
      <c r="F195" s="222"/>
      <c r="G195" s="222"/>
      <c r="H195" s="222"/>
      <c r="I195" s="222"/>
      <c r="J195" s="222"/>
      <c r="K195" s="243"/>
    </row>
    <row r="196" spans="2:11" customFormat="1" ht="18.75" customHeight="1">
      <c r="B196" s="224"/>
      <c r="C196" s="234"/>
      <c r="D196" s="234"/>
      <c r="E196" s="234"/>
      <c r="F196" s="244"/>
      <c r="G196" s="234"/>
      <c r="H196" s="234"/>
      <c r="I196" s="234"/>
      <c r="J196" s="234"/>
      <c r="K196" s="224"/>
    </row>
    <row r="197" spans="2:11" customFormat="1" ht="18.75" customHeight="1">
      <c r="B197" s="224"/>
      <c r="C197" s="234"/>
      <c r="D197" s="234"/>
      <c r="E197" s="234"/>
      <c r="F197" s="244"/>
      <c r="G197" s="234"/>
      <c r="H197" s="234"/>
      <c r="I197" s="234"/>
      <c r="J197" s="234"/>
      <c r="K197" s="224"/>
    </row>
    <row r="198" spans="2:11" customFormat="1" ht="18.75" customHeight="1">
      <c r="B198" s="199"/>
      <c r="C198" s="199"/>
      <c r="D198" s="199"/>
      <c r="E198" s="199"/>
      <c r="F198" s="199"/>
      <c r="G198" s="199"/>
      <c r="H198" s="199"/>
      <c r="I198" s="199"/>
      <c r="J198" s="199"/>
      <c r="K198" s="199"/>
    </row>
    <row r="199" spans="2:11" customFormat="1" ht="13.5">
      <c r="B199" s="181"/>
      <c r="C199" s="182"/>
      <c r="D199" s="182"/>
      <c r="E199" s="182"/>
      <c r="F199" s="182"/>
      <c r="G199" s="182"/>
      <c r="H199" s="182"/>
      <c r="I199" s="182"/>
      <c r="J199" s="182"/>
      <c r="K199" s="183"/>
    </row>
    <row r="200" spans="2:11" customFormat="1" ht="21">
      <c r="B200" s="184"/>
      <c r="C200" s="308" t="s">
        <v>3409</v>
      </c>
      <c r="D200" s="308"/>
      <c r="E200" s="308"/>
      <c r="F200" s="308"/>
      <c r="G200" s="308"/>
      <c r="H200" s="308"/>
      <c r="I200" s="308"/>
      <c r="J200" s="308"/>
      <c r="K200" s="185"/>
    </row>
    <row r="201" spans="2:11" customFormat="1" ht="25.5" customHeight="1">
      <c r="B201" s="184"/>
      <c r="C201" s="258" t="s">
        <v>3410</v>
      </c>
      <c r="D201" s="258"/>
      <c r="E201" s="258"/>
      <c r="F201" s="258" t="s">
        <v>3411</v>
      </c>
      <c r="G201" s="259"/>
      <c r="H201" s="309" t="s">
        <v>3412</v>
      </c>
      <c r="I201" s="309"/>
      <c r="J201" s="309"/>
      <c r="K201" s="185"/>
    </row>
    <row r="202" spans="2:11" customFormat="1" ht="5.25" customHeight="1">
      <c r="B202" s="215"/>
      <c r="C202" s="210"/>
      <c r="D202" s="210"/>
      <c r="E202" s="210"/>
      <c r="F202" s="210"/>
      <c r="G202" s="234"/>
      <c r="H202" s="210"/>
      <c r="I202" s="210"/>
      <c r="J202" s="210"/>
      <c r="K202" s="236"/>
    </row>
    <row r="203" spans="2:11" customFormat="1" ht="15" customHeight="1">
      <c r="B203" s="215"/>
      <c r="C203" s="192" t="s">
        <v>3402</v>
      </c>
      <c r="D203" s="192"/>
      <c r="E203" s="192"/>
      <c r="F203" s="213" t="s">
        <v>43</v>
      </c>
      <c r="G203" s="192"/>
      <c r="H203" s="307" t="s">
        <v>3413</v>
      </c>
      <c r="I203" s="307"/>
      <c r="J203" s="307"/>
      <c r="K203" s="236"/>
    </row>
    <row r="204" spans="2:11" customFormat="1" ht="15" customHeight="1">
      <c r="B204" s="215"/>
      <c r="C204" s="192"/>
      <c r="D204" s="192"/>
      <c r="E204" s="192"/>
      <c r="F204" s="213" t="s">
        <v>44</v>
      </c>
      <c r="G204" s="192"/>
      <c r="H204" s="307" t="s">
        <v>3414</v>
      </c>
      <c r="I204" s="307"/>
      <c r="J204" s="307"/>
      <c r="K204" s="236"/>
    </row>
    <row r="205" spans="2:11" customFormat="1" ht="15" customHeight="1">
      <c r="B205" s="215"/>
      <c r="C205" s="192"/>
      <c r="D205" s="192"/>
      <c r="E205" s="192"/>
      <c r="F205" s="213" t="s">
        <v>47</v>
      </c>
      <c r="G205" s="192"/>
      <c r="H205" s="307" t="s">
        <v>3415</v>
      </c>
      <c r="I205" s="307"/>
      <c r="J205" s="307"/>
      <c r="K205" s="236"/>
    </row>
    <row r="206" spans="2:11" customFormat="1" ht="15" customHeight="1">
      <c r="B206" s="215"/>
      <c r="C206" s="192"/>
      <c r="D206" s="192"/>
      <c r="E206" s="192"/>
      <c r="F206" s="213" t="s">
        <v>45</v>
      </c>
      <c r="G206" s="192"/>
      <c r="H206" s="307" t="s">
        <v>3416</v>
      </c>
      <c r="I206" s="307"/>
      <c r="J206" s="307"/>
      <c r="K206" s="236"/>
    </row>
    <row r="207" spans="2:11" customFormat="1" ht="15" customHeight="1">
      <c r="B207" s="215"/>
      <c r="C207" s="192"/>
      <c r="D207" s="192"/>
      <c r="E207" s="192"/>
      <c r="F207" s="213" t="s">
        <v>46</v>
      </c>
      <c r="G207" s="192"/>
      <c r="H207" s="307" t="s">
        <v>3417</v>
      </c>
      <c r="I207" s="307"/>
      <c r="J207" s="307"/>
      <c r="K207" s="236"/>
    </row>
    <row r="208" spans="2:11" customFormat="1" ht="15" customHeight="1">
      <c r="B208" s="215"/>
      <c r="C208" s="192"/>
      <c r="D208" s="192"/>
      <c r="E208" s="192"/>
      <c r="F208" s="213"/>
      <c r="G208" s="192"/>
      <c r="H208" s="192"/>
      <c r="I208" s="192"/>
      <c r="J208" s="192"/>
      <c r="K208" s="236"/>
    </row>
    <row r="209" spans="2:11" customFormat="1" ht="15" customHeight="1">
      <c r="B209" s="215"/>
      <c r="C209" s="192" t="s">
        <v>3356</v>
      </c>
      <c r="D209" s="192"/>
      <c r="E209" s="192"/>
      <c r="F209" s="213" t="s">
        <v>81</v>
      </c>
      <c r="G209" s="192"/>
      <c r="H209" s="307" t="s">
        <v>3418</v>
      </c>
      <c r="I209" s="307"/>
      <c r="J209" s="307"/>
      <c r="K209" s="236"/>
    </row>
    <row r="210" spans="2:11" customFormat="1" ht="15" customHeight="1">
      <c r="B210" s="215"/>
      <c r="C210" s="192"/>
      <c r="D210" s="192"/>
      <c r="E210" s="192"/>
      <c r="F210" s="213" t="s">
        <v>3251</v>
      </c>
      <c r="G210" s="192"/>
      <c r="H210" s="307" t="s">
        <v>3252</v>
      </c>
      <c r="I210" s="307"/>
      <c r="J210" s="307"/>
      <c r="K210" s="236"/>
    </row>
    <row r="211" spans="2:11" customFormat="1" ht="15" customHeight="1">
      <c r="B211" s="215"/>
      <c r="C211" s="192"/>
      <c r="D211" s="192"/>
      <c r="E211" s="192"/>
      <c r="F211" s="213" t="s">
        <v>3249</v>
      </c>
      <c r="G211" s="192"/>
      <c r="H211" s="307" t="s">
        <v>3419</v>
      </c>
      <c r="I211" s="307"/>
      <c r="J211" s="307"/>
      <c r="K211" s="236"/>
    </row>
    <row r="212" spans="2:11" customFormat="1" ht="15" customHeight="1">
      <c r="B212" s="260"/>
      <c r="C212" s="192"/>
      <c r="D212" s="192"/>
      <c r="E212" s="192"/>
      <c r="F212" s="213" t="s">
        <v>3253</v>
      </c>
      <c r="G212" s="249"/>
      <c r="H212" s="306" t="s">
        <v>3254</v>
      </c>
      <c r="I212" s="306"/>
      <c r="J212" s="306"/>
      <c r="K212" s="261"/>
    </row>
    <row r="213" spans="2:11" customFormat="1" ht="15" customHeight="1">
      <c r="B213" s="260"/>
      <c r="C213" s="192"/>
      <c r="D213" s="192"/>
      <c r="E213" s="192"/>
      <c r="F213" s="213" t="s">
        <v>3255</v>
      </c>
      <c r="G213" s="249"/>
      <c r="H213" s="306" t="s">
        <v>3420</v>
      </c>
      <c r="I213" s="306"/>
      <c r="J213" s="306"/>
      <c r="K213" s="261"/>
    </row>
    <row r="214" spans="2:11" customFormat="1" ht="15" customHeight="1">
      <c r="B214" s="260"/>
      <c r="C214" s="192"/>
      <c r="D214" s="192"/>
      <c r="E214" s="192"/>
      <c r="F214" s="213"/>
      <c r="G214" s="249"/>
      <c r="H214" s="240"/>
      <c r="I214" s="240"/>
      <c r="J214" s="240"/>
      <c r="K214" s="261"/>
    </row>
    <row r="215" spans="2:11" customFormat="1" ht="15" customHeight="1">
      <c r="B215" s="260"/>
      <c r="C215" s="192" t="s">
        <v>3380</v>
      </c>
      <c r="D215" s="192"/>
      <c r="E215" s="192"/>
      <c r="F215" s="213">
        <v>1</v>
      </c>
      <c r="G215" s="249"/>
      <c r="H215" s="306" t="s">
        <v>3421</v>
      </c>
      <c r="I215" s="306"/>
      <c r="J215" s="306"/>
      <c r="K215" s="261"/>
    </row>
    <row r="216" spans="2:11" customFormat="1" ht="15" customHeight="1">
      <c r="B216" s="260"/>
      <c r="C216" s="192"/>
      <c r="D216" s="192"/>
      <c r="E216" s="192"/>
      <c r="F216" s="213">
        <v>2</v>
      </c>
      <c r="G216" s="249"/>
      <c r="H216" s="306" t="s">
        <v>3422</v>
      </c>
      <c r="I216" s="306"/>
      <c r="J216" s="306"/>
      <c r="K216" s="261"/>
    </row>
    <row r="217" spans="2:11" customFormat="1" ht="15" customHeight="1">
      <c r="B217" s="260"/>
      <c r="C217" s="192"/>
      <c r="D217" s="192"/>
      <c r="E217" s="192"/>
      <c r="F217" s="213">
        <v>3</v>
      </c>
      <c r="G217" s="249"/>
      <c r="H217" s="306" t="s">
        <v>3423</v>
      </c>
      <c r="I217" s="306"/>
      <c r="J217" s="306"/>
      <c r="K217" s="261"/>
    </row>
    <row r="218" spans="2:11" customFormat="1" ht="15" customHeight="1">
      <c r="B218" s="260"/>
      <c r="C218" s="192"/>
      <c r="D218" s="192"/>
      <c r="E218" s="192"/>
      <c r="F218" s="213">
        <v>4</v>
      </c>
      <c r="G218" s="249"/>
      <c r="H218" s="306" t="s">
        <v>3424</v>
      </c>
      <c r="I218" s="306"/>
      <c r="J218" s="306"/>
      <c r="K218" s="261"/>
    </row>
    <row r="219" spans="2:11" customFormat="1" ht="12.75" customHeight="1">
      <c r="B219" s="262"/>
      <c r="C219" s="263"/>
      <c r="D219" s="263"/>
      <c r="E219" s="263"/>
      <c r="F219" s="263"/>
      <c r="G219" s="263"/>
      <c r="H219" s="263"/>
      <c r="I219" s="263"/>
      <c r="J219" s="263"/>
      <c r="K219" s="264"/>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Objekt0 - NOVOSTAVBA HASI...</vt:lpstr>
      <vt:lpstr>Pokyny pro vyplnění</vt:lpstr>
      <vt:lpstr>'Objekt0 - NOVOSTAVBA HASI...'!Názvy_tisku</vt:lpstr>
      <vt:lpstr>'Rekapitulace stavby'!Názvy_tisku</vt:lpstr>
      <vt:lpstr>'Objekt0 - NOVOSTAVBA HASI...'!Oblast_tisku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Kuchař</dc:creator>
  <cp:lastModifiedBy>Jan Mayer</cp:lastModifiedBy>
  <dcterms:created xsi:type="dcterms:W3CDTF">2024-10-30T11:02:25Z</dcterms:created>
  <dcterms:modified xsi:type="dcterms:W3CDTF">2025-01-06T07:41:57Z</dcterms:modified>
</cp:coreProperties>
</file>